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valuation" sheetId="4" r:id="rId2"/>
  </sheets>
  <definedNames>
    <definedName name="_xlnm.Print_Area" localSheetId="0">Report!$A$1:$I$820</definedName>
  </definedNames>
  <calcPr calcId="152511"/>
</workbook>
</file>

<file path=xl/calcChain.xml><?xml version="1.0" encoding="utf-8"?>
<calcChain xmlns="http://schemas.openxmlformats.org/spreadsheetml/2006/main">
  <c r="J217" i="3" l="1"/>
  <c r="N201" i="3" l="1"/>
  <c r="N200" i="3"/>
  <c r="L199" i="3"/>
  <c r="J209" i="3" l="1"/>
  <c r="L201" i="3"/>
  <c r="J201" i="3"/>
  <c r="J200" i="3"/>
  <c r="M21" i="3" l="1"/>
  <c r="G602" i="3" l="1"/>
  <c r="F602" i="3"/>
  <c r="G601" i="3"/>
  <c r="F601" i="3"/>
  <c r="G594" i="3"/>
  <c r="F594" i="3"/>
  <c r="G593" i="3"/>
  <c r="F593" i="3"/>
  <c r="F586" i="3"/>
  <c r="G586" i="3"/>
  <c r="F585" i="3"/>
  <c r="G546" i="3"/>
  <c r="F546" i="3"/>
  <c r="G545" i="3"/>
  <c r="F545" i="3"/>
  <c r="G554" i="3"/>
  <c r="F554" i="3"/>
  <c r="G553" i="3"/>
  <c r="F553" i="3"/>
  <c r="F538" i="3"/>
  <c r="G538" i="3"/>
  <c r="F537" i="3"/>
  <c r="G551" i="3"/>
  <c r="F551" i="3"/>
  <c r="G550" i="3"/>
  <c r="F550" i="3"/>
  <c r="G549" i="3"/>
  <c r="F549" i="3"/>
  <c r="G543" i="3"/>
  <c r="F543" i="3"/>
  <c r="G542" i="3"/>
  <c r="F542" i="3"/>
  <c r="G541" i="3"/>
  <c r="F541" i="3"/>
  <c r="G535" i="3"/>
  <c r="F535" i="3"/>
  <c r="G534" i="3"/>
  <c r="F534" i="3"/>
  <c r="G533" i="3"/>
  <c r="F533" i="3"/>
  <c r="F527" i="3"/>
  <c r="G528" i="3"/>
  <c r="F528" i="3"/>
  <c r="F526" i="3"/>
  <c r="G517" i="3"/>
  <c r="F517" i="3"/>
  <c r="G516" i="3"/>
  <c r="F516" i="3"/>
  <c r="G514" i="3"/>
  <c r="F514" i="3"/>
  <c r="G513" i="3"/>
  <c r="F513" i="3"/>
  <c r="G512" i="3"/>
  <c r="F512" i="3"/>
  <c r="G511" i="3"/>
  <c r="F511" i="3"/>
  <c r="G510" i="3"/>
  <c r="F510" i="3"/>
  <c r="F505" i="3"/>
  <c r="G505" i="3"/>
  <c r="F504" i="3"/>
  <c r="F494" i="3"/>
  <c r="F492" i="3"/>
  <c r="F491" i="3"/>
  <c r="F490" i="3"/>
  <c r="G616" i="3" l="1"/>
  <c r="F616" i="3"/>
  <c r="G615" i="3"/>
  <c r="F615" i="3"/>
  <c r="N613" i="3" s="1"/>
  <c r="G614" i="3"/>
  <c r="F614" i="3"/>
  <c r="G613" i="3"/>
  <c r="F613" i="3"/>
  <c r="N611" i="3" s="1"/>
  <c r="G612" i="3"/>
  <c r="F612" i="3"/>
  <c r="G611" i="3"/>
  <c r="F611" i="3"/>
  <c r="I611" i="3" s="1"/>
  <c r="G609" i="3"/>
  <c r="F609" i="3"/>
  <c r="N607" i="3" s="1"/>
  <c r="G607" i="3"/>
  <c r="F607" i="3"/>
  <c r="N605" i="3" s="1"/>
  <c r="G606" i="3"/>
  <c r="F606" i="3"/>
  <c r="N604" i="3" s="1"/>
  <c r="G605" i="3"/>
  <c r="F605" i="3"/>
  <c r="N603" i="3" s="1"/>
  <c r="G604" i="3"/>
  <c r="F604" i="3"/>
  <c r="N602" i="3" s="1"/>
  <c r="N606" i="3"/>
  <c r="C605" i="3"/>
  <c r="C606" i="3" s="1"/>
  <c r="C607" i="3" s="1"/>
  <c r="C608" i="3" s="1"/>
  <c r="C609" i="3" s="1"/>
  <c r="A604" i="3"/>
  <c r="N601" i="3"/>
  <c r="I602" i="3"/>
  <c r="N599" i="3"/>
  <c r="G599" i="3"/>
  <c r="F599" i="3"/>
  <c r="N597" i="3" s="1"/>
  <c r="G598" i="3"/>
  <c r="F598" i="3"/>
  <c r="N596" i="3" s="1"/>
  <c r="G597" i="3"/>
  <c r="F597" i="3"/>
  <c r="N595" i="3" s="1"/>
  <c r="G596" i="3"/>
  <c r="F596" i="3"/>
  <c r="N594" i="3" s="1"/>
  <c r="N598" i="3"/>
  <c r="C597" i="3"/>
  <c r="C598" i="3" s="1"/>
  <c r="C599" i="3" s="1"/>
  <c r="C600" i="3" s="1"/>
  <c r="C601" i="3" s="1"/>
  <c r="C602" i="3" s="1"/>
  <c r="A596" i="3"/>
  <c r="N593" i="3"/>
  <c r="N592" i="3"/>
  <c r="N591" i="3"/>
  <c r="G592" i="3"/>
  <c r="F592" i="3"/>
  <c r="N590" i="3" s="1"/>
  <c r="G591" i="3"/>
  <c r="F591" i="3"/>
  <c r="N589" i="3" s="1"/>
  <c r="G590" i="3"/>
  <c r="F590" i="3"/>
  <c r="N588" i="3" s="1"/>
  <c r="G589" i="3"/>
  <c r="F589" i="3"/>
  <c r="N587" i="3" s="1"/>
  <c r="G588" i="3"/>
  <c r="F588" i="3"/>
  <c r="N586" i="3" s="1"/>
  <c r="I593" i="3"/>
  <c r="C589" i="3"/>
  <c r="C590" i="3" s="1"/>
  <c r="C591" i="3" s="1"/>
  <c r="C592" i="3" s="1"/>
  <c r="C593" i="3" s="1"/>
  <c r="C594" i="3" s="1"/>
  <c r="A588" i="3"/>
  <c r="N585" i="3"/>
  <c r="N584" i="3"/>
  <c r="G585" i="3"/>
  <c r="I585" i="3"/>
  <c r="F584" i="3"/>
  <c r="N582" i="3" s="1"/>
  <c r="F583" i="3"/>
  <c r="N581" i="3" s="1"/>
  <c r="F582" i="3"/>
  <c r="N580" i="3" s="1"/>
  <c r="F581" i="3"/>
  <c r="N579" i="3" s="1"/>
  <c r="F580" i="3"/>
  <c r="I580" i="3" s="1"/>
  <c r="C581" i="3"/>
  <c r="C582" i="3" s="1"/>
  <c r="C583" i="3" s="1"/>
  <c r="C584" i="3" s="1"/>
  <c r="C585" i="3" s="1"/>
  <c r="C586" i="3" s="1"/>
  <c r="A580" i="3"/>
  <c r="N577" i="3"/>
  <c r="N576" i="3"/>
  <c r="G576" i="3"/>
  <c r="F576" i="3"/>
  <c r="I576" i="3" s="1"/>
  <c r="G575" i="3"/>
  <c r="F575" i="3"/>
  <c r="N573" i="3" s="1"/>
  <c r="G574" i="3"/>
  <c r="F574" i="3"/>
  <c r="N572" i="3" s="1"/>
  <c r="N575" i="3"/>
  <c r="C574" i="3"/>
  <c r="C575" i="3" s="1"/>
  <c r="C576" i="3" s="1"/>
  <c r="C577" i="3" s="1"/>
  <c r="N571" i="3"/>
  <c r="A573" i="3"/>
  <c r="N569" i="3"/>
  <c r="N521" i="3"/>
  <c r="N570" i="3"/>
  <c r="N568" i="3"/>
  <c r="N567" i="3"/>
  <c r="G568" i="3"/>
  <c r="F568" i="3"/>
  <c r="N566" i="3" s="1"/>
  <c r="G567" i="3"/>
  <c r="F567" i="3"/>
  <c r="N565" i="3" s="1"/>
  <c r="G566" i="3"/>
  <c r="F566" i="3"/>
  <c r="N564" i="3" s="1"/>
  <c r="G565" i="3"/>
  <c r="F565" i="3"/>
  <c r="I565" i="3" s="1"/>
  <c r="G564" i="3"/>
  <c r="F564" i="3"/>
  <c r="N562" i="3" s="1"/>
  <c r="G563" i="3"/>
  <c r="F563" i="3"/>
  <c r="N561" i="3" s="1"/>
  <c r="C564" i="3"/>
  <c r="C565" i="3" s="1"/>
  <c r="C566" i="3" s="1"/>
  <c r="C567" i="3" s="1"/>
  <c r="C568" i="3" s="1"/>
  <c r="A563" i="3"/>
  <c r="N560" i="3"/>
  <c r="G561" i="3"/>
  <c r="F561" i="3"/>
  <c r="N559" i="3" s="1"/>
  <c r="G559" i="3"/>
  <c r="F559" i="3"/>
  <c r="N557" i="3" s="1"/>
  <c r="G558" i="3"/>
  <c r="F558" i="3"/>
  <c r="N556" i="3" s="1"/>
  <c r="G557" i="3"/>
  <c r="F557" i="3"/>
  <c r="N555" i="3" s="1"/>
  <c r="G556" i="3"/>
  <c r="F556" i="3"/>
  <c r="I556" i="3" s="1"/>
  <c r="N558" i="3"/>
  <c r="C557" i="3"/>
  <c r="C558" i="3" s="1"/>
  <c r="C559" i="3" s="1"/>
  <c r="C560" i="3" s="1"/>
  <c r="C561" i="3" s="1"/>
  <c r="A556" i="3"/>
  <c r="N553" i="3"/>
  <c r="I554" i="3"/>
  <c r="N551" i="3"/>
  <c r="N549" i="3"/>
  <c r="N548" i="3"/>
  <c r="N547" i="3"/>
  <c r="G548" i="3"/>
  <c r="F548" i="3"/>
  <c r="I548" i="3" s="1"/>
  <c r="C549" i="3"/>
  <c r="C550" i="3" s="1"/>
  <c r="C551" i="3" s="1"/>
  <c r="C552" i="3" s="1"/>
  <c r="C553" i="3" s="1"/>
  <c r="C554" i="3" s="1"/>
  <c r="A548" i="3"/>
  <c r="N545" i="3"/>
  <c r="N544" i="3"/>
  <c r="N543" i="3"/>
  <c r="G544" i="3"/>
  <c r="F544" i="3"/>
  <c r="I544" i="3" s="1"/>
  <c r="N541" i="3"/>
  <c r="I542" i="3"/>
  <c r="I541" i="3"/>
  <c r="G540" i="3"/>
  <c r="F540" i="3"/>
  <c r="N538" i="3" s="1"/>
  <c r="N536" i="3"/>
  <c r="G537" i="3"/>
  <c r="N535" i="3"/>
  <c r="G536" i="3"/>
  <c r="F536" i="3"/>
  <c r="I536" i="3" s="1"/>
  <c r="I535" i="3"/>
  <c r="N532" i="3"/>
  <c r="N531" i="3"/>
  <c r="G532" i="3"/>
  <c r="F532" i="3"/>
  <c r="N530" i="3" s="1"/>
  <c r="C541" i="3"/>
  <c r="C542" i="3" s="1"/>
  <c r="C543" i="3" s="1"/>
  <c r="C544" i="3" s="1"/>
  <c r="C545" i="3" s="1"/>
  <c r="C546" i="3" s="1"/>
  <c r="A540" i="3"/>
  <c r="N537" i="3"/>
  <c r="A611" i="3"/>
  <c r="A532" i="3"/>
  <c r="C533" i="3"/>
  <c r="C534" i="3" s="1"/>
  <c r="C535" i="3" s="1"/>
  <c r="C536" i="3" s="1"/>
  <c r="C537" i="3" s="1"/>
  <c r="C538" i="3" s="1"/>
  <c r="W530" i="3"/>
  <c r="W531" i="3" s="1"/>
  <c r="W534" i="3" s="1"/>
  <c r="V530" i="3"/>
  <c r="V531" i="3" s="1"/>
  <c r="V534" i="3" s="1"/>
  <c r="N529" i="3"/>
  <c r="N528" i="3"/>
  <c r="I528" i="3"/>
  <c r="G527" i="3"/>
  <c r="N525" i="3"/>
  <c r="G526" i="3"/>
  <c r="A525" i="3"/>
  <c r="N527" i="3"/>
  <c r="C526" i="3"/>
  <c r="C527" i="3" s="1"/>
  <c r="C528" i="3" s="1"/>
  <c r="C529" i="3" s="1"/>
  <c r="W523" i="3"/>
  <c r="W524" i="3" s="1"/>
  <c r="W527" i="3" s="1"/>
  <c r="V523" i="3"/>
  <c r="N523" i="3"/>
  <c r="N522" i="3"/>
  <c r="N520" i="3"/>
  <c r="N519" i="3"/>
  <c r="N518" i="3"/>
  <c r="G519" i="3"/>
  <c r="F519" i="3"/>
  <c r="I519" i="3" s="1"/>
  <c r="G518" i="3"/>
  <c r="F518" i="3"/>
  <c r="N516" i="3" s="1"/>
  <c r="N515" i="3"/>
  <c r="C517" i="3"/>
  <c r="C518" i="3" s="1"/>
  <c r="C519" i="3" s="1"/>
  <c r="C520" i="3" s="1"/>
  <c r="I516" i="3"/>
  <c r="A516" i="3"/>
  <c r="N513" i="3"/>
  <c r="N512" i="3"/>
  <c r="I513" i="3"/>
  <c r="I512" i="3"/>
  <c r="I511" i="3"/>
  <c r="C511" i="3"/>
  <c r="C512" i="3" s="1"/>
  <c r="C513" i="3" s="1"/>
  <c r="C514" i="3" s="1"/>
  <c r="I510" i="3"/>
  <c r="A510" i="3"/>
  <c r="N507" i="3"/>
  <c r="G508" i="3"/>
  <c r="F508" i="3"/>
  <c r="I508" i="3" s="1"/>
  <c r="G507" i="3"/>
  <c r="F507" i="3"/>
  <c r="N505" i="3" s="1"/>
  <c r="G506" i="3"/>
  <c r="F506" i="3"/>
  <c r="N503" i="3"/>
  <c r="G504" i="3"/>
  <c r="A504" i="3"/>
  <c r="C505" i="3"/>
  <c r="C506" i="3" s="1"/>
  <c r="C507" i="3" s="1"/>
  <c r="C508" i="3" s="1"/>
  <c r="W502" i="3"/>
  <c r="W503" i="3" s="1"/>
  <c r="W506" i="3" s="1"/>
  <c r="V502" i="3"/>
  <c r="V503" i="3" s="1"/>
  <c r="N501" i="3"/>
  <c r="N500" i="3"/>
  <c r="G501" i="3"/>
  <c r="F501" i="3"/>
  <c r="I501" i="3" s="1"/>
  <c r="G500" i="3"/>
  <c r="F500" i="3"/>
  <c r="N498" i="3" s="1"/>
  <c r="G499" i="3"/>
  <c r="F499" i="3"/>
  <c r="I499" i="3" s="1"/>
  <c r="G498" i="3"/>
  <c r="F498" i="3"/>
  <c r="N496" i="3" s="1"/>
  <c r="G497" i="3"/>
  <c r="F497" i="3"/>
  <c r="N495" i="3" s="1"/>
  <c r="G496" i="3"/>
  <c r="F496" i="3"/>
  <c r="C498" i="3"/>
  <c r="C499" i="3" s="1"/>
  <c r="C500" i="3" s="1"/>
  <c r="C501" i="3" s="1"/>
  <c r="N612" i="3"/>
  <c r="C612" i="3"/>
  <c r="C613" i="3" s="1"/>
  <c r="C614" i="3" s="1"/>
  <c r="C615" i="3" s="1"/>
  <c r="C616" i="3" s="1"/>
  <c r="N608" i="3"/>
  <c r="A496" i="3"/>
  <c r="I616" i="3"/>
  <c r="N610" i="3"/>
  <c r="N493" i="3"/>
  <c r="G494" i="3"/>
  <c r="N492" i="3"/>
  <c r="G492" i="3"/>
  <c r="N490" i="3"/>
  <c r="G491" i="3"/>
  <c r="I491" i="3"/>
  <c r="G490" i="3"/>
  <c r="I490" i="3"/>
  <c r="A489" i="3"/>
  <c r="N491" i="3"/>
  <c r="N486" i="3"/>
  <c r="N485" i="3"/>
  <c r="N484" i="3"/>
  <c r="A181" i="3"/>
  <c r="K190" i="3"/>
  <c r="K189" i="3"/>
  <c r="K188" i="3"/>
  <c r="K187" i="3"/>
  <c r="A165" i="3"/>
  <c r="A149" i="3"/>
  <c r="A133" i="3"/>
  <c r="A117" i="3"/>
  <c r="A101" i="3"/>
  <c r="A85" i="3"/>
  <c r="A69" i="3"/>
  <c r="W494" i="3"/>
  <c r="V494" i="3"/>
  <c r="V487" i="3"/>
  <c r="I182" i="3"/>
  <c r="W487" i="3"/>
  <c r="U530" i="3" l="1"/>
  <c r="U523" i="3"/>
  <c r="I506" i="3"/>
  <c r="F226" i="3"/>
  <c r="H226" i="3"/>
  <c r="U502" i="3"/>
  <c r="I496" i="3"/>
  <c r="H217" i="3"/>
  <c r="F217" i="3"/>
  <c r="U534" i="3"/>
  <c r="F216" i="3"/>
  <c r="H216" i="3"/>
  <c r="F228" i="3"/>
  <c r="H228" i="3"/>
  <c r="N502" i="3"/>
  <c r="N524" i="3"/>
  <c r="H227" i="3"/>
  <c r="F227" i="3"/>
  <c r="V533" i="3"/>
  <c r="V536" i="3" s="1"/>
  <c r="W533" i="3"/>
  <c r="W536" i="3" s="1"/>
  <c r="U536" i="3" s="1"/>
  <c r="I609" i="3"/>
  <c r="I605" i="3"/>
  <c r="I606" i="3"/>
  <c r="I607" i="3"/>
  <c r="I604" i="3"/>
  <c r="I601" i="3"/>
  <c r="I597" i="3"/>
  <c r="I598" i="3"/>
  <c r="N600" i="3"/>
  <c r="I599" i="3"/>
  <c r="I596" i="3"/>
  <c r="I588" i="3"/>
  <c r="I592" i="3"/>
  <c r="I594" i="3"/>
  <c r="I589" i="3"/>
  <c r="I591" i="3"/>
  <c r="I590" i="3"/>
  <c r="N583" i="3"/>
  <c r="I582" i="3"/>
  <c r="I583" i="3"/>
  <c r="N578" i="3"/>
  <c r="I584" i="3"/>
  <c r="I586" i="3"/>
  <c r="I581" i="3"/>
  <c r="N574" i="3"/>
  <c r="I575" i="3"/>
  <c r="I574" i="3"/>
  <c r="V505" i="3"/>
  <c r="I545" i="3"/>
  <c r="W505" i="3"/>
  <c r="W514" i="3" s="1"/>
  <c r="W515" i="3" s="1"/>
  <c r="W516" i="3" s="1"/>
  <c r="I568" i="3"/>
  <c r="U533" i="3"/>
  <c r="I563" i="3"/>
  <c r="I564" i="3"/>
  <c r="N563" i="3"/>
  <c r="I566" i="3"/>
  <c r="I567" i="3"/>
  <c r="W526" i="3"/>
  <c r="V524" i="3"/>
  <c r="V527" i="3" s="1"/>
  <c r="U527" i="3" s="1"/>
  <c r="N517" i="3"/>
  <c r="V526" i="3"/>
  <c r="N514" i="3"/>
  <c r="I561" i="3"/>
  <c r="N554" i="3"/>
  <c r="I558" i="3"/>
  <c r="I559" i="3"/>
  <c r="I557" i="3"/>
  <c r="V506" i="3"/>
  <c r="U506" i="3" s="1"/>
  <c r="U503" i="3"/>
  <c r="N526" i="3"/>
  <c r="N511" i="3"/>
  <c r="N508" i="3"/>
  <c r="I614" i="3"/>
  <c r="I507" i="3"/>
  <c r="U524" i="3"/>
  <c r="U531" i="3"/>
  <c r="I553" i="3"/>
  <c r="I550" i="3"/>
  <c r="N550" i="3"/>
  <c r="I549" i="3"/>
  <c r="N546" i="3"/>
  <c r="N552" i="3"/>
  <c r="I551" i="3"/>
  <c r="I533" i="3"/>
  <c r="I540" i="3"/>
  <c r="N540" i="3"/>
  <c r="N533" i="3"/>
  <c r="N542" i="3"/>
  <c r="N539" i="3"/>
  <c r="I543" i="3"/>
  <c r="I546" i="3"/>
  <c r="I538" i="3"/>
  <c r="I537" i="3"/>
  <c r="I534" i="3"/>
  <c r="V532" i="3"/>
  <c r="V535" i="3" s="1"/>
  <c r="N534" i="3"/>
  <c r="W532" i="3"/>
  <c r="W535" i="3" s="1"/>
  <c r="I532" i="3"/>
  <c r="V525" i="3"/>
  <c r="I527" i="3"/>
  <c r="W525" i="3"/>
  <c r="I526" i="3"/>
  <c r="I518" i="3"/>
  <c r="I517" i="3"/>
  <c r="N510" i="3"/>
  <c r="I514" i="3"/>
  <c r="N509" i="3"/>
  <c r="N504" i="3"/>
  <c r="V504" i="3"/>
  <c r="N506" i="3"/>
  <c r="I505" i="3"/>
  <c r="I504" i="3"/>
  <c r="I226" i="3" s="1"/>
  <c r="W504" i="3"/>
  <c r="I615" i="3"/>
  <c r="V495" i="3"/>
  <c r="U494" i="3"/>
  <c r="W495" i="3"/>
  <c r="W496" i="3" s="1"/>
  <c r="W497" i="3" s="1"/>
  <c r="W498" i="3" s="1"/>
  <c r="W499" i="3" s="1"/>
  <c r="I497" i="3"/>
  <c r="I612" i="3"/>
  <c r="N497" i="3"/>
  <c r="N499" i="3"/>
  <c r="N614" i="3"/>
  <c r="I498" i="3"/>
  <c r="N494" i="3"/>
  <c r="N609" i="3"/>
  <c r="I500" i="3"/>
  <c r="I613" i="3"/>
  <c r="U487" i="3"/>
  <c r="V488" i="3"/>
  <c r="W488" i="3"/>
  <c r="W489" i="3" s="1"/>
  <c r="W490" i="3" s="1"/>
  <c r="W491" i="3" s="1"/>
  <c r="W602" i="3" s="1"/>
  <c r="N487" i="3"/>
  <c r="N489" i="3"/>
  <c r="I492" i="3"/>
  <c r="I494" i="3"/>
  <c r="N488" i="3"/>
  <c r="E195" i="3"/>
  <c r="K182" i="3"/>
  <c r="E192" i="3"/>
  <c r="E187" i="3"/>
  <c r="K181" i="3"/>
  <c r="K184" i="3"/>
  <c r="K185" i="3" s="1"/>
  <c r="C185" i="3" s="1"/>
  <c r="E194" i="3"/>
  <c r="E188" i="3"/>
  <c r="E193" i="3"/>
  <c r="E191" i="3"/>
  <c r="E186" i="3"/>
  <c r="E190" i="3"/>
  <c r="K183" i="3"/>
  <c r="C184" i="3" s="1"/>
  <c r="E189" i="3"/>
  <c r="I227" i="3" l="1"/>
  <c r="I228" i="3"/>
  <c r="I216" i="3"/>
  <c r="I217" i="3"/>
  <c r="W517" i="3"/>
  <c r="W518" i="3"/>
  <c r="W605" i="3"/>
  <c r="W603" i="3"/>
  <c r="W586" i="3"/>
  <c r="W589" i="3" s="1"/>
  <c r="W592" i="3" s="1"/>
  <c r="W594" i="3"/>
  <c r="W561" i="3"/>
  <c r="W562" i="3" s="1"/>
  <c r="W578" i="3"/>
  <c r="U526" i="3"/>
  <c r="V514" i="3"/>
  <c r="U505" i="3"/>
  <c r="W546" i="3"/>
  <c r="W549" i="3" s="1"/>
  <c r="W552" i="3" s="1"/>
  <c r="W554" i="3"/>
  <c r="U535" i="3"/>
  <c r="W492" i="3"/>
  <c r="W538" i="3"/>
  <c r="U532" i="3"/>
  <c r="U525" i="3"/>
  <c r="W609" i="3"/>
  <c r="W610" i="3" s="1"/>
  <c r="W508" i="3"/>
  <c r="U504" i="3"/>
  <c r="V496" i="3"/>
  <c r="U495" i="3"/>
  <c r="U488" i="3"/>
  <c r="V489" i="3"/>
  <c r="K186" i="3"/>
  <c r="E184" i="3"/>
  <c r="K191" i="3" l="1"/>
  <c r="E185" i="3" s="1"/>
  <c r="W587" i="3"/>
  <c r="W590" i="3" s="1"/>
  <c r="W564" i="3"/>
  <c r="W604" i="3"/>
  <c r="W607" i="3" s="1"/>
  <c r="W606" i="3"/>
  <c r="W597" i="3"/>
  <c r="W600" i="3" s="1"/>
  <c r="W595" i="3"/>
  <c r="W547" i="3"/>
  <c r="W550" i="3" s="1"/>
  <c r="W579" i="3"/>
  <c r="W581" i="3"/>
  <c r="W584" i="3" s="1"/>
  <c r="V515" i="3"/>
  <c r="V517" i="3"/>
  <c r="U517" i="3" s="1"/>
  <c r="U514" i="3"/>
  <c r="W565" i="3"/>
  <c r="W563" i="3"/>
  <c r="W566" i="3" s="1"/>
  <c r="W555" i="3"/>
  <c r="W557" i="3"/>
  <c r="W541" i="3"/>
  <c r="W539" i="3"/>
  <c r="W612" i="3"/>
  <c r="W509" i="3"/>
  <c r="W511" i="3"/>
  <c r="W611" i="3"/>
  <c r="W614" i="3" s="1"/>
  <c r="W613" i="3"/>
  <c r="V497" i="3"/>
  <c r="U496" i="3"/>
  <c r="U489" i="3"/>
  <c r="V490" i="3"/>
  <c r="F184" i="3"/>
  <c r="J179" i="3" s="1"/>
  <c r="H184" i="3" s="1"/>
  <c r="W588" i="3" l="1"/>
  <c r="W591" i="3" s="1"/>
  <c r="W548" i="3"/>
  <c r="W551" i="3" s="1"/>
  <c r="W598" i="3"/>
  <c r="W596" i="3"/>
  <c r="W599" i="3" s="1"/>
  <c r="W582" i="3"/>
  <c r="W580" i="3"/>
  <c r="W583" i="3" s="1"/>
  <c r="W544" i="3"/>
  <c r="W571" i="3"/>
  <c r="U515" i="3"/>
  <c r="V518" i="3"/>
  <c r="U518" i="3" s="1"/>
  <c r="V516" i="3"/>
  <c r="U516" i="3" s="1"/>
  <c r="W556" i="3"/>
  <c r="W559" i="3" s="1"/>
  <c r="W558" i="3"/>
  <c r="W540" i="3"/>
  <c r="W543" i="3" s="1"/>
  <c r="W542" i="3"/>
  <c r="W512" i="3"/>
  <c r="W510" i="3"/>
  <c r="V498" i="3"/>
  <c r="U497" i="3"/>
  <c r="U490" i="3"/>
  <c r="V491" i="3"/>
  <c r="V594" i="3" l="1"/>
  <c r="V595" i="3" s="1"/>
  <c r="V602" i="3"/>
  <c r="V578" i="3"/>
  <c r="V579" i="3" s="1"/>
  <c r="V586" i="3"/>
  <c r="W572" i="3"/>
  <c r="W574" i="3"/>
  <c r="V554" i="3"/>
  <c r="V555" i="3" s="1"/>
  <c r="V561" i="3"/>
  <c r="V538" i="3"/>
  <c r="V539" i="3" s="1"/>
  <c r="V546" i="3"/>
  <c r="V499" i="3"/>
  <c r="V508" i="3" s="1"/>
  <c r="U498" i="3"/>
  <c r="V492" i="3"/>
  <c r="U491" i="3"/>
  <c r="U594" i="3" l="1"/>
  <c r="V597" i="3"/>
  <c r="V600" i="3" s="1"/>
  <c r="U600" i="3" s="1"/>
  <c r="U578" i="3"/>
  <c r="V603" i="3"/>
  <c r="U602" i="3"/>
  <c r="V605" i="3"/>
  <c r="U538" i="3"/>
  <c r="V596" i="3"/>
  <c r="U595" i="3"/>
  <c r="V598" i="3"/>
  <c r="U598" i="3" s="1"/>
  <c r="V581" i="3"/>
  <c r="U581" i="3" s="1"/>
  <c r="V587" i="3"/>
  <c r="U586" i="3"/>
  <c r="V589" i="3"/>
  <c r="V541" i="3"/>
  <c r="V571" i="3" s="1"/>
  <c r="V572" i="3" s="1"/>
  <c r="U579" i="3"/>
  <c r="V582" i="3"/>
  <c r="U582" i="3" s="1"/>
  <c r="V580" i="3"/>
  <c r="W575" i="3"/>
  <c r="W573" i="3"/>
  <c r="V557" i="3"/>
  <c r="U557" i="3" s="1"/>
  <c r="U554" i="3"/>
  <c r="V562" i="3"/>
  <c r="U561" i="3"/>
  <c r="V564" i="3"/>
  <c r="V558" i="3"/>
  <c r="U558" i="3" s="1"/>
  <c r="U555" i="3"/>
  <c r="V556" i="3"/>
  <c r="U492" i="3"/>
  <c r="V547" i="3"/>
  <c r="U546" i="3"/>
  <c r="V549" i="3"/>
  <c r="V542" i="3"/>
  <c r="U542" i="3" s="1"/>
  <c r="U539" i="3"/>
  <c r="V540" i="3"/>
  <c r="V511" i="3"/>
  <c r="U511" i="3" s="1"/>
  <c r="U508" i="3"/>
  <c r="V509" i="3"/>
  <c r="U499" i="3"/>
  <c r="V609" i="3"/>
  <c r="V612" i="3" s="1"/>
  <c r="U597" i="3" l="1"/>
  <c r="V584" i="3"/>
  <c r="U584" i="3" s="1"/>
  <c r="U605" i="3"/>
  <c r="U603" i="3"/>
  <c r="V604" i="3"/>
  <c r="V606" i="3"/>
  <c r="U606" i="3" s="1"/>
  <c r="U571" i="3"/>
  <c r="U596" i="3"/>
  <c r="V599" i="3"/>
  <c r="U599" i="3" s="1"/>
  <c r="V574" i="3"/>
  <c r="U574" i="3" s="1"/>
  <c r="U589" i="3"/>
  <c r="V592" i="3"/>
  <c r="U592" i="3" s="1"/>
  <c r="U541" i="3"/>
  <c r="V544" i="3"/>
  <c r="U544" i="3" s="1"/>
  <c r="U587" i="3"/>
  <c r="V590" i="3"/>
  <c r="U590" i="3" s="1"/>
  <c r="V588" i="3"/>
  <c r="U580" i="3"/>
  <c r="V583" i="3"/>
  <c r="U583" i="3" s="1"/>
  <c r="U572" i="3"/>
  <c r="V575" i="3"/>
  <c r="U575" i="3" s="1"/>
  <c r="V573" i="3"/>
  <c r="U573" i="3" s="1"/>
  <c r="U564" i="3"/>
  <c r="U562" i="3"/>
  <c r="V565" i="3"/>
  <c r="U565" i="3" s="1"/>
  <c r="V563" i="3"/>
  <c r="U556" i="3"/>
  <c r="V559" i="3"/>
  <c r="U559" i="3" s="1"/>
  <c r="V552" i="3"/>
  <c r="U552" i="3" s="1"/>
  <c r="U549" i="3"/>
  <c r="U547" i="3"/>
  <c r="V548" i="3"/>
  <c r="V550" i="3"/>
  <c r="U550" i="3" s="1"/>
  <c r="U540" i="3"/>
  <c r="V543" i="3"/>
  <c r="U543" i="3" s="1"/>
  <c r="U612" i="3"/>
  <c r="V512" i="3"/>
  <c r="U512" i="3" s="1"/>
  <c r="V510" i="3"/>
  <c r="U510" i="3" s="1"/>
  <c r="U509" i="3"/>
  <c r="V610" i="3"/>
  <c r="V613" i="3" s="1"/>
  <c r="U613" i="3" s="1"/>
  <c r="U609" i="3"/>
  <c r="V607" i="3" l="1"/>
  <c r="U607" i="3" s="1"/>
  <c r="U604" i="3"/>
  <c r="V591" i="3"/>
  <c r="U591" i="3" s="1"/>
  <c r="U588" i="3"/>
  <c r="U563" i="3"/>
  <c r="V566" i="3"/>
  <c r="U566" i="3" s="1"/>
  <c r="V551" i="3"/>
  <c r="U551" i="3" s="1"/>
  <c r="U548" i="3"/>
  <c r="V611" i="3"/>
  <c r="U610" i="3"/>
  <c r="V614" i="3" l="1"/>
  <c r="U614" i="3" s="1"/>
  <c r="U611" i="3"/>
  <c r="K174" i="3" l="1"/>
  <c r="K173" i="3"/>
  <c r="K172" i="3"/>
  <c r="K171" i="3"/>
  <c r="K158" i="3"/>
  <c r="K157" i="3"/>
  <c r="K156" i="3"/>
  <c r="K155" i="3"/>
  <c r="I166" i="3"/>
  <c r="I150" i="3"/>
  <c r="E179" i="3" l="1"/>
  <c r="K166" i="3"/>
  <c r="E175" i="3"/>
  <c r="K168" i="3"/>
  <c r="K169" i="3" s="1"/>
  <c r="E170" i="3"/>
  <c r="E174" i="3"/>
  <c r="K167" i="3"/>
  <c r="C168" i="3" s="1"/>
  <c r="E173" i="3"/>
  <c r="E178" i="3"/>
  <c r="E172" i="3"/>
  <c r="E177" i="3"/>
  <c r="E176" i="3"/>
  <c r="E171" i="3"/>
  <c r="K165" i="3"/>
  <c r="E163" i="3"/>
  <c r="K150" i="3"/>
  <c r="E156" i="3"/>
  <c r="E161" i="3"/>
  <c r="E162" i="3"/>
  <c r="E160" i="3"/>
  <c r="E155" i="3"/>
  <c r="K149" i="3"/>
  <c r="E159" i="3"/>
  <c r="K152" i="3"/>
  <c r="K153" i="3" s="1"/>
  <c r="E154" i="3"/>
  <c r="E158" i="3"/>
  <c r="K151" i="3"/>
  <c r="C152" i="3" s="1"/>
  <c r="E152" i="3" s="1"/>
  <c r="E157" i="3"/>
  <c r="C123" i="3"/>
  <c r="C124" i="3" s="1"/>
  <c r="C75" i="3"/>
  <c r="C139" i="3"/>
  <c r="C141" i="3" s="1"/>
  <c r="K170" i="3" l="1"/>
  <c r="E168" i="3"/>
  <c r="K154" i="3"/>
  <c r="C77" i="3"/>
  <c r="K159" i="3" l="1"/>
  <c r="C153" i="3"/>
  <c r="E153" i="3" s="1"/>
  <c r="K175" i="3"/>
  <c r="C169" i="3"/>
  <c r="E169" i="3" s="1"/>
  <c r="K142" i="3"/>
  <c r="K141" i="3"/>
  <c r="K140" i="3"/>
  <c r="K139" i="3"/>
  <c r="C107" i="3"/>
  <c r="C109" i="3" s="1"/>
  <c r="K126" i="3"/>
  <c r="K125" i="3"/>
  <c r="K124" i="3"/>
  <c r="K123" i="3"/>
  <c r="C125" i="3"/>
  <c r="K110" i="3"/>
  <c r="K109" i="3"/>
  <c r="K108" i="3"/>
  <c r="K107" i="3"/>
  <c r="K94" i="3"/>
  <c r="K93" i="3"/>
  <c r="K92" i="3"/>
  <c r="K91" i="3"/>
  <c r="C91" i="3"/>
  <c r="C93" i="3" s="1"/>
  <c r="K78" i="3"/>
  <c r="K77" i="3"/>
  <c r="K76" i="3"/>
  <c r="I102" i="3"/>
  <c r="I70" i="3"/>
  <c r="I118" i="3"/>
  <c r="I134" i="3"/>
  <c r="I86" i="3"/>
  <c r="F152" i="3" l="1"/>
  <c r="J147" i="3" s="1"/>
  <c r="H152" i="3" s="1"/>
  <c r="F168" i="3"/>
  <c r="J163" i="3" s="1"/>
  <c r="H168" i="3" s="1"/>
  <c r="E147" i="3"/>
  <c r="K135" i="3"/>
  <c r="C136" i="3" s="1"/>
  <c r="E136" i="3" s="1"/>
  <c r="K133" i="3"/>
  <c r="E146" i="3"/>
  <c r="E144" i="3"/>
  <c r="E142" i="3"/>
  <c r="E139" i="3"/>
  <c r="E140" i="3"/>
  <c r="K136" i="3"/>
  <c r="K137" i="3" s="1"/>
  <c r="E145" i="3"/>
  <c r="E143" i="3"/>
  <c r="E141" i="3"/>
  <c r="E138" i="3"/>
  <c r="K134" i="3"/>
  <c r="E131" i="3"/>
  <c r="E122" i="3"/>
  <c r="K118" i="3"/>
  <c r="E129" i="3"/>
  <c r="E127" i="3"/>
  <c r="E125" i="3"/>
  <c r="K120" i="3"/>
  <c r="K121" i="3" s="1"/>
  <c r="E130" i="3"/>
  <c r="E128" i="3"/>
  <c r="E126" i="3"/>
  <c r="E123" i="3"/>
  <c r="K119" i="3"/>
  <c r="C120" i="3" s="1"/>
  <c r="K117" i="3"/>
  <c r="E124" i="3"/>
  <c r="E115" i="3"/>
  <c r="E106" i="3"/>
  <c r="K102" i="3"/>
  <c r="E113" i="3"/>
  <c r="E111" i="3"/>
  <c r="E109" i="3"/>
  <c r="K104" i="3"/>
  <c r="K105" i="3" s="1"/>
  <c r="E114" i="3"/>
  <c r="E112" i="3"/>
  <c r="E110" i="3"/>
  <c r="E107" i="3"/>
  <c r="K103" i="3"/>
  <c r="C104" i="3" s="1"/>
  <c r="K101" i="3"/>
  <c r="E108" i="3"/>
  <c r="E99" i="3"/>
  <c r="E90" i="3"/>
  <c r="K86" i="3"/>
  <c r="E98" i="3"/>
  <c r="E96" i="3"/>
  <c r="E94" i="3"/>
  <c r="E91" i="3"/>
  <c r="K87" i="3"/>
  <c r="C88" i="3" s="1"/>
  <c r="K85" i="3"/>
  <c r="E97" i="3"/>
  <c r="E95" i="3"/>
  <c r="E93" i="3"/>
  <c r="K88" i="3"/>
  <c r="K89" i="3" s="1"/>
  <c r="K90" i="3" s="1"/>
  <c r="K95" i="3" s="1"/>
  <c r="C89" i="3" s="1"/>
  <c r="E89" i="3" s="1"/>
  <c r="E92" i="3"/>
  <c r="K71" i="3"/>
  <c r="C72" i="3" s="1"/>
  <c r="K69" i="3"/>
  <c r="E81" i="3"/>
  <c r="E79" i="3"/>
  <c r="E77" i="3"/>
  <c r="E75" i="3"/>
  <c r="E83" i="3"/>
  <c r="K72" i="3"/>
  <c r="K73" i="3" s="1"/>
  <c r="E82" i="3"/>
  <c r="E80" i="3"/>
  <c r="E78" i="3"/>
  <c r="E76" i="3"/>
  <c r="E74" i="3"/>
  <c r="K70" i="3"/>
  <c r="E120" i="3" l="1"/>
  <c r="E104" i="3"/>
  <c r="F88" i="3"/>
  <c r="K138" i="3"/>
  <c r="K143" i="3" s="1"/>
  <c r="C137" i="3" s="1"/>
  <c r="F136" i="3" s="1"/>
  <c r="K106" i="3"/>
  <c r="K111" i="3" s="1"/>
  <c r="C105" i="3" s="1"/>
  <c r="F104" i="3" s="1"/>
  <c r="K122" i="3"/>
  <c r="K127" i="3" s="1"/>
  <c r="C121" i="3" s="1"/>
  <c r="E121" i="3" s="1"/>
  <c r="E88" i="3"/>
  <c r="K74" i="3"/>
  <c r="K75" i="3" s="1"/>
  <c r="E72" i="3"/>
  <c r="F485" i="3"/>
  <c r="I485" i="3" s="1"/>
  <c r="F484" i="3"/>
  <c r="I484" i="3" s="1"/>
  <c r="F483" i="3"/>
  <c r="I483" i="3" s="1"/>
  <c r="F482" i="3"/>
  <c r="N480" i="3" s="1"/>
  <c r="F481" i="3"/>
  <c r="I481" i="3" s="1"/>
  <c r="F480" i="3"/>
  <c r="I480" i="3" s="1"/>
  <c r="F479" i="3"/>
  <c r="I479" i="3" s="1"/>
  <c r="F478" i="3"/>
  <c r="N476" i="3" s="1"/>
  <c r="F477" i="3"/>
  <c r="I477" i="3" s="1"/>
  <c r="F476" i="3"/>
  <c r="I476" i="3" s="1"/>
  <c r="F475" i="3"/>
  <c r="I475" i="3" s="1"/>
  <c r="A475" i="3"/>
  <c r="N472" i="3"/>
  <c r="F473" i="3"/>
  <c r="I473" i="3" s="1"/>
  <c r="F472" i="3"/>
  <c r="N470" i="3" s="1"/>
  <c r="F471" i="3"/>
  <c r="I471" i="3" s="1"/>
  <c r="F470" i="3"/>
  <c r="N468" i="3" s="1"/>
  <c r="F469" i="3"/>
  <c r="I469" i="3" s="1"/>
  <c r="F468" i="3"/>
  <c r="N466" i="3" s="1"/>
  <c r="F467" i="3"/>
  <c r="I467" i="3" s="1"/>
  <c r="F466" i="3"/>
  <c r="N464" i="3" s="1"/>
  <c r="F465" i="3"/>
  <c r="I465" i="3" s="1"/>
  <c r="F464" i="3"/>
  <c r="N462" i="3" s="1"/>
  <c r="F463" i="3"/>
  <c r="I463" i="3" s="1"/>
  <c r="A463" i="3"/>
  <c r="N460" i="3"/>
  <c r="F461" i="3"/>
  <c r="N459" i="3" s="1"/>
  <c r="F460" i="3"/>
  <c r="N458" i="3" s="1"/>
  <c r="F459" i="3"/>
  <c r="I459" i="3" s="1"/>
  <c r="F458" i="3"/>
  <c r="N456" i="3" s="1"/>
  <c r="F457" i="3"/>
  <c r="I457" i="3" s="1"/>
  <c r="F453" i="3"/>
  <c r="N451" i="3" s="1"/>
  <c r="F443" i="3"/>
  <c r="N441" i="3" s="1"/>
  <c r="F442" i="3"/>
  <c r="N440" i="3" s="1"/>
  <c r="F441" i="3"/>
  <c r="N439" i="3" s="1"/>
  <c r="F451" i="3"/>
  <c r="N449" i="3" s="1"/>
  <c r="F452" i="3"/>
  <c r="I452" i="3" s="1"/>
  <c r="F456" i="3"/>
  <c r="N454" i="3" s="1"/>
  <c r="F455" i="3"/>
  <c r="I455" i="3" s="1"/>
  <c r="F454" i="3"/>
  <c r="I454" i="3" s="1"/>
  <c r="N446" i="3"/>
  <c r="N445" i="3"/>
  <c r="A451" i="3"/>
  <c r="N448" i="3"/>
  <c r="N447" i="3"/>
  <c r="N438" i="3"/>
  <c r="N444" i="3"/>
  <c r="N443" i="3"/>
  <c r="N442" i="3"/>
  <c r="K439" i="3"/>
  <c r="N437" i="3"/>
  <c r="N436" i="3"/>
  <c r="A438" i="3"/>
  <c r="N435" i="3"/>
  <c r="F379" i="3"/>
  <c r="I379" i="3" s="1"/>
  <c r="F378" i="3"/>
  <c r="I378" i="3" s="1"/>
  <c r="N434" i="3"/>
  <c r="N433" i="3"/>
  <c r="V436" i="3"/>
  <c r="V461" i="3"/>
  <c r="W449" i="3"/>
  <c r="W461" i="3"/>
  <c r="W473" i="3"/>
  <c r="W436" i="3"/>
  <c r="V473" i="3"/>
  <c r="V449" i="3"/>
  <c r="F120" i="3" l="1"/>
  <c r="J115" i="3" s="1"/>
  <c r="H120" i="3" s="1"/>
  <c r="E137" i="3"/>
  <c r="E105" i="3"/>
  <c r="J99" i="3"/>
  <c r="H104" i="3" s="1"/>
  <c r="N450" i="3"/>
  <c r="J83" i="3"/>
  <c r="H88" i="3" s="1"/>
  <c r="K79" i="3"/>
  <c r="C73" i="3" s="1"/>
  <c r="F72" i="3" s="1"/>
  <c r="N457" i="3"/>
  <c r="I453" i="3"/>
  <c r="N471" i="3"/>
  <c r="N473" i="3"/>
  <c r="I441" i="3"/>
  <c r="N463" i="3"/>
  <c r="N481" i="3"/>
  <c r="N467" i="3"/>
  <c r="N461" i="3"/>
  <c r="N469" i="3"/>
  <c r="N479" i="3"/>
  <c r="H225" i="3"/>
  <c r="F225" i="3"/>
  <c r="N477" i="3"/>
  <c r="N465" i="3"/>
  <c r="N475" i="3"/>
  <c r="N483" i="3"/>
  <c r="U473" i="3"/>
  <c r="V474" i="3"/>
  <c r="W474" i="3"/>
  <c r="W475" i="3" s="1"/>
  <c r="W476" i="3" s="1"/>
  <c r="W477" i="3" s="1"/>
  <c r="W478" i="3" s="1"/>
  <c r="W479" i="3" s="1"/>
  <c r="W480" i="3" s="1"/>
  <c r="W481" i="3" s="1"/>
  <c r="W482" i="3" s="1"/>
  <c r="W483" i="3" s="1"/>
  <c r="I478" i="3"/>
  <c r="N474" i="3"/>
  <c r="N482" i="3"/>
  <c r="N478" i="3"/>
  <c r="I482" i="3"/>
  <c r="V462" i="3"/>
  <c r="U461" i="3"/>
  <c r="W462" i="3"/>
  <c r="W463" i="3" s="1"/>
  <c r="W464" i="3" s="1"/>
  <c r="W465" i="3" s="1"/>
  <c r="W466" i="3" s="1"/>
  <c r="W467" i="3" s="1"/>
  <c r="W468" i="3" s="1"/>
  <c r="W469" i="3" s="1"/>
  <c r="W470" i="3" s="1"/>
  <c r="W471" i="3" s="1"/>
  <c r="I464" i="3"/>
  <c r="I466" i="3"/>
  <c r="I468" i="3"/>
  <c r="I470" i="3"/>
  <c r="I472" i="3"/>
  <c r="I460" i="3"/>
  <c r="I461" i="3"/>
  <c r="N455" i="3"/>
  <c r="I458" i="3"/>
  <c r="I443" i="3"/>
  <c r="I451" i="3"/>
  <c r="N452" i="3"/>
  <c r="N453" i="3"/>
  <c r="I456" i="3"/>
  <c r="V450" i="3"/>
  <c r="U449" i="3"/>
  <c r="W450" i="3"/>
  <c r="W451" i="3" s="1"/>
  <c r="W452" i="3" s="1"/>
  <c r="W453" i="3" s="1"/>
  <c r="W454" i="3" s="1"/>
  <c r="W455" i="3" s="1"/>
  <c r="W456" i="3" s="1"/>
  <c r="W457" i="3" s="1"/>
  <c r="W458" i="3" s="1"/>
  <c r="W459" i="3" s="1"/>
  <c r="I442" i="3"/>
  <c r="V437" i="3"/>
  <c r="U436" i="3"/>
  <c r="W437" i="3"/>
  <c r="W438" i="3" s="1"/>
  <c r="W439" i="3" s="1"/>
  <c r="W440" i="3" s="1"/>
  <c r="W441" i="3" s="1"/>
  <c r="W442" i="3" s="1"/>
  <c r="W443" i="3" s="1"/>
  <c r="W444" i="3" s="1"/>
  <c r="W445" i="3" s="1"/>
  <c r="W446" i="3" s="1"/>
  <c r="F433" i="3"/>
  <c r="N431" i="3" s="1"/>
  <c r="F432" i="3"/>
  <c r="N430" i="3" s="1"/>
  <c r="F431" i="3"/>
  <c r="N429" i="3" s="1"/>
  <c r="F430" i="3"/>
  <c r="N428" i="3" s="1"/>
  <c r="F429" i="3"/>
  <c r="N427" i="3" s="1"/>
  <c r="F428" i="3"/>
  <c r="N426" i="3" s="1"/>
  <c r="F427" i="3"/>
  <c r="N425" i="3" s="1"/>
  <c r="F424" i="3"/>
  <c r="I424" i="3" s="1"/>
  <c r="F423" i="3"/>
  <c r="N421" i="3" s="1"/>
  <c r="F422" i="3"/>
  <c r="I422" i="3" s="1"/>
  <c r="F421" i="3"/>
  <c r="I421" i="3" s="1"/>
  <c r="F420" i="3"/>
  <c r="N418" i="3" s="1"/>
  <c r="F419" i="3"/>
  <c r="N417" i="3" s="1"/>
  <c r="F418" i="3"/>
  <c r="N416" i="3" s="1"/>
  <c r="F417" i="3"/>
  <c r="N415" i="3" s="1"/>
  <c r="F414" i="3"/>
  <c r="N412" i="3" s="1"/>
  <c r="F413" i="3"/>
  <c r="I413" i="3" s="1"/>
  <c r="F412" i="3"/>
  <c r="N410" i="3" s="1"/>
  <c r="F411" i="3"/>
  <c r="N409" i="3" s="1"/>
  <c r="F410" i="3"/>
  <c r="N408" i="3" s="1"/>
  <c r="F409" i="3"/>
  <c r="N407" i="3" s="1"/>
  <c r="F408" i="3"/>
  <c r="I408" i="3" s="1"/>
  <c r="F407" i="3"/>
  <c r="N405" i="3" s="1"/>
  <c r="F405" i="3"/>
  <c r="I405" i="3" s="1"/>
  <c r="F404" i="3"/>
  <c r="I404" i="3" s="1"/>
  <c r="F403" i="3"/>
  <c r="I403" i="3" s="1"/>
  <c r="F402" i="3"/>
  <c r="I402" i="3" s="1"/>
  <c r="F401" i="3"/>
  <c r="I401" i="3" s="1"/>
  <c r="F400" i="3"/>
  <c r="I400" i="3" s="1"/>
  <c r="F399" i="3"/>
  <c r="I399" i="3" s="1"/>
  <c r="F398" i="3"/>
  <c r="I398" i="3" s="1"/>
  <c r="F397" i="3"/>
  <c r="I397" i="3" s="1"/>
  <c r="F395" i="3"/>
  <c r="N393" i="3" s="1"/>
  <c r="F394" i="3"/>
  <c r="I394" i="3" s="1"/>
  <c r="F393" i="3"/>
  <c r="I393" i="3" s="1"/>
  <c r="F392" i="3"/>
  <c r="N390" i="3" s="1"/>
  <c r="F391" i="3"/>
  <c r="N389" i="3" s="1"/>
  <c r="F390" i="3"/>
  <c r="I390" i="3" s="1"/>
  <c r="F389" i="3"/>
  <c r="I389" i="3" s="1"/>
  <c r="F388" i="3"/>
  <c r="I388" i="3" s="1"/>
  <c r="F387" i="3"/>
  <c r="N385" i="3" s="1"/>
  <c r="F380" i="3"/>
  <c r="K377" i="3"/>
  <c r="N424" i="3"/>
  <c r="A426" i="3"/>
  <c r="N423" i="3"/>
  <c r="A417" i="3"/>
  <c r="N414" i="3"/>
  <c r="N413" i="3"/>
  <c r="A407" i="3"/>
  <c r="N404" i="3"/>
  <c r="A397" i="3"/>
  <c r="N394" i="3"/>
  <c r="N383" i="3"/>
  <c r="A387" i="3"/>
  <c r="N384" i="3"/>
  <c r="N382" i="3"/>
  <c r="N381" i="3"/>
  <c r="N380" i="3"/>
  <c r="N377" i="3"/>
  <c r="N376" i="3"/>
  <c r="N375" i="3"/>
  <c r="A376" i="3"/>
  <c r="N373" i="3"/>
  <c r="N372" i="3"/>
  <c r="V424" i="3"/>
  <c r="V405" i="3"/>
  <c r="V385" i="3"/>
  <c r="W385" i="3"/>
  <c r="W374" i="3"/>
  <c r="W424" i="3"/>
  <c r="V374" i="3"/>
  <c r="W405" i="3"/>
  <c r="W415" i="3"/>
  <c r="V415" i="3"/>
  <c r="W395" i="3"/>
  <c r="V395" i="3"/>
  <c r="H196" i="3" l="1"/>
  <c r="J131" i="3"/>
  <c r="H136" i="3" s="1"/>
  <c r="E73" i="3"/>
  <c r="J67" i="3"/>
  <c r="H72" i="3" s="1"/>
  <c r="I387" i="3"/>
  <c r="I225" i="3"/>
  <c r="F224" i="3"/>
  <c r="H224" i="3"/>
  <c r="N419" i="3"/>
  <c r="V475" i="3"/>
  <c r="U474" i="3"/>
  <c r="U462" i="3"/>
  <c r="V463" i="3"/>
  <c r="V451" i="3"/>
  <c r="U450" i="3"/>
  <c r="U437" i="3"/>
  <c r="V438" i="3"/>
  <c r="I380" i="3"/>
  <c r="I407" i="3"/>
  <c r="W425" i="3"/>
  <c r="W426" i="3" s="1"/>
  <c r="W427" i="3" s="1"/>
  <c r="W428" i="3" s="1"/>
  <c r="W429" i="3" s="1"/>
  <c r="W430" i="3" s="1"/>
  <c r="W431" i="3" s="1"/>
  <c r="U424" i="3"/>
  <c r="V425" i="3"/>
  <c r="I428" i="3"/>
  <c r="I430" i="3"/>
  <c r="I432" i="3"/>
  <c r="I427" i="3"/>
  <c r="I429" i="3"/>
  <c r="I431" i="3"/>
  <c r="I433" i="3"/>
  <c r="I417" i="3"/>
  <c r="N398" i="3"/>
  <c r="N411" i="3"/>
  <c r="I423" i="3"/>
  <c r="N400" i="3"/>
  <c r="I395" i="3"/>
  <c r="I409" i="3"/>
  <c r="N387" i="3"/>
  <c r="N396" i="3"/>
  <c r="N402" i="3"/>
  <c r="N395" i="3"/>
  <c r="N388" i="3"/>
  <c r="N401" i="3"/>
  <c r="N397" i="3"/>
  <c r="N403" i="3"/>
  <c r="I411" i="3"/>
  <c r="I419" i="3"/>
  <c r="N399" i="3"/>
  <c r="U415" i="3"/>
  <c r="V416" i="3"/>
  <c r="W416" i="3"/>
  <c r="W417" i="3" s="1"/>
  <c r="W418" i="3" s="1"/>
  <c r="W419" i="3" s="1"/>
  <c r="W420" i="3" s="1"/>
  <c r="W421" i="3" s="1"/>
  <c r="W422" i="3" s="1"/>
  <c r="I420" i="3"/>
  <c r="N420" i="3"/>
  <c r="N422" i="3"/>
  <c r="I418" i="3"/>
  <c r="W406" i="3"/>
  <c r="W407" i="3" s="1"/>
  <c r="W408" i="3" s="1"/>
  <c r="W409" i="3" s="1"/>
  <c r="W410" i="3" s="1"/>
  <c r="W411" i="3" s="1"/>
  <c r="W412" i="3" s="1"/>
  <c r="W413" i="3" s="1"/>
  <c r="U405" i="3"/>
  <c r="V406" i="3"/>
  <c r="I412" i="3"/>
  <c r="I410" i="3"/>
  <c r="I414" i="3"/>
  <c r="N406" i="3"/>
  <c r="W396" i="3"/>
  <c r="W397" i="3" s="1"/>
  <c r="W398" i="3" s="1"/>
  <c r="W399" i="3" s="1"/>
  <c r="W400" i="3" s="1"/>
  <c r="W401" i="3" s="1"/>
  <c r="W402" i="3" s="1"/>
  <c r="W403" i="3" s="1"/>
  <c r="U395" i="3"/>
  <c r="V396" i="3"/>
  <c r="N391" i="3"/>
  <c r="N392" i="3"/>
  <c r="N386" i="3"/>
  <c r="V386" i="3"/>
  <c r="U385" i="3"/>
  <c r="W386" i="3"/>
  <c r="W387" i="3" s="1"/>
  <c r="W388" i="3" s="1"/>
  <c r="W389" i="3" s="1"/>
  <c r="W390" i="3" s="1"/>
  <c r="W391" i="3" s="1"/>
  <c r="W392" i="3" s="1"/>
  <c r="W393" i="3" s="1"/>
  <c r="I391" i="3"/>
  <c r="I392" i="3"/>
  <c r="U374" i="3"/>
  <c r="V375" i="3"/>
  <c r="W375" i="3"/>
  <c r="W376" i="3" s="1"/>
  <c r="W377" i="3" s="1"/>
  <c r="W378" i="3" s="1"/>
  <c r="W379" i="3" s="1"/>
  <c r="W380" i="3" s="1"/>
  <c r="W381" i="3" s="1"/>
  <c r="W382" i="3" s="1"/>
  <c r="N379" i="3"/>
  <c r="N374" i="3"/>
  <c r="N378" i="3"/>
  <c r="I224" i="3" l="1"/>
  <c r="U475" i="3"/>
  <c r="V476" i="3"/>
  <c r="U463" i="3"/>
  <c r="V464" i="3"/>
  <c r="U451" i="3"/>
  <c r="V452" i="3"/>
  <c r="U438" i="3"/>
  <c r="V439" i="3"/>
  <c r="V426" i="3"/>
  <c r="U425" i="3"/>
  <c r="V417" i="3"/>
  <c r="U416" i="3"/>
  <c r="V407" i="3"/>
  <c r="U406" i="3"/>
  <c r="V397" i="3"/>
  <c r="U396" i="3"/>
  <c r="V387" i="3"/>
  <c r="U386" i="3"/>
  <c r="V376" i="3"/>
  <c r="U375" i="3"/>
  <c r="V477" i="3" l="1"/>
  <c r="U476" i="3"/>
  <c r="V465" i="3"/>
  <c r="U464" i="3"/>
  <c r="V453" i="3"/>
  <c r="U452" i="3"/>
  <c r="U439" i="3"/>
  <c r="V440" i="3"/>
  <c r="U426" i="3"/>
  <c r="V427" i="3"/>
  <c r="U417" i="3"/>
  <c r="V418" i="3"/>
  <c r="U407" i="3"/>
  <c r="V408" i="3"/>
  <c r="V398" i="3"/>
  <c r="U397" i="3"/>
  <c r="U387" i="3"/>
  <c r="V388" i="3"/>
  <c r="U376" i="3"/>
  <c r="V377" i="3"/>
  <c r="U477" i="3" l="1"/>
  <c r="V478" i="3"/>
  <c r="V466" i="3"/>
  <c r="U465" i="3"/>
  <c r="V454" i="3"/>
  <c r="U453" i="3"/>
  <c r="V441" i="3"/>
  <c r="U440" i="3"/>
  <c r="U427" i="3"/>
  <c r="V428" i="3"/>
  <c r="V419" i="3"/>
  <c r="U418" i="3"/>
  <c r="V409" i="3"/>
  <c r="U408" i="3"/>
  <c r="V399" i="3"/>
  <c r="U398" i="3"/>
  <c r="V389" i="3"/>
  <c r="U388" i="3"/>
  <c r="V378" i="3"/>
  <c r="U377" i="3"/>
  <c r="H211" i="3"/>
  <c r="H210" i="3"/>
  <c r="N240" i="3"/>
  <c r="N241" i="3"/>
  <c r="N249" i="3"/>
  <c r="N257" i="3"/>
  <c r="N263" i="3"/>
  <c r="N265" i="3"/>
  <c r="N266" i="3"/>
  <c r="N267" i="3"/>
  <c r="N268" i="3"/>
  <c r="N269" i="3"/>
  <c r="N272" i="3"/>
  <c r="N273" i="3"/>
  <c r="N281" i="3"/>
  <c r="N289" i="3"/>
  <c r="N295" i="3"/>
  <c r="N297" i="3"/>
  <c r="N303" i="3"/>
  <c r="N305" i="3"/>
  <c r="N313" i="3"/>
  <c r="N314" i="3"/>
  <c r="N315" i="3"/>
  <c r="N316" i="3"/>
  <c r="N328" i="3"/>
  <c r="N329" i="3"/>
  <c r="N330" i="3"/>
  <c r="N338" i="3"/>
  <c r="N346" i="3"/>
  <c r="N352" i="3"/>
  <c r="N354" i="3"/>
  <c r="N360" i="3"/>
  <c r="N362" i="3"/>
  <c r="N432" i="3"/>
  <c r="N370" i="3"/>
  <c r="N371" i="3"/>
  <c r="L20" i="3"/>
  <c r="L19" i="3"/>
  <c r="A365" i="3"/>
  <c r="A357" i="3"/>
  <c r="A349" i="3"/>
  <c r="A341" i="3"/>
  <c r="A333" i="3"/>
  <c r="A319" i="3"/>
  <c r="A308" i="3"/>
  <c r="A300" i="3"/>
  <c r="A292" i="3"/>
  <c r="A284" i="3"/>
  <c r="A276" i="3"/>
  <c r="A272" i="3"/>
  <c r="A260" i="3"/>
  <c r="A252" i="3"/>
  <c r="A244" i="3"/>
  <c r="A239" i="3"/>
  <c r="F371" i="3"/>
  <c r="I371" i="3" s="1"/>
  <c r="F370" i="3"/>
  <c r="I370" i="3" s="1"/>
  <c r="F369" i="3"/>
  <c r="I369" i="3" s="1"/>
  <c r="F368" i="3"/>
  <c r="I368" i="3" s="1"/>
  <c r="F367" i="3"/>
  <c r="I367" i="3" s="1"/>
  <c r="F366" i="3"/>
  <c r="I366" i="3" s="1"/>
  <c r="F365" i="3"/>
  <c r="I365" i="3" s="1"/>
  <c r="F358" i="3"/>
  <c r="I358" i="3" s="1"/>
  <c r="F357" i="3"/>
  <c r="I357" i="3" s="1"/>
  <c r="F363" i="3"/>
  <c r="I363" i="3" s="1"/>
  <c r="F361" i="3"/>
  <c r="I361" i="3" s="1"/>
  <c r="F360" i="3"/>
  <c r="I360" i="3" s="1"/>
  <c r="F359" i="3"/>
  <c r="I359" i="3" s="1"/>
  <c r="F355" i="3"/>
  <c r="I355" i="3" s="1"/>
  <c r="F353" i="3"/>
  <c r="N351" i="3" s="1"/>
  <c r="F352" i="3"/>
  <c r="I352" i="3" s="1"/>
  <c r="F351" i="3"/>
  <c r="I351" i="3" s="1"/>
  <c r="F350" i="3"/>
  <c r="I350" i="3" s="1"/>
  <c r="F349" i="3"/>
  <c r="I349" i="3" s="1"/>
  <c r="F347" i="3"/>
  <c r="I347" i="3" s="1"/>
  <c r="F346" i="3"/>
  <c r="I346" i="3" s="1"/>
  <c r="F339" i="3"/>
  <c r="I339" i="3" s="1"/>
  <c r="F338" i="3"/>
  <c r="I338" i="3" s="1"/>
  <c r="F345" i="3"/>
  <c r="I345" i="3" s="1"/>
  <c r="F344" i="3"/>
  <c r="I344" i="3" s="1"/>
  <c r="F343" i="3"/>
  <c r="I343" i="3" s="1"/>
  <c r="F342" i="3"/>
  <c r="I342" i="3" s="1"/>
  <c r="F341" i="3"/>
  <c r="I341" i="3" s="1"/>
  <c r="F337" i="3"/>
  <c r="I337" i="3" s="1"/>
  <c r="F336" i="3"/>
  <c r="I336" i="3" s="1"/>
  <c r="F335" i="3"/>
  <c r="I335" i="3" s="1"/>
  <c r="F334" i="3"/>
  <c r="I334" i="3" s="1"/>
  <c r="F333" i="3"/>
  <c r="I333" i="3" s="1"/>
  <c r="F329" i="3"/>
  <c r="I329" i="3" s="1"/>
  <c r="F325" i="3"/>
  <c r="N323" i="3" s="1"/>
  <c r="F319" i="3"/>
  <c r="F328" i="3"/>
  <c r="I328" i="3" s="1"/>
  <c r="F327" i="3"/>
  <c r="N325" i="3" s="1"/>
  <c r="F326" i="3"/>
  <c r="N324" i="3" s="1"/>
  <c r="F324" i="3"/>
  <c r="N322" i="3" s="1"/>
  <c r="F323" i="3"/>
  <c r="N321" i="3" s="1"/>
  <c r="F322" i="3"/>
  <c r="N320" i="3" s="1"/>
  <c r="F321" i="3"/>
  <c r="N319" i="3" s="1"/>
  <c r="F320" i="3"/>
  <c r="F314" i="3"/>
  <c r="I314" i="3" s="1"/>
  <c r="F313" i="3"/>
  <c r="I313" i="3" s="1"/>
  <c r="F312" i="3"/>
  <c r="I312" i="3" s="1"/>
  <c r="F311" i="3"/>
  <c r="I311" i="3" s="1"/>
  <c r="F310" i="3"/>
  <c r="I310" i="3" s="1"/>
  <c r="F309" i="3"/>
  <c r="I309" i="3" s="1"/>
  <c r="F308" i="3"/>
  <c r="I308" i="3" s="1"/>
  <c r="F304" i="3"/>
  <c r="I304" i="3" s="1"/>
  <c r="F303" i="3"/>
  <c r="I303" i="3" s="1"/>
  <c r="F306" i="3"/>
  <c r="I306" i="3" s="1"/>
  <c r="F302" i="3"/>
  <c r="I302" i="3" s="1"/>
  <c r="F301" i="3"/>
  <c r="I301" i="3" s="1"/>
  <c r="F300" i="3"/>
  <c r="I300" i="3" s="1"/>
  <c r="F298" i="3"/>
  <c r="I298" i="3" s="1"/>
  <c r="F296" i="3"/>
  <c r="I296" i="3" s="1"/>
  <c r="F295" i="3"/>
  <c r="I295" i="3" s="1"/>
  <c r="F294" i="3"/>
  <c r="I294" i="3" s="1"/>
  <c r="F293" i="3"/>
  <c r="I293" i="3" s="1"/>
  <c r="F292" i="3"/>
  <c r="I292" i="3" s="1"/>
  <c r="F290" i="3"/>
  <c r="I290" i="3" s="1"/>
  <c r="F289" i="3"/>
  <c r="I289" i="3" s="1"/>
  <c r="F288" i="3"/>
  <c r="I288" i="3" s="1"/>
  <c r="F287" i="3"/>
  <c r="I287" i="3" s="1"/>
  <c r="F286" i="3"/>
  <c r="I286" i="3" s="1"/>
  <c r="F285" i="3"/>
  <c r="I285" i="3" s="1"/>
  <c r="F284" i="3"/>
  <c r="I284" i="3" s="1"/>
  <c r="F282" i="3"/>
  <c r="I282" i="3" s="1"/>
  <c r="F281" i="3"/>
  <c r="N279" i="3" s="1"/>
  <c r="F280" i="3"/>
  <c r="I280" i="3" s="1"/>
  <c r="F279" i="3"/>
  <c r="I279" i="3" s="1"/>
  <c r="F278" i="3"/>
  <c r="I278" i="3" s="1"/>
  <c r="F277" i="3"/>
  <c r="I277" i="3" s="1"/>
  <c r="F276" i="3"/>
  <c r="I276" i="3" s="1"/>
  <c r="F273" i="3"/>
  <c r="I273" i="3" s="1"/>
  <c r="F272" i="3"/>
  <c r="I272" i="3" s="1"/>
  <c r="F258" i="3"/>
  <c r="I258" i="3" s="1"/>
  <c r="F257" i="3"/>
  <c r="I257" i="3" s="1"/>
  <c r="F256" i="3"/>
  <c r="I256" i="3" s="1"/>
  <c r="F255" i="3"/>
  <c r="I255" i="3" s="1"/>
  <c r="F254" i="3"/>
  <c r="I254" i="3" s="1"/>
  <c r="F253" i="3"/>
  <c r="I253" i="3" s="1"/>
  <c r="F252" i="3"/>
  <c r="I252" i="3" s="1"/>
  <c r="F266" i="3"/>
  <c r="I266" i="3" s="1"/>
  <c r="F264" i="3"/>
  <c r="I264" i="3" s="1"/>
  <c r="F263" i="3"/>
  <c r="I263" i="3" s="1"/>
  <c r="F262" i="3"/>
  <c r="I262" i="3" s="1"/>
  <c r="F261" i="3"/>
  <c r="I261" i="3" s="1"/>
  <c r="F260" i="3"/>
  <c r="I260" i="3" s="1"/>
  <c r="F250" i="3"/>
  <c r="I250" i="3" s="1"/>
  <c r="F249" i="3"/>
  <c r="I249" i="3" s="1"/>
  <c r="F248" i="3"/>
  <c r="I248" i="3" s="1"/>
  <c r="F247" i="3"/>
  <c r="I247" i="3" s="1"/>
  <c r="F246" i="3"/>
  <c r="I246" i="3" s="1"/>
  <c r="F245" i="3"/>
  <c r="I245" i="3" s="1"/>
  <c r="F244" i="3"/>
  <c r="I244" i="3" s="1"/>
  <c r="F241" i="3"/>
  <c r="I241" i="3" s="1"/>
  <c r="F240" i="3"/>
  <c r="I240" i="3" s="1"/>
  <c r="F239" i="3"/>
  <c r="I239" i="3" s="1"/>
  <c r="C273" i="3"/>
  <c r="C240" i="3"/>
  <c r="C241" i="3" s="1"/>
  <c r="W250" i="3"/>
  <c r="W282" i="3"/>
  <c r="V355" i="3"/>
  <c r="W298" i="3"/>
  <c r="V258" i="3"/>
  <c r="V282" i="3"/>
  <c r="W306" i="3"/>
  <c r="V331" i="3"/>
  <c r="W290" i="3"/>
  <c r="W274" i="3"/>
  <c r="V274" i="3"/>
  <c r="V290" i="3"/>
  <c r="W355" i="3"/>
  <c r="W363" i="3"/>
  <c r="V250" i="3"/>
  <c r="W331" i="3"/>
  <c r="V306" i="3"/>
  <c r="W347" i="3"/>
  <c r="V339" i="3"/>
  <c r="V242" i="3"/>
  <c r="V363" i="3"/>
  <c r="W242" i="3"/>
  <c r="W339" i="3"/>
  <c r="V298" i="3"/>
  <c r="W258" i="3"/>
  <c r="V347" i="3"/>
  <c r="N318" i="3" l="1"/>
  <c r="V479" i="3"/>
  <c r="U478" i="3"/>
  <c r="U466" i="3"/>
  <c r="V467" i="3"/>
  <c r="V455" i="3"/>
  <c r="U454" i="3"/>
  <c r="U441" i="3"/>
  <c r="V442" i="3"/>
  <c r="U428" i="3"/>
  <c r="V429" i="3"/>
  <c r="U419" i="3"/>
  <c r="V420" i="3"/>
  <c r="U409" i="3"/>
  <c r="V410" i="3"/>
  <c r="U399" i="3"/>
  <c r="V400" i="3"/>
  <c r="U389" i="3"/>
  <c r="V390" i="3"/>
  <c r="U378" i="3"/>
  <c r="V379" i="3"/>
  <c r="M19" i="3"/>
  <c r="N245" i="3"/>
  <c r="I327" i="3"/>
  <c r="N341" i="3"/>
  <c r="H215" i="3"/>
  <c r="H218" i="3" s="1"/>
  <c r="N293" i="3"/>
  <c r="N333" i="3"/>
  <c r="K243" i="3"/>
  <c r="N309" i="3"/>
  <c r="N277" i="3"/>
  <c r="N261" i="3"/>
  <c r="N349" i="3"/>
  <c r="N301" i="3"/>
  <c r="K242" i="3"/>
  <c r="N366" i="3"/>
  <c r="N358" i="3"/>
  <c r="N350" i="3"/>
  <c r="N342" i="3"/>
  <c r="N334" i="3"/>
  <c r="N326" i="3"/>
  <c r="N310" i="3"/>
  <c r="N302" i="3"/>
  <c r="N294" i="3"/>
  <c r="N286" i="3"/>
  <c r="N278" i="3"/>
  <c r="N270" i="3"/>
  <c r="N262" i="3"/>
  <c r="N254" i="3"/>
  <c r="N246" i="3"/>
  <c r="N238" i="3"/>
  <c r="J250" i="3"/>
  <c r="N364" i="3"/>
  <c r="N356" i="3"/>
  <c r="N348" i="3"/>
  <c r="N340" i="3"/>
  <c r="N332" i="3"/>
  <c r="N308" i="3"/>
  <c r="N300" i="3"/>
  <c r="N292" i="3"/>
  <c r="N284" i="3"/>
  <c r="N276" i="3"/>
  <c r="N260" i="3"/>
  <c r="N252" i="3"/>
  <c r="N244" i="3"/>
  <c r="N285" i="3"/>
  <c r="J274" i="3"/>
  <c r="N363" i="3"/>
  <c r="N355" i="3"/>
  <c r="N347" i="3"/>
  <c r="N339" i="3"/>
  <c r="N331" i="3"/>
  <c r="N307" i="3"/>
  <c r="N299" i="3"/>
  <c r="N291" i="3"/>
  <c r="N283" i="3"/>
  <c r="N275" i="3"/>
  <c r="N259" i="3"/>
  <c r="N251" i="3"/>
  <c r="N243" i="3"/>
  <c r="J339" i="3"/>
  <c r="N237" i="3"/>
  <c r="N306" i="3"/>
  <c r="N298" i="3"/>
  <c r="N290" i="3"/>
  <c r="N282" i="3"/>
  <c r="N274" i="3"/>
  <c r="N258" i="3"/>
  <c r="N250" i="3"/>
  <c r="N242" i="3"/>
  <c r="N365" i="3"/>
  <c r="I281" i="3"/>
  <c r="I222" i="3" s="1"/>
  <c r="J298" i="3"/>
  <c r="N369" i="3"/>
  <c r="N361" i="3"/>
  <c r="N353" i="3"/>
  <c r="N345" i="3"/>
  <c r="N337" i="3"/>
  <c r="N357" i="3"/>
  <c r="J242" i="3"/>
  <c r="N368" i="3"/>
  <c r="N344" i="3"/>
  <c r="N336" i="3"/>
  <c r="N312" i="3"/>
  <c r="N304" i="3"/>
  <c r="N296" i="3"/>
  <c r="N288" i="3"/>
  <c r="N280" i="3"/>
  <c r="N264" i="3"/>
  <c r="N256" i="3"/>
  <c r="N248" i="3"/>
  <c r="N317" i="3"/>
  <c r="N253" i="3"/>
  <c r="I221" i="3"/>
  <c r="I353" i="3"/>
  <c r="I223" i="3" s="1"/>
  <c r="J256" i="3"/>
  <c r="N367" i="3"/>
  <c r="N359" i="3"/>
  <c r="N343" i="3"/>
  <c r="N335" i="3"/>
  <c r="N327" i="3"/>
  <c r="N311" i="3"/>
  <c r="N287" i="3"/>
  <c r="N271" i="3"/>
  <c r="N255" i="3"/>
  <c r="N247" i="3"/>
  <c r="N239" i="3"/>
  <c r="F223" i="3"/>
  <c r="H221" i="3"/>
  <c r="F215" i="3"/>
  <c r="F218" i="3" s="1"/>
  <c r="H222" i="3"/>
  <c r="H223" i="3"/>
  <c r="F222" i="3"/>
  <c r="F221" i="3"/>
  <c r="V364" i="3"/>
  <c r="U363" i="3"/>
  <c r="W364" i="3"/>
  <c r="W365" i="3" s="1"/>
  <c r="W366" i="3" s="1"/>
  <c r="W367" i="3" s="1"/>
  <c r="W368" i="3" s="1"/>
  <c r="W369" i="3" s="1"/>
  <c r="U355" i="3"/>
  <c r="V356" i="3"/>
  <c r="W356" i="3"/>
  <c r="W357" i="3" s="1"/>
  <c r="W358" i="3" s="1"/>
  <c r="W359" i="3" s="1"/>
  <c r="W360" i="3" s="1"/>
  <c r="W361" i="3" s="1"/>
  <c r="U347" i="3"/>
  <c r="V348" i="3"/>
  <c r="W348" i="3"/>
  <c r="W349" i="3" s="1"/>
  <c r="W350" i="3" s="1"/>
  <c r="W351" i="3" s="1"/>
  <c r="W352" i="3" s="1"/>
  <c r="W353" i="3" s="1"/>
  <c r="U339" i="3"/>
  <c r="V340" i="3"/>
  <c r="W340" i="3"/>
  <c r="W341" i="3" s="1"/>
  <c r="W342" i="3" s="1"/>
  <c r="W343" i="3" s="1"/>
  <c r="W344" i="3" s="1"/>
  <c r="W345" i="3" s="1"/>
  <c r="U331" i="3"/>
  <c r="V332" i="3"/>
  <c r="W332" i="3"/>
  <c r="W333" i="3" s="1"/>
  <c r="W334" i="3" s="1"/>
  <c r="W335" i="3" s="1"/>
  <c r="W336" i="3" s="1"/>
  <c r="W337" i="3" s="1"/>
  <c r="U306" i="3"/>
  <c r="V307" i="3"/>
  <c r="W307" i="3"/>
  <c r="W308" i="3" s="1"/>
  <c r="W309" i="3" s="1"/>
  <c r="W310" i="3" s="1"/>
  <c r="W311" i="3" s="1"/>
  <c r="W312" i="3" s="1"/>
  <c r="U298" i="3"/>
  <c r="V299" i="3"/>
  <c r="W299" i="3"/>
  <c r="W300" i="3" s="1"/>
  <c r="W301" i="3" s="1"/>
  <c r="W302" i="3" s="1"/>
  <c r="W303" i="3" s="1"/>
  <c r="W304" i="3" s="1"/>
  <c r="U290" i="3"/>
  <c r="V291" i="3"/>
  <c r="W291" i="3"/>
  <c r="W292" i="3" s="1"/>
  <c r="W293" i="3" s="1"/>
  <c r="W294" i="3" s="1"/>
  <c r="W295" i="3" s="1"/>
  <c r="W296" i="3" s="1"/>
  <c r="V283" i="3"/>
  <c r="U282" i="3"/>
  <c r="W283" i="3"/>
  <c r="W284" i="3" s="1"/>
  <c r="W285" i="3" s="1"/>
  <c r="W286" i="3" s="1"/>
  <c r="W287" i="3" s="1"/>
  <c r="W288" i="3" s="1"/>
  <c r="W275" i="3"/>
  <c r="W276" i="3" s="1"/>
  <c r="W277" i="3" s="1"/>
  <c r="W278" i="3" s="1"/>
  <c r="W279" i="3" s="1"/>
  <c r="W280" i="3" s="1"/>
  <c r="U274" i="3"/>
  <c r="V275" i="3"/>
  <c r="U250" i="3"/>
  <c r="V251" i="3"/>
  <c r="W251" i="3"/>
  <c r="W252" i="3" s="1"/>
  <c r="W253" i="3" s="1"/>
  <c r="W254" i="3" s="1"/>
  <c r="W255" i="3" s="1"/>
  <c r="W256" i="3" s="1"/>
  <c r="W259" i="3"/>
  <c r="W260" i="3" s="1"/>
  <c r="W261" i="3" s="1"/>
  <c r="W262" i="3" s="1"/>
  <c r="W263" i="3" s="1"/>
  <c r="W264" i="3" s="1"/>
  <c r="U258" i="3"/>
  <c r="V259" i="3"/>
  <c r="U242" i="3"/>
  <c r="V243" i="3"/>
  <c r="W243" i="3"/>
  <c r="W244" i="3" s="1"/>
  <c r="W245" i="3" s="1"/>
  <c r="W246" i="3" s="1"/>
  <c r="W247" i="3" s="1"/>
  <c r="W248" i="3" s="1"/>
  <c r="H229" i="3" l="1"/>
  <c r="H230" i="3" s="1"/>
  <c r="I229" i="3"/>
  <c r="F229" i="3"/>
  <c r="F230" i="3" s="1"/>
  <c r="U479" i="3"/>
  <c r="V480" i="3"/>
  <c r="V468" i="3"/>
  <c r="U467" i="3"/>
  <c r="U455" i="3"/>
  <c r="V456" i="3"/>
  <c r="U442" i="3"/>
  <c r="V443" i="3"/>
  <c r="V430" i="3"/>
  <c r="U429" i="3"/>
  <c r="V421" i="3"/>
  <c r="U420" i="3"/>
  <c r="V411" i="3"/>
  <c r="U410" i="3"/>
  <c r="V401" i="3"/>
  <c r="U400" i="3"/>
  <c r="U390" i="3"/>
  <c r="V391" i="3"/>
  <c r="V380" i="3"/>
  <c r="U379" i="3"/>
  <c r="U364" i="3"/>
  <c r="V365" i="3"/>
  <c r="U356" i="3"/>
  <c r="V357" i="3"/>
  <c r="U348" i="3"/>
  <c r="V349" i="3"/>
  <c r="U340" i="3"/>
  <c r="V341" i="3"/>
  <c r="U332" i="3"/>
  <c r="V333" i="3"/>
  <c r="U307" i="3"/>
  <c r="V308" i="3"/>
  <c r="U299" i="3"/>
  <c r="V300" i="3"/>
  <c r="U291" i="3"/>
  <c r="V292" i="3"/>
  <c r="U283" i="3"/>
  <c r="V284" i="3"/>
  <c r="U275" i="3"/>
  <c r="V276" i="3"/>
  <c r="U251" i="3"/>
  <c r="V252" i="3"/>
  <c r="U259" i="3"/>
  <c r="V260" i="3"/>
  <c r="U243" i="3"/>
  <c r="V244" i="3"/>
  <c r="V481" i="3" l="1"/>
  <c r="U480" i="3"/>
  <c r="U468" i="3"/>
  <c r="V469" i="3"/>
  <c r="V457" i="3"/>
  <c r="U456" i="3"/>
  <c r="V444" i="3"/>
  <c r="U443" i="3"/>
  <c r="U430" i="3"/>
  <c r="V431" i="3"/>
  <c r="U431" i="3" s="1"/>
  <c r="U421" i="3"/>
  <c r="V422" i="3"/>
  <c r="U411" i="3"/>
  <c r="V412" i="3"/>
  <c r="V402" i="3"/>
  <c r="U401" i="3"/>
  <c r="V392" i="3"/>
  <c r="U391" i="3"/>
  <c r="U380" i="3"/>
  <c r="V381" i="3"/>
  <c r="U365" i="3"/>
  <c r="V366" i="3"/>
  <c r="U357" i="3"/>
  <c r="V358" i="3"/>
  <c r="U349" i="3"/>
  <c r="V350" i="3"/>
  <c r="U341" i="3"/>
  <c r="V342" i="3"/>
  <c r="U333" i="3"/>
  <c r="V334" i="3"/>
  <c r="U308" i="3"/>
  <c r="V309" i="3"/>
  <c r="U300" i="3"/>
  <c r="V301" i="3"/>
  <c r="U292" i="3"/>
  <c r="V293" i="3"/>
  <c r="U284" i="3"/>
  <c r="V285" i="3"/>
  <c r="U276" i="3"/>
  <c r="V277" i="3"/>
  <c r="U252" i="3"/>
  <c r="V253" i="3"/>
  <c r="V261" i="3"/>
  <c r="U260" i="3"/>
  <c r="U244" i="3"/>
  <c r="V245" i="3"/>
  <c r="U481" i="3" l="1"/>
  <c r="V482" i="3"/>
  <c r="V470" i="3"/>
  <c r="U469" i="3"/>
  <c r="U457" i="3"/>
  <c r="V458" i="3"/>
  <c r="U444" i="3"/>
  <c r="V445" i="3"/>
  <c r="U422" i="3"/>
  <c r="V413" i="3"/>
  <c r="U413" i="3" s="1"/>
  <c r="U412" i="3"/>
  <c r="V403" i="3"/>
  <c r="U403" i="3" s="1"/>
  <c r="U402" i="3"/>
  <c r="U392" i="3"/>
  <c r="V393" i="3"/>
  <c r="U393" i="3" s="1"/>
  <c r="V382" i="3"/>
  <c r="U382" i="3" s="1"/>
  <c r="U381" i="3"/>
  <c r="U366" i="3"/>
  <c r="V367" i="3"/>
  <c r="U358" i="3"/>
  <c r="V359" i="3"/>
  <c r="U350" i="3"/>
  <c r="V351" i="3"/>
  <c r="U342" i="3"/>
  <c r="V343" i="3"/>
  <c r="U334" i="3"/>
  <c r="V335" i="3"/>
  <c r="U309" i="3"/>
  <c r="V310" i="3"/>
  <c r="U301" i="3"/>
  <c r="V302" i="3"/>
  <c r="U293" i="3"/>
  <c r="V294" i="3"/>
  <c r="U285" i="3"/>
  <c r="V286" i="3"/>
  <c r="V278" i="3"/>
  <c r="U277" i="3"/>
  <c r="U253" i="3"/>
  <c r="V254" i="3"/>
  <c r="V262" i="3"/>
  <c r="U261" i="3"/>
  <c r="U245" i="3"/>
  <c r="V246" i="3"/>
  <c r="V483" i="3" l="1"/>
  <c r="U483" i="3" s="1"/>
  <c r="U482" i="3"/>
  <c r="V471" i="3"/>
  <c r="U471" i="3" s="1"/>
  <c r="U470" i="3"/>
  <c r="U458" i="3"/>
  <c r="V459" i="3"/>
  <c r="U459" i="3" s="1"/>
  <c r="V446" i="3"/>
  <c r="U446" i="3" s="1"/>
  <c r="U445" i="3"/>
  <c r="V368" i="3"/>
  <c r="U367" i="3"/>
  <c r="U359" i="3"/>
  <c r="V360" i="3"/>
  <c r="U351" i="3"/>
  <c r="V352" i="3"/>
  <c r="U343" i="3"/>
  <c r="V344" i="3"/>
  <c r="U335" i="3"/>
  <c r="V336" i="3"/>
  <c r="U310" i="3"/>
  <c r="V311" i="3"/>
  <c r="U302" i="3"/>
  <c r="V303" i="3"/>
  <c r="U294" i="3"/>
  <c r="V295" i="3"/>
  <c r="V287" i="3"/>
  <c r="U286" i="3"/>
  <c r="U278" i="3"/>
  <c r="V279" i="3"/>
  <c r="U254" i="3"/>
  <c r="V255" i="3"/>
  <c r="U262" i="3"/>
  <c r="V263" i="3"/>
  <c r="U246" i="3"/>
  <c r="V247" i="3"/>
  <c r="I5" i="3"/>
  <c r="U368" i="3" l="1"/>
  <c r="V369" i="3"/>
  <c r="U369" i="3" s="1"/>
  <c r="U360" i="3"/>
  <c r="V361" i="3"/>
  <c r="U361" i="3" s="1"/>
  <c r="U352" i="3"/>
  <c r="V353" i="3"/>
  <c r="U353" i="3" s="1"/>
  <c r="U344" i="3"/>
  <c r="V345" i="3"/>
  <c r="U345" i="3" s="1"/>
  <c r="U336" i="3"/>
  <c r="V337" i="3"/>
  <c r="U337" i="3" s="1"/>
  <c r="U311" i="3"/>
  <c r="V312" i="3"/>
  <c r="U312" i="3" s="1"/>
  <c r="U303" i="3"/>
  <c r="V304" i="3"/>
  <c r="U304" i="3" s="1"/>
  <c r="U295" i="3"/>
  <c r="V296" i="3"/>
  <c r="U296" i="3" s="1"/>
  <c r="U287" i="3"/>
  <c r="V288" i="3"/>
  <c r="U288" i="3" s="1"/>
  <c r="U279" i="3"/>
  <c r="V280" i="3"/>
  <c r="U280" i="3" s="1"/>
  <c r="U255" i="3"/>
  <c r="V256" i="3"/>
  <c r="U256" i="3" s="1"/>
  <c r="U263" i="3"/>
  <c r="V264" i="3"/>
  <c r="U264" i="3" s="1"/>
  <c r="U247" i="3"/>
  <c r="V248" i="3"/>
  <c r="C320" i="3"/>
  <c r="C321" i="3" s="1"/>
  <c r="C322" i="3" s="1"/>
  <c r="C323" i="3" s="1"/>
  <c r="C324" i="3" s="1"/>
  <c r="C325" i="3" s="1"/>
  <c r="C326" i="3" s="1"/>
  <c r="C327" i="3" s="1"/>
  <c r="C328" i="3" s="1"/>
  <c r="C329" i="3" s="1"/>
  <c r="U248" i="3" l="1"/>
  <c r="E621" i="3" l="1"/>
  <c r="E620" i="3"/>
  <c r="H212" i="3"/>
  <c r="I320" i="3" l="1"/>
  <c r="I321" i="3"/>
  <c r="I322" i="3"/>
  <c r="I323" i="3"/>
  <c r="I324" i="3"/>
  <c r="I325" i="3"/>
  <c r="I326" i="3"/>
  <c r="I319" i="3"/>
  <c r="I215" i="3" l="1"/>
  <c r="I218" i="3" s="1"/>
  <c r="I230" i="3" s="1"/>
  <c r="E622" i="3" l="1"/>
</calcChain>
</file>

<file path=xl/comments1.xml><?xml version="1.0" encoding="utf-8"?>
<comments xmlns="http://schemas.openxmlformats.org/spreadsheetml/2006/main">
  <authors>
    <author>SACHIN</author>
  </authors>
  <commentList>
    <comment ref="H7" authorId="0" shapeId="0">
      <text>
        <r>
          <rPr>
            <b/>
            <sz val="20"/>
            <color indexed="81"/>
            <rFont val="Tahoma"/>
            <family val="2"/>
          </rPr>
          <t>Rushil Sanghvi or Fahad</t>
        </r>
        <r>
          <rPr>
            <sz val="20"/>
            <color indexed="81"/>
            <rFont val="Tahoma"/>
            <family val="2"/>
          </rPr>
          <t xml:space="preserve">
</t>
        </r>
      </text>
    </comment>
    <comment ref="E10" authorId="0" shapeId="0">
      <text>
        <r>
          <rPr>
            <b/>
            <sz val="18"/>
            <color indexed="81"/>
            <rFont val="Tahoma"/>
            <family val="2"/>
          </rPr>
          <t>Initiation  Address</t>
        </r>
      </text>
    </comment>
    <comment ref="E11" authorId="0" shapeId="0">
      <text>
        <r>
          <rPr>
            <b/>
            <sz val="18"/>
            <color indexed="81"/>
            <rFont val="Tahoma"/>
            <family val="2"/>
          </rPr>
          <t>Plan Address</t>
        </r>
      </text>
    </comment>
    <comment ref="E12" authorId="0" shapeId="0">
      <text>
        <r>
          <rPr>
            <b/>
            <sz val="16"/>
            <color indexed="81"/>
            <rFont val="Tahoma"/>
            <family val="2"/>
          </rPr>
          <t>Map Address</t>
        </r>
      </text>
    </comment>
    <comment ref="H18" authorId="0" shapeId="0">
      <text>
        <r>
          <rPr>
            <b/>
            <sz val="18"/>
            <color indexed="81"/>
            <rFont val="Tahoma"/>
            <family val="2"/>
          </rPr>
          <t>From Rera</t>
        </r>
      </text>
    </comment>
    <comment ref="H21" authorId="0" shapeId="0">
      <text>
        <r>
          <rPr>
            <b/>
            <sz val="16"/>
            <color indexed="81"/>
            <rFont val="Tahoma"/>
            <family val="2"/>
          </rPr>
          <t>From RERA</t>
        </r>
      </text>
    </comment>
    <comment ref="H210" authorId="0" shapeId="0">
      <text>
        <r>
          <rPr>
            <b/>
            <sz val="16"/>
            <color indexed="81"/>
            <rFont val="Tahoma"/>
            <family val="2"/>
          </rPr>
          <t>Ready Recknor</t>
        </r>
      </text>
    </comment>
  </commentList>
</comments>
</file>

<file path=xl/sharedStrings.xml><?xml version="1.0" encoding="utf-8"?>
<sst xmlns="http://schemas.openxmlformats.org/spreadsheetml/2006/main" count="1116" uniqueCount="353">
  <si>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</si>
  <si>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</si>
  <si>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</si>
  <si>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</si>
  <si>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</si>
  <si>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</si>
  <si>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</si>
  <si>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</si>
  <si>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</si>
  <si>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</si>
  <si>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</si>
  <si>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</si>
  <si>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</si>
  <si>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</si>
  <si>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</si>
  <si>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</si>
  <si>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</si>
  <si>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</si>
  <si>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</si>
  <si>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</si>
  <si>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</si>
  <si>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</si>
  <si>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</si>
  <si>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</si>
  <si>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</si>
  <si>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</si>
  <si>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</si>
  <si>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</si>
  <si>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</si>
  <si>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</si>
  <si>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</si>
  <si>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</si>
  <si>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</si>
  <si>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</si>
  <si>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</si>
  <si>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</si>
  <si>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</si>
  <si>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</si>
  <si>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</si>
  <si>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</si>
  <si>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</si>
  <si>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</si>
  <si>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</si>
  <si>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</si>
  <si>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</si>
  <si>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</si>
  <si>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</si>
  <si>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</si>
  <si>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</si>
  <si>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</si>
  <si>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</si>
  <si>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</si>
  <si>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</si>
  <si>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</si>
  <si>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</si>
  <si>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</si>
  <si>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</si>
  <si>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</si>
  <si>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</si>
  <si>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</si>
  <si>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</si>
  <si>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</si>
  <si>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</si>
  <si>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</si>
  <si>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</si>
  <si>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</si>
  <si>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</si>
  <si>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</si>
  <si>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</si>
  <si>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</si>
  <si>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</si>
  <si>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</si>
  <si>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</si>
  <si>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</si>
  <si>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</si>
  <si>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</si>
  <si>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</si>
  <si>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</si>
  <si>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</si>
  <si>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</si>
  <si>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</si>
  <si>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</si>
  <si>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</si>
  <si>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</si>
  <si>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</si>
  <si>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</si>
  <si>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</si>
  <si>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</si>
  <si>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</si>
  <si>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</si>
  <si>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</si>
  <si>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</si>
  <si>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</si>
  <si>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</si>
  <si>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</si>
  <si>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</si>
  <si>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</si>
  <si>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</si>
  <si>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</si>
  <si>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</si>
  <si>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150000/-</t>
  </si>
  <si>
    <t>75000/-</t>
  </si>
  <si>
    <t>25000/-</t>
  </si>
  <si>
    <t>Flat/Shop No.</t>
  </si>
  <si>
    <t>Description</t>
  </si>
  <si>
    <t>Gross Carpet area</t>
  </si>
  <si>
    <t>Attached Terrace area</t>
  </si>
  <si>
    <t>Floor</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</si>
  <si>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</si>
  <si>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</si>
  <si>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</si>
  <si>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</si>
  <si>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</si>
  <si>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</si>
  <si>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</si>
  <si>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</si>
  <si>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</si>
  <si>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</si>
  <si>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</si>
  <si>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</si>
  <si>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</si>
  <si>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</si>
  <si>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</si>
  <si>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</si>
  <si>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</si>
  <si>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</si>
  <si>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</si>
  <si>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</si>
  <si>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</si>
  <si>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</si>
  <si>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</si>
  <si>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</si>
  <si>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</si>
  <si>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</si>
  <si>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</si>
  <si>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</si>
  <si>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</si>
  <si>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</si>
  <si>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</si>
  <si>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</si>
  <si>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</si>
  <si>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</si>
  <si>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</si>
  <si>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</si>
  <si>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</si>
  <si>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</si>
  <si>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</si>
  <si>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</si>
  <si>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</si>
  <si>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</si>
  <si>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</si>
  <si>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</si>
  <si>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</si>
  <si>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</si>
  <si>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</si>
  <si>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</si>
  <si>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</si>
  <si>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</si>
  <si>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</si>
  <si>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</si>
  <si>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</si>
  <si>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</si>
  <si>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</si>
  <si>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</si>
  <si>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</si>
  <si>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</si>
  <si>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</si>
  <si>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</si>
  <si>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</si>
  <si>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</si>
  <si>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</si>
  <si>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</si>
  <si>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</si>
  <si>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</si>
  <si>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</si>
  <si>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</si>
  <si>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</si>
  <si>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</si>
  <si>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</si>
  <si>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</si>
  <si>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</si>
  <si>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</si>
  <si>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</si>
  <si>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</si>
  <si>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</si>
  <si>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</si>
  <si>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</si>
  <si>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</si>
  <si>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</si>
  <si>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</si>
  <si>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</si>
  <si>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On Carpet area</t>
  </si>
  <si>
    <t xml:space="preserve">
Date:</t>
  </si>
  <si>
    <t>Location Link</t>
  </si>
  <si>
    <t>Eversmile Properties Private Limited</t>
  </si>
  <si>
    <t>M/s.Kalapatu Developers</t>
  </si>
  <si>
    <t xml:space="preserve">Kalpataru Ltd.101, Kalpataru Synergy,Opp. Grand Hyatt, Santacruz (E),Mumbai, India 400 055 </t>
  </si>
  <si>
    <t>Sector 1, Srishti Complex, Mira Road, Mira Bhayandar, Maharashtra 401107</t>
  </si>
  <si>
    <t>Wing A</t>
  </si>
  <si>
    <t>Wing B</t>
  </si>
  <si>
    <t>Wing C</t>
  </si>
  <si>
    <t>Wing G</t>
  </si>
  <si>
    <t>Wing H</t>
  </si>
  <si>
    <t>2nd Basement Floor for Parking</t>
  </si>
  <si>
    <t>1st Basement Floor for Parking</t>
  </si>
  <si>
    <t>Ground Floor for Commercial &amp; Parking</t>
  </si>
  <si>
    <t>1st Podium Floor for Residential &amp; Parking</t>
  </si>
  <si>
    <t>Ground Floor for Meter Room, Driver Room &amp; Parking</t>
  </si>
  <si>
    <t>3BHK</t>
  </si>
  <si>
    <t>2BHK</t>
  </si>
  <si>
    <t>2nd Podium Floor for Amenities</t>
  </si>
  <si>
    <t>2nd to 5th, 7th to 10th, 12th to 15th, 17th to 20th, 22nd to 25th, 27th to 30th, 32nd &amp; 33rd Floor</t>
  </si>
  <si>
    <t>6th, 11th, 16th, 21st, 26th &amp; 31st Floor (Part Refuge Area)</t>
  </si>
  <si>
    <t>Refuge Area</t>
  </si>
  <si>
    <t>1st Floor for Residential</t>
  </si>
  <si>
    <t>Ground Floor for Meter Room &amp; Parking</t>
  </si>
  <si>
    <t>2nd to 5th, 7th to 10th, 12th to 15th, 17th to 20th, 22nd to 25th, 27th to 30th Floor</t>
  </si>
  <si>
    <t>6th, 11th, 16th, 21st, 26th Floor (Part Refuge Area)</t>
  </si>
  <si>
    <t>31st Floor (Part Refuge Area)</t>
  </si>
  <si>
    <t xml:space="preserve">32nd &amp; 33rd Floor </t>
  </si>
  <si>
    <t>Shop</t>
  </si>
  <si>
    <t>Shop (Duplex with 1st Podium Floor)</t>
  </si>
  <si>
    <t>1st Podium Floor for Commercial &amp; Parking</t>
  </si>
  <si>
    <t>6th, 11th, 16th, 21st &amp; 26th Floor (Part Refuge Area)</t>
  </si>
  <si>
    <t>Flats</t>
  </si>
  <si>
    <t>Mira-Bhayandar Municipal Corporation</t>
  </si>
  <si>
    <t>HDFC Bank Ltd
IFSC Code - HDFC0000060</t>
  </si>
  <si>
    <t>Mixed</t>
  </si>
  <si>
    <t>Middle</t>
  </si>
  <si>
    <t>2.1 KM from Mira road Railway Station</t>
  </si>
  <si>
    <t>1.4 KM from MBMT Bus Depot</t>
  </si>
  <si>
    <t>About 0.3KM form Bhaktivedanta Hospital</t>
  </si>
  <si>
    <t>About 0.65KM from N. L. Dalmia High School</t>
  </si>
  <si>
    <t>1. Approx. 1.8KM from Weekly Market.
2. Approx. 2.2KM from Mira Road Market.</t>
  </si>
  <si>
    <t>Hospital / R. P. Road</t>
  </si>
  <si>
    <t>Sector II</t>
  </si>
  <si>
    <t>Other Plot</t>
  </si>
  <si>
    <t>Shanti Garden Sector 3</t>
  </si>
  <si>
    <t>Yayati Building</t>
  </si>
  <si>
    <t>Samruddhi CHS</t>
  </si>
  <si>
    <t>Srishti Road</t>
  </si>
  <si>
    <t>2B + G/St + 2P + 1st to 33rd Floor</t>
  </si>
  <si>
    <t>Rate of Shop Per Sq. Ft. 
(on Carpet area)</t>
  </si>
  <si>
    <t>visitor</t>
  </si>
  <si>
    <t>axis</t>
  </si>
  <si>
    <t>6,00,000/-</t>
  </si>
  <si>
    <t>99A</t>
  </si>
  <si>
    <t>market</t>
  </si>
  <si>
    <t>MB</t>
  </si>
  <si>
    <t>SA</t>
  </si>
  <si>
    <t>Sector 2A, Near Bhakti Vedant Hospital, Penkarpada, Poonam Sagar Road, Mira Road</t>
  </si>
  <si>
    <t>New S. No. (62/2) (Old S. No. 230/2)</t>
  </si>
  <si>
    <t>Layout Plan</t>
  </si>
  <si>
    <t>Project Name as per RERA</t>
  </si>
  <si>
    <t>Rushil</t>
  </si>
  <si>
    <t>2nd &amp; 1st Basement Floor for Parking</t>
  </si>
  <si>
    <t>Ground Floor for Meter Room, Entrance Lobby, Drivers Room &amp; Parking</t>
  </si>
  <si>
    <t>1st Podium Floor For Part Residential &amp; Parking</t>
  </si>
  <si>
    <t>1BHK</t>
  </si>
  <si>
    <t>Entrance Lobby Below</t>
  </si>
  <si>
    <t>Parking</t>
  </si>
  <si>
    <t>2nd Podium Floor For Part Amenities (Enclosed Lounge, Gymnasium, 
Yoga Room &amp; Society Office) &amp; Stilt Parking</t>
  </si>
  <si>
    <t>29th, 30th, 32nd &amp; 33th Floor</t>
  </si>
  <si>
    <t>4BHK</t>
  </si>
  <si>
    <t>Utility &amp; Balcony added while updating</t>
  </si>
  <si>
    <t>2nd to 5th, 7th to 10th, 12th to 15th, 17th to 20th, 22nd to 25th, 27th &amp; 28th Floor</t>
  </si>
  <si>
    <t>Old Survey No. 231, 232, 233, 234, 235, 240/2, 207, 217, 218, 219, 220, 228/1, 230/1, 228/2, 229/, 230/2, 175, 187, 236, 238, 239, 244, 255, 256, 257, 258</t>
  </si>
  <si>
    <t>New Survey No. 63, 65, 66, 67, 68, 64/2, 39, 49, 50, 51, 52, 60/1, 62/1, 60/2, 61, 62/2, 4, 79, 71, 74, 76, 77, 78, 69, 70, 75</t>
  </si>
  <si>
    <t>As per plan</t>
  </si>
  <si>
    <t>g = 289
h = 360</t>
  </si>
  <si>
    <t>Flats = 1336  &amp; Shop = 11</t>
  </si>
  <si>
    <t>Approved Plan Details (Wing A, B &amp; C)
Wing G &amp; H</t>
  </si>
  <si>
    <t>Entrance Lobby below</t>
  </si>
  <si>
    <t>hyanche flat no</t>
  </si>
  <si>
    <t>Ground Floor for Meter Room, Entrance Lobby &amp; Parking</t>
  </si>
  <si>
    <t>2nd Podium Floor For Games Room, Kids Play Room, Music Room &amp; Study Room</t>
  </si>
  <si>
    <t>2nd to 5th, 7th Floor</t>
  </si>
  <si>
    <t>8th to 10th, 12th Floor</t>
  </si>
  <si>
    <t>AP NOT Added</t>
  </si>
  <si>
    <t>External Plaster</t>
  </si>
  <si>
    <t>External Plumbing, Elevation and Waterproofing</t>
  </si>
  <si>
    <t>Wooden Work</t>
  </si>
  <si>
    <t>Electrical &amp; Sanitary fittings</t>
  </si>
  <si>
    <t>Construction table updated 19/11/2024</t>
  </si>
  <si>
    <t>Sector 2A 
Wing A = P51700029367
Wing B = P51700028685
Wing C = P51700033851
Wing G = P51700029365 
Wing H = P51700028686
Wing J, K, L = PR1338082400025</t>
  </si>
  <si>
    <t>Sector 2A - Wing A = 30/06/2027
Sector 2A - Wing B = 30/12/2027
Sector 2A - Wing C = 30/06/2027
Sector 2A - Wing G = 29/06/2028
Sector 2A - Wing H = 30/12/2027
Sector 2A - Wing J, K, L = 31/12/2029</t>
  </si>
  <si>
    <t>Sector 2A - 
Wing A = 29/05/2021
Wing B = 25/03/2021
Wing C = 14/03/2022
Wing G = 29/05/2021
Wing H = 25/03/2021
Wing J, K &amp; L = 03/10/2024</t>
  </si>
  <si>
    <t>2B + G/St + 2P + 1st to 36th Floor</t>
  </si>
  <si>
    <t xml:space="preserve">MBMNP/NR/1561/2023-24
Date: </t>
  </si>
  <si>
    <t xml:space="preserve">Date: </t>
  </si>
  <si>
    <t>MBMNP/NR/4622/2021-22</t>
  </si>
  <si>
    <t>Approved Plan Details 
Wing G &amp; H</t>
  </si>
  <si>
    <t>Approved Plan Details 
Wing J, K &amp; L</t>
  </si>
  <si>
    <t xml:space="preserve">MBMC/RB/2024/APL/00014 </t>
  </si>
  <si>
    <t>Date:</t>
  </si>
  <si>
    <t>CC Details
(Wing G &amp; H)</t>
  </si>
  <si>
    <t>CC Details
(Wing A, B &amp; C)</t>
  </si>
  <si>
    <t xml:space="preserve">MNP/NR/4622/2021-22 
Valid Up to: Wing A, B &amp; C = 2B + G/St + 2P + 1st to 33rd Floor.
</t>
  </si>
  <si>
    <t>MNP/NR/1561/2023-24
 Valid Up to: Wing G &amp; H = 2B + G/St + 2 Part Podium + 1st to 33rd Floor.</t>
  </si>
  <si>
    <t>CC Details
(Wing J, K &amp; L)</t>
  </si>
  <si>
    <t>MBMC/RB/2024/APL/00014 
 Valid Up to: Wing J, K &amp; L = 2B + G/St + 2 Podium  + 1st Floor to 36th Floor</t>
  </si>
  <si>
    <t>Wing J</t>
  </si>
  <si>
    <t>Wing K</t>
  </si>
  <si>
    <t>Wing L</t>
  </si>
  <si>
    <t xml:space="preserve">Wing J </t>
  </si>
  <si>
    <t>Restaurant</t>
  </si>
  <si>
    <t>1st Podium Floor for Commercial &amp; Amenity (Children Play Area, Creche, Library etc)</t>
  </si>
  <si>
    <t>Office</t>
  </si>
  <si>
    <t>2nd Podium Floor For Gym, Kids Play Room, Indoor Games Room, Yoga Room &amp; Lounge</t>
  </si>
  <si>
    <t>2nd to 5th, 7th to 10th, 12th to 15th, 17th to 20th, 22nd to 25th, 27th to 30th, 32nd to 36th Floor</t>
  </si>
  <si>
    <t>6th, 11th, 16th, 21st, 26th &amp; 31st Floor (Part Refuge Floor)</t>
  </si>
  <si>
    <t>1st Podium Floor for Part Residential &amp; Part Parking</t>
  </si>
  <si>
    <t>Meter Room</t>
  </si>
  <si>
    <t>6th, 11th, 16th, 21st, 26th Floor (Part Refuge Floor)</t>
  </si>
  <si>
    <t>31st Floor (Part Refuge Floor)</t>
  </si>
  <si>
    <t>4.5BHK</t>
  </si>
  <si>
    <t>32nd to 36th Floor</t>
  </si>
  <si>
    <t>Ground Floor for Entrance Lobby, Meter Room, Letter Room &amp; Parking</t>
  </si>
  <si>
    <t>Grand Total</t>
  </si>
  <si>
    <t>Shop = 15, Offices = 6</t>
  </si>
  <si>
    <t>https://www.kalpataru.com/thane/srishtinamaah?&amp;utm_source=Google&amp;utm_medium=CPC&amp;utm_campaign=SB_Kalpataru_SrishtiNamaah_Google_Leads_Search_Brand_May24&amp;utm_term=srishti%20namaah&amp;gad_source=1&amp;gbraid=0AAAAAqZgYJnnGMtn6EUxnlHcjxEfQiPCL&amp;gclid=CjwKCAjwwqfABhBcEiwAZJjC3vf91qQesDAbJegrRjNn9iK4Q5sxZuwdfVz_CydFUUALG12666bRZhoCOp4QAvD_BwE</t>
  </si>
  <si>
    <t>REFERED From Builder Site</t>
  </si>
  <si>
    <t>Sector 2A - Wing A, B, C, G, H, J, K &amp; L</t>
  </si>
  <si>
    <t>New Survey No. 63, 65, 66, 67, 68, 64/2, 39, 49, 50, 51, 52, 60/1, 62/1, 60/2, 61, 62/2, 4, 79, 71, 74, 76, 77, 78, 69, 70, 75, (Old Survey No. 231, 232, 233, 234, 235, 240/2, 207, 217, 218, 219, 220, 228/1, 230/1, 228/2, 229/, 230/2, 175, 187, 236, 238, 239, 244, 255, 256, 257, 258) At Village - Penkarpada, Mira Road (East), Tal &amp; Dist. Thane - 401107</t>
  </si>
  <si>
    <t>20000 to 21000</t>
  </si>
  <si>
    <t xml:space="preserve">SIA/MH/MIS/238569/2021
</t>
  </si>
  <si>
    <t>EC Details
Valid Up to:</t>
  </si>
  <si>
    <t>Old Survey Nos.233(pt), 235(pt) &amp; 256(pt) New Survey Nos.66(pt), 68(pt) and 69(pt)
Proposed BUA = 323656.18 Sq.Mt
Wing A, B, C &amp; L = 2B + G/St + 2 Podium  + 1st Floor to 33rd Floor
Wing D = 3B + G + 2P + 1st to 33rd Floor
Wing E to H = 3B + G + 2P + 1st to 31st Floor
Wing J = 2B + G + 1st to 4th Floor
Wing K = 2B + G+ 2P + 1st to 3th Floor</t>
  </si>
  <si>
    <t>Approved Layout &amp; Floor Plans, CC, EC &amp; Fire Noc</t>
  </si>
  <si>
    <t>Fire NOC Details</t>
  </si>
  <si>
    <t xml:space="preserve">MBMC/FIRE/404/2021-22
</t>
  </si>
  <si>
    <t xml:space="preserve">Sector 2A - 
Wing A = 29/05/2021
Wing B = 25/03/2021
Wing C = 14/03/2022
Wing G = 14/08/2023
Wing H = 10/03/2023
Wing J, K &amp; L =  03/10/2024 </t>
  </si>
  <si>
    <t>Flats = 1742</t>
  </si>
  <si>
    <t>Mumbai-RO Thane</t>
  </si>
  <si>
    <t>Wing A &amp; B = 2B + G/St + 2 Podium  + 1st Floor to 33rd Floor
Wing G &amp; H = 2B + G/St + 2 Podium  + 1st Floor to 30th Floor</t>
  </si>
  <si>
    <t>Remark No.13</t>
  </si>
  <si>
    <t xml:space="preserve">1. Construction work is in process at the time of Visit. (Internal Photo was not allowed.)
2. We considered  Saleable area as per our calculation.
3. We considered Carpet area as per Approved Plan.
4. We considered Gross carpet area = Net carpet + Balcony + Utility.
5. We have considered rate by verifying it from market inquire.
6. Car parking is subjected to authentic documentation.
7. On Site, we meet Mr. Sidhharth Sharma - 9820255521.
8. We have updated approved layout plan, floor plan &amp; CC for wing G &amp; H (on 29/11/2023).
9. Please provide approved floor plan of 6th, 11th, 13th to 33rd floor (Sheet No. 29) of Wing H.
10.We have added Wing J, K &amp; L (On 25/04/2025)
11. We have update EC (on 24/04/2025).
12.We have referred approved Ground Floor, 2nd Podium Floor &amp; 1st to 30th Floor Plans For Wing K, Layout Plan &amp; CC for Wing JKL from RERA site (On 25/04/2025).
13.As per approved 1st podium Floor Plan in Wing J, Office number is not mentioned.
14.Recommended Rates of the Property have been revised as per market inquiry on 25/04/2025
</t>
  </si>
  <si>
    <t>Rate of Office Per Sq. Ft. 
(on Carpet area)</t>
  </si>
  <si>
    <t>Kalpataru Srushti</t>
  </si>
  <si>
    <t>03/07/2025 @05:50PM</t>
  </si>
  <si>
    <t>Mr. Sidhharth Sharma 9137593076</t>
  </si>
  <si>
    <t>Mr. Suraj Khare</t>
  </si>
  <si>
    <t xml:space="preserve">Sector 2A - Wing J </t>
  </si>
  <si>
    <t xml:space="preserve">Sector 2A - Wing K </t>
  </si>
  <si>
    <t xml:space="preserve">Sector 2A - Wing L </t>
  </si>
  <si>
    <t xml:space="preserve">Sector 2A - Wing G </t>
  </si>
  <si>
    <t xml:space="preserve">Sector 2A - Wing H </t>
  </si>
  <si>
    <t xml:space="preserve">Sector 2A - Wing C </t>
  </si>
  <si>
    <t xml:space="preserve">Sector 2A - Wing B </t>
  </si>
  <si>
    <t xml:space="preserve">Sector 2A - Wing A </t>
  </si>
  <si>
    <t xml:space="preserve">Wing A
Wing B
Wing C
Wing G
Wing H 
Wing J, K, L </t>
  </si>
  <si>
    <t>https://maps.app.goo.gl/SKAReTZvxMMFap1C6</t>
  </si>
  <si>
    <t>Mr. Suraj Mali</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</si>
</sst>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u/>
      <sz val="11"/>
      <color theme="10"/>
      <name val="Calibri"/>
      <family val="2"/>
    </font>
    <font>
      <u/>
      <sz val="16"/>
      <color theme="10"/>
      <name val="Calibri"/>
      <family val="2"/>
    </font>
    <font>
      <sz val="16"/>
      <color rgb="FFFF0000"/>
      <name val="Times New Roman"/>
      <family val="1"/>
    </font>
    <font>
      <b/>
      <sz val="16"/>
      <color rgb="FFFF0000"/>
      <name val="Times New Roman"/>
      <family val="1"/>
    </font>
  </fonts>
  <fills count="7">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249">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3" fillId="3" borderId="0" xfId="0" applyFont="1" applyFill="1" applyAlignment="1">
      <alignment vertical="top"/>
    </xf>
    <xf numFmtId="0" fontId="4" fillId="0" borderId="1" xfId="0" applyFont="1" applyFill="1" applyBorder="1" applyAlignment="1">
      <alignment horizontal="center" vertical="top"/>
    </xf>
    <xf numFmtId="0" fontId="2" fillId="0" borderId="1" xfId="0" applyFont="1" applyFill="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Fill="1" applyBorder="1" applyAlignment="1">
      <alignmen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1" fontId="5" fillId="0" borderId="6" xfId="1" applyNumberFormat="1" applyFont="1" applyFill="1" applyBorder="1" applyAlignment="1">
      <alignment horizontal="center" vertical="top" wrapText="1"/>
    </xf>
    <xf numFmtId="9" fontId="5" fillId="0" borderId="8" xfId="1" applyNumberFormat="1" applyFont="1" applyFill="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9" fillId="0" borderId="0" xfId="0" applyFont="1" applyFill="1" applyBorder="1" applyProtection="1">
      <protection hidden="1"/>
    </xf>
    <xf numFmtId="9" fontId="9" fillId="0" borderId="0" xfId="0" applyNumberFormat="1" applyFont="1" applyBorder="1" applyProtection="1">
      <protection hidden="1"/>
    </xf>
    <xf numFmtId="0" fontId="7" fillId="0" borderId="0" xfId="1" applyFont="1" applyAlignment="1">
      <alignment horizontal="center" vertical="center"/>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vertical="top" wrapText="1"/>
    </xf>
    <xf numFmtId="0" fontId="4" fillId="0"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1" fontId="3" fillId="0" borderId="0" xfId="0" applyNumberFormat="1" applyFont="1" applyFill="1" applyAlignment="1">
      <alignment vertical="top"/>
    </xf>
    <xf numFmtId="0" fontId="3" fillId="5" borderId="0" xfId="0" applyFont="1" applyFill="1" applyAlignment="1">
      <alignment vertical="top"/>
    </xf>
    <xf numFmtId="1" fontId="3" fillId="5" borderId="0" xfId="0" applyNumberFormat="1" applyFont="1" applyFill="1" applyAlignment="1">
      <alignment vertical="top"/>
    </xf>
    <xf numFmtId="0" fontId="4" fillId="0" borderId="1" xfId="0" applyFont="1" applyFill="1" applyBorder="1" applyAlignment="1">
      <alignment vertical="top" wrapText="1"/>
    </xf>
    <xf numFmtId="14" fontId="3" fillId="0" borderId="0" xfId="0" applyNumberFormat="1" applyFont="1" applyAlignment="1">
      <alignment vertical="top"/>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3" fillId="0" borderId="0" xfId="0" applyFont="1" applyAlignment="1">
      <alignment vertical="top" wrapText="1"/>
    </xf>
    <xf numFmtId="0" fontId="4" fillId="0" borderId="1" xfId="0" applyFont="1" applyFill="1" applyBorder="1" applyAlignment="1">
      <alignment horizontal="left" vertical="top" wrapText="1"/>
    </xf>
    <xf numFmtId="0" fontId="4" fillId="0" borderId="0" xfId="0" applyFont="1" applyAlignment="1">
      <alignment vertical="top"/>
    </xf>
    <xf numFmtId="0" fontId="4" fillId="0" borderId="0" xfId="0" applyFont="1" applyFill="1" applyAlignment="1">
      <alignment vertical="top"/>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9" fillId="0" borderId="0" xfId="0"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0" fontId="17" fillId="0" borderId="0" xfId="0" applyFont="1" applyAlignment="1">
      <alignment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5" fillId="4" borderId="1" xfId="1" applyNumberFormat="1" applyFont="1" applyFill="1" applyBorder="1" applyAlignment="1">
      <alignment horizontal="center" vertical="top" wrapText="1"/>
    </xf>
    <xf numFmtId="0" fontId="4" fillId="4" borderId="1" xfId="0" applyFont="1" applyFill="1" applyBorder="1" applyAlignment="1">
      <alignment vertical="top" wrapText="1"/>
    </xf>
    <xf numFmtId="0" fontId="4" fillId="6" borderId="1" xfId="0" applyFont="1" applyFill="1" applyBorder="1" applyAlignment="1">
      <alignment horizontal="center" vertical="top" wrapText="1"/>
    </xf>
    <xf numFmtId="0" fontId="9" fillId="0" borderId="0" xfId="0" applyFont="1" applyBorder="1" applyProtection="1">
      <protection hidden="1"/>
    </xf>
    <xf numFmtId="0" fontId="3" fillId="0" borderId="0" xfId="1" applyFont="1" applyBorder="1" applyProtection="1">
      <protection hidden="1"/>
    </xf>
    <xf numFmtId="0" fontId="18" fillId="0" borderId="20" xfId="0" applyFont="1" applyBorder="1" applyAlignment="1">
      <alignment vertical="top"/>
    </xf>
    <xf numFmtId="0" fontId="3" fillId="0" borderId="16" xfId="0" applyFont="1" applyBorder="1" applyAlignment="1">
      <alignment vertical="top"/>
    </xf>
    <xf numFmtId="0" fontId="3" fillId="0" borderId="21" xfId="0" applyFont="1" applyBorder="1" applyAlignment="1">
      <alignment vertical="top"/>
    </xf>
    <xf numFmtId="0" fontId="15" fillId="0" borderId="22" xfId="2" applyBorder="1" applyAlignment="1">
      <alignment vertical="top"/>
    </xf>
    <xf numFmtId="0" fontId="3" fillId="0" borderId="17" xfId="0" applyFont="1" applyBorder="1" applyAlignment="1">
      <alignment vertical="top"/>
    </xf>
    <xf numFmtId="0" fontId="3" fillId="0" borderId="23" xfId="0" applyFont="1" applyBorder="1" applyAlignment="1">
      <alignment vertical="top"/>
    </xf>
    <xf numFmtId="0" fontId="3" fillId="0" borderId="18" xfId="0" applyFont="1" applyBorder="1" applyAlignment="1">
      <alignment vertical="top"/>
    </xf>
    <xf numFmtId="0" fontId="3" fillId="0" borderId="19" xfId="0" applyFont="1" applyBorder="1" applyAlignment="1">
      <alignment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Fill="1" applyBorder="1" applyAlignment="1">
      <alignment vertical="top" wrapText="1"/>
    </xf>
    <xf numFmtId="0" fontId="17" fillId="4" borderId="1" xfId="0" applyFont="1" applyFill="1" applyBorder="1" applyAlignment="1">
      <alignment horizontal="left" vertical="top" wrapText="1"/>
    </xf>
    <xf numFmtId="0" fontId="4" fillId="0" borderId="1" xfId="0" applyFont="1" applyFill="1" applyBorder="1" applyAlignment="1">
      <alignment horizontal="center" vertical="top" wrapText="1"/>
    </xf>
    <xf numFmtId="0" fontId="4" fillId="0" borderId="1" xfId="0" applyFont="1" applyFill="1" applyBorder="1" applyAlignment="1">
      <alignment vertical="top" wrapText="1"/>
    </xf>
    <xf numFmtId="0" fontId="17" fillId="0" borderId="1" xfId="0" applyFont="1" applyFill="1" applyBorder="1" applyAlignment="1">
      <alignment horizontal="left" vertical="top" wrapText="1"/>
    </xf>
    <xf numFmtId="0" fontId="17" fillId="0" borderId="1" xfId="0" applyFont="1" applyFill="1" applyBorder="1" applyAlignment="1">
      <alignment vertical="top"/>
    </xf>
    <xf numFmtId="0" fontId="17" fillId="0" borderId="0" xfId="0" applyFont="1" applyFill="1" applyAlignment="1">
      <alignment vertical="top"/>
    </xf>
    <xf numFmtId="0" fontId="17" fillId="0" borderId="1" xfId="0" applyFont="1" applyFill="1" applyBorder="1" applyAlignment="1">
      <alignment horizontal="center" vertical="top" wrapText="1"/>
    </xf>
    <xf numFmtId="0" fontId="17" fillId="0" borderId="1" xfId="0" applyFont="1" applyFill="1" applyBorder="1" applyAlignment="1">
      <alignment vertical="top" wrapText="1"/>
    </xf>
    <xf numFmtId="0" fontId="17" fillId="3" borderId="1" xfId="0" applyFont="1" applyFill="1" applyBorder="1" applyAlignment="1">
      <alignment horizontal="left" vertical="top" wrapText="1"/>
    </xf>
    <xf numFmtId="0" fontId="17" fillId="3" borderId="1" xfId="0" applyFont="1" applyFill="1" applyBorder="1" applyAlignment="1">
      <alignment horizontal="left" vertical="top"/>
    </xf>
    <xf numFmtId="1" fontId="4" fillId="4" borderId="1" xfId="1" applyNumberFormat="1" applyFont="1" applyFill="1" applyBorder="1" applyAlignment="1">
      <alignment horizontal="center" vertical="top" wrapText="1"/>
    </xf>
    <xf numFmtId="0" fontId="4" fillId="0" borderId="8"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0" borderId="8"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center" vertical="top" wrapText="1"/>
    </xf>
    <xf numFmtId="0" fontId="4" fillId="4" borderId="1"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3" xfId="1" applyNumberFormat="1" applyFont="1" applyFill="1" applyBorder="1" applyAlignment="1">
      <alignment horizontal="center" vertical="top" wrapText="1"/>
    </xf>
    <xf numFmtId="1" fontId="5" fillId="4" borderId="15"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0" borderId="6" xfId="0" applyFont="1" applyFill="1" applyBorder="1" applyAlignment="1">
      <alignment horizontal="center" vertical="top" wrapText="1"/>
    </xf>
    <xf numFmtId="0" fontId="4" fillId="0" borderId="8" xfId="0"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17" fillId="0" borderId="1" xfId="0" applyFont="1" applyFill="1" applyBorder="1" applyAlignment="1">
      <alignment horizontal="left" vertical="top" wrapText="1"/>
    </xf>
    <xf numFmtId="0" fontId="17" fillId="4" borderId="2" xfId="0" applyFont="1" applyFill="1" applyBorder="1" applyAlignment="1">
      <alignment horizontal="left" vertical="top" wrapText="1"/>
    </xf>
    <xf numFmtId="0" fontId="17" fillId="4" borderId="5" xfId="0" applyFont="1" applyFill="1" applyBorder="1" applyAlignment="1">
      <alignment horizontal="left" vertical="top" wrapText="1"/>
    </xf>
    <xf numFmtId="0" fontId="17" fillId="4"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17" fillId="0" borderId="1" xfId="0" applyFont="1" applyFill="1" applyBorder="1" applyAlignment="1">
      <alignment horizontal="left" vertical="top"/>
    </xf>
    <xf numFmtId="0" fontId="17" fillId="3" borderId="2" xfId="0" applyFont="1" applyFill="1" applyBorder="1" applyAlignment="1">
      <alignment horizontal="left" vertical="top"/>
    </xf>
    <xf numFmtId="0" fontId="17" fillId="3" borderId="5" xfId="0" applyFont="1" applyFill="1" applyBorder="1" applyAlignment="1">
      <alignment horizontal="left" vertical="top"/>
    </xf>
    <xf numFmtId="1" fontId="6" fillId="4" borderId="3" xfId="1"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2"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0" fontId="16" fillId="4" borderId="2" xfId="2" applyFont="1" applyFill="1" applyBorder="1" applyAlignment="1">
      <alignment horizontal="left" vertical="top" wrapText="1"/>
    </xf>
    <xf numFmtId="14" fontId="3" fillId="4" borderId="6" xfId="0" applyNumberFormat="1" applyFont="1" applyFill="1" applyBorder="1" applyAlignment="1">
      <alignment horizontal="left" vertical="top" wrapText="1"/>
    </xf>
    <xf numFmtId="14" fontId="3" fillId="4" borderId="8" xfId="0" applyNumberFormat="1" applyFont="1" applyFill="1" applyBorder="1" applyAlignment="1">
      <alignment horizontal="left" vertical="top" wrapText="1"/>
    </xf>
    <xf numFmtId="1" fontId="5" fillId="4" borderId="1" xfId="1" applyNumberFormat="1"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5" xfId="0" applyFont="1" applyFill="1" applyBorder="1" applyAlignment="1">
      <alignment horizontal="center" vertical="top"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5" xfId="0" applyFont="1" applyFill="1" applyBorder="1" applyAlignment="1">
      <alignment horizontal="left" vertical="center" wrapText="1"/>
    </xf>
    <xf numFmtId="0" fontId="2" fillId="0" borderId="3"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4" fillId="0"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5" fillId="0" borderId="1" xfId="1" applyNumberFormat="1" applyFont="1" applyFill="1" applyBorder="1" applyAlignment="1">
      <alignment horizontal="center" vertical="top" wrapText="1"/>
    </xf>
    <xf numFmtId="1" fontId="3" fillId="4" borderId="1" xfId="1" applyNumberFormat="1" applyFont="1" applyFill="1" applyBorder="1" applyAlignment="1" applyProtection="1">
      <alignment horizontal="center" vertical="center" wrapText="1"/>
      <protection hidden="1"/>
    </xf>
    <xf numFmtId="1" fontId="6" fillId="4" borderId="7" xfId="1" applyNumberFormat="1" applyFont="1" applyFill="1" applyBorder="1" applyAlignment="1">
      <alignment horizontal="center" vertical="top" wrapText="1"/>
    </xf>
    <xf numFmtId="1" fontId="6" fillId="4" borderId="11" xfId="1" applyNumberFormat="1" applyFont="1" applyFill="1" applyBorder="1" applyAlignment="1">
      <alignment horizontal="center" vertical="top" wrapText="1"/>
    </xf>
    <xf numFmtId="1" fontId="6" fillId="4" borderId="12" xfId="1" applyNumberFormat="1" applyFont="1" applyFill="1" applyBorder="1" applyAlignment="1">
      <alignment horizontal="center" vertical="top" wrapText="1"/>
    </xf>
    <xf numFmtId="1" fontId="6" fillId="4" borderId="13" xfId="1" applyNumberFormat="1" applyFont="1" applyFill="1" applyBorder="1" applyAlignment="1">
      <alignment horizontal="center" vertical="top" wrapText="1"/>
    </xf>
    <xf numFmtId="1" fontId="6" fillId="4" borderId="14" xfId="1" applyNumberFormat="1" applyFont="1" applyFill="1" applyBorder="1" applyAlignment="1">
      <alignment horizontal="center" vertical="top" wrapText="1"/>
    </xf>
    <xf numFmtId="1" fontId="6" fillId="4" borderId="15" xfId="1" applyNumberFormat="1" applyFont="1" applyFill="1" applyBorder="1" applyAlignment="1">
      <alignment horizontal="center"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microsoft.com/office/2007/relationships/hdphoto" Target="../media/hdphoto1.wdp"/><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3.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2.png"/><Relationship Id="rId10" Type="http://schemas.openxmlformats.org/officeDocument/2006/relationships/image" Target="../media/image10.jpeg"/><Relationship Id="rId19" Type="http://schemas.openxmlformats.org/officeDocument/2006/relationships/image" Target="../media/image18.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xdr:col>
      <xdr:colOff>394602</xdr:colOff>
      <xdr:row>768</xdr:row>
      <xdr:rowOff>94665</xdr:rowOff>
    </xdr:from>
    <xdr:to>
      <xdr:col>7</xdr:col>
      <xdr:colOff>503464</xdr:colOff>
      <xdr:row>786</xdr:row>
      <xdr:rowOff>38260</xdr:rowOff>
    </xdr:to>
    <xdr:pic>
      <xdr:nvPicPr>
        <xdr:cNvPr id="13" name="Picture 12">
          <a:extLst>
            <a:ext uri="{FF2B5EF4-FFF2-40B4-BE49-F238E27FC236}">
              <a16:creationId xmlns=""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58138" y="227878236"/>
          <a:ext cx="5075469" cy="3617524"/>
        </a:xfrm>
        <a:prstGeom prst="rect">
          <a:avLst/>
        </a:prstGeom>
        <a:ln>
          <a:solidFill>
            <a:schemeClr val="tx1"/>
          </a:solidFill>
        </a:ln>
      </xdr:spPr>
    </xdr:pic>
    <xdr:clientData/>
  </xdr:twoCellAnchor>
  <xdr:twoCellAnchor>
    <xdr:from>
      <xdr:col>5</xdr:col>
      <xdr:colOff>495301</xdr:colOff>
      <xdr:row>792</xdr:row>
      <xdr:rowOff>209550</xdr:rowOff>
    </xdr:from>
    <xdr:to>
      <xdr:col>5</xdr:col>
      <xdr:colOff>619125</xdr:colOff>
      <xdr:row>793</xdr:row>
      <xdr:rowOff>85725</xdr:rowOff>
    </xdr:to>
    <xdr:cxnSp macro="">
      <xdr:nvCxnSpPr>
        <xdr:cNvPr id="22" name="Straight Connector 21">
          <a:extLst>
            <a:ext uri="{FF2B5EF4-FFF2-40B4-BE49-F238E27FC236}">
              <a16:creationId xmlns="" xmlns:a16="http://schemas.microsoft.com/office/drawing/2014/main" id="{00000000-0008-0000-0000-000016000000}"/>
            </a:ext>
          </a:extLst>
        </xdr:cNvPr>
        <xdr:cNvCxnSpPr/>
      </xdr:nvCxnSpPr>
      <xdr:spPr>
        <a:xfrm>
          <a:off x="6115051" y="105422700"/>
          <a:ext cx="123824" cy="1333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76836</xdr:colOff>
      <xdr:row>786</xdr:row>
      <xdr:rowOff>190500</xdr:rowOff>
    </xdr:from>
    <xdr:to>
      <xdr:col>7</xdr:col>
      <xdr:colOff>1333500</xdr:colOff>
      <xdr:row>808</xdr:row>
      <xdr:rowOff>63960</xdr:rowOff>
    </xdr:to>
    <xdr:grpSp>
      <xdr:nvGrpSpPr>
        <xdr:cNvPr id="16" name="Group 15"/>
        <xdr:cNvGrpSpPr/>
      </xdr:nvGrpSpPr>
      <xdr:grpSpPr>
        <a:xfrm>
          <a:off x="2240372" y="232654929"/>
          <a:ext cx="6223271" cy="4363817"/>
          <a:chOff x="2322015" y="231399070"/>
          <a:chExt cx="6353754" cy="4395034"/>
        </a:xfrm>
      </xdr:grpSpPr>
      <xdr:pic>
        <xdr:nvPicPr>
          <xdr:cNvPr id="14" name="Picture 13">
            <a:extLst>
              <a:ext uri="{FF2B5EF4-FFF2-40B4-BE49-F238E27FC236}">
                <a16:creationId xmlns=""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322015" y="231399070"/>
            <a:ext cx="6353754" cy="4395034"/>
          </a:xfrm>
          <a:prstGeom prst="rect">
            <a:avLst/>
          </a:prstGeom>
          <a:ln>
            <a:solidFill>
              <a:schemeClr val="tx1"/>
            </a:solidFill>
          </a:ln>
        </xdr:spPr>
      </xdr:pic>
      <xdr:cxnSp macro="">
        <xdr:nvCxnSpPr>
          <xdr:cNvPr id="15" name="Straight Connector 14">
            <a:extLst>
              <a:ext uri="{FF2B5EF4-FFF2-40B4-BE49-F238E27FC236}">
                <a16:creationId xmlns="" xmlns:a16="http://schemas.microsoft.com/office/drawing/2014/main" id="{00000000-0008-0000-0000-00000F000000}"/>
              </a:ext>
            </a:extLst>
          </xdr:cNvPr>
          <xdr:cNvCxnSpPr/>
        </xdr:nvCxnSpPr>
        <xdr:spPr>
          <a:xfrm flipH="1" flipV="1">
            <a:off x="4596493" y="233494489"/>
            <a:ext cx="628650" cy="2041072"/>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 xmlns:a16="http://schemas.microsoft.com/office/drawing/2014/main" id="{00000000-0008-0000-0000-000011000000}"/>
              </a:ext>
            </a:extLst>
          </xdr:cNvPr>
          <xdr:cNvCxnSpPr/>
        </xdr:nvCxnSpPr>
        <xdr:spPr>
          <a:xfrm flipV="1">
            <a:off x="4577443" y="232682143"/>
            <a:ext cx="647700" cy="821871"/>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 xmlns:a16="http://schemas.microsoft.com/office/drawing/2014/main" id="{00000000-0008-0000-0000-000014000000}"/>
              </a:ext>
            </a:extLst>
          </xdr:cNvPr>
          <xdr:cNvCxnSpPr/>
        </xdr:nvCxnSpPr>
        <xdr:spPr>
          <a:xfrm>
            <a:off x="5225143" y="232720243"/>
            <a:ext cx="504825" cy="17145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 xmlns:a16="http://schemas.microsoft.com/office/drawing/2014/main" id="{00000000-0008-0000-0000-000019000000}"/>
              </a:ext>
            </a:extLst>
          </xdr:cNvPr>
          <xdr:cNvCxnSpPr/>
        </xdr:nvCxnSpPr>
        <xdr:spPr>
          <a:xfrm flipH="1">
            <a:off x="5510893" y="232943400"/>
            <a:ext cx="352426" cy="356507"/>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 xmlns:a16="http://schemas.microsoft.com/office/drawing/2014/main" id="{00000000-0008-0000-0000-00001C000000}"/>
              </a:ext>
            </a:extLst>
          </xdr:cNvPr>
          <xdr:cNvCxnSpPr/>
        </xdr:nvCxnSpPr>
        <xdr:spPr>
          <a:xfrm>
            <a:off x="5520419" y="233290382"/>
            <a:ext cx="19049" cy="2050597"/>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 xmlns:a16="http://schemas.microsoft.com/office/drawing/2014/main" id="{00000000-0008-0000-0000-00001F000000}"/>
              </a:ext>
            </a:extLst>
          </xdr:cNvPr>
          <xdr:cNvCxnSpPr/>
        </xdr:nvCxnSpPr>
        <xdr:spPr>
          <a:xfrm flipH="1">
            <a:off x="5225143" y="235340979"/>
            <a:ext cx="314327" cy="194582"/>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TextBox 33">
            <a:extLst>
              <a:ext uri="{FF2B5EF4-FFF2-40B4-BE49-F238E27FC236}">
                <a16:creationId xmlns="" xmlns:a16="http://schemas.microsoft.com/office/drawing/2014/main" id="{00000000-0008-0000-0000-000022000000}"/>
              </a:ext>
            </a:extLst>
          </xdr:cNvPr>
          <xdr:cNvSpPr txBox="1"/>
        </xdr:nvSpPr>
        <xdr:spPr>
          <a:xfrm>
            <a:off x="2450814" y="232421644"/>
            <a:ext cx="2630079"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rgbClr val="FFFF00"/>
                </a:solidFill>
              </a:rPr>
              <a:t>Proposed Site </a:t>
            </a:r>
          </a:p>
        </xdr:txBody>
      </xdr:sp>
      <xdr:cxnSp macro="">
        <xdr:nvCxnSpPr>
          <xdr:cNvPr id="36" name="Straight Arrow Connector 35">
            <a:extLst>
              <a:ext uri="{FF2B5EF4-FFF2-40B4-BE49-F238E27FC236}">
                <a16:creationId xmlns="" xmlns:a16="http://schemas.microsoft.com/office/drawing/2014/main" id="{00000000-0008-0000-0000-000024000000}"/>
              </a:ext>
            </a:extLst>
          </xdr:cNvPr>
          <xdr:cNvCxnSpPr/>
        </xdr:nvCxnSpPr>
        <xdr:spPr>
          <a:xfrm>
            <a:off x="4199805" y="232887210"/>
            <a:ext cx="885265" cy="612321"/>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grpSp>
    <xdr:clientData/>
  </xdr:twoCellAnchor>
  <xdr:oneCellAnchor>
    <xdr:from>
      <xdr:col>9</xdr:col>
      <xdr:colOff>1610591</xdr:colOff>
      <xdr:row>680</xdr:row>
      <xdr:rowOff>51954</xdr:rowOff>
    </xdr:from>
    <xdr:ext cx="3546997" cy="781111"/>
    <xdr:sp macro="" textlink="">
      <xdr:nvSpPr>
        <xdr:cNvPr id="64" name="TextBox 63">
          <a:extLst>
            <a:ext uri="{FF2B5EF4-FFF2-40B4-BE49-F238E27FC236}">
              <a16:creationId xmlns="" xmlns:a16="http://schemas.microsoft.com/office/drawing/2014/main" id="{00000000-0008-0000-0000-000040000000}"/>
            </a:ext>
          </a:extLst>
        </xdr:cNvPr>
        <xdr:cNvSpPr txBox="1"/>
      </xdr:nvSpPr>
      <xdr:spPr>
        <a:xfrm>
          <a:off x="12002366" y="128744229"/>
          <a:ext cx="3546997" cy="78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4400" b="1">
              <a:solidFill>
                <a:srgbClr val="FF0000"/>
              </a:solidFill>
            </a:rPr>
            <a:t>Proposed Site </a:t>
          </a:r>
        </a:p>
      </xdr:txBody>
    </xdr:sp>
    <xdr:clientData/>
  </xdr:oneCellAnchor>
  <xdr:twoCellAnchor editAs="oneCell">
    <xdr:from>
      <xdr:col>0</xdr:col>
      <xdr:colOff>498022</xdr:colOff>
      <xdr:row>674</xdr:row>
      <xdr:rowOff>123825</xdr:rowOff>
    </xdr:from>
    <xdr:to>
      <xdr:col>8</xdr:col>
      <xdr:colOff>1101505</xdr:colOff>
      <xdr:row>693</xdr:row>
      <xdr:rowOff>251643</xdr:rowOff>
    </xdr:to>
    <xdr:pic>
      <xdr:nvPicPr>
        <xdr:cNvPr id="37" name="Picture 36">
          <a:extLst>
            <a:ext uri="{FF2B5EF4-FFF2-40B4-BE49-F238E27FC236}">
              <a16:creationId xmlns="" xmlns:a16="http://schemas.microsoft.com/office/drawing/2014/main" id="{00000000-0008-0000-0000-00002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98022" y="141787789"/>
          <a:ext cx="9366483" cy="5040000"/>
        </a:xfrm>
        <a:prstGeom prst="rect">
          <a:avLst/>
        </a:prstGeom>
        <a:ln>
          <a:solidFill>
            <a:schemeClr val="tx1"/>
          </a:solidFill>
        </a:ln>
      </xdr:spPr>
    </xdr:pic>
    <xdr:clientData/>
  </xdr:twoCellAnchor>
  <xdr:twoCellAnchor>
    <xdr:from>
      <xdr:col>5</xdr:col>
      <xdr:colOff>1592036</xdr:colOff>
      <xdr:row>676</xdr:row>
      <xdr:rowOff>204107</xdr:rowOff>
    </xdr:from>
    <xdr:to>
      <xdr:col>5</xdr:col>
      <xdr:colOff>1592036</xdr:colOff>
      <xdr:row>678</xdr:row>
      <xdr:rowOff>190500</xdr:rowOff>
    </xdr:to>
    <xdr:cxnSp macro="">
      <xdr:nvCxnSpPr>
        <xdr:cNvPr id="4" name="Straight Arrow Connector 3">
          <a:extLst>
            <a:ext uri="{FF2B5EF4-FFF2-40B4-BE49-F238E27FC236}">
              <a16:creationId xmlns="" xmlns:a16="http://schemas.microsoft.com/office/drawing/2014/main" id="{00000000-0008-0000-0000-000004000000}"/>
            </a:ext>
          </a:extLst>
        </xdr:cNvPr>
        <xdr:cNvCxnSpPr/>
      </xdr:nvCxnSpPr>
      <xdr:spPr>
        <a:xfrm flipV="1">
          <a:off x="6817179" y="142385143"/>
          <a:ext cx="0" cy="503464"/>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1415143</xdr:colOff>
      <xdr:row>675</xdr:row>
      <xdr:rowOff>95250</xdr:rowOff>
    </xdr:from>
    <xdr:ext cx="353623" cy="405432"/>
    <xdr:sp macro="" textlink="">
      <xdr:nvSpPr>
        <xdr:cNvPr id="5" name="TextBox 4">
          <a:extLst>
            <a:ext uri="{FF2B5EF4-FFF2-40B4-BE49-F238E27FC236}">
              <a16:creationId xmlns="" xmlns:a16="http://schemas.microsoft.com/office/drawing/2014/main" id="{00000000-0008-0000-0000-000005000000}"/>
            </a:ext>
          </a:extLst>
        </xdr:cNvPr>
        <xdr:cNvSpPr txBox="1"/>
      </xdr:nvSpPr>
      <xdr:spPr>
        <a:xfrm>
          <a:off x="6640286" y="142017750"/>
          <a:ext cx="35362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000" b="1">
              <a:solidFill>
                <a:srgbClr val="FF0000"/>
              </a:solidFill>
            </a:rPr>
            <a:t>N</a:t>
          </a:r>
        </a:p>
      </xdr:txBody>
    </xdr:sp>
    <xdr:clientData/>
  </xdr:oneCellAnchor>
  <xdr:oneCellAnchor>
    <xdr:from>
      <xdr:col>4</xdr:col>
      <xdr:colOff>1129393</xdr:colOff>
      <xdr:row>686</xdr:row>
      <xdr:rowOff>207494</xdr:rowOff>
    </xdr:from>
    <xdr:ext cx="367392" cy="468013"/>
    <xdr:sp macro="" textlink="">
      <xdr:nvSpPr>
        <xdr:cNvPr id="6" name="TextBox 5">
          <a:extLst>
            <a:ext uri="{FF2B5EF4-FFF2-40B4-BE49-F238E27FC236}">
              <a16:creationId xmlns="" xmlns:a16="http://schemas.microsoft.com/office/drawing/2014/main" id="{00000000-0008-0000-0000-000006000000}"/>
            </a:ext>
          </a:extLst>
        </xdr:cNvPr>
        <xdr:cNvSpPr txBox="1"/>
      </xdr:nvSpPr>
      <xdr:spPr>
        <a:xfrm rot="20262786">
          <a:off x="4544786" y="144973887"/>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A</a:t>
          </a:r>
        </a:p>
      </xdr:txBody>
    </xdr:sp>
    <xdr:clientData/>
  </xdr:oneCellAnchor>
  <xdr:oneCellAnchor>
    <xdr:from>
      <xdr:col>0</xdr:col>
      <xdr:colOff>1572987</xdr:colOff>
      <xdr:row>687</xdr:row>
      <xdr:rowOff>28574</xdr:rowOff>
    </xdr:from>
    <xdr:ext cx="367392" cy="468013"/>
    <xdr:sp macro="" textlink="">
      <xdr:nvSpPr>
        <xdr:cNvPr id="35" name="TextBox 34">
          <a:extLst>
            <a:ext uri="{FF2B5EF4-FFF2-40B4-BE49-F238E27FC236}">
              <a16:creationId xmlns="" xmlns:a16="http://schemas.microsoft.com/office/drawing/2014/main" id="{00000000-0008-0000-0000-000023000000}"/>
            </a:ext>
          </a:extLst>
        </xdr:cNvPr>
        <xdr:cNvSpPr txBox="1"/>
      </xdr:nvSpPr>
      <xdr:spPr>
        <a:xfrm rot="20262786">
          <a:off x="1572987" y="145053503"/>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D</a:t>
          </a:r>
        </a:p>
      </xdr:txBody>
    </xdr:sp>
    <xdr:clientData/>
  </xdr:oneCellAnchor>
  <xdr:oneCellAnchor>
    <xdr:from>
      <xdr:col>2</xdr:col>
      <xdr:colOff>92527</xdr:colOff>
      <xdr:row>690</xdr:row>
      <xdr:rowOff>17689</xdr:rowOff>
    </xdr:from>
    <xdr:ext cx="367392" cy="468013"/>
    <xdr:sp macro="" textlink="">
      <xdr:nvSpPr>
        <xdr:cNvPr id="40" name="TextBox 39">
          <a:extLst>
            <a:ext uri="{FF2B5EF4-FFF2-40B4-BE49-F238E27FC236}">
              <a16:creationId xmlns="" xmlns:a16="http://schemas.microsoft.com/office/drawing/2014/main" id="{00000000-0008-0000-0000-000028000000}"/>
            </a:ext>
          </a:extLst>
        </xdr:cNvPr>
        <xdr:cNvSpPr txBox="1"/>
      </xdr:nvSpPr>
      <xdr:spPr>
        <a:xfrm rot="20262786">
          <a:off x="2256063" y="145818225"/>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C</a:t>
          </a:r>
        </a:p>
      </xdr:txBody>
    </xdr:sp>
    <xdr:clientData/>
  </xdr:oneCellAnchor>
  <xdr:oneCellAnchor>
    <xdr:from>
      <xdr:col>4</xdr:col>
      <xdr:colOff>149680</xdr:colOff>
      <xdr:row>688</xdr:row>
      <xdr:rowOff>20411</xdr:rowOff>
    </xdr:from>
    <xdr:ext cx="367392" cy="468013"/>
    <xdr:sp macro="" textlink="">
      <xdr:nvSpPr>
        <xdr:cNvPr id="41" name="TextBox 40">
          <a:extLst>
            <a:ext uri="{FF2B5EF4-FFF2-40B4-BE49-F238E27FC236}">
              <a16:creationId xmlns="" xmlns:a16="http://schemas.microsoft.com/office/drawing/2014/main" id="{00000000-0008-0000-0000-000029000000}"/>
            </a:ext>
          </a:extLst>
        </xdr:cNvPr>
        <xdr:cNvSpPr txBox="1"/>
      </xdr:nvSpPr>
      <xdr:spPr>
        <a:xfrm rot="20262786">
          <a:off x="3565073" y="145303875"/>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B</a:t>
          </a:r>
        </a:p>
      </xdr:txBody>
    </xdr:sp>
    <xdr:clientData/>
  </xdr:oneCellAnchor>
  <xdr:oneCellAnchor>
    <xdr:from>
      <xdr:col>4</xdr:col>
      <xdr:colOff>674914</xdr:colOff>
      <xdr:row>680</xdr:row>
      <xdr:rowOff>69395</xdr:rowOff>
    </xdr:from>
    <xdr:ext cx="367392" cy="468013"/>
    <xdr:sp macro="" textlink="">
      <xdr:nvSpPr>
        <xdr:cNvPr id="42" name="TextBox 41">
          <a:extLst>
            <a:ext uri="{FF2B5EF4-FFF2-40B4-BE49-F238E27FC236}">
              <a16:creationId xmlns="" xmlns:a16="http://schemas.microsoft.com/office/drawing/2014/main" id="{00000000-0008-0000-0000-00002A000000}"/>
            </a:ext>
          </a:extLst>
        </xdr:cNvPr>
        <xdr:cNvSpPr txBox="1"/>
      </xdr:nvSpPr>
      <xdr:spPr>
        <a:xfrm rot="416581">
          <a:off x="4090307" y="143284574"/>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H</a:t>
          </a:r>
        </a:p>
      </xdr:txBody>
    </xdr:sp>
    <xdr:clientData/>
  </xdr:oneCellAnchor>
  <xdr:oneCellAnchor>
    <xdr:from>
      <xdr:col>2</xdr:col>
      <xdr:colOff>759280</xdr:colOff>
      <xdr:row>677</xdr:row>
      <xdr:rowOff>140155</xdr:rowOff>
    </xdr:from>
    <xdr:ext cx="367392" cy="468013"/>
    <xdr:sp macro="" textlink="">
      <xdr:nvSpPr>
        <xdr:cNvPr id="43" name="TextBox 42">
          <a:extLst>
            <a:ext uri="{FF2B5EF4-FFF2-40B4-BE49-F238E27FC236}">
              <a16:creationId xmlns="" xmlns:a16="http://schemas.microsoft.com/office/drawing/2014/main" id="{00000000-0008-0000-0000-00002B000000}"/>
            </a:ext>
          </a:extLst>
        </xdr:cNvPr>
        <xdr:cNvSpPr txBox="1"/>
      </xdr:nvSpPr>
      <xdr:spPr>
        <a:xfrm rot="20262786">
          <a:off x="2922816" y="142579726"/>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G</a:t>
          </a:r>
        </a:p>
      </xdr:txBody>
    </xdr:sp>
    <xdr:clientData/>
  </xdr:oneCellAnchor>
  <xdr:oneCellAnchor>
    <xdr:from>
      <xdr:col>0</xdr:col>
      <xdr:colOff>1428751</xdr:colOff>
      <xdr:row>677</xdr:row>
      <xdr:rowOff>183696</xdr:rowOff>
    </xdr:from>
    <xdr:ext cx="367392" cy="468013"/>
    <xdr:sp macro="" textlink="">
      <xdr:nvSpPr>
        <xdr:cNvPr id="44" name="TextBox 43">
          <a:extLst>
            <a:ext uri="{FF2B5EF4-FFF2-40B4-BE49-F238E27FC236}">
              <a16:creationId xmlns="" xmlns:a16="http://schemas.microsoft.com/office/drawing/2014/main" id="{00000000-0008-0000-0000-00002C000000}"/>
            </a:ext>
          </a:extLst>
        </xdr:cNvPr>
        <xdr:cNvSpPr txBox="1"/>
      </xdr:nvSpPr>
      <xdr:spPr>
        <a:xfrm rot="20262786">
          <a:off x="1428751" y="142623267"/>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F</a:t>
          </a:r>
        </a:p>
      </xdr:txBody>
    </xdr:sp>
    <xdr:clientData/>
  </xdr:oneCellAnchor>
  <xdr:oneCellAnchor>
    <xdr:from>
      <xdr:col>0</xdr:col>
      <xdr:colOff>1349829</xdr:colOff>
      <xdr:row>682</xdr:row>
      <xdr:rowOff>131989</xdr:rowOff>
    </xdr:from>
    <xdr:ext cx="367392" cy="468013"/>
    <xdr:sp macro="" textlink="">
      <xdr:nvSpPr>
        <xdr:cNvPr id="45" name="TextBox 44">
          <a:extLst>
            <a:ext uri="{FF2B5EF4-FFF2-40B4-BE49-F238E27FC236}">
              <a16:creationId xmlns="" xmlns:a16="http://schemas.microsoft.com/office/drawing/2014/main" id="{00000000-0008-0000-0000-00002D000000}"/>
            </a:ext>
          </a:extLst>
        </xdr:cNvPr>
        <xdr:cNvSpPr txBox="1"/>
      </xdr:nvSpPr>
      <xdr:spPr>
        <a:xfrm rot="20262786">
          <a:off x="1349829" y="143864239"/>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E</a:t>
          </a:r>
        </a:p>
      </xdr:txBody>
    </xdr:sp>
    <xdr:clientData/>
  </xdr:oneCellAnchor>
  <xdr:oneCellAnchor>
    <xdr:from>
      <xdr:col>4</xdr:col>
      <xdr:colOff>1777094</xdr:colOff>
      <xdr:row>681</xdr:row>
      <xdr:rowOff>28575</xdr:rowOff>
    </xdr:from>
    <xdr:ext cx="367392" cy="468013"/>
    <xdr:sp macro="" textlink="">
      <xdr:nvSpPr>
        <xdr:cNvPr id="46" name="TextBox 45">
          <a:extLst>
            <a:ext uri="{FF2B5EF4-FFF2-40B4-BE49-F238E27FC236}">
              <a16:creationId xmlns="" xmlns:a16="http://schemas.microsoft.com/office/drawing/2014/main" id="{00000000-0008-0000-0000-00002E000000}"/>
            </a:ext>
          </a:extLst>
        </xdr:cNvPr>
        <xdr:cNvSpPr txBox="1"/>
      </xdr:nvSpPr>
      <xdr:spPr>
        <a:xfrm rot="155587">
          <a:off x="5192487" y="143502289"/>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I</a:t>
          </a:r>
        </a:p>
      </xdr:txBody>
    </xdr:sp>
    <xdr:clientData/>
  </xdr:oneCellAnchor>
  <xdr:oneCellAnchor>
    <xdr:from>
      <xdr:col>5</xdr:col>
      <xdr:colOff>503465</xdr:colOff>
      <xdr:row>684</xdr:row>
      <xdr:rowOff>197304</xdr:rowOff>
    </xdr:from>
    <xdr:ext cx="367392" cy="468013"/>
    <xdr:sp macro="" textlink="">
      <xdr:nvSpPr>
        <xdr:cNvPr id="48" name="TextBox 47">
          <a:extLst>
            <a:ext uri="{FF2B5EF4-FFF2-40B4-BE49-F238E27FC236}">
              <a16:creationId xmlns="" xmlns:a16="http://schemas.microsoft.com/office/drawing/2014/main" id="{00000000-0008-0000-0000-000030000000}"/>
            </a:ext>
          </a:extLst>
        </xdr:cNvPr>
        <xdr:cNvSpPr txBox="1"/>
      </xdr:nvSpPr>
      <xdr:spPr>
        <a:xfrm rot="20262786">
          <a:off x="5728608" y="144446625"/>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J</a:t>
          </a:r>
        </a:p>
      </xdr:txBody>
    </xdr:sp>
    <xdr:clientData/>
  </xdr:oneCellAnchor>
  <xdr:oneCellAnchor>
    <xdr:from>
      <xdr:col>5</xdr:col>
      <xdr:colOff>1600200</xdr:colOff>
      <xdr:row>682</xdr:row>
      <xdr:rowOff>232682</xdr:rowOff>
    </xdr:from>
    <xdr:ext cx="367392" cy="468013"/>
    <xdr:sp macro="" textlink="">
      <xdr:nvSpPr>
        <xdr:cNvPr id="50" name="TextBox 49">
          <a:extLst>
            <a:ext uri="{FF2B5EF4-FFF2-40B4-BE49-F238E27FC236}">
              <a16:creationId xmlns="" xmlns:a16="http://schemas.microsoft.com/office/drawing/2014/main" id="{00000000-0008-0000-0000-000032000000}"/>
            </a:ext>
          </a:extLst>
        </xdr:cNvPr>
        <xdr:cNvSpPr txBox="1"/>
      </xdr:nvSpPr>
      <xdr:spPr>
        <a:xfrm rot="20262786">
          <a:off x="6825343" y="143964932"/>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K</a:t>
          </a:r>
        </a:p>
      </xdr:txBody>
    </xdr:sp>
    <xdr:clientData/>
  </xdr:oneCellAnchor>
  <xdr:oneCellAnchor>
    <xdr:from>
      <xdr:col>2</xdr:col>
      <xdr:colOff>672353</xdr:colOff>
      <xdr:row>624</xdr:row>
      <xdr:rowOff>112059</xdr:rowOff>
    </xdr:from>
    <xdr:ext cx="184731" cy="264560"/>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2835088" y="128598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136711</xdr:colOff>
      <xdr:row>625</xdr:row>
      <xdr:rowOff>91888</xdr:rowOff>
    </xdr:from>
    <xdr:to>
      <xdr:col>29</xdr:col>
      <xdr:colOff>105334</xdr:colOff>
      <xdr:row>672</xdr:row>
      <xdr:rowOff>190500</xdr:rowOff>
    </xdr:to>
    <xdr:grpSp>
      <xdr:nvGrpSpPr>
        <xdr:cNvPr id="3" name="Group 2">
          <a:extLst>
            <a:ext uri="{FF2B5EF4-FFF2-40B4-BE49-F238E27FC236}">
              <a16:creationId xmlns="" xmlns:a16="http://schemas.microsoft.com/office/drawing/2014/main" id="{6E42BF72-FDCB-4A25-A8E7-67621CED4B1C}"/>
            </a:ext>
          </a:extLst>
        </xdr:cNvPr>
        <xdr:cNvGrpSpPr/>
      </xdr:nvGrpSpPr>
      <xdr:grpSpPr>
        <a:xfrm>
          <a:off x="14886854" y="190836817"/>
          <a:ext cx="8377837" cy="12249790"/>
          <a:chOff x="1165411" y="187418382"/>
          <a:chExt cx="8258735" cy="12203206"/>
        </a:xfrm>
      </xdr:grpSpPr>
      <xdr:grpSp>
        <xdr:nvGrpSpPr>
          <xdr:cNvPr id="59" name="Group 58">
            <a:extLst>
              <a:ext uri="{FF2B5EF4-FFF2-40B4-BE49-F238E27FC236}">
                <a16:creationId xmlns="" xmlns:a16="http://schemas.microsoft.com/office/drawing/2014/main" id="{B5DE77E8-F472-44FE-A61B-E077EAC65BD5}"/>
              </a:ext>
            </a:extLst>
          </xdr:cNvPr>
          <xdr:cNvGrpSpPr/>
        </xdr:nvGrpSpPr>
        <xdr:grpSpPr>
          <a:xfrm>
            <a:off x="1165411" y="187418382"/>
            <a:ext cx="8258735" cy="12203206"/>
            <a:chOff x="0" y="-590551"/>
            <a:chExt cx="6549250" cy="10746453"/>
          </a:xfrm>
        </xdr:grpSpPr>
        <xdr:grpSp>
          <xdr:nvGrpSpPr>
            <xdr:cNvPr id="60" name="Group 59">
              <a:extLst>
                <a:ext uri="{FF2B5EF4-FFF2-40B4-BE49-F238E27FC236}">
                  <a16:creationId xmlns="" xmlns:a16="http://schemas.microsoft.com/office/drawing/2014/main" id="{799C9277-2CBA-4E8B-9A00-7F006D656B3F}"/>
                </a:ext>
              </a:extLst>
            </xdr:cNvPr>
            <xdr:cNvGrpSpPr/>
          </xdr:nvGrpSpPr>
          <xdr:grpSpPr>
            <a:xfrm>
              <a:off x="0" y="-590551"/>
              <a:ext cx="6549250" cy="10746453"/>
              <a:chOff x="0" y="-590551"/>
              <a:chExt cx="6549250" cy="10746453"/>
            </a:xfrm>
          </xdr:grpSpPr>
          <xdr:grpSp>
            <xdr:nvGrpSpPr>
              <xdr:cNvPr id="70" name="Group 69">
                <a:extLst>
                  <a:ext uri="{FF2B5EF4-FFF2-40B4-BE49-F238E27FC236}">
                    <a16:creationId xmlns="" xmlns:a16="http://schemas.microsoft.com/office/drawing/2014/main" id="{0E54CF87-6DCA-49E8-B67D-26B36CBD59F8}"/>
                  </a:ext>
                </a:extLst>
              </xdr:cNvPr>
              <xdr:cNvGrpSpPr/>
            </xdr:nvGrpSpPr>
            <xdr:grpSpPr>
              <a:xfrm>
                <a:off x="0" y="-590551"/>
                <a:ext cx="6549250" cy="8661901"/>
                <a:chOff x="1892" y="247649"/>
                <a:chExt cx="6549250" cy="8661901"/>
              </a:xfrm>
            </xdr:grpSpPr>
            <xdr:pic>
              <xdr:nvPicPr>
                <xdr:cNvPr id="73" name="Picture 72">
                  <a:extLst>
                    <a:ext uri="{FF2B5EF4-FFF2-40B4-BE49-F238E27FC236}">
                      <a16:creationId xmlns="" xmlns:a16="http://schemas.microsoft.com/office/drawing/2014/main" id="{BE4F1E2C-1EE6-4D0A-B6BC-337DC9C7AB9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5400000">
                  <a:off x="101042" y="697650"/>
                  <a:ext cx="3600000" cy="2700000"/>
                </a:xfrm>
                <a:prstGeom prst="rect">
                  <a:avLst/>
                </a:prstGeom>
                <a:ln>
                  <a:solidFill>
                    <a:schemeClr val="tx1"/>
                  </a:solidFill>
                </a:ln>
              </xdr:spPr>
            </xdr:pic>
            <xdr:pic>
              <xdr:nvPicPr>
                <xdr:cNvPr id="74" name="Picture 73">
                  <a:extLst>
                    <a:ext uri="{FF2B5EF4-FFF2-40B4-BE49-F238E27FC236}">
                      <a16:creationId xmlns="" xmlns:a16="http://schemas.microsoft.com/office/drawing/2014/main" id="{E1C72C74-5C02-4B85-AA1B-0F923C50FED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rot="5400000">
                  <a:off x="2979000" y="697649"/>
                  <a:ext cx="3600000" cy="2700000"/>
                </a:xfrm>
                <a:prstGeom prst="rect">
                  <a:avLst/>
                </a:prstGeom>
                <a:ln>
                  <a:solidFill>
                    <a:schemeClr val="tx1"/>
                  </a:solidFill>
                </a:ln>
              </xdr:spPr>
            </xdr:pic>
            <xdr:pic>
              <xdr:nvPicPr>
                <xdr:cNvPr id="75" name="Picture 74">
                  <a:extLst>
                    <a:ext uri="{FF2B5EF4-FFF2-40B4-BE49-F238E27FC236}">
                      <a16:creationId xmlns="" xmlns:a16="http://schemas.microsoft.com/office/drawing/2014/main" id="{104CE08E-879A-491A-B4AA-10092AF5B9A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rot="5400000">
                  <a:off x="-313108" y="4353600"/>
                  <a:ext cx="2520000" cy="1890000"/>
                </a:xfrm>
                <a:prstGeom prst="rect">
                  <a:avLst/>
                </a:prstGeom>
                <a:ln>
                  <a:solidFill>
                    <a:schemeClr val="tx1"/>
                  </a:solidFill>
                </a:ln>
              </xdr:spPr>
            </xdr:pic>
            <xdr:pic>
              <xdr:nvPicPr>
                <xdr:cNvPr id="76" name="Picture 75">
                  <a:extLst>
                    <a:ext uri="{FF2B5EF4-FFF2-40B4-BE49-F238E27FC236}">
                      <a16:creationId xmlns="" xmlns:a16="http://schemas.microsoft.com/office/drawing/2014/main" id="{D95819AD-5B2D-4B9A-A8C3-0FC3CABE100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071142" y="4038600"/>
                  <a:ext cx="4480000" cy="2520000"/>
                </a:xfrm>
                <a:prstGeom prst="rect">
                  <a:avLst/>
                </a:prstGeom>
                <a:ln>
                  <a:solidFill>
                    <a:schemeClr val="tx1"/>
                  </a:solidFill>
                </a:ln>
              </xdr:spPr>
            </xdr:pic>
            <xdr:pic>
              <xdr:nvPicPr>
                <xdr:cNvPr id="77" name="Picture 76">
                  <a:extLst>
                    <a:ext uri="{FF2B5EF4-FFF2-40B4-BE49-F238E27FC236}">
                      <a16:creationId xmlns="" xmlns:a16="http://schemas.microsoft.com/office/drawing/2014/main" id="{A0E75693-2B89-47B5-A05A-1DEF4413965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25350" y="6749550"/>
                  <a:ext cx="1731750" cy="2160000"/>
                </a:xfrm>
                <a:prstGeom prst="rect">
                  <a:avLst/>
                </a:prstGeom>
                <a:ln>
                  <a:solidFill>
                    <a:schemeClr val="tx1"/>
                  </a:solidFill>
                </a:ln>
              </xdr:spPr>
            </xdr:pic>
            <xdr:pic>
              <xdr:nvPicPr>
                <xdr:cNvPr id="78" name="Picture 77">
                  <a:extLst>
                    <a:ext uri="{FF2B5EF4-FFF2-40B4-BE49-F238E27FC236}">
                      <a16:creationId xmlns="" xmlns:a16="http://schemas.microsoft.com/office/drawing/2014/main" id="{BB6C7AF1-937E-4D46-8793-BD265227954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871142" y="6736351"/>
                  <a:ext cx="2880000" cy="2160000"/>
                </a:xfrm>
                <a:prstGeom prst="rect">
                  <a:avLst/>
                </a:prstGeom>
                <a:ln>
                  <a:solidFill>
                    <a:schemeClr val="tx1"/>
                  </a:solidFill>
                </a:ln>
              </xdr:spPr>
            </xdr:pic>
          </xdr:grpSp>
          <xdr:pic>
            <xdr:nvPicPr>
              <xdr:cNvPr id="71" name="Picture 70">
                <a:extLst>
                  <a:ext uri="{FF2B5EF4-FFF2-40B4-BE49-F238E27FC236}">
                    <a16:creationId xmlns="" xmlns:a16="http://schemas.microsoft.com/office/drawing/2014/main" id="{61F0ABEC-20DE-4E48-A38D-870A42AE204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rot="16200000">
                <a:off x="1649333" y="8475902"/>
                <a:ext cx="1920000" cy="1440000"/>
              </a:xfrm>
              <a:prstGeom prst="rect">
                <a:avLst/>
              </a:prstGeom>
              <a:ln>
                <a:solidFill>
                  <a:schemeClr val="tx1"/>
                </a:solidFill>
              </a:ln>
            </xdr:spPr>
          </xdr:pic>
          <xdr:pic>
            <xdr:nvPicPr>
              <xdr:cNvPr id="72" name="Picture 71">
                <a:extLst>
                  <a:ext uri="{FF2B5EF4-FFF2-40B4-BE49-F238E27FC236}">
                    <a16:creationId xmlns="" xmlns:a16="http://schemas.microsoft.com/office/drawing/2014/main" id="{2C155B03-3194-45A4-92E1-CF5BA8D3A0D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rot="5400000">
                <a:off x="3288669" y="8475902"/>
                <a:ext cx="1920000" cy="1440000"/>
              </a:xfrm>
              <a:prstGeom prst="rect">
                <a:avLst/>
              </a:prstGeom>
              <a:ln>
                <a:solidFill>
                  <a:schemeClr val="tx1"/>
                </a:solidFill>
              </a:ln>
            </xdr:spPr>
          </xdr:pic>
        </xdr:grpSp>
        <xdr:sp macro="" textlink="">
          <xdr:nvSpPr>
            <xdr:cNvPr id="61" name="TextBox 85">
              <a:extLst>
                <a:ext uri="{FF2B5EF4-FFF2-40B4-BE49-F238E27FC236}">
                  <a16:creationId xmlns="" xmlns:a16="http://schemas.microsoft.com/office/drawing/2014/main" id="{1F0A30CB-1610-4440-93F1-0B1DF2312377}"/>
                </a:ext>
              </a:extLst>
            </xdr:cNvPr>
            <xdr:cNvSpPr txBox="1"/>
          </xdr:nvSpPr>
          <xdr:spPr>
            <a:xfrm>
              <a:off x="2449844" y="-261610"/>
              <a:ext cx="40267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A</a:t>
              </a:r>
              <a:endParaRPr lang="en-IN" sz="2800" b="1">
                <a:solidFill>
                  <a:srgbClr val="FF0000"/>
                </a:solidFill>
              </a:endParaRPr>
            </a:p>
          </xdr:txBody>
        </xdr:sp>
        <xdr:sp macro="" textlink="">
          <xdr:nvSpPr>
            <xdr:cNvPr id="62" name="TextBox 87">
              <a:extLst>
                <a:ext uri="{FF2B5EF4-FFF2-40B4-BE49-F238E27FC236}">
                  <a16:creationId xmlns="" xmlns:a16="http://schemas.microsoft.com/office/drawing/2014/main" id="{3FA181FA-2B40-494F-8511-A91F2D1D5592}"/>
                </a:ext>
              </a:extLst>
            </xdr:cNvPr>
            <xdr:cNvSpPr txBox="1"/>
          </xdr:nvSpPr>
          <xdr:spPr>
            <a:xfrm>
              <a:off x="2152486" y="-542271"/>
              <a:ext cx="38664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B</a:t>
              </a:r>
              <a:endParaRPr lang="en-IN" sz="2800" b="1">
                <a:solidFill>
                  <a:srgbClr val="FF0000"/>
                </a:solidFill>
              </a:endParaRPr>
            </a:p>
          </xdr:txBody>
        </xdr:sp>
        <xdr:sp macro="" textlink="">
          <xdr:nvSpPr>
            <xdr:cNvPr id="63" name="TextBox 88">
              <a:extLst>
                <a:ext uri="{FF2B5EF4-FFF2-40B4-BE49-F238E27FC236}">
                  <a16:creationId xmlns="" xmlns:a16="http://schemas.microsoft.com/office/drawing/2014/main" id="{F2E9C040-7C38-4C54-A3AE-D3ED956E7379}"/>
                </a:ext>
              </a:extLst>
            </xdr:cNvPr>
            <xdr:cNvSpPr txBox="1"/>
          </xdr:nvSpPr>
          <xdr:spPr>
            <a:xfrm>
              <a:off x="5346576" y="-523220"/>
              <a:ext cx="37542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C</a:t>
              </a:r>
              <a:endParaRPr lang="en-IN" sz="2800" b="1">
                <a:solidFill>
                  <a:srgbClr val="FF0000"/>
                </a:solidFill>
              </a:endParaRPr>
            </a:p>
          </xdr:txBody>
        </xdr:sp>
        <xdr:sp macro="" textlink="">
          <xdr:nvSpPr>
            <xdr:cNvPr id="65" name="TextBox 89">
              <a:extLst>
                <a:ext uri="{FF2B5EF4-FFF2-40B4-BE49-F238E27FC236}">
                  <a16:creationId xmlns="" xmlns:a16="http://schemas.microsoft.com/office/drawing/2014/main" id="{DE8899F7-2DAC-424C-AB74-4DCC00E6891C}"/>
                </a:ext>
              </a:extLst>
            </xdr:cNvPr>
            <xdr:cNvSpPr txBox="1"/>
          </xdr:nvSpPr>
          <xdr:spPr>
            <a:xfrm>
              <a:off x="4476370" y="1446"/>
              <a:ext cx="410690"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D</a:t>
              </a:r>
              <a:endParaRPr lang="en-IN" sz="2800" b="1">
                <a:solidFill>
                  <a:srgbClr val="FF0000"/>
                </a:solidFill>
              </a:endParaRPr>
            </a:p>
          </xdr:txBody>
        </xdr:sp>
        <xdr:sp macro="" textlink="">
          <xdr:nvSpPr>
            <xdr:cNvPr id="66" name="TextBox 90">
              <a:extLst>
                <a:ext uri="{FF2B5EF4-FFF2-40B4-BE49-F238E27FC236}">
                  <a16:creationId xmlns="" xmlns:a16="http://schemas.microsoft.com/office/drawing/2014/main" id="{6575BB8C-8A6E-4024-95C8-BD5843FE48EF}"/>
                </a:ext>
              </a:extLst>
            </xdr:cNvPr>
            <xdr:cNvSpPr txBox="1"/>
          </xdr:nvSpPr>
          <xdr:spPr>
            <a:xfrm>
              <a:off x="347813" y="3675570"/>
              <a:ext cx="37542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C</a:t>
              </a:r>
              <a:endParaRPr lang="en-IN" sz="2800" b="1">
                <a:solidFill>
                  <a:srgbClr val="FF0000"/>
                </a:solidFill>
              </a:endParaRPr>
            </a:p>
          </xdr:txBody>
        </xdr:sp>
        <xdr:sp macro="" textlink="">
          <xdr:nvSpPr>
            <xdr:cNvPr id="67" name="TextBox 91">
              <a:extLst>
                <a:ext uri="{FF2B5EF4-FFF2-40B4-BE49-F238E27FC236}">
                  <a16:creationId xmlns="" xmlns:a16="http://schemas.microsoft.com/office/drawing/2014/main" id="{68FD9F8E-D133-47C8-8747-6CF64D4899C7}"/>
                </a:ext>
              </a:extLst>
            </xdr:cNvPr>
            <xdr:cNvSpPr txBox="1"/>
          </xdr:nvSpPr>
          <xdr:spPr>
            <a:xfrm>
              <a:off x="4406213" y="3786036"/>
              <a:ext cx="381836"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K</a:t>
              </a:r>
              <a:endParaRPr lang="en-IN" sz="2800" b="1">
                <a:solidFill>
                  <a:srgbClr val="FF0000"/>
                </a:solidFill>
              </a:endParaRPr>
            </a:p>
          </xdr:txBody>
        </xdr:sp>
        <xdr:sp macro="" textlink="">
          <xdr:nvSpPr>
            <xdr:cNvPr id="68" name="TextBox 92">
              <a:extLst>
                <a:ext uri="{FF2B5EF4-FFF2-40B4-BE49-F238E27FC236}">
                  <a16:creationId xmlns="" xmlns:a16="http://schemas.microsoft.com/office/drawing/2014/main" id="{4C23E021-E253-45F3-BA5F-300988FAD8CE}"/>
                </a:ext>
              </a:extLst>
            </xdr:cNvPr>
            <xdr:cNvSpPr txBox="1"/>
          </xdr:nvSpPr>
          <xdr:spPr>
            <a:xfrm>
              <a:off x="3003002" y="3745994"/>
              <a:ext cx="303288"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J</a:t>
              </a:r>
              <a:endParaRPr lang="en-IN" sz="2800" b="1">
                <a:solidFill>
                  <a:srgbClr val="FF0000"/>
                </a:solidFill>
              </a:endParaRPr>
            </a:p>
          </xdr:txBody>
        </xdr:sp>
        <xdr:sp macro="" textlink="">
          <xdr:nvSpPr>
            <xdr:cNvPr id="69" name="TextBox 93">
              <a:extLst>
                <a:ext uri="{FF2B5EF4-FFF2-40B4-BE49-F238E27FC236}">
                  <a16:creationId xmlns="" xmlns:a16="http://schemas.microsoft.com/office/drawing/2014/main" id="{5C0B85E0-6855-45B9-8DF8-736B14DA02A1}"/>
                </a:ext>
              </a:extLst>
            </xdr:cNvPr>
            <xdr:cNvSpPr txBox="1"/>
          </xdr:nvSpPr>
          <xdr:spPr>
            <a:xfrm>
              <a:off x="950090" y="4048780"/>
              <a:ext cx="413896"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G</a:t>
              </a:r>
              <a:endParaRPr lang="en-IN" sz="2800" b="1">
                <a:solidFill>
                  <a:srgbClr val="FF0000"/>
                </a:solidFill>
              </a:endParaRPr>
            </a:p>
          </xdr:txBody>
        </xdr:sp>
      </xdr:grpSp>
      <xdr:sp macro="" textlink="">
        <xdr:nvSpPr>
          <xdr:cNvPr id="79" name="TextBox 92">
            <a:extLst>
              <a:ext uri="{FF2B5EF4-FFF2-40B4-BE49-F238E27FC236}">
                <a16:creationId xmlns="" xmlns:a16="http://schemas.microsoft.com/office/drawing/2014/main" id="{F55BFC02-945C-4631-A0CE-8A17D281F79B}"/>
              </a:ext>
            </a:extLst>
          </xdr:cNvPr>
          <xdr:cNvSpPr txBox="1"/>
        </xdr:nvSpPr>
        <xdr:spPr>
          <a:xfrm>
            <a:off x="2969558" y="194814265"/>
            <a:ext cx="382452" cy="5941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rgbClr val="FF0000"/>
                </a:solidFill>
              </a:rPr>
              <a:t>L</a:t>
            </a:r>
            <a:endParaRPr lang="en-IN" sz="2800" b="1">
              <a:solidFill>
                <a:srgbClr val="FF0000"/>
              </a:solidFill>
            </a:endParaRPr>
          </a:p>
        </xdr:txBody>
      </xdr:sp>
    </xdr:grpSp>
    <xdr:clientData/>
  </xdr:twoCellAnchor>
  <xdr:twoCellAnchor editAs="oneCell">
    <xdr:from>
      <xdr:col>9</xdr:col>
      <xdr:colOff>560295</xdr:colOff>
      <xdr:row>50</xdr:row>
      <xdr:rowOff>89647</xdr:rowOff>
    </xdr:from>
    <xdr:to>
      <xdr:col>14</xdr:col>
      <xdr:colOff>301324</xdr:colOff>
      <xdr:row>57</xdr:row>
      <xdr:rowOff>225641</xdr:rowOff>
    </xdr:to>
    <xdr:pic>
      <xdr:nvPicPr>
        <xdr:cNvPr id="80" name="Picture 79">
          <a:extLst>
            <a:ext uri="{FF2B5EF4-FFF2-40B4-BE49-F238E27FC236}">
              <a16:creationId xmlns="" xmlns:a16="http://schemas.microsoft.com/office/drawing/2014/main" id="{089DC4E0-3D9A-45C9-B177-11AD20B387F1}"/>
            </a:ext>
          </a:extLst>
        </xdr:cNvPr>
        <xdr:cNvPicPr>
          <a:picLocks noChangeAspect="1"/>
        </xdr:cNvPicPr>
      </xdr:nvPicPr>
      <xdr:blipFill>
        <a:blip xmlns:r="http://schemas.openxmlformats.org/officeDocument/2006/relationships" r:embed="rId12"/>
        <a:stretch>
          <a:fillRect/>
        </a:stretch>
      </xdr:blipFill>
      <xdr:spPr>
        <a:xfrm>
          <a:off x="10802471" y="26300206"/>
          <a:ext cx="5400000" cy="2778907"/>
        </a:xfrm>
        <a:prstGeom prst="rect">
          <a:avLst/>
        </a:prstGeom>
      </xdr:spPr>
    </xdr:pic>
    <xdr:clientData/>
  </xdr:twoCellAnchor>
  <xdr:twoCellAnchor editAs="oneCell">
    <xdr:from>
      <xdr:col>9</xdr:col>
      <xdr:colOff>712695</xdr:colOff>
      <xdr:row>58</xdr:row>
      <xdr:rowOff>179855</xdr:rowOff>
    </xdr:from>
    <xdr:to>
      <xdr:col>11</xdr:col>
      <xdr:colOff>951252</xdr:colOff>
      <xdr:row>62</xdr:row>
      <xdr:rowOff>742174</xdr:rowOff>
    </xdr:to>
    <xdr:pic>
      <xdr:nvPicPr>
        <xdr:cNvPr id="81" name="Picture 80">
          <a:extLst>
            <a:ext uri="{FF2B5EF4-FFF2-40B4-BE49-F238E27FC236}">
              <a16:creationId xmlns="" xmlns:a16="http://schemas.microsoft.com/office/drawing/2014/main" id="{E5E0EADC-94CB-49B6-B4F9-0B0AFB9DD1B6}"/>
            </a:ext>
          </a:extLst>
        </xdr:cNvPr>
        <xdr:cNvPicPr>
          <a:picLocks noChangeAspect="1"/>
        </xdr:cNvPicPr>
      </xdr:nvPicPr>
      <xdr:blipFill>
        <a:blip xmlns:r="http://schemas.openxmlformats.org/officeDocument/2006/relationships" r:embed="rId13"/>
        <a:stretch>
          <a:fillRect/>
        </a:stretch>
      </xdr:blipFill>
      <xdr:spPr>
        <a:xfrm>
          <a:off x="10954871" y="29853031"/>
          <a:ext cx="3096057" cy="2467319"/>
        </a:xfrm>
        <a:prstGeom prst="rect">
          <a:avLst/>
        </a:prstGeom>
      </xdr:spPr>
    </xdr:pic>
    <xdr:clientData/>
  </xdr:twoCellAnchor>
  <xdr:twoCellAnchor editAs="oneCell">
    <xdr:from>
      <xdr:col>9</xdr:col>
      <xdr:colOff>526676</xdr:colOff>
      <xdr:row>62</xdr:row>
      <xdr:rowOff>963707</xdr:rowOff>
    </xdr:from>
    <xdr:to>
      <xdr:col>12</xdr:col>
      <xdr:colOff>254881</xdr:colOff>
      <xdr:row>63</xdr:row>
      <xdr:rowOff>218006</xdr:rowOff>
    </xdr:to>
    <xdr:pic>
      <xdr:nvPicPr>
        <xdr:cNvPr id="7" name="Picture 6">
          <a:extLst>
            <a:ext uri="{FF2B5EF4-FFF2-40B4-BE49-F238E27FC236}">
              <a16:creationId xmlns="" xmlns:a16="http://schemas.microsoft.com/office/drawing/2014/main" id="{71FA5A30-674F-4B21-913C-74F9137F7D57}"/>
            </a:ext>
          </a:extLst>
        </xdr:cNvPr>
        <xdr:cNvPicPr>
          <a:picLocks noChangeAspect="1"/>
        </xdr:cNvPicPr>
      </xdr:nvPicPr>
      <xdr:blipFill>
        <a:blip xmlns:r="http://schemas.openxmlformats.org/officeDocument/2006/relationships" r:embed="rId14"/>
        <a:stretch>
          <a:fillRect/>
        </a:stretch>
      </xdr:blipFill>
      <xdr:spPr>
        <a:xfrm>
          <a:off x="10768852" y="32541883"/>
          <a:ext cx="3639058" cy="352474"/>
        </a:xfrm>
        <a:prstGeom prst="rect">
          <a:avLst/>
        </a:prstGeom>
      </xdr:spPr>
    </xdr:pic>
    <xdr:clientData/>
  </xdr:twoCellAnchor>
  <xdr:twoCellAnchor editAs="oneCell">
    <xdr:from>
      <xdr:col>10</xdr:col>
      <xdr:colOff>582706</xdr:colOff>
      <xdr:row>63</xdr:row>
      <xdr:rowOff>246529</xdr:rowOff>
    </xdr:from>
    <xdr:to>
      <xdr:col>13</xdr:col>
      <xdr:colOff>643542</xdr:colOff>
      <xdr:row>74</xdr:row>
      <xdr:rowOff>69067</xdr:rowOff>
    </xdr:to>
    <xdr:pic>
      <xdr:nvPicPr>
        <xdr:cNvPr id="8" name="Picture 7">
          <a:extLst>
            <a:ext uri="{FF2B5EF4-FFF2-40B4-BE49-F238E27FC236}">
              <a16:creationId xmlns="" xmlns:a16="http://schemas.microsoft.com/office/drawing/2014/main" id="{71916878-8156-430E-BA55-E3C22286DD63}"/>
            </a:ext>
          </a:extLst>
        </xdr:cNvPr>
        <xdr:cNvPicPr>
          <a:picLocks noChangeAspect="1"/>
        </xdr:cNvPicPr>
      </xdr:nvPicPr>
      <xdr:blipFill>
        <a:blip xmlns:r="http://schemas.openxmlformats.org/officeDocument/2006/relationships" r:embed="rId15"/>
        <a:stretch>
          <a:fillRect/>
        </a:stretch>
      </xdr:blipFill>
      <xdr:spPr>
        <a:xfrm>
          <a:off x="13077265" y="32922882"/>
          <a:ext cx="2324424" cy="4639322"/>
        </a:xfrm>
        <a:prstGeom prst="rect">
          <a:avLst/>
        </a:prstGeom>
      </xdr:spPr>
    </xdr:pic>
    <xdr:clientData/>
  </xdr:twoCellAnchor>
  <xdr:twoCellAnchor editAs="oneCell">
    <xdr:from>
      <xdr:col>11</xdr:col>
      <xdr:colOff>460462</xdr:colOff>
      <xdr:row>59</xdr:row>
      <xdr:rowOff>198649</xdr:rowOff>
    </xdr:from>
    <xdr:to>
      <xdr:col>23</xdr:col>
      <xdr:colOff>312865</xdr:colOff>
      <xdr:row>68</xdr:row>
      <xdr:rowOff>21029</xdr:rowOff>
    </xdr:to>
    <xdr:pic>
      <xdr:nvPicPr>
        <xdr:cNvPr id="9" name="Picture 8">
          <a:extLst>
            <a:ext uri="{FF2B5EF4-FFF2-40B4-BE49-F238E27FC236}">
              <a16:creationId xmlns="" xmlns:a16="http://schemas.microsoft.com/office/drawing/2014/main" id="{13308D8D-C9DA-4FAE-AA47-34A307D09608}"/>
            </a:ext>
          </a:extLst>
        </xdr:cNvPr>
        <xdr:cNvPicPr>
          <a:picLocks noChangeAspect="1"/>
        </xdr:cNvPicPr>
      </xdr:nvPicPr>
      <xdr:blipFill>
        <a:blip xmlns:r="http://schemas.openxmlformats.org/officeDocument/2006/relationships" r:embed="rId16"/>
        <a:stretch>
          <a:fillRect/>
        </a:stretch>
      </xdr:blipFill>
      <xdr:spPr>
        <a:xfrm>
          <a:off x="13570326" y="30782558"/>
          <a:ext cx="6294766" cy="5221942"/>
        </a:xfrm>
        <a:prstGeom prst="rect">
          <a:avLst/>
        </a:prstGeom>
      </xdr:spPr>
    </xdr:pic>
    <xdr:clientData/>
  </xdr:twoCellAnchor>
  <xdr:oneCellAnchor>
    <xdr:from>
      <xdr:col>7</xdr:col>
      <xdr:colOff>1395046</xdr:colOff>
      <xdr:row>684</xdr:row>
      <xdr:rowOff>166740</xdr:rowOff>
    </xdr:from>
    <xdr:ext cx="367392" cy="468013"/>
    <xdr:sp macro="" textlink="">
      <xdr:nvSpPr>
        <xdr:cNvPr id="57" name="TextBox 56">
          <a:extLst>
            <a:ext uri="{FF2B5EF4-FFF2-40B4-BE49-F238E27FC236}">
              <a16:creationId xmlns="" xmlns:a16="http://schemas.microsoft.com/office/drawing/2014/main" id="{00000000-0008-0000-0000-000032000000}"/>
            </a:ext>
          </a:extLst>
        </xdr:cNvPr>
        <xdr:cNvSpPr txBox="1"/>
      </xdr:nvSpPr>
      <xdr:spPr>
        <a:xfrm rot="20262786">
          <a:off x="8531469" y="204148278"/>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400" b="1">
              <a:solidFill>
                <a:srgbClr val="FFFF00"/>
              </a:solidFill>
            </a:rPr>
            <a:t>L</a:t>
          </a:r>
        </a:p>
      </xdr:txBody>
    </xdr:sp>
    <xdr:clientData/>
  </xdr:oneCellAnchor>
  <xdr:oneCellAnchor>
    <xdr:from>
      <xdr:col>0</xdr:col>
      <xdr:colOff>1349829</xdr:colOff>
      <xdr:row>729</xdr:row>
      <xdr:rowOff>131989</xdr:rowOff>
    </xdr:from>
    <xdr:ext cx="367392" cy="468013"/>
    <xdr:sp macro="" textlink="">
      <xdr:nvSpPr>
        <xdr:cNvPr id="91" name="TextBox 90">
          <a:extLst>
            <a:ext uri="{FF2B5EF4-FFF2-40B4-BE49-F238E27FC236}">
              <a16:creationId xmlns="" xmlns:a16="http://schemas.microsoft.com/office/drawing/2014/main" id="{00000000-0008-0000-0000-00002D000000}"/>
            </a:ext>
          </a:extLst>
        </xdr:cNvPr>
        <xdr:cNvSpPr txBox="1"/>
      </xdr:nvSpPr>
      <xdr:spPr>
        <a:xfrm rot="20262786">
          <a:off x="1349829" y="204902171"/>
          <a:ext cx="3673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IN" sz="2400" b="1">
            <a:solidFill>
              <a:srgbClr val="FFFF00"/>
            </a:solidFill>
          </a:endParaRPr>
        </a:p>
      </xdr:txBody>
    </xdr:sp>
    <xdr:clientData/>
  </xdr:oneCellAnchor>
  <xdr:twoCellAnchor>
    <xdr:from>
      <xdr:col>0</xdr:col>
      <xdr:colOff>536864</xdr:colOff>
      <xdr:row>721</xdr:row>
      <xdr:rowOff>17318</xdr:rowOff>
    </xdr:from>
    <xdr:to>
      <xdr:col>8</xdr:col>
      <xdr:colOff>1056410</xdr:colOff>
      <xdr:row>758</xdr:row>
      <xdr:rowOff>155862</xdr:rowOff>
    </xdr:to>
    <xdr:grpSp>
      <xdr:nvGrpSpPr>
        <xdr:cNvPr id="105" name="Group 104"/>
        <xdr:cNvGrpSpPr/>
      </xdr:nvGrpSpPr>
      <xdr:grpSpPr>
        <a:xfrm>
          <a:off x="536864" y="215581675"/>
          <a:ext cx="9282546" cy="9704366"/>
          <a:chOff x="246641" y="202115986"/>
          <a:chExt cx="6291623" cy="6392380"/>
        </a:xfrm>
      </xdr:grpSpPr>
      <xdr:pic>
        <xdr:nvPicPr>
          <xdr:cNvPr id="106" name="Picture 105"/>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25000"/>
                    </a14:imgEffect>
                  </a14:imgLayer>
                </a14:imgProps>
              </a:ext>
            </a:extLst>
          </a:blip>
          <a:stretch>
            <a:fillRect/>
          </a:stretch>
        </xdr:blipFill>
        <xdr:spPr>
          <a:xfrm rot="5400000">
            <a:off x="196263" y="202166364"/>
            <a:ext cx="6392380" cy="6291623"/>
          </a:xfrm>
          <a:prstGeom prst="rect">
            <a:avLst/>
          </a:prstGeom>
          <a:ln>
            <a:solidFill>
              <a:sysClr val="windowText" lastClr="000000"/>
            </a:solidFill>
          </a:ln>
        </xdr:spPr>
      </xdr:pic>
      <xdr:sp macro="" textlink="">
        <xdr:nvSpPr>
          <xdr:cNvPr id="107" name="TextBox 106"/>
          <xdr:cNvSpPr txBox="1"/>
        </xdr:nvSpPr>
        <xdr:spPr>
          <a:xfrm>
            <a:off x="981075" y="203530201"/>
            <a:ext cx="952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Office 1</a:t>
            </a:r>
          </a:p>
        </xdr:txBody>
      </xdr:sp>
      <xdr:sp macro="" textlink="">
        <xdr:nvSpPr>
          <xdr:cNvPr id="108" name="TextBox 107"/>
          <xdr:cNvSpPr txBox="1"/>
        </xdr:nvSpPr>
        <xdr:spPr>
          <a:xfrm>
            <a:off x="1181100" y="205749525"/>
            <a:ext cx="3810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400" b="1">
              <a:solidFill>
                <a:srgbClr val="FF0000"/>
              </a:solidFill>
              <a:latin typeface="Times New Roman" panose="02020603050405020304" pitchFamily="18" charset="0"/>
              <a:cs typeface="Times New Roman" panose="02020603050405020304" pitchFamily="18" charset="0"/>
            </a:endParaRPr>
          </a:p>
        </xdr:txBody>
      </xdr:sp>
      <xdr:sp macro="" textlink="">
        <xdr:nvSpPr>
          <xdr:cNvPr id="109" name="TextBox 108"/>
          <xdr:cNvSpPr txBox="1"/>
        </xdr:nvSpPr>
        <xdr:spPr>
          <a:xfrm>
            <a:off x="1007743" y="202845987"/>
            <a:ext cx="1936041" cy="54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Not Metioned Office Number</a:t>
            </a:r>
          </a:p>
        </xdr:txBody>
      </xdr:sp>
      <xdr:sp macro="" textlink="">
        <xdr:nvSpPr>
          <xdr:cNvPr id="110" name="TextBox 109"/>
          <xdr:cNvSpPr txBox="1"/>
        </xdr:nvSpPr>
        <xdr:spPr>
          <a:xfrm>
            <a:off x="914400" y="204006451"/>
            <a:ext cx="952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Office 2</a:t>
            </a:r>
          </a:p>
        </xdr:txBody>
      </xdr:sp>
      <xdr:sp macro="" textlink="">
        <xdr:nvSpPr>
          <xdr:cNvPr id="111" name="TextBox 110"/>
          <xdr:cNvSpPr txBox="1"/>
        </xdr:nvSpPr>
        <xdr:spPr>
          <a:xfrm>
            <a:off x="952500" y="204501751"/>
            <a:ext cx="952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Office 3</a:t>
            </a:r>
          </a:p>
        </xdr:txBody>
      </xdr:sp>
      <xdr:sp macro="" textlink="">
        <xdr:nvSpPr>
          <xdr:cNvPr id="112" name="TextBox 111"/>
          <xdr:cNvSpPr txBox="1"/>
        </xdr:nvSpPr>
        <xdr:spPr>
          <a:xfrm>
            <a:off x="742950" y="205149451"/>
            <a:ext cx="952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Office 4</a:t>
            </a:r>
          </a:p>
        </xdr:txBody>
      </xdr:sp>
      <xdr:sp macro="" textlink="">
        <xdr:nvSpPr>
          <xdr:cNvPr id="113" name="TextBox 112"/>
          <xdr:cNvSpPr txBox="1"/>
        </xdr:nvSpPr>
        <xdr:spPr>
          <a:xfrm>
            <a:off x="819150" y="205720951"/>
            <a:ext cx="9525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Office</a:t>
            </a:r>
            <a:r>
              <a:rPr lang="en-IN" sz="1400" b="1" baseline="0">
                <a:solidFill>
                  <a:srgbClr val="FF0000"/>
                </a:solidFill>
                <a:latin typeface="Times New Roman" panose="02020603050405020304" pitchFamily="18" charset="0"/>
                <a:cs typeface="Times New Roman" panose="02020603050405020304" pitchFamily="18" charset="0"/>
              </a:rPr>
              <a:t> 5</a:t>
            </a:r>
            <a:endParaRPr lang="en-IN" sz="1400" b="1">
              <a:solidFill>
                <a:srgbClr val="FF0000"/>
              </a:solidFill>
              <a:latin typeface="Times New Roman" panose="02020603050405020304" pitchFamily="18" charset="0"/>
              <a:cs typeface="Times New Roman" panose="02020603050405020304" pitchFamily="18" charset="0"/>
            </a:endParaRPr>
          </a:p>
        </xdr:txBody>
      </xdr:sp>
    </xdr:grpSp>
    <xdr:clientData/>
  </xdr:twoCellAnchor>
  <xdr:twoCellAnchor>
    <xdr:from>
      <xdr:col>0</xdr:col>
      <xdr:colOff>626568</xdr:colOff>
      <xdr:row>623</xdr:row>
      <xdr:rowOff>42907</xdr:rowOff>
    </xdr:from>
    <xdr:to>
      <xdr:col>8</xdr:col>
      <xdr:colOff>932628</xdr:colOff>
      <xdr:row>663</xdr:row>
      <xdr:rowOff>81649</xdr:rowOff>
    </xdr:to>
    <xdr:grpSp>
      <xdr:nvGrpSpPr>
        <xdr:cNvPr id="82" name="Group 81">
          <a:extLst>
            <a:ext uri="{FF2B5EF4-FFF2-40B4-BE49-F238E27FC236}">
              <a16:creationId xmlns:a16="http://schemas.microsoft.com/office/drawing/2014/main" xmlns="" id="{00000000-0008-0000-0000-00000B000000}"/>
            </a:ext>
          </a:extLst>
        </xdr:cNvPr>
        <xdr:cNvGrpSpPr/>
      </xdr:nvGrpSpPr>
      <xdr:grpSpPr>
        <a:xfrm>
          <a:off x="626568" y="190270764"/>
          <a:ext cx="9069060" cy="10380171"/>
          <a:chOff x="374650" y="186078681"/>
          <a:chExt cx="7744407" cy="9807312"/>
        </a:xfrm>
      </xdr:grpSpPr>
      <xdr:pic>
        <xdr:nvPicPr>
          <xdr:cNvPr id="83" name="Picture 82">
            <a:extLst>
              <a:ext uri="{FF2B5EF4-FFF2-40B4-BE49-F238E27FC236}">
                <a16:creationId xmlns:a16="http://schemas.microsoft.com/office/drawing/2014/main" xmlns="" id="{00000000-0008-0000-0000-000045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a:ext>
            </a:extLst>
          </a:blip>
          <a:srcRect b="22937"/>
          <a:stretch/>
        </xdr:blipFill>
        <xdr:spPr>
          <a:xfrm>
            <a:off x="374650" y="186162950"/>
            <a:ext cx="2506084" cy="3333513"/>
          </a:xfrm>
          <a:prstGeom prst="rect">
            <a:avLst/>
          </a:prstGeom>
          <a:ln>
            <a:solidFill>
              <a:schemeClr val="tx1"/>
            </a:solidFill>
          </a:ln>
        </xdr:spPr>
      </xdr:pic>
      <xdr:pic>
        <xdr:nvPicPr>
          <xdr:cNvPr id="84" name="Picture 83">
            <a:extLst>
              <a:ext uri="{FF2B5EF4-FFF2-40B4-BE49-F238E27FC236}">
                <a16:creationId xmlns:a16="http://schemas.microsoft.com/office/drawing/2014/main" xmlns="" id="{00000000-0008-0000-0000-000046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a:ext>
            </a:extLst>
          </a:blip>
          <a:srcRect b="28709"/>
          <a:stretch/>
        </xdr:blipFill>
        <xdr:spPr>
          <a:xfrm>
            <a:off x="2976982" y="186162950"/>
            <a:ext cx="2536859" cy="3320657"/>
          </a:xfrm>
          <a:prstGeom prst="rect">
            <a:avLst/>
          </a:prstGeom>
          <a:ln>
            <a:solidFill>
              <a:schemeClr val="tx1"/>
            </a:solidFill>
          </a:ln>
        </xdr:spPr>
      </xdr:pic>
      <xdr:pic>
        <xdr:nvPicPr>
          <xdr:cNvPr id="85" name="Picture 84">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a:ext>
            </a:extLst>
          </a:blip>
          <a:srcRect b="11010"/>
          <a:stretch/>
        </xdr:blipFill>
        <xdr:spPr>
          <a:xfrm>
            <a:off x="5612973" y="186162949"/>
            <a:ext cx="2506084" cy="3320657"/>
          </a:xfrm>
          <a:prstGeom prst="rect">
            <a:avLst/>
          </a:prstGeom>
          <a:ln>
            <a:solidFill>
              <a:schemeClr val="tx1"/>
            </a:solidFill>
          </a:ln>
        </xdr:spPr>
      </xdr:pic>
      <xdr:pic>
        <xdr:nvPicPr>
          <xdr:cNvPr id="86" name="Picture 85">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a:ext>
            </a:extLst>
          </a:blip>
          <a:srcRect b="24839"/>
          <a:stretch/>
        </xdr:blipFill>
        <xdr:spPr>
          <a:xfrm>
            <a:off x="3043022" y="189631655"/>
            <a:ext cx="2379509" cy="3181705"/>
          </a:xfrm>
          <a:prstGeom prst="rect">
            <a:avLst/>
          </a:prstGeom>
          <a:ln>
            <a:solidFill>
              <a:schemeClr val="tx1"/>
            </a:solidFill>
          </a:ln>
        </xdr:spPr>
      </xdr:pic>
      <xdr:pic>
        <xdr:nvPicPr>
          <xdr:cNvPr id="87" name="Picture 86">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a:ext>
            </a:extLst>
          </a:blip>
          <a:srcRect b="25571"/>
          <a:stretch/>
        </xdr:blipFill>
        <xdr:spPr>
          <a:xfrm>
            <a:off x="5540140" y="189642006"/>
            <a:ext cx="2379509" cy="3145643"/>
          </a:xfrm>
          <a:prstGeom prst="rect">
            <a:avLst/>
          </a:prstGeom>
          <a:ln>
            <a:solidFill>
              <a:schemeClr val="tx1"/>
            </a:solidFill>
          </a:ln>
        </xdr:spPr>
      </xdr:pic>
      <xdr:pic>
        <xdr:nvPicPr>
          <xdr:cNvPr id="88" name="Picture 87">
            <a:extLst>
              <a:ext uri="{FF2B5EF4-FFF2-40B4-BE49-F238E27FC236}">
                <a16:creationId xmlns:a16="http://schemas.microsoft.com/office/drawing/2014/main" xmlns="" id="{00000000-0008-0000-0000-00004A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b="23960"/>
          <a:stretch/>
        </xdr:blipFill>
        <xdr:spPr>
          <a:xfrm>
            <a:off x="523534" y="189629476"/>
            <a:ext cx="2379509" cy="3171029"/>
          </a:xfrm>
          <a:prstGeom prst="rect">
            <a:avLst/>
          </a:prstGeom>
          <a:ln>
            <a:solidFill>
              <a:schemeClr val="tx1"/>
            </a:solidFill>
          </a:ln>
        </xdr:spPr>
      </xdr:pic>
      <xdr:pic>
        <xdr:nvPicPr>
          <xdr:cNvPr id="89" name="Picture 88">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a:ext>
            </a:extLst>
          </a:blip>
          <a:srcRect b="26022"/>
          <a:stretch/>
        </xdr:blipFill>
        <xdr:spPr>
          <a:xfrm>
            <a:off x="3140007" y="192966796"/>
            <a:ext cx="2086258" cy="2919197"/>
          </a:xfrm>
          <a:prstGeom prst="rect">
            <a:avLst/>
          </a:prstGeom>
          <a:ln>
            <a:solidFill>
              <a:schemeClr val="tx1"/>
            </a:solidFill>
          </a:ln>
        </xdr:spPr>
      </xdr:pic>
      <xdr:sp macro="" textlink="">
        <xdr:nvSpPr>
          <xdr:cNvPr id="90" name="Rectangle 89">
            <a:extLst>
              <a:ext uri="{FF2B5EF4-FFF2-40B4-BE49-F238E27FC236}">
                <a16:creationId xmlns:a16="http://schemas.microsoft.com/office/drawing/2014/main" xmlns="" id="{00000000-0008-0000-0000-00001F000000}"/>
              </a:ext>
            </a:extLst>
          </xdr:cNvPr>
          <xdr:cNvSpPr/>
        </xdr:nvSpPr>
        <xdr:spPr>
          <a:xfrm rot="3112925">
            <a:off x="1770647" y="186966582"/>
            <a:ext cx="776831" cy="2630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ysClr val="windowText" lastClr="000000"/>
                </a:solidFill>
                <a:effectLst>
                  <a:outerShdw blurRad="38100" dist="25400" dir="5400000" algn="ctr" rotWithShape="0">
                    <a:srgbClr val="6E747A">
                      <a:alpha val="43000"/>
                    </a:srgbClr>
                  </a:outerShdw>
                </a:effectLst>
              </a:rPr>
              <a:t>A Wing </a:t>
            </a:r>
          </a:p>
        </xdr:txBody>
      </xdr:sp>
      <xdr:sp macro="" textlink="">
        <xdr:nvSpPr>
          <xdr:cNvPr id="92" name="Rectangle 91">
            <a:extLst>
              <a:ext uri="{FF2B5EF4-FFF2-40B4-BE49-F238E27FC236}">
                <a16:creationId xmlns:a16="http://schemas.microsoft.com/office/drawing/2014/main" xmlns="" id="{00000000-0008-0000-0000-00001F000000}"/>
              </a:ext>
            </a:extLst>
          </xdr:cNvPr>
          <xdr:cNvSpPr/>
        </xdr:nvSpPr>
        <xdr:spPr>
          <a:xfrm rot="2818710">
            <a:off x="1355035" y="186335581"/>
            <a:ext cx="776831" cy="2630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ysClr val="windowText" lastClr="000000"/>
                </a:solidFill>
                <a:effectLst>
                  <a:outerShdw blurRad="38100" dist="25400" dir="5400000" algn="ctr" rotWithShape="0">
                    <a:srgbClr val="6E747A">
                      <a:alpha val="43000"/>
                    </a:srgbClr>
                  </a:outerShdw>
                </a:effectLst>
              </a:rPr>
              <a:t>B Wing </a:t>
            </a:r>
          </a:p>
        </xdr:txBody>
      </xdr:sp>
      <xdr:sp macro="" textlink="">
        <xdr:nvSpPr>
          <xdr:cNvPr id="93" name="Rectangle 92">
            <a:extLst>
              <a:ext uri="{FF2B5EF4-FFF2-40B4-BE49-F238E27FC236}">
                <a16:creationId xmlns:a16="http://schemas.microsoft.com/office/drawing/2014/main" xmlns="" id="{00000000-0008-0000-0000-00001F000000}"/>
              </a:ext>
            </a:extLst>
          </xdr:cNvPr>
          <xdr:cNvSpPr/>
        </xdr:nvSpPr>
        <xdr:spPr>
          <a:xfrm>
            <a:off x="3801328" y="186144109"/>
            <a:ext cx="776831" cy="2876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ysClr val="windowText" lastClr="000000"/>
                </a:solidFill>
                <a:effectLst>
                  <a:outerShdw blurRad="38100" dist="25400" dir="5400000" algn="ctr" rotWithShape="0">
                    <a:srgbClr val="6E747A">
                      <a:alpha val="43000"/>
                    </a:srgbClr>
                  </a:outerShdw>
                </a:effectLst>
              </a:rPr>
              <a:t>B Wing </a:t>
            </a:r>
          </a:p>
        </xdr:txBody>
      </xdr:sp>
      <xdr:sp macro="" textlink="">
        <xdr:nvSpPr>
          <xdr:cNvPr id="94" name="Rectangle 93">
            <a:extLst>
              <a:ext uri="{FF2B5EF4-FFF2-40B4-BE49-F238E27FC236}">
                <a16:creationId xmlns:a16="http://schemas.microsoft.com/office/drawing/2014/main" xmlns="" id="{00000000-0008-0000-0000-00001F000000}"/>
              </a:ext>
            </a:extLst>
          </xdr:cNvPr>
          <xdr:cNvSpPr/>
        </xdr:nvSpPr>
        <xdr:spPr>
          <a:xfrm>
            <a:off x="6799906" y="186201311"/>
            <a:ext cx="776831" cy="2876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chemeClr val="tx1"/>
                </a:solidFill>
                <a:effectLst>
                  <a:outerShdw blurRad="38100" dist="25400" dir="5400000" algn="ctr" rotWithShape="0">
                    <a:srgbClr val="6E747A">
                      <a:alpha val="43000"/>
                    </a:srgbClr>
                  </a:outerShdw>
                </a:effectLst>
              </a:rPr>
              <a:t>C Wing </a:t>
            </a:r>
          </a:p>
        </xdr:txBody>
      </xdr:sp>
      <xdr:sp macro="" textlink="">
        <xdr:nvSpPr>
          <xdr:cNvPr id="95" name="Rectangle 94">
            <a:extLst>
              <a:ext uri="{FF2B5EF4-FFF2-40B4-BE49-F238E27FC236}">
                <a16:creationId xmlns:a16="http://schemas.microsoft.com/office/drawing/2014/main" xmlns="" id="{00000000-0008-0000-0000-00001F000000}"/>
              </a:ext>
            </a:extLst>
          </xdr:cNvPr>
          <xdr:cNvSpPr/>
        </xdr:nvSpPr>
        <xdr:spPr>
          <a:xfrm>
            <a:off x="3918454" y="189988027"/>
            <a:ext cx="776831" cy="2876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rgbClr val="FFFF00"/>
                </a:solidFill>
                <a:effectLst>
                  <a:outerShdw blurRad="38100" dist="25400" dir="5400000" algn="ctr" rotWithShape="0">
                    <a:srgbClr val="6E747A">
                      <a:alpha val="43000"/>
                    </a:srgbClr>
                  </a:outerShdw>
                </a:effectLst>
              </a:rPr>
              <a:t>D Wing </a:t>
            </a:r>
          </a:p>
        </xdr:txBody>
      </xdr:sp>
      <xdr:sp macro="" textlink="">
        <xdr:nvSpPr>
          <xdr:cNvPr id="96" name="Rectangle 95">
            <a:extLst>
              <a:ext uri="{FF2B5EF4-FFF2-40B4-BE49-F238E27FC236}">
                <a16:creationId xmlns:a16="http://schemas.microsoft.com/office/drawing/2014/main" xmlns="" id="{00000000-0008-0000-0000-00001F000000}"/>
              </a:ext>
            </a:extLst>
          </xdr:cNvPr>
          <xdr:cNvSpPr/>
        </xdr:nvSpPr>
        <xdr:spPr>
          <a:xfrm>
            <a:off x="6658905" y="190938138"/>
            <a:ext cx="776831" cy="28680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rgbClr val="FFFF00"/>
                </a:solidFill>
                <a:effectLst>
                  <a:outerShdw blurRad="38100" dist="25400" dir="5400000" algn="ctr" rotWithShape="0">
                    <a:srgbClr val="6E747A">
                      <a:alpha val="43000"/>
                    </a:srgbClr>
                  </a:outerShdw>
                </a:effectLst>
              </a:rPr>
              <a:t>E Wing </a:t>
            </a:r>
          </a:p>
        </xdr:txBody>
      </xdr:sp>
      <xdr:sp macro="" textlink="">
        <xdr:nvSpPr>
          <xdr:cNvPr id="97" name="Rectangle 96">
            <a:extLst>
              <a:ext uri="{FF2B5EF4-FFF2-40B4-BE49-F238E27FC236}">
                <a16:creationId xmlns:a16="http://schemas.microsoft.com/office/drawing/2014/main" xmlns="" id="{00000000-0008-0000-0000-00001F000000}"/>
              </a:ext>
            </a:extLst>
          </xdr:cNvPr>
          <xdr:cNvSpPr/>
        </xdr:nvSpPr>
        <xdr:spPr>
          <a:xfrm>
            <a:off x="5807230" y="190582197"/>
            <a:ext cx="776831" cy="2876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ysClr val="windowText" lastClr="000000"/>
                </a:solidFill>
                <a:effectLst>
                  <a:outerShdw blurRad="38100" dist="25400" dir="5400000" algn="ctr" rotWithShape="0">
                    <a:srgbClr val="6E747A">
                      <a:alpha val="43000"/>
                    </a:srgbClr>
                  </a:outerShdw>
                </a:effectLst>
              </a:rPr>
              <a:t>F Wing </a:t>
            </a:r>
          </a:p>
        </xdr:txBody>
      </xdr:sp>
      <xdr:cxnSp macro="">
        <xdr:nvCxnSpPr>
          <xdr:cNvPr id="98" name="Straight Arrow Connector 97">
            <a:extLst>
              <a:ext uri="{FF2B5EF4-FFF2-40B4-BE49-F238E27FC236}">
                <a16:creationId xmlns:a16="http://schemas.microsoft.com/office/drawing/2014/main" xmlns="" id="{00000000-0008-0000-0000-000005000000}"/>
              </a:ext>
            </a:extLst>
          </xdr:cNvPr>
          <xdr:cNvCxnSpPr/>
        </xdr:nvCxnSpPr>
        <xdr:spPr>
          <a:xfrm flipH="1">
            <a:off x="6010307" y="190892132"/>
            <a:ext cx="69850" cy="558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99" name="Rectangle 98">
            <a:extLst>
              <a:ext uri="{FF2B5EF4-FFF2-40B4-BE49-F238E27FC236}">
                <a16:creationId xmlns:a16="http://schemas.microsoft.com/office/drawing/2014/main" xmlns="" id="{00000000-0008-0000-0000-00001F000000}"/>
              </a:ext>
            </a:extLst>
          </xdr:cNvPr>
          <xdr:cNvSpPr/>
        </xdr:nvSpPr>
        <xdr:spPr>
          <a:xfrm>
            <a:off x="889861" y="190360663"/>
            <a:ext cx="776831" cy="286804"/>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cap="none" spc="0">
                <a:ln w="0"/>
                <a:solidFill>
                  <a:srgbClr val="FFFF00"/>
                </a:solidFill>
                <a:effectLst>
                  <a:outerShdw blurRad="38100" dist="25400" dir="5400000" algn="ctr" rotWithShape="0">
                    <a:srgbClr val="6E747A">
                      <a:alpha val="43000"/>
                    </a:srgbClr>
                  </a:outerShdw>
                </a:effectLst>
              </a:rPr>
              <a:t>G Wing </a:t>
            </a:r>
          </a:p>
        </xdr:txBody>
      </xdr:sp>
      <xdr:sp macro="" textlink="">
        <xdr:nvSpPr>
          <xdr:cNvPr id="100" name="Rectangle 99">
            <a:extLst>
              <a:ext uri="{FF2B5EF4-FFF2-40B4-BE49-F238E27FC236}">
                <a16:creationId xmlns:a16="http://schemas.microsoft.com/office/drawing/2014/main" xmlns="" id="{00000000-0008-0000-0000-00001F000000}"/>
              </a:ext>
            </a:extLst>
          </xdr:cNvPr>
          <xdr:cNvSpPr/>
        </xdr:nvSpPr>
        <xdr:spPr>
          <a:xfrm>
            <a:off x="1773394" y="190231606"/>
            <a:ext cx="776831" cy="31561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600" b="1" cap="none" spc="0">
                <a:ln w="0"/>
                <a:solidFill>
                  <a:srgbClr val="FFFF00"/>
                </a:solidFill>
                <a:effectLst>
                  <a:outerShdw blurRad="38100" dist="25400" dir="5400000" algn="ctr" rotWithShape="0">
                    <a:srgbClr val="6E747A">
                      <a:alpha val="43000"/>
                    </a:srgbClr>
                  </a:outerShdw>
                </a:effectLst>
              </a:rPr>
              <a:t>H Wing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19</xdr:row>
      <xdr:rowOff>170858</xdr:rowOff>
    </xdr:from>
    <xdr:to>
      <xdr:col>8</xdr:col>
      <xdr:colOff>504431</xdr:colOff>
      <xdr:row>32</xdr:row>
      <xdr:rowOff>34358</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19200" y="3790358"/>
          <a:ext cx="4162031" cy="2340000"/>
        </a:xfrm>
        <a:prstGeom prst="rect">
          <a:avLst/>
        </a:prstGeom>
        <a:ln>
          <a:solidFill>
            <a:schemeClr val="tx1"/>
          </a:solidFill>
        </a:ln>
      </xdr:spPr>
    </xdr:pic>
    <xdr:clientData/>
  </xdr:twoCellAnchor>
  <xdr:twoCellAnchor editAs="oneCell">
    <xdr:from>
      <xdr:col>9</xdr:col>
      <xdr:colOff>471576</xdr:colOff>
      <xdr:row>19</xdr:row>
      <xdr:rowOff>128043</xdr:rowOff>
    </xdr:from>
    <xdr:to>
      <xdr:col>16</xdr:col>
      <xdr:colOff>366407</xdr:colOff>
      <xdr:row>31</xdr:row>
      <xdr:rowOff>182043</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957976" y="3747543"/>
          <a:ext cx="4162031" cy="2340000"/>
        </a:xfrm>
        <a:prstGeom prst="rect">
          <a:avLst/>
        </a:prstGeom>
        <a:ln>
          <a:solidFill>
            <a:schemeClr val="tx1"/>
          </a:solidFill>
        </a:ln>
      </xdr:spPr>
    </xdr:pic>
    <xdr:clientData/>
  </xdr:twoCellAnchor>
  <xdr:twoCellAnchor editAs="oneCell">
    <xdr:from>
      <xdr:col>9</xdr:col>
      <xdr:colOff>471577</xdr:colOff>
      <xdr:row>6</xdr:row>
      <xdr:rowOff>0</xdr:rowOff>
    </xdr:from>
    <xdr:to>
      <xdr:col>16</xdr:col>
      <xdr:colOff>366408</xdr:colOff>
      <xdr:row>18</xdr:row>
      <xdr:rowOff>54000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957977" y="1143000"/>
          <a:ext cx="4162031" cy="2340000"/>
        </a:xfrm>
        <a:prstGeom prst="rect">
          <a:avLst/>
        </a:prstGeom>
        <a:ln>
          <a:solidFill>
            <a:schemeClr val="tx1"/>
          </a:solidFill>
        </a:ln>
      </xdr:spPr>
    </xdr:pic>
    <xdr:clientData/>
  </xdr:twoCellAnchor>
  <xdr:twoCellAnchor editAs="oneCell">
    <xdr:from>
      <xdr:col>2</xdr:col>
      <xdr:colOff>0</xdr:colOff>
      <xdr:row>34</xdr:row>
      <xdr:rowOff>0</xdr:rowOff>
    </xdr:from>
    <xdr:to>
      <xdr:col>23</xdr:col>
      <xdr:colOff>207924</xdr:colOff>
      <xdr:row>72</xdr:row>
      <xdr:rowOff>75286</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219200" y="6477000"/>
          <a:ext cx="13009524" cy="7314286"/>
        </a:xfrm>
        <a:prstGeom prst="rect">
          <a:avLst/>
        </a:prstGeom>
      </xdr:spPr>
    </xdr:pic>
    <xdr:clientData/>
  </xdr:twoCellAnchor>
  <xdr:twoCellAnchor editAs="oneCell">
    <xdr:from>
      <xdr:col>1</xdr:col>
      <xdr:colOff>74116</xdr:colOff>
      <xdr:row>100</xdr:row>
      <xdr:rowOff>47128</xdr:rowOff>
    </xdr:from>
    <xdr:to>
      <xdr:col>7</xdr:col>
      <xdr:colOff>578547</xdr:colOff>
      <xdr:row>112</xdr:row>
      <xdr:rowOff>101128</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83716" y="19097128"/>
          <a:ext cx="4162031" cy="2340000"/>
        </a:xfrm>
        <a:prstGeom prst="rect">
          <a:avLst/>
        </a:prstGeom>
        <a:ln>
          <a:solidFill>
            <a:schemeClr val="tx1"/>
          </a:solidFill>
        </a:ln>
      </xdr:spPr>
    </xdr:pic>
    <xdr:clientData/>
  </xdr:twoCellAnchor>
  <xdr:twoCellAnchor editAs="oneCell">
    <xdr:from>
      <xdr:col>1</xdr:col>
      <xdr:colOff>0</xdr:colOff>
      <xdr:row>87</xdr:row>
      <xdr:rowOff>26768</xdr:rowOff>
    </xdr:from>
    <xdr:to>
      <xdr:col>7</xdr:col>
      <xdr:colOff>504431</xdr:colOff>
      <xdr:row>99</xdr:row>
      <xdr:rowOff>80768</xdr:rowOff>
    </xdr:to>
    <xdr:pic>
      <xdr:nvPicPr>
        <xdr:cNvPr id="7" name="Pictur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9600" y="16600268"/>
          <a:ext cx="4162031" cy="2340000"/>
        </a:xfrm>
        <a:prstGeom prst="rect">
          <a:avLst/>
        </a:prstGeom>
        <a:ln>
          <a:solidFill>
            <a:schemeClr val="tx1"/>
          </a:solidFill>
        </a:ln>
      </xdr:spPr>
    </xdr:pic>
    <xdr:clientData/>
  </xdr:twoCellAnchor>
  <xdr:twoCellAnchor editAs="oneCell">
    <xdr:from>
      <xdr:col>1</xdr:col>
      <xdr:colOff>10709</xdr:colOff>
      <xdr:row>74</xdr:row>
      <xdr:rowOff>0</xdr:rowOff>
    </xdr:from>
    <xdr:to>
      <xdr:col>7</xdr:col>
      <xdr:colOff>515140</xdr:colOff>
      <xdr:row>86</xdr:row>
      <xdr:rowOff>54000</xdr:rowOff>
    </xdr:to>
    <xdr:pic>
      <xdr:nvPicPr>
        <xdr:cNvPr id="8" name="Pictur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20309" y="14097000"/>
          <a:ext cx="4162031" cy="2340000"/>
        </a:xfrm>
        <a:prstGeom prst="rect">
          <a:avLst/>
        </a:prstGeom>
        <a:ln>
          <a:solidFill>
            <a:schemeClr val="tx1"/>
          </a:solidFill>
        </a:ln>
      </xdr:spPr>
    </xdr:pic>
    <xdr:clientData/>
  </xdr:twoCellAnchor>
  <xdr:twoCellAnchor editAs="oneCell">
    <xdr:from>
      <xdr:col>8</xdr:col>
      <xdr:colOff>174545</xdr:colOff>
      <xdr:row>100</xdr:row>
      <xdr:rowOff>47128</xdr:rowOff>
    </xdr:from>
    <xdr:to>
      <xdr:col>15</xdr:col>
      <xdr:colOff>69376</xdr:colOff>
      <xdr:row>112</xdr:row>
      <xdr:rowOff>101128</xdr:rowOff>
    </xdr:to>
    <xdr:pic>
      <xdr:nvPicPr>
        <xdr:cNvPr id="9" name="Picture 8">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051345" y="19097128"/>
          <a:ext cx="4162031" cy="2340000"/>
        </a:xfrm>
        <a:prstGeom prst="rect">
          <a:avLst/>
        </a:prstGeom>
        <a:ln>
          <a:solidFill>
            <a:schemeClr val="tx1"/>
          </a:solidFill>
        </a:ln>
      </xdr:spPr>
    </xdr:pic>
    <xdr:clientData/>
  </xdr:twoCellAnchor>
  <xdr:twoCellAnchor editAs="oneCell">
    <xdr:from>
      <xdr:col>8</xdr:col>
      <xdr:colOff>199631</xdr:colOff>
      <xdr:row>86</xdr:row>
      <xdr:rowOff>119502</xdr:rowOff>
    </xdr:from>
    <xdr:to>
      <xdr:col>15</xdr:col>
      <xdr:colOff>94462</xdr:colOff>
      <xdr:row>98</xdr:row>
      <xdr:rowOff>173502</xdr:rowOff>
    </xdr:to>
    <xdr:pic>
      <xdr:nvPicPr>
        <xdr:cNvPr id="10" name="Picture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76431" y="16502502"/>
          <a:ext cx="4162031" cy="2340000"/>
        </a:xfrm>
        <a:prstGeom prst="rect">
          <a:avLst/>
        </a:prstGeom>
        <a:ln>
          <a:solidFill>
            <a:schemeClr val="tx1"/>
          </a:solidFill>
        </a:ln>
      </xdr:spPr>
    </xdr:pic>
    <xdr:clientData/>
  </xdr:twoCellAnchor>
  <xdr:twoCellAnchor editAs="oneCell">
    <xdr:from>
      <xdr:col>8</xdr:col>
      <xdr:colOff>210340</xdr:colOff>
      <xdr:row>74</xdr:row>
      <xdr:rowOff>0</xdr:rowOff>
    </xdr:from>
    <xdr:to>
      <xdr:col>15</xdr:col>
      <xdr:colOff>105171</xdr:colOff>
      <xdr:row>86</xdr:row>
      <xdr:rowOff>54000</xdr:rowOff>
    </xdr:to>
    <xdr:pic>
      <xdr:nvPicPr>
        <xdr:cNvPr id="11" name="Picture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087140" y="14097000"/>
          <a:ext cx="4162031" cy="2340000"/>
        </a:xfrm>
        <a:prstGeom prst="rect">
          <a:avLst/>
        </a:prstGeom>
        <a:ln>
          <a:solidFill>
            <a:schemeClr val="tx1"/>
          </a:solidFill>
        </a:ln>
      </xdr:spPr>
    </xdr:pic>
    <xdr:clientData/>
  </xdr:twoCellAnchor>
  <xdr:twoCellAnchor editAs="oneCell">
    <xdr:from>
      <xdr:col>1</xdr:col>
      <xdr:colOff>0</xdr:colOff>
      <xdr:row>127</xdr:row>
      <xdr:rowOff>125485</xdr:rowOff>
    </xdr:from>
    <xdr:to>
      <xdr:col>7</xdr:col>
      <xdr:colOff>504431</xdr:colOff>
      <xdr:row>139</xdr:row>
      <xdr:rowOff>179485</xdr:rowOff>
    </xdr:to>
    <xdr:pic>
      <xdr:nvPicPr>
        <xdr:cNvPr id="12" name="Picture 11">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09600" y="24318985"/>
          <a:ext cx="4162031" cy="2340000"/>
        </a:xfrm>
        <a:prstGeom prst="rect">
          <a:avLst/>
        </a:prstGeom>
        <a:ln>
          <a:solidFill>
            <a:schemeClr val="tx1"/>
          </a:solidFill>
        </a:ln>
      </xdr:spPr>
    </xdr:pic>
    <xdr:clientData/>
  </xdr:twoCellAnchor>
  <xdr:twoCellAnchor editAs="oneCell">
    <xdr:from>
      <xdr:col>1</xdr:col>
      <xdr:colOff>0</xdr:colOff>
      <xdr:row>114</xdr:row>
      <xdr:rowOff>0</xdr:rowOff>
    </xdr:from>
    <xdr:to>
      <xdr:col>7</xdr:col>
      <xdr:colOff>504431</xdr:colOff>
      <xdr:row>126</xdr:row>
      <xdr:rowOff>54000</xdr:rowOff>
    </xdr:to>
    <xdr:pic>
      <xdr:nvPicPr>
        <xdr:cNvPr id="13" name="Picture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09600" y="21717000"/>
          <a:ext cx="4162031" cy="2340000"/>
        </a:xfrm>
        <a:prstGeom prst="rect">
          <a:avLst/>
        </a:prstGeom>
        <a:ln>
          <a:solidFill>
            <a:schemeClr val="tx1"/>
          </a:solidFill>
        </a:ln>
      </xdr:spPr>
    </xdr:pic>
    <xdr:clientData/>
  </xdr:twoCellAnchor>
  <xdr:twoCellAnchor editAs="oneCell">
    <xdr:from>
      <xdr:col>8</xdr:col>
      <xdr:colOff>209909</xdr:colOff>
      <xdr:row>141</xdr:row>
      <xdr:rowOff>51527</xdr:rowOff>
    </xdr:from>
    <xdr:to>
      <xdr:col>15</xdr:col>
      <xdr:colOff>104740</xdr:colOff>
      <xdr:row>153</xdr:row>
      <xdr:rowOff>105527</xdr:rowOff>
    </xdr:to>
    <xdr:pic>
      <xdr:nvPicPr>
        <xdr:cNvPr id="14" name="Picture 1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086709" y="26912027"/>
          <a:ext cx="4162031" cy="2340000"/>
        </a:xfrm>
        <a:prstGeom prst="rect">
          <a:avLst/>
        </a:prstGeom>
        <a:ln>
          <a:solidFill>
            <a:schemeClr val="tx1"/>
          </a:solidFill>
        </a:ln>
      </xdr:spPr>
    </xdr:pic>
    <xdr:clientData/>
  </xdr:twoCellAnchor>
  <xdr:twoCellAnchor editAs="oneCell">
    <xdr:from>
      <xdr:col>8</xdr:col>
      <xdr:colOff>209910</xdr:colOff>
      <xdr:row>127</xdr:row>
      <xdr:rowOff>125485</xdr:rowOff>
    </xdr:from>
    <xdr:to>
      <xdr:col>15</xdr:col>
      <xdr:colOff>104741</xdr:colOff>
      <xdr:row>139</xdr:row>
      <xdr:rowOff>179485</xdr:rowOff>
    </xdr:to>
    <xdr:pic>
      <xdr:nvPicPr>
        <xdr:cNvPr id="15" name="Picture 14">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086710" y="24318985"/>
          <a:ext cx="4162031" cy="2340000"/>
        </a:xfrm>
        <a:prstGeom prst="rect">
          <a:avLst/>
        </a:prstGeom>
        <a:ln>
          <a:solidFill>
            <a:schemeClr val="tx1"/>
          </a:solidFill>
        </a:ln>
      </xdr:spPr>
    </xdr:pic>
    <xdr:clientData/>
  </xdr:twoCellAnchor>
  <xdr:twoCellAnchor editAs="oneCell">
    <xdr:from>
      <xdr:col>8</xdr:col>
      <xdr:colOff>209910</xdr:colOff>
      <xdr:row>114</xdr:row>
      <xdr:rowOff>0</xdr:rowOff>
    </xdr:from>
    <xdr:to>
      <xdr:col>15</xdr:col>
      <xdr:colOff>104741</xdr:colOff>
      <xdr:row>126</xdr:row>
      <xdr:rowOff>54000</xdr:rowOff>
    </xdr:to>
    <xdr:pic>
      <xdr:nvPicPr>
        <xdr:cNvPr id="16" name="Picture 15">
          <a:extLst>
            <a:ext uri="{FF2B5EF4-FFF2-40B4-BE49-F238E27FC236}">
              <a16:creationId xmlns="" xmlns:a16="http://schemas.microsoft.com/office/drawing/2014/main" id="{00000000-0008-0000-0100-000010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086710" y="21717000"/>
          <a:ext cx="4162031" cy="234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SKAReTZvxMMFap1C6" TargetMode="External"/><Relationship Id="rId1" Type="http://schemas.openxmlformats.org/officeDocument/2006/relationships/hyperlink" Target="https://www.kalpataru.com/thane/srishtinamaah?&amp;utm_source=Google&amp;utm_medium=CPC&amp;utm_campaign=SB_Kalpataru_SrishtiNamaah_Google_Leads_Search_Brand_May24&amp;utm_term=srishti%20namaah&amp;gad_source=1&amp;gbraid=0AAAAAqZgYJnnGMtn6EUxnlHcjxEfQiPCL&amp;gclid=CjwKCAjwwqfABhBcEiwAZJjC3vf91qQesDAbJegrRjNn9iK4Q5sxZuwdfVz_CydFUUALG12666bRZhoCOp4QAvD_BwE"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820"/>
  <sheetViews>
    <sheetView tabSelected="1" view="pageBreakPreview" topLeftCell="A552" zoomScale="70" zoomScaleNormal="85" zoomScaleSheetLayoutView="70" zoomScalePageLayoutView="70" workbookViewId="0">
      <selection activeCell="J635" sqref="J63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1.85546875" style="14" customWidth="1"/>
    <col min="10" max="10" width="33.85546875" style="1" customWidth="1"/>
    <col min="11" max="11" width="9.140625" style="1"/>
    <col min="12" max="12" width="15.7109375" style="1" bestFit="1" customWidth="1"/>
    <col min="13" max="13" width="9.140625" style="1"/>
    <col min="14" max="14" width="17.140625" style="1" bestFit="1" customWidth="1"/>
    <col min="15" max="20" width="9.140625" style="1"/>
    <col min="21" max="23" width="0" style="1" hidden="1" customWidth="1"/>
    <col min="24" max="26" width="9.140625" style="1"/>
    <col min="27" max="27" width="7.85546875" style="1" customWidth="1"/>
    <col min="28" max="151" width="9.140625" style="35"/>
    <col min="152" max="16226" width="9.140625" style="1"/>
    <col min="16227" max="16384" width="9.140625" style="35"/>
  </cols>
  <sheetData>
    <row r="1" spans="1:11" ht="20.25" x14ac:dyDescent="0.25">
      <c r="A1" s="172" t="s">
        <v>43</v>
      </c>
      <c r="B1" s="173"/>
      <c r="C1" s="173"/>
      <c r="D1" s="173"/>
      <c r="E1" s="173"/>
      <c r="F1" s="173"/>
      <c r="G1" s="173"/>
      <c r="H1" s="173"/>
      <c r="I1" s="174"/>
    </row>
    <row r="2" spans="1:11" ht="42" customHeight="1" x14ac:dyDescent="0.25">
      <c r="A2" s="203" t="s">
        <v>11</v>
      </c>
      <c r="B2" s="203"/>
      <c r="C2" s="203"/>
      <c r="D2" s="4" t="s">
        <v>4</v>
      </c>
      <c r="E2" s="204" t="s">
        <v>96</v>
      </c>
      <c r="F2" s="204"/>
      <c r="G2" s="124" t="s">
        <v>15</v>
      </c>
      <c r="H2" s="124"/>
      <c r="I2" s="53">
        <v>45840</v>
      </c>
    </row>
    <row r="3" spans="1:11" ht="23.25" customHeight="1" x14ac:dyDescent="0.25">
      <c r="A3" s="187" t="s">
        <v>44</v>
      </c>
      <c r="B3" s="188"/>
      <c r="C3" s="189"/>
      <c r="D3" s="20" t="s">
        <v>4</v>
      </c>
      <c r="E3" s="207" t="s">
        <v>338</v>
      </c>
      <c r="F3" s="208"/>
      <c r="G3" s="213" t="s">
        <v>190</v>
      </c>
      <c r="H3" s="215"/>
      <c r="I3" s="227" t="s">
        <v>339</v>
      </c>
    </row>
    <row r="4" spans="1:11" ht="41.25" customHeight="1" x14ac:dyDescent="0.25">
      <c r="A4" s="187" t="s">
        <v>253</v>
      </c>
      <c r="B4" s="188"/>
      <c r="C4" s="189"/>
      <c r="D4" s="62" t="s">
        <v>4</v>
      </c>
      <c r="E4" s="207" t="s">
        <v>322</v>
      </c>
      <c r="F4" s="208"/>
      <c r="G4" s="219"/>
      <c r="H4" s="221"/>
      <c r="I4" s="228"/>
    </row>
    <row r="5" spans="1:11" ht="43.5" customHeight="1" x14ac:dyDescent="0.25">
      <c r="A5" s="187" t="s">
        <v>41</v>
      </c>
      <c r="B5" s="188"/>
      <c r="C5" s="189"/>
      <c r="D5" s="26" t="s">
        <v>4</v>
      </c>
      <c r="E5" s="127" t="s">
        <v>340</v>
      </c>
      <c r="F5" s="129"/>
      <c r="G5" s="124" t="s">
        <v>38</v>
      </c>
      <c r="H5" s="124"/>
      <c r="I5" s="51" t="str">
        <f ca="1">TEXT(TODAY(),"DD/MM/YYYY")</f>
        <v>03/07/2025</v>
      </c>
    </row>
    <row r="6" spans="1:11" ht="20.25" x14ac:dyDescent="0.25">
      <c r="A6" s="171" t="s">
        <v>45</v>
      </c>
      <c r="B6" s="171"/>
      <c r="C6" s="171"/>
      <c r="D6" s="171"/>
      <c r="E6" s="171"/>
      <c r="F6" s="171"/>
      <c r="G6" s="171"/>
      <c r="H6" s="171"/>
      <c r="I6" s="201"/>
    </row>
    <row r="7" spans="1:11" ht="43.5" customHeight="1" x14ac:dyDescent="0.25">
      <c r="A7" s="205" t="s">
        <v>34</v>
      </c>
      <c r="B7" s="205"/>
      <c r="C7" s="205"/>
      <c r="D7" s="2" t="s">
        <v>4</v>
      </c>
      <c r="E7" s="21" t="s">
        <v>333</v>
      </c>
      <c r="F7" s="20" t="s">
        <v>40</v>
      </c>
      <c r="G7" s="2" t="s">
        <v>4</v>
      </c>
      <c r="H7" s="130" t="s">
        <v>341</v>
      </c>
      <c r="I7" s="130"/>
    </row>
    <row r="8" spans="1:11" ht="42.75" customHeight="1" x14ac:dyDescent="0.25">
      <c r="A8" s="205" t="s">
        <v>47</v>
      </c>
      <c r="B8" s="205"/>
      <c r="C8" s="205"/>
      <c r="D8" s="2" t="s">
        <v>4</v>
      </c>
      <c r="E8" s="5" t="s">
        <v>194</v>
      </c>
      <c r="F8" s="20" t="s">
        <v>48</v>
      </c>
      <c r="G8" s="2" t="s">
        <v>4</v>
      </c>
      <c r="H8" s="127" t="s">
        <v>195</v>
      </c>
      <c r="I8" s="129"/>
    </row>
    <row r="9" spans="1:11" ht="45" customHeight="1" x14ac:dyDescent="0.25">
      <c r="A9" s="205" t="s">
        <v>49</v>
      </c>
      <c r="B9" s="205"/>
      <c r="C9" s="205"/>
      <c r="D9" s="2" t="s">
        <v>4</v>
      </c>
      <c r="E9" s="206" t="s">
        <v>196</v>
      </c>
      <c r="F9" s="206"/>
      <c r="G9" s="206"/>
      <c r="H9" s="206"/>
      <c r="I9" s="206"/>
    </row>
    <row r="10" spans="1:11" ht="20.25" x14ac:dyDescent="0.25">
      <c r="A10" s="124" t="s">
        <v>178</v>
      </c>
      <c r="B10" s="20" t="s">
        <v>4</v>
      </c>
      <c r="C10" s="20" t="s">
        <v>46</v>
      </c>
      <c r="D10" s="2" t="s">
        <v>4</v>
      </c>
      <c r="E10" s="127" t="s">
        <v>197</v>
      </c>
      <c r="F10" s="128"/>
      <c r="G10" s="128"/>
      <c r="H10" s="128"/>
      <c r="I10" s="129"/>
      <c r="K10" s="1" t="s">
        <v>268</v>
      </c>
    </row>
    <row r="11" spans="1:11" ht="102.75" customHeight="1" x14ac:dyDescent="0.25">
      <c r="A11" s="124"/>
      <c r="B11" s="20" t="s">
        <v>4</v>
      </c>
      <c r="C11" s="20" t="s">
        <v>14</v>
      </c>
      <c r="D11" s="2" t="s">
        <v>4</v>
      </c>
      <c r="E11" s="127" t="s">
        <v>323</v>
      </c>
      <c r="F11" s="128"/>
      <c r="G11" s="128"/>
      <c r="H11" s="128"/>
      <c r="I11" s="129"/>
      <c r="K11" s="1" t="s">
        <v>266</v>
      </c>
    </row>
    <row r="12" spans="1:11" ht="42" customHeight="1" x14ac:dyDescent="0.25">
      <c r="A12" s="124"/>
      <c r="B12" s="20" t="s">
        <v>4</v>
      </c>
      <c r="C12" s="20" t="s">
        <v>5</v>
      </c>
      <c r="D12" s="2" t="s">
        <v>4</v>
      </c>
      <c r="E12" s="127" t="s">
        <v>250</v>
      </c>
      <c r="F12" s="128"/>
      <c r="G12" s="128"/>
      <c r="H12" s="128"/>
      <c r="I12" s="129"/>
      <c r="K12" s="1" t="s">
        <v>267</v>
      </c>
    </row>
    <row r="13" spans="1:11" ht="20.25" x14ac:dyDescent="0.25">
      <c r="A13" s="124" t="s">
        <v>39</v>
      </c>
      <c r="B13" s="124"/>
      <c r="C13" s="124"/>
      <c r="D13" s="2" t="s">
        <v>4</v>
      </c>
      <c r="E13" s="130" t="s">
        <v>328</v>
      </c>
      <c r="F13" s="130"/>
      <c r="G13" s="130"/>
      <c r="H13" s="130"/>
      <c r="I13" s="130"/>
    </row>
    <row r="14" spans="1:11" ht="20.100000000000001" customHeight="1" x14ac:dyDescent="0.25">
      <c r="A14" s="171" t="s">
        <v>50</v>
      </c>
      <c r="B14" s="171"/>
      <c r="C14" s="171"/>
      <c r="D14" s="171"/>
      <c r="E14" s="171"/>
      <c r="F14" s="171"/>
      <c r="G14" s="171"/>
      <c r="H14" s="171"/>
      <c r="I14" s="171"/>
    </row>
    <row r="15" spans="1:11" ht="48.75" customHeight="1" x14ac:dyDescent="0.25">
      <c r="A15" s="28" t="s">
        <v>32</v>
      </c>
      <c r="B15" s="2" t="s">
        <v>4</v>
      </c>
      <c r="C15" s="160" t="s">
        <v>97</v>
      </c>
      <c r="D15" s="225"/>
      <c r="E15" s="161"/>
      <c r="F15" s="17" t="s">
        <v>51</v>
      </c>
      <c r="G15" s="2" t="s">
        <v>4</v>
      </c>
      <c r="H15" s="130" t="s">
        <v>225</v>
      </c>
      <c r="I15" s="130"/>
    </row>
    <row r="16" spans="1:11" ht="145.5" customHeight="1" x14ac:dyDescent="0.25">
      <c r="A16" s="28" t="s">
        <v>52</v>
      </c>
      <c r="B16" s="2" t="s">
        <v>4</v>
      </c>
      <c r="C16" s="160" t="s">
        <v>284</v>
      </c>
      <c r="D16" s="225"/>
      <c r="E16" s="161"/>
      <c r="F16" s="20" t="s">
        <v>53</v>
      </c>
      <c r="G16" s="2" t="s">
        <v>4</v>
      </c>
      <c r="H16" s="130" t="s">
        <v>285</v>
      </c>
      <c r="I16" s="130"/>
    </row>
    <row r="17" spans="1:13" ht="147.75" customHeight="1" x14ac:dyDescent="0.25">
      <c r="A17" s="48" t="s">
        <v>54</v>
      </c>
      <c r="B17" s="2" t="s">
        <v>4</v>
      </c>
      <c r="C17" s="160" t="s">
        <v>286</v>
      </c>
      <c r="D17" s="225"/>
      <c r="E17" s="161"/>
      <c r="F17" s="20" t="s">
        <v>55</v>
      </c>
      <c r="G17" s="2" t="s">
        <v>4</v>
      </c>
      <c r="H17" s="236" t="s">
        <v>331</v>
      </c>
      <c r="I17" s="129"/>
    </row>
    <row r="18" spans="1:13" ht="147" customHeight="1" x14ac:dyDescent="0.25">
      <c r="A18" s="48" t="s">
        <v>56</v>
      </c>
      <c r="B18" s="2" t="s">
        <v>4</v>
      </c>
      <c r="C18" s="160" t="s">
        <v>285</v>
      </c>
      <c r="D18" s="225"/>
      <c r="E18" s="161"/>
      <c r="F18" s="20" t="s">
        <v>57</v>
      </c>
      <c r="G18" s="2" t="s">
        <v>4</v>
      </c>
      <c r="H18" s="127" t="s">
        <v>226</v>
      </c>
      <c r="I18" s="129"/>
    </row>
    <row r="19" spans="1:13" ht="40.5" x14ac:dyDescent="0.25">
      <c r="A19" s="48" t="s">
        <v>58</v>
      </c>
      <c r="B19" s="2" t="s">
        <v>4</v>
      </c>
      <c r="C19" s="160" t="s">
        <v>227</v>
      </c>
      <c r="D19" s="225"/>
      <c r="E19" s="161"/>
      <c r="F19" s="20" t="s">
        <v>110</v>
      </c>
      <c r="G19" s="2" t="s">
        <v>4</v>
      </c>
      <c r="H19" s="130">
        <v>576801.39</v>
      </c>
      <c r="I19" s="130"/>
      <c r="J19" s="1">
        <v>262771.98</v>
      </c>
      <c r="K19" s="1">
        <v>1.1000000000000001</v>
      </c>
      <c r="L19" s="1">
        <f>J20/J19</f>
        <v>1.1000000076111616</v>
      </c>
      <c r="M19" s="1">
        <f>L20-L19</f>
        <v>0.44255350208953037</v>
      </c>
    </row>
    <row r="20" spans="1:13" ht="40.5" x14ac:dyDescent="0.25">
      <c r="A20" s="106" t="s">
        <v>59</v>
      </c>
      <c r="B20" s="102" t="s">
        <v>4</v>
      </c>
      <c r="C20" s="160">
        <v>1.1000000000000001</v>
      </c>
      <c r="D20" s="225"/>
      <c r="E20" s="161"/>
      <c r="F20" s="106" t="s">
        <v>109</v>
      </c>
      <c r="G20" s="102" t="s">
        <v>4</v>
      </c>
      <c r="H20" s="130">
        <v>396864.18</v>
      </c>
      <c r="I20" s="130"/>
      <c r="J20" s="1">
        <v>289049.18</v>
      </c>
      <c r="L20" s="1">
        <f>J21/J19</f>
        <v>1.5425535097006919</v>
      </c>
    </row>
    <row r="21" spans="1:13" ht="40.5" x14ac:dyDescent="0.25">
      <c r="A21" s="106" t="s">
        <v>108</v>
      </c>
      <c r="B21" s="102" t="s">
        <v>4</v>
      </c>
      <c r="C21" s="160">
        <v>434375.34</v>
      </c>
      <c r="D21" s="225"/>
      <c r="E21" s="161"/>
      <c r="F21" s="6" t="s">
        <v>60</v>
      </c>
      <c r="G21" s="108" t="s">
        <v>4</v>
      </c>
      <c r="H21" s="127" t="s">
        <v>270</v>
      </c>
      <c r="I21" s="129"/>
      <c r="J21" s="1">
        <v>405339.84</v>
      </c>
      <c r="L21" s="66" t="s">
        <v>269</v>
      </c>
      <c r="M21" s="1">
        <f>1336+660</f>
        <v>1996</v>
      </c>
    </row>
    <row r="22" spans="1:13" ht="40.5" x14ac:dyDescent="0.25">
      <c r="A22" s="28" t="s">
        <v>61</v>
      </c>
      <c r="B22" s="2" t="s">
        <v>4</v>
      </c>
      <c r="C22" s="160" t="s">
        <v>332</v>
      </c>
      <c r="D22" s="225"/>
      <c r="E22" s="161"/>
      <c r="F22" s="109" t="s">
        <v>62</v>
      </c>
      <c r="G22" s="108" t="s">
        <v>4</v>
      </c>
      <c r="H22" s="130" t="s">
        <v>319</v>
      </c>
      <c r="I22" s="130"/>
      <c r="J22" s="130">
        <v>382618.57</v>
      </c>
      <c r="K22" s="130"/>
    </row>
    <row r="23" spans="1:13" ht="20.25" x14ac:dyDescent="0.25">
      <c r="A23" s="48" t="s">
        <v>27</v>
      </c>
      <c r="B23" s="2" t="s">
        <v>4</v>
      </c>
      <c r="C23" s="130">
        <v>19.272443899999999</v>
      </c>
      <c r="D23" s="130"/>
      <c r="E23" s="130"/>
      <c r="F23" s="67" t="s">
        <v>28</v>
      </c>
      <c r="G23" s="67" t="s">
        <v>4</v>
      </c>
      <c r="H23" s="130">
        <v>72.868736100000007</v>
      </c>
      <c r="I23" s="130"/>
    </row>
    <row r="24" spans="1:13" ht="20.25" x14ac:dyDescent="0.25">
      <c r="A24" s="48" t="s">
        <v>193</v>
      </c>
      <c r="B24" s="52" t="s">
        <v>4</v>
      </c>
      <c r="C24" s="226" t="s">
        <v>351</v>
      </c>
      <c r="D24" s="128"/>
      <c r="E24" s="128"/>
      <c r="F24" s="128"/>
      <c r="G24" s="128"/>
      <c r="H24" s="128"/>
      <c r="I24" s="128"/>
      <c r="J24" s="160">
        <v>416267.09</v>
      </c>
      <c r="K24" s="225"/>
      <c r="L24" s="161"/>
    </row>
    <row r="25" spans="1:13" ht="108.75" customHeight="1" x14ac:dyDescent="0.25">
      <c r="A25" s="48" t="s">
        <v>30</v>
      </c>
      <c r="B25" s="2" t="s">
        <v>4</v>
      </c>
      <c r="C25" s="130" t="s">
        <v>111</v>
      </c>
      <c r="D25" s="130"/>
      <c r="E25" s="130"/>
      <c r="F25" s="130"/>
      <c r="G25" s="130"/>
      <c r="H25" s="130"/>
      <c r="I25" s="130"/>
    </row>
    <row r="26" spans="1:13" ht="24" customHeight="1" x14ac:dyDescent="0.25">
      <c r="A26" s="172" t="s">
        <v>23</v>
      </c>
      <c r="B26" s="173"/>
      <c r="C26" s="173"/>
      <c r="D26" s="173"/>
      <c r="E26" s="173"/>
      <c r="F26" s="173"/>
      <c r="G26" s="173"/>
      <c r="H26" s="173"/>
      <c r="I26" s="174"/>
      <c r="L26" s="7"/>
    </row>
    <row r="27" spans="1:13" ht="20.25" x14ac:dyDescent="0.25">
      <c r="A27" s="28" t="s">
        <v>31</v>
      </c>
      <c r="B27" s="2" t="s">
        <v>4</v>
      </c>
      <c r="C27" s="130" t="s">
        <v>98</v>
      </c>
      <c r="D27" s="130"/>
      <c r="E27" s="130"/>
      <c r="F27" s="20" t="s">
        <v>16</v>
      </c>
      <c r="G27" s="2" t="s">
        <v>4</v>
      </c>
      <c r="H27" s="130" t="s">
        <v>228</v>
      </c>
      <c r="I27" s="130"/>
      <c r="L27" s="7"/>
    </row>
    <row r="28" spans="1:13" ht="20.25" x14ac:dyDescent="0.25">
      <c r="A28" s="28" t="s">
        <v>17</v>
      </c>
      <c r="B28" s="2" t="s">
        <v>4</v>
      </c>
      <c r="C28" s="130" t="s">
        <v>114</v>
      </c>
      <c r="D28" s="130"/>
      <c r="E28" s="130"/>
      <c r="F28" s="20" t="s">
        <v>179</v>
      </c>
      <c r="G28" s="2" t="s">
        <v>4</v>
      </c>
      <c r="H28" s="130" t="s">
        <v>177</v>
      </c>
      <c r="I28" s="130"/>
    </row>
    <row r="29" spans="1:13" ht="40.5" x14ac:dyDescent="0.25">
      <c r="A29" s="28" t="s">
        <v>26</v>
      </c>
      <c r="B29" s="2" t="s">
        <v>4</v>
      </c>
      <c r="C29" s="130" t="s">
        <v>113</v>
      </c>
      <c r="D29" s="130"/>
      <c r="E29" s="130"/>
      <c r="F29" s="20" t="s">
        <v>19</v>
      </c>
      <c r="G29" s="2" t="s">
        <v>4</v>
      </c>
      <c r="H29" s="130" t="s">
        <v>230</v>
      </c>
      <c r="I29" s="130"/>
    </row>
    <row r="30" spans="1:13" ht="40.5" x14ac:dyDescent="0.25">
      <c r="A30" s="48" t="s">
        <v>135</v>
      </c>
      <c r="B30" s="2" t="s">
        <v>4</v>
      </c>
      <c r="C30" s="130" t="s">
        <v>232</v>
      </c>
      <c r="D30" s="130"/>
      <c r="E30" s="130"/>
      <c r="F30" s="20" t="s">
        <v>136</v>
      </c>
      <c r="G30" s="2" t="s">
        <v>4</v>
      </c>
      <c r="H30" s="127" t="s">
        <v>231</v>
      </c>
      <c r="I30" s="129"/>
    </row>
    <row r="31" spans="1:13" ht="84" customHeight="1" x14ac:dyDescent="0.25">
      <c r="A31" s="28" t="s">
        <v>20</v>
      </c>
      <c r="B31" s="2" t="s">
        <v>4</v>
      </c>
      <c r="C31" s="130" t="s">
        <v>233</v>
      </c>
      <c r="D31" s="130"/>
      <c r="E31" s="130"/>
      <c r="F31" s="20" t="s">
        <v>18</v>
      </c>
      <c r="G31" s="2" t="s">
        <v>4</v>
      </c>
      <c r="H31" s="130" t="s">
        <v>229</v>
      </c>
      <c r="I31" s="130"/>
      <c r="J31" s="7"/>
    </row>
    <row r="32" spans="1:13" ht="21.75" customHeight="1" x14ac:dyDescent="0.25">
      <c r="A32" s="48" t="s">
        <v>141</v>
      </c>
      <c r="B32" s="2" t="s">
        <v>4</v>
      </c>
      <c r="C32" s="130" t="s">
        <v>142</v>
      </c>
      <c r="D32" s="130"/>
      <c r="E32" s="130"/>
      <c r="F32" s="20" t="s">
        <v>143</v>
      </c>
      <c r="G32" s="2" t="s">
        <v>4</v>
      </c>
      <c r="H32" s="127" t="s">
        <v>142</v>
      </c>
      <c r="I32" s="129"/>
    </row>
    <row r="33" spans="1:10" ht="21.75" customHeight="1" x14ac:dyDescent="0.25">
      <c r="A33" s="48" t="s">
        <v>144</v>
      </c>
      <c r="B33" s="2" t="s">
        <v>4</v>
      </c>
      <c r="C33" s="127" t="s">
        <v>142</v>
      </c>
      <c r="D33" s="128"/>
      <c r="E33" s="128"/>
      <c r="F33" s="128"/>
      <c r="G33" s="128"/>
      <c r="H33" s="128"/>
      <c r="I33" s="129"/>
    </row>
    <row r="34" spans="1:10" ht="20.25" x14ac:dyDescent="0.25">
      <c r="A34" s="153" t="s">
        <v>42</v>
      </c>
      <c r="B34" s="154"/>
      <c r="C34" s="154"/>
      <c r="D34" s="154"/>
      <c r="E34" s="154"/>
      <c r="F34" s="154"/>
      <c r="G34" s="154"/>
      <c r="H34" s="154"/>
      <c r="I34" s="202"/>
      <c r="J34" s="7"/>
    </row>
    <row r="35" spans="1:10" ht="40.5" x14ac:dyDescent="0.25">
      <c r="A35" s="187" t="s">
        <v>21</v>
      </c>
      <c r="B35" s="188"/>
      <c r="C35" s="189"/>
      <c r="D35" s="2" t="s">
        <v>4</v>
      </c>
      <c r="E35" s="21" t="s">
        <v>115</v>
      </c>
      <c r="F35" s="20" t="s">
        <v>22</v>
      </c>
      <c r="G35" s="8" t="s">
        <v>4</v>
      </c>
      <c r="H35" s="127" t="s">
        <v>116</v>
      </c>
      <c r="I35" s="129"/>
    </row>
    <row r="36" spans="1:10" ht="40.5" x14ac:dyDescent="0.25">
      <c r="A36" s="187" t="s">
        <v>25</v>
      </c>
      <c r="B36" s="188"/>
      <c r="C36" s="189"/>
      <c r="D36" s="2" t="s">
        <v>4</v>
      </c>
      <c r="E36" s="21" t="s">
        <v>116</v>
      </c>
      <c r="F36" s="9" t="s">
        <v>37</v>
      </c>
      <c r="G36" s="2" t="s">
        <v>4</v>
      </c>
      <c r="H36" s="127" t="s">
        <v>116</v>
      </c>
      <c r="I36" s="129"/>
    </row>
    <row r="37" spans="1:10" ht="40.5" x14ac:dyDescent="0.25">
      <c r="A37" s="187" t="s">
        <v>36</v>
      </c>
      <c r="B37" s="188"/>
      <c r="C37" s="189"/>
      <c r="D37" s="2" t="s">
        <v>4</v>
      </c>
      <c r="E37" s="5" t="s">
        <v>117</v>
      </c>
      <c r="F37" s="20" t="s">
        <v>24</v>
      </c>
      <c r="G37" s="22" t="s">
        <v>4</v>
      </c>
      <c r="H37" s="127" t="s">
        <v>118</v>
      </c>
      <c r="I37" s="129"/>
    </row>
    <row r="38" spans="1:10" ht="20.25" x14ac:dyDescent="0.25">
      <c r="A38" s="172" t="s">
        <v>0</v>
      </c>
      <c r="B38" s="173"/>
      <c r="C38" s="173"/>
      <c r="D38" s="173"/>
      <c r="E38" s="173"/>
      <c r="F38" s="173"/>
      <c r="G38" s="173"/>
      <c r="H38" s="173"/>
      <c r="I38" s="174"/>
    </row>
    <row r="39" spans="1:10" ht="20.25" x14ac:dyDescent="0.25">
      <c r="A39" s="230" t="s">
        <v>0</v>
      </c>
      <c r="B39" s="235"/>
      <c r="C39" s="231"/>
      <c r="D39" s="2" t="s">
        <v>4</v>
      </c>
      <c r="E39" s="10" t="s">
        <v>1</v>
      </c>
      <c r="F39" s="10" t="s">
        <v>6</v>
      </c>
      <c r="G39" s="230" t="s">
        <v>2</v>
      </c>
      <c r="H39" s="231"/>
      <c r="I39" s="10" t="s">
        <v>3</v>
      </c>
    </row>
    <row r="40" spans="1:10" ht="40.5" x14ac:dyDescent="0.25">
      <c r="A40" s="232" t="s">
        <v>7</v>
      </c>
      <c r="B40" s="233"/>
      <c r="C40" s="234"/>
      <c r="D40" s="2" t="s">
        <v>4</v>
      </c>
      <c r="E40" s="57" t="s">
        <v>236</v>
      </c>
      <c r="F40" s="57" t="s">
        <v>235</v>
      </c>
      <c r="G40" s="209" t="s">
        <v>251</v>
      </c>
      <c r="H40" s="210"/>
      <c r="I40" s="57" t="s">
        <v>234</v>
      </c>
    </row>
    <row r="41" spans="1:10" ht="45" customHeight="1" x14ac:dyDescent="0.25">
      <c r="A41" s="232" t="s">
        <v>8</v>
      </c>
      <c r="B41" s="233"/>
      <c r="C41" s="234"/>
      <c r="D41" s="2" t="s">
        <v>4</v>
      </c>
      <c r="E41" s="58" t="s">
        <v>239</v>
      </c>
      <c r="F41" s="58" t="s">
        <v>238</v>
      </c>
      <c r="G41" s="209" t="s">
        <v>237</v>
      </c>
      <c r="H41" s="210"/>
      <c r="I41" s="58" t="s">
        <v>240</v>
      </c>
    </row>
    <row r="42" spans="1:10" ht="20.25" customHeight="1" x14ac:dyDescent="0.25">
      <c r="A42" s="187" t="s">
        <v>12</v>
      </c>
      <c r="B42" s="188"/>
      <c r="C42" s="189"/>
      <c r="D42" s="2" t="s">
        <v>4</v>
      </c>
      <c r="E42" s="18" t="s">
        <v>113</v>
      </c>
      <c r="F42" s="20" t="s">
        <v>13</v>
      </c>
      <c r="G42" s="2" t="s">
        <v>4</v>
      </c>
      <c r="H42" s="127" t="s">
        <v>112</v>
      </c>
      <c r="I42" s="129"/>
    </row>
    <row r="43" spans="1:10" ht="20.25" x14ac:dyDescent="0.25">
      <c r="A43" s="172" t="s">
        <v>63</v>
      </c>
      <c r="B43" s="173"/>
      <c r="C43" s="173"/>
      <c r="D43" s="173"/>
      <c r="E43" s="173"/>
      <c r="F43" s="173"/>
      <c r="G43" s="173"/>
      <c r="H43" s="173"/>
      <c r="I43" s="174"/>
    </row>
    <row r="44" spans="1:10" ht="21" customHeight="1" x14ac:dyDescent="0.25">
      <c r="A44" s="185" t="s">
        <v>64</v>
      </c>
      <c r="B44" s="185"/>
      <c r="C44" s="185" t="s">
        <v>65</v>
      </c>
      <c r="D44" s="185"/>
      <c r="E44" s="185" t="s">
        <v>176</v>
      </c>
      <c r="F44" s="185"/>
      <c r="G44" s="185"/>
      <c r="H44" s="185" t="s">
        <v>66</v>
      </c>
      <c r="I44" s="185"/>
    </row>
    <row r="45" spans="1:10" ht="20.25" x14ac:dyDescent="0.25">
      <c r="A45" s="186" t="s">
        <v>349</v>
      </c>
      <c r="B45" s="186"/>
      <c r="C45" s="132" t="s">
        <v>99</v>
      </c>
      <c r="D45" s="132"/>
      <c r="E45" s="132" t="s">
        <v>241</v>
      </c>
      <c r="F45" s="132"/>
      <c r="G45" s="132"/>
      <c r="H45" s="132" t="s">
        <v>241</v>
      </c>
      <c r="I45" s="132"/>
    </row>
    <row r="46" spans="1:10" ht="20.25" x14ac:dyDescent="0.25">
      <c r="A46" s="186" t="s">
        <v>348</v>
      </c>
      <c r="B46" s="186"/>
      <c r="C46" s="132" t="s">
        <v>99</v>
      </c>
      <c r="D46" s="132"/>
      <c r="E46" s="132" t="s">
        <v>241</v>
      </c>
      <c r="F46" s="132"/>
      <c r="G46" s="132"/>
      <c r="H46" s="132" t="s">
        <v>241</v>
      </c>
      <c r="I46" s="132"/>
    </row>
    <row r="47" spans="1:10" ht="20.25" x14ac:dyDescent="0.25">
      <c r="A47" s="186" t="s">
        <v>347</v>
      </c>
      <c r="B47" s="186"/>
      <c r="C47" s="132" t="s">
        <v>99</v>
      </c>
      <c r="D47" s="132"/>
      <c r="E47" s="132" t="s">
        <v>241</v>
      </c>
      <c r="F47" s="132"/>
      <c r="G47" s="132"/>
      <c r="H47" s="132" t="s">
        <v>241</v>
      </c>
      <c r="I47" s="132"/>
    </row>
    <row r="48" spans="1:10" ht="20.25" x14ac:dyDescent="0.25">
      <c r="A48" s="186" t="s">
        <v>345</v>
      </c>
      <c r="B48" s="186"/>
      <c r="C48" s="132" t="s">
        <v>99</v>
      </c>
      <c r="D48" s="132"/>
      <c r="E48" s="132" t="s">
        <v>241</v>
      </c>
      <c r="F48" s="132"/>
      <c r="G48" s="132"/>
      <c r="H48" s="132" t="s">
        <v>241</v>
      </c>
      <c r="I48" s="132"/>
    </row>
    <row r="49" spans="1:16226" s="69" customFormat="1" ht="20.25" x14ac:dyDescent="0.25">
      <c r="A49" s="186" t="s">
        <v>346</v>
      </c>
      <c r="B49" s="186"/>
      <c r="C49" s="132" t="s">
        <v>99</v>
      </c>
      <c r="D49" s="132"/>
      <c r="E49" s="132" t="s">
        <v>241</v>
      </c>
      <c r="F49" s="132"/>
      <c r="G49" s="132"/>
      <c r="H49" s="132" t="s">
        <v>241</v>
      </c>
      <c r="I49" s="132"/>
      <c r="J49" s="68"/>
      <c r="K49" s="68"/>
      <c r="L49" s="68"/>
      <c r="M49" s="68"/>
      <c r="N49" s="68"/>
      <c r="O49" s="68"/>
      <c r="P49" s="68"/>
      <c r="Q49" s="68"/>
      <c r="R49" s="68"/>
      <c r="S49" s="68"/>
      <c r="T49" s="68"/>
      <c r="U49" s="68"/>
      <c r="V49" s="68"/>
      <c r="W49" s="68"/>
      <c r="X49" s="68"/>
      <c r="Y49" s="68"/>
      <c r="Z49" s="68"/>
      <c r="AA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c r="IU49" s="68"/>
      <c r="IV49" s="68"/>
      <c r="IW49" s="68"/>
      <c r="IX49" s="68"/>
      <c r="IY49" s="68"/>
      <c r="IZ49" s="68"/>
      <c r="JA49" s="68"/>
      <c r="JB49" s="68"/>
      <c r="JC49" s="68"/>
      <c r="JD49" s="68"/>
      <c r="JE49" s="68"/>
      <c r="JF49" s="68"/>
      <c r="JG49" s="68"/>
      <c r="JH49" s="68"/>
      <c r="JI49" s="68"/>
      <c r="JJ49" s="68"/>
      <c r="JK49" s="68"/>
      <c r="JL49" s="68"/>
      <c r="JM49" s="68"/>
      <c r="JN49" s="68"/>
      <c r="JO49" s="68"/>
      <c r="JP49" s="68"/>
      <c r="JQ49" s="68"/>
      <c r="JR49" s="68"/>
      <c r="JS49" s="68"/>
      <c r="JT49" s="68"/>
      <c r="JU49" s="68"/>
      <c r="JV49" s="68"/>
      <c r="JW49" s="68"/>
      <c r="JX49" s="68"/>
      <c r="JY49" s="68"/>
      <c r="JZ49" s="68"/>
      <c r="KA49" s="68"/>
      <c r="KB49" s="68"/>
      <c r="KC49" s="68"/>
      <c r="KD49" s="68"/>
      <c r="KE49" s="68"/>
      <c r="KF49" s="68"/>
      <c r="KG49" s="68"/>
      <c r="KH49" s="68"/>
      <c r="KI49" s="68"/>
      <c r="KJ49" s="68"/>
      <c r="KK49" s="68"/>
      <c r="KL49" s="68"/>
      <c r="KM49" s="68"/>
      <c r="KN49" s="68"/>
      <c r="KO49" s="68"/>
      <c r="KP49" s="68"/>
      <c r="KQ49" s="68"/>
      <c r="KR49" s="68"/>
      <c r="KS49" s="68"/>
      <c r="KT49" s="68"/>
      <c r="KU49" s="68"/>
      <c r="KV49" s="68"/>
      <c r="KW49" s="68"/>
      <c r="KX49" s="68"/>
      <c r="KY49" s="68"/>
      <c r="KZ49" s="68"/>
      <c r="LA49" s="68"/>
      <c r="LB49" s="68"/>
      <c r="LC49" s="68"/>
      <c r="LD49" s="68"/>
      <c r="LE49" s="68"/>
      <c r="LF49" s="68"/>
      <c r="LG49" s="68"/>
      <c r="LH49" s="68"/>
      <c r="LI49" s="68"/>
      <c r="LJ49" s="68"/>
      <c r="LK49" s="68"/>
      <c r="LL49" s="68"/>
      <c r="LM49" s="68"/>
      <c r="LN49" s="68"/>
      <c r="LO49" s="68"/>
      <c r="LP49" s="68"/>
      <c r="LQ49" s="68"/>
      <c r="LR49" s="68"/>
      <c r="LS49" s="68"/>
      <c r="LT49" s="68"/>
      <c r="LU49" s="68"/>
      <c r="LV49" s="68"/>
      <c r="LW49" s="68"/>
      <c r="LX49" s="68"/>
      <c r="LY49" s="68"/>
      <c r="LZ49" s="68"/>
      <c r="MA49" s="68"/>
      <c r="MB49" s="68"/>
      <c r="MC49" s="68"/>
      <c r="MD49" s="68"/>
      <c r="ME49" s="68"/>
      <c r="MF49" s="68"/>
      <c r="MG49" s="68"/>
      <c r="MH49" s="68"/>
      <c r="MI49" s="68"/>
      <c r="MJ49" s="68"/>
      <c r="MK49" s="68"/>
      <c r="ML49" s="68"/>
      <c r="MM49" s="68"/>
      <c r="MN49" s="68"/>
      <c r="MO49" s="68"/>
      <c r="MP49" s="68"/>
      <c r="MQ49" s="68"/>
      <c r="MR49" s="68"/>
      <c r="MS49" s="68"/>
      <c r="MT49" s="68"/>
      <c r="MU49" s="68"/>
      <c r="MV49" s="68"/>
      <c r="MW49" s="68"/>
      <c r="MX49" s="68"/>
      <c r="MY49" s="68"/>
      <c r="MZ49" s="68"/>
      <c r="NA49" s="68"/>
      <c r="NB49" s="68"/>
      <c r="NC49" s="68"/>
      <c r="ND49" s="68"/>
      <c r="NE49" s="68"/>
      <c r="NF49" s="68"/>
      <c r="NG49" s="68"/>
      <c r="NH49" s="68"/>
      <c r="NI49" s="68"/>
      <c r="NJ49" s="68"/>
      <c r="NK49" s="68"/>
      <c r="NL49" s="68"/>
      <c r="NM49" s="68"/>
      <c r="NN49" s="68"/>
      <c r="NO49" s="68"/>
      <c r="NP49" s="68"/>
      <c r="NQ49" s="68"/>
      <c r="NR49" s="68"/>
      <c r="NS49" s="68"/>
      <c r="NT49" s="68"/>
      <c r="NU49" s="68"/>
      <c r="NV49" s="68"/>
      <c r="NW49" s="68"/>
      <c r="NX49" s="68"/>
      <c r="NY49" s="68"/>
      <c r="NZ49" s="68"/>
      <c r="OA49" s="68"/>
      <c r="OB49" s="68"/>
      <c r="OC49" s="68"/>
      <c r="OD49" s="68"/>
      <c r="OE49" s="68"/>
      <c r="OF49" s="68"/>
      <c r="OG49" s="68"/>
      <c r="OH49" s="68"/>
      <c r="OI49" s="68"/>
      <c r="OJ49" s="68"/>
      <c r="OK49" s="68"/>
      <c r="OL49" s="68"/>
      <c r="OM49" s="68"/>
      <c r="ON49" s="68"/>
      <c r="OO49" s="68"/>
      <c r="OP49" s="68"/>
      <c r="OQ49" s="68"/>
      <c r="OR49" s="68"/>
      <c r="OS49" s="68"/>
      <c r="OT49" s="68"/>
      <c r="OU49" s="68"/>
      <c r="OV49" s="68"/>
      <c r="OW49" s="68"/>
      <c r="OX49" s="68"/>
      <c r="OY49" s="68"/>
      <c r="OZ49" s="68"/>
      <c r="PA49" s="68"/>
      <c r="PB49" s="68"/>
      <c r="PC49" s="68"/>
      <c r="PD49" s="68"/>
      <c r="PE49" s="68"/>
      <c r="PF49" s="68"/>
      <c r="PG49" s="68"/>
      <c r="PH49" s="68"/>
      <c r="PI49" s="68"/>
      <c r="PJ49" s="68"/>
      <c r="PK49" s="68"/>
      <c r="PL49" s="68"/>
      <c r="PM49" s="68"/>
      <c r="PN49" s="68"/>
      <c r="PO49" s="68"/>
      <c r="PP49" s="68"/>
      <c r="PQ49" s="68"/>
      <c r="PR49" s="68"/>
      <c r="PS49" s="68"/>
      <c r="PT49" s="68"/>
      <c r="PU49" s="68"/>
      <c r="PV49" s="68"/>
      <c r="PW49" s="68"/>
      <c r="PX49" s="68"/>
      <c r="PY49" s="68"/>
      <c r="PZ49" s="68"/>
      <c r="QA49" s="68"/>
      <c r="QB49" s="68"/>
      <c r="QC49" s="68"/>
      <c r="QD49" s="68"/>
      <c r="QE49" s="68"/>
      <c r="QF49" s="68"/>
      <c r="QG49" s="68"/>
      <c r="QH49" s="68"/>
      <c r="QI49" s="68"/>
      <c r="QJ49" s="68"/>
      <c r="QK49" s="68"/>
      <c r="QL49" s="68"/>
      <c r="QM49" s="68"/>
      <c r="QN49" s="68"/>
      <c r="QO49" s="68"/>
      <c r="QP49" s="68"/>
      <c r="QQ49" s="68"/>
      <c r="QR49" s="68"/>
      <c r="QS49" s="68"/>
      <c r="QT49" s="68"/>
      <c r="QU49" s="68"/>
      <c r="QV49" s="68"/>
      <c r="QW49" s="68"/>
      <c r="QX49" s="68"/>
      <c r="QY49" s="68"/>
      <c r="QZ49" s="68"/>
      <c r="RA49" s="68"/>
      <c r="RB49" s="68"/>
      <c r="RC49" s="68"/>
      <c r="RD49" s="68"/>
      <c r="RE49" s="68"/>
      <c r="RF49" s="68"/>
      <c r="RG49" s="68"/>
      <c r="RH49" s="68"/>
      <c r="RI49" s="68"/>
      <c r="RJ49" s="68"/>
      <c r="RK49" s="68"/>
      <c r="RL49" s="68"/>
      <c r="RM49" s="68"/>
      <c r="RN49" s="68"/>
      <c r="RO49" s="68"/>
      <c r="RP49" s="68"/>
      <c r="RQ49" s="68"/>
      <c r="RR49" s="68"/>
      <c r="RS49" s="68"/>
      <c r="RT49" s="68"/>
      <c r="RU49" s="68"/>
      <c r="RV49" s="68"/>
      <c r="RW49" s="68"/>
      <c r="RX49" s="68"/>
      <c r="RY49" s="68"/>
      <c r="RZ49" s="68"/>
      <c r="SA49" s="68"/>
      <c r="SB49" s="68"/>
      <c r="SC49" s="68"/>
      <c r="SD49" s="68"/>
      <c r="SE49" s="68"/>
      <c r="SF49" s="68"/>
      <c r="SG49" s="68"/>
      <c r="SH49" s="68"/>
      <c r="SI49" s="68"/>
      <c r="SJ49" s="68"/>
      <c r="SK49" s="68"/>
      <c r="SL49" s="68"/>
      <c r="SM49" s="68"/>
      <c r="SN49" s="68"/>
      <c r="SO49" s="68"/>
      <c r="SP49" s="68"/>
      <c r="SQ49" s="68"/>
      <c r="SR49" s="68"/>
      <c r="SS49" s="68"/>
      <c r="ST49" s="68"/>
      <c r="SU49" s="68"/>
      <c r="SV49" s="68"/>
      <c r="SW49" s="68"/>
      <c r="SX49" s="68"/>
      <c r="SY49" s="68"/>
      <c r="SZ49" s="68"/>
      <c r="TA49" s="68"/>
      <c r="TB49" s="68"/>
      <c r="TC49" s="68"/>
      <c r="TD49" s="68"/>
      <c r="TE49" s="68"/>
      <c r="TF49" s="68"/>
      <c r="TG49" s="68"/>
      <c r="TH49" s="68"/>
      <c r="TI49" s="68"/>
      <c r="TJ49" s="68"/>
      <c r="TK49" s="68"/>
      <c r="TL49" s="68"/>
      <c r="TM49" s="68"/>
      <c r="TN49" s="68"/>
      <c r="TO49" s="68"/>
      <c r="TP49" s="68"/>
      <c r="TQ49" s="68"/>
      <c r="TR49" s="68"/>
      <c r="TS49" s="68"/>
      <c r="TT49" s="68"/>
      <c r="TU49" s="68"/>
      <c r="TV49" s="68"/>
      <c r="TW49" s="68"/>
      <c r="TX49" s="68"/>
      <c r="TY49" s="68"/>
      <c r="TZ49" s="68"/>
      <c r="UA49" s="68"/>
      <c r="UB49" s="68"/>
      <c r="UC49" s="68"/>
      <c r="UD49" s="68"/>
      <c r="UE49" s="68"/>
      <c r="UF49" s="68"/>
      <c r="UG49" s="68"/>
      <c r="UH49" s="68"/>
      <c r="UI49" s="68"/>
      <c r="UJ49" s="68"/>
      <c r="UK49" s="68"/>
      <c r="UL49" s="68"/>
      <c r="UM49" s="68"/>
      <c r="UN49" s="68"/>
      <c r="UO49" s="68"/>
      <c r="UP49" s="68"/>
      <c r="UQ49" s="68"/>
      <c r="UR49" s="68"/>
      <c r="US49" s="68"/>
      <c r="UT49" s="68"/>
      <c r="UU49" s="68"/>
      <c r="UV49" s="68"/>
      <c r="UW49" s="68"/>
      <c r="UX49" s="68"/>
      <c r="UY49" s="68"/>
      <c r="UZ49" s="68"/>
      <c r="VA49" s="68"/>
      <c r="VB49" s="68"/>
      <c r="VC49" s="68"/>
      <c r="VD49" s="68"/>
      <c r="VE49" s="68"/>
      <c r="VF49" s="68"/>
      <c r="VG49" s="68"/>
      <c r="VH49" s="68"/>
      <c r="VI49" s="68"/>
      <c r="VJ49" s="68"/>
      <c r="VK49" s="68"/>
      <c r="VL49" s="68"/>
      <c r="VM49" s="68"/>
      <c r="VN49" s="68"/>
      <c r="VO49" s="68"/>
      <c r="VP49" s="68"/>
      <c r="VQ49" s="68"/>
      <c r="VR49" s="68"/>
      <c r="VS49" s="68"/>
      <c r="VT49" s="68"/>
      <c r="VU49" s="68"/>
      <c r="VV49" s="68"/>
      <c r="VW49" s="68"/>
      <c r="VX49" s="68"/>
      <c r="VY49" s="68"/>
      <c r="VZ49" s="68"/>
      <c r="WA49" s="68"/>
      <c r="WB49" s="68"/>
      <c r="WC49" s="68"/>
      <c r="WD49" s="68"/>
      <c r="WE49" s="68"/>
      <c r="WF49" s="68"/>
      <c r="WG49" s="68"/>
      <c r="WH49" s="68"/>
      <c r="WI49" s="68"/>
      <c r="WJ49" s="68"/>
      <c r="WK49" s="68"/>
      <c r="WL49" s="68"/>
      <c r="WM49" s="68"/>
      <c r="WN49" s="68"/>
      <c r="WO49" s="68"/>
      <c r="WP49" s="68"/>
      <c r="WQ49" s="68"/>
      <c r="WR49" s="68"/>
      <c r="WS49" s="68"/>
      <c r="WT49" s="68"/>
      <c r="WU49" s="68"/>
      <c r="WV49" s="68"/>
      <c r="WW49" s="68"/>
      <c r="WX49" s="68"/>
      <c r="WY49" s="68"/>
      <c r="WZ49" s="68"/>
      <c r="XA49" s="68"/>
      <c r="XB49" s="68"/>
      <c r="XC49" s="68"/>
      <c r="XD49" s="68"/>
      <c r="XE49" s="68"/>
      <c r="XF49" s="68"/>
      <c r="XG49" s="68"/>
      <c r="XH49" s="68"/>
      <c r="XI49" s="68"/>
      <c r="XJ49" s="68"/>
      <c r="XK49" s="68"/>
      <c r="XL49" s="68"/>
      <c r="XM49" s="68"/>
      <c r="XN49" s="68"/>
      <c r="XO49" s="68"/>
      <c r="XP49" s="68"/>
      <c r="XQ49" s="68"/>
      <c r="XR49" s="68"/>
      <c r="XS49" s="68"/>
      <c r="XT49" s="68"/>
      <c r="XU49" s="68"/>
      <c r="XV49" s="68"/>
      <c r="XW49" s="68"/>
      <c r="XX49" s="68"/>
      <c r="XY49" s="68"/>
      <c r="XZ49" s="68"/>
      <c r="YA49" s="68"/>
      <c r="YB49" s="68"/>
      <c r="YC49" s="68"/>
      <c r="YD49" s="68"/>
      <c r="YE49" s="68"/>
      <c r="YF49" s="68"/>
      <c r="YG49" s="68"/>
      <c r="YH49" s="68"/>
      <c r="YI49" s="68"/>
      <c r="YJ49" s="68"/>
      <c r="YK49" s="68"/>
      <c r="YL49" s="68"/>
      <c r="YM49" s="68"/>
      <c r="YN49" s="68"/>
      <c r="YO49" s="68"/>
      <c r="YP49" s="68"/>
      <c r="YQ49" s="68"/>
      <c r="YR49" s="68"/>
      <c r="YS49" s="68"/>
      <c r="YT49" s="68"/>
      <c r="YU49" s="68"/>
      <c r="YV49" s="68"/>
      <c r="YW49" s="68"/>
      <c r="YX49" s="68"/>
      <c r="YY49" s="68"/>
      <c r="YZ49" s="68"/>
      <c r="ZA49" s="68"/>
      <c r="ZB49" s="68"/>
      <c r="ZC49" s="68"/>
      <c r="ZD49" s="68"/>
      <c r="ZE49" s="68"/>
      <c r="ZF49" s="68"/>
      <c r="ZG49" s="68"/>
      <c r="ZH49" s="68"/>
      <c r="ZI49" s="68"/>
      <c r="ZJ49" s="68"/>
      <c r="ZK49" s="68"/>
      <c r="ZL49" s="68"/>
      <c r="ZM49" s="68"/>
      <c r="ZN49" s="68"/>
      <c r="ZO49" s="68"/>
      <c r="ZP49" s="68"/>
      <c r="ZQ49" s="68"/>
      <c r="ZR49" s="68"/>
      <c r="ZS49" s="68"/>
      <c r="ZT49" s="68"/>
      <c r="ZU49" s="68"/>
      <c r="ZV49" s="68"/>
      <c r="ZW49" s="68"/>
      <c r="ZX49" s="68"/>
      <c r="ZY49" s="68"/>
      <c r="ZZ49" s="68"/>
      <c r="AAA49" s="68"/>
      <c r="AAB49" s="68"/>
      <c r="AAC49" s="68"/>
      <c r="AAD49" s="68"/>
      <c r="AAE49" s="68"/>
      <c r="AAF49" s="68"/>
      <c r="AAG49" s="68"/>
      <c r="AAH49" s="68"/>
      <c r="AAI49" s="68"/>
      <c r="AAJ49" s="68"/>
      <c r="AAK49" s="68"/>
      <c r="AAL49" s="68"/>
      <c r="AAM49" s="68"/>
      <c r="AAN49" s="68"/>
      <c r="AAO49" s="68"/>
      <c r="AAP49" s="68"/>
      <c r="AAQ49" s="68"/>
      <c r="AAR49" s="68"/>
      <c r="AAS49" s="68"/>
      <c r="AAT49" s="68"/>
      <c r="AAU49" s="68"/>
      <c r="AAV49" s="68"/>
      <c r="AAW49" s="68"/>
      <c r="AAX49" s="68"/>
      <c r="AAY49" s="68"/>
      <c r="AAZ49" s="68"/>
      <c r="ABA49" s="68"/>
      <c r="ABB49" s="68"/>
      <c r="ABC49" s="68"/>
      <c r="ABD49" s="68"/>
      <c r="ABE49" s="68"/>
      <c r="ABF49" s="68"/>
      <c r="ABG49" s="68"/>
      <c r="ABH49" s="68"/>
      <c r="ABI49" s="68"/>
      <c r="ABJ49" s="68"/>
      <c r="ABK49" s="68"/>
      <c r="ABL49" s="68"/>
      <c r="ABM49" s="68"/>
      <c r="ABN49" s="68"/>
      <c r="ABO49" s="68"/>
      <c r="ABP49" s="68"/>
      <c r="ABQ49" s="68"/>
      <c r="ABR49" s="68"/>
      <c r="ABS49" s="68"/>
      <c r="ABT49" s="68"/>
      <c r="ABU49" s="68"/>
      <c r="ABV49" s="68"/>
      <c r="ABW49" s="68"/>
      <c r="ABX49" s="68"/>
      <c r="ABY49" s="68"/>
      <c r="ABZ49" s="68"/>
      <c r="ACA49" s="68"/>
      <c r="ACB49" s="68"/>
      <c r="ACC49" s="68"/>
      <c r="ACD49" s="68"/>
      <c r="ACE49" s="68"/>
      <c r="ACF49" s="68"/>
      <c r="ACG49" s="68"/>
      <c r="ACH49" s="68"/>
      <c r="ACI49" s="68"/>
      <c r="ACJ49" s="68"/>
      <c r="ACK49" s="68"/>
      <c r="ACL49" s="68"/>
      <c r="ACM49" s="68"/>
      <c r="ACN49" s="68"/>
      <c r="ACO49" s="68"/>
      <c r="ACP49" s="68"/>
      <c r="ACQ49" s="68"/>
      <c r="ACR49" s="68"/>
      <c r="ACS49" s="68"/>
      <c r="ACT49" s="68"/>
      <c r="ACU49" s="68"/>
      <c r="ACV49" s="68"/>
      <c r="ACW49" s="68"/>
      <c r="ACX49" s="68"/>
      <c r="ACY49" s="68"/>
      <c r="ACZ49" s="68"/>
      <c r="ADA49" s="68"/>
      <c r="ADB49" s="68"/>
      <c r="ADC49" s="68"/>
      <c r="ADD49" s="68"/>
      <c r="ADE49" s="68"/>
      <c r="ADF49" s="68"/>
      <c r="ADG49" s="68"/>
      <c r="ADH49" s="68"/>
      <c r="ADI49" s="68"/>
      <c r="ADJ49" s="68"/>
      <c r="ADK49" s="68"/>
      <c r="ADL49" s="68"/>
      <c r="ADM49" s="68"/>
      <c r="ADN49" s="68"/>
      <c r="ADO49" s="68"/>
      <c r="ADP49" s="68"/>
      <c r="ADQ49" s="68"/>
      <c r="ADR49" s="68"/>
      <c r="ADS49" s="68"/>
      <c r="ADT49" s="68"/>
      <c r="ADU49" s="68"/>
      <c r="ADV49" s="68"/>
      <c r="ADW49" s="68"/>
      <c r="ADX49" s="68"/>
      <c r="ADY49" s="68"/>
      <c r="ADZ49" s="68"/>
      <c r="AEA49" s="68"/>
      <c r="AEB49" s="68"/>
      <c r="AEC49" s="68"/>
      <c r="AED49" s="68"/>
      <c r="AEE49" s="68"/>
      <c r="AEF49" s="68"/>
      <c r="AEG49" s="68"/>
      <c r="AEH49" s="68"/>
      <c r="AEI49" s="68"/>
      <c r="AEJ49" s="68"/>
      <c r="AEK49" s="68"/>
      <c r="AEL49" s="68"/>
      <c r="AEM49" s="68"/>
      <c r="AEN49" s="68"/>
      <c r="AEO49" s="68"/>
      <c r="AEP49" s="68"/>
      <c r="AEQ49" s="68"/>
      <c r="AER49" s="68"/>
      <c r="AES49" s="68"/>
      <c r="AET49" s="68"/>
      <c r="AEU49" s="68"/>
      <c r="AEV49" s="68"/>
      <c r="AEW49" s="68"/>
      <c r="AEX49" s="68"/>
      <c r="AEY49" s="68"/>
      <c r="AEZ49" s="68"/>
      <c r="AFA49" s="68"/>
      <c r="AFB49" s="68"/>
      <c r="AFC49" s="68"/>
      <c r="AFD49" s="68"/>
      <c r="AFE49" s="68"/>
      <c r="AFF49" s="68"/>
      <c r="AFG49" s="68"/>
      <c r="AFH49" s="68"/>
      <c r="AFI49" s="68"/>
      <c r="AFJ49" s="68"/>
      <c r="AFK49" s="68"/>
      <c r="AFL49" s="68"/>
      <c r="AFM49" s="68"/>
      <c r="AFN49" s="68"/>
      <c r="AFO49" s="68"/>
      <c r="AFP49" s="68"/>
      <c r="AFQ49" s="68"/>
      <c r="AFR49" s="68"/>
      <c r="AFS49" s="68"/>
      <c r="AFT49" s="68"/>
      <c r="AFU49" s="68"/>
      <c r="AFV49" s="68"/>
      <c r="AFW49" s="68"/>
      <c r="AFX49" s="68"/>
      <c r="AFY49" s="68"/>
      <c r="AFZ49" s="68"/>
      <c r="AGA49" s="68"/>
      <c r="AGB49" s="68"/>
      <c r="AGC49" s="68"/>
      <c r="AGD49" s="68"/>
      <c r="AGE49" s="68"/>
      <c r="AGF49" s="68"/>
      <c r="AGG49" s="68"/>
      <c r="AGH49" s="68"/>
      <c r="AGI49" s="68"/>
      <c r="AGJ49" s="68"/>
      <c r="AGK49" s="68"/>
      <c r="AGL49" s="68"/>
      <c r="AGM49" s="68"/>
      <c r="AGN49" s="68"/>
      <c r="AGO49" s="68"/>
      <c r="AGP49" s="68"/>
      <c r="AGQ49" s="68"/>
      <c r="AGR49" s="68"/>
      <c r="AGS49" s="68"/>
      <c r="AGT49" s="68"/>
      <c r="AGU49" s="68"/>
      <c r="AGV49" s="68"/>
      <c r="AGW49" s="68"/>
      <c r="AGX49" s="68"/>
      <c r="AGY49" s="68"/>
      <c r="AGZ49" s="68"/>
      <c r="AHA49" s="68"/>
      <c r="AHB49" s="68"/>
      <c r="AHC49" s="68"/>
      <c r="AHD49" s="68"/>
      <c r="AHE49" s="68"/>
      <c r="AHF49" s="68"/>
      <c r="AHG49" s="68"/>
      <c r="AHH49" s="68"/>
      <c r="AHI49" s="68"/>
      <c r="AHJ49" s="68"/>
      <c r="AHK49" s="68"/>
      <c r="AHL49" s="68"/>
      <c r="AHM49" s="68"/>
      <c r="AHN49" s="68"/>
      <c r="AHO49" s="68"/>
      <c r="AHP49" s="68"/>
      <c r="AHQ49" s="68"/>
      <c r="AHR49" s="68"/>
      <c r="AHS49" s="68"/>
      <c r="AHT49" s="68"/>
      <c r="AHU49" s="68"/>
      <c r="AHV49" s="68"/>
      <c r="AHW49" s="68"/>
      <c r="AHX49" s="68"/>
      <c r="AHY49" s="68"/>
      <c r="AHZ49" s="68"/>
      <c r="AIA49" s="68"/>
      <c r="AIB49" s="68"/>
      <c r="AIC49" s="68"/>
      <c r="AID49" s="68"/>
      <c r="AIE49" s="68"/>
      <c r="AIF49" s="68"/>
      <c r="AIG49" s="68"/>
      <c r="AIH49" s="68"/>
      <c r="AII49" s="68"/>
      <c r="AIJ49" s="68"/>
      <c r="AIK49" s="68"/>
      <c r="AIL49" s="68"/>
      <c r="AIM49" s="68"/>
      <c r="AIN49" s="68"/>
      <c r="AIO49" s="68"/>
      <c r="AIP49" s="68"/>
      <c r="AIQ49" s="68"/>
      <c r="AIR49" s="68"/>
      <c r="AIS49" s="68"/>
      <c r="AIT49" s="68"/>
      <c r="AIU49" s="68"/>
      <c r="AIV49" s="68"/>
      <c r="AIW49" s="68"/>
      <c r="AIX49" s="68"/>
      <c r="AIY49" s="68"/>
      <c r="AIZ49" s="68"/>
      <c r="AJA49" s="68"/>
      <c r="AJB49" s="68"/>
      <c r="AJC49" s="68"/>
      <c r="AJD49" s="68"/>
      <c r="AJE49" s="68"/>
      <c r="AJF49" s="68"/>
      <c r="AJG49" s="68"/>
      <c r="AJH49" s="68"/>
      <c r="AJI49" s="68"/>
      <c r="AJJ49" s="68"/>
      <c r="AJK49" s="68"/>
      <c r="AJL49" s="68"/>
      <c r="AJM49" s="68"/>
      <c r="AJN49" s="68"/>
      <c r="AJO49" s="68"/>
      <c r="AJP49" s="68"/>
      <c r="AJQ49" s="68"/>
      <c r="AJR49" s="68"/>
      <c r="AJS49" s="68"/>
      <c r="AJT49" s="68"/>
      <c r="AJU49" s="68"/>
      <c r="AJV49" s="68"/>
      <c r="AJW49" s="68"/>
      <c r="AJX49" s="68"/>
      <c r="AJY49" s="68"/>
      <c r="AJZ49" s="68"/>
      <c r="AKA49" s="68"/>
      <c r="AKB49" s="68"/>
      <c r="AKC49" s="68"/>
      <c r="AKD49" s="68"/>
      <c r="AKE49" s="68"/>
      <c r="AKF49" s="68"/>
      <c r="AKG49" s="68"/>
      <c r="AKH49" s="68"/>
      <c r="AKI49" s="68"/>
      <c r="AKJ49" s="68"/>
      <c r="AKK49" s="68"/>
      <c r="AKL49" s="68"/>
      <c r="AKM49" s="68"/>
      <c r="AKN49" s="68"/>
      <c r="AKO49" s="68"/>
      <c r="AKP49" s="68"/>
      <c r="AKQ49" s="68"/>
      <c r="AKR49" s="68"/>
      <c r="AKS49" s="68"/>
      <c r="AKT49" s="68"/>
      <c r="AKU49" s="68"/>
      <c r="AKV49" s="68"/>
      <c r="AKW49" s="68"/>
      <c r="AKX49" s="68"/>
      <c r="AKY49" s="68"/>
      <c r="AKZ49" s="68"/>
      <c r="ALA49" s="68"/>
      <c r="ALB49" s="68"/>
      <c r="ALC49" s="68"/>
      <c r="ALD49" s="68"/>
      <c r="ALE49" s="68"/>
      <c r="ALF49" s="68"/>
      <c r="ALG49" s="68"/>
      <c r="ALH49" s="68"/>
      <c r="ALI49" s="68"/>
      <c r="ALJ49" s="68"/>
      <c r="ALK49" s="68"/>
      <c r="ALL49" s="68"/>
      <c r="ALM49" s="68"/>
      <c r="ALN49" s="68"/>
      <c r="ALO49" s="68"/>
      <c r="ALP49" s="68"/>
      <c r="ALQ49" s="68"/>
      <c r="ALR49" s="68"/>
      <c r="ALS49" s="68"/>
      <c r="ALT49" s="68"/>
      <c r="ALU49" s="68"/>
      <c r="ALV49" s="68"/>
      <c r="ALW49" s="68"/>
      <c r="ALX49" s="68"/>
      <c r="ALY49" s="68"/>
      <c r="ALZ49" s="68"/>
      <c r="AMA49" s="68"/>
      <c r="AMB49" s="68"/>
      <c r="AMC49" s="68"/>
      <c r="AMD49" s="68"/>
      <c r="AME49" s="68"/>
      <c r="AMF49" s="68"/>
      <c r="AMG49" s="68"/>
      <c r="AMH49" s="68"/>
      <c r="AMI49" s="68"/>
      <c r="AMJ49" s="68"/>
      <c r="AMK49" s="68"/>
      <c r="AML49" s="68"/>
      <c r="AMM49" s="68"/>
      <c r="AMN49" s="68"/>
      <c r="AMO49" s="68"/>
      <c r="AMP49" s="68"/>
      <c r="AMQ49" s="68"/>
      <c r="AMR49" s="68"/>
      <c r="AMS49" s="68"/>
      <c r="AMT49" s="68"/>
      <c r="AMU49" s="68"/>
      <c r="AMV49" s="68"/>
      <c r="AMW49" s="68"/>
      <c r="AMX49" s="68"/>
      <c r="AMY49" s="68"/>
      <c r="AMZ49" s="68"/>
      <c r="ANA49" s="68"/>
      <c r="ANB49" s="68"/>
      <c r="ANC49" s="68"/>
      <c r="AND49" s="68"/>
      <c r="ANE49" s="68"/>
      <c r="ANF49" s="68"/>
      <c r="ANG49" s="68"/>
      <c r="ANH49" s="68"/>
      <c r="ANI49" s="68"/>
      <c r="ANJ49" s="68"/>
      <c r="ANK49" s="68"/>
      <c r="ANL49" s="68"/>
      <c r="ANM49" s="68"/>
      <c r="ANN49" s="68"/>
      <c r="ANO49" s="68"/>
      <c r="ANP49" s="68"/>
      <c r="ANQ49" s="68"/>
      <c r="ANR49" s="68"/>
      <c r="ANS49" s="68"/>
      <c r="ANT49" s="68"/>
      <c r="ANU49" s="68"/>
      <c r="ANV49" s="68"/>
      <c r="ANW49" s="68"/>
      <c r="ANX49" s="68"/>
      <c r="ANY49" s="68"/>
      <c r="ANZ49" s="68"/>
      <c r="AOA49" s="68"/>
      <c r="AOB49" s="68"/>
      <c r="AOC49" s="68"/>
      <c r="AOD49" s="68"/>
      <c r="AOE49" s="68"/>
      <c r="AOF49" s="68"/>
      <c r="AOG49" s="68"/>
      <c r="AOH49" s="68"/>
      <c r="AOI49" s="68"/>
      <c r="AOJ49" s="68"/>
      <c r="AOK49" s="68"/>
      <c r="AOL49" s="68"/>
      <c r="AOM49" s="68"/>
      <c r="AON49" s="68"/>
      <c r="AOO49" s="68"/>
      <c r="AOP49" s="68"/>
      <c r="AOQ49" s="68"/>
      <c r="AOR49" s="68"/>
      <c r="AOS49" s="68"/>
      <c r="AOT49" s="68"/>
      <c r="AOU49" s="68"/>
      <c r="AOV49" s="68"/>
      <c r="AOW49" s="68"/>
      <c r="AOX49" s="68"/>
      <c r="AOY49" s="68"/>
      <c r="AOZ49" s="68"/>
      <c r="APA49" s="68"/>
      <c r="APB49" s="68"/>
      <c r="APC49" s="68"/>
      <c r="APD49" s="68"/>
      <c r="APE49" s="68"/>
      <c r="APF49" s="68"/>
      <c r="APG49" s="68"/>
      <c r="APH49" s="68"/>
      <c r="API49" s="68"/>
      <c r="APJ49" s="68"/>
      <c r="APK49" s="68"/>
      <c r="APL49" s="68"/>
      <c r="APM49" s="68"/>
      <c r="APN49" s="68"/>
      <c r="APO49" s="68"/>
      <c r="APP49" s="68"/>
      <c r="APQ49" s="68"/>
      <c r="APR49" s="68"/>
      <c r="APS49" s="68"/>
      <c r="APT49" s="68"/>
      <c r="APU49" s="68"/>
      <c r="APV49" s="68"/>
      <c r="APW49" s="68"/>
      <c r="APX49" s="68"/>
      <c r="APY49" s="68"/>
      <c r="APZ49" s="68"/>
      <c r="AQA49" s="68"/>
      <c r="AQB49" s="68"/>
      <c r="AQC49" s="68"/>
      <c r="AQD49" s="68"/>
      <c r="AQE49" s="68"/>
      <c r="AQF49" s="68"/>
      <c r="AQG49" s="68"/>
      <c r="AQH49" s="68"/>
      <c r="AQI49" s="68"/>
      <c r="AQJ49" s="68"/>
      <c r="AQK49" s="68"/>
      <c r="AQL49" s="68"/>
      <c r="AQM49" s="68"/>
      <c r="AQN49" s="68"/>
      <c r="AQO49" s="68"/>
      <c r="AQP49" s="68"/>
      <c r="AQQ49" s="68"/>
      <c r="AQR49" s="68"/>
      <c r="AQS49" s="68"/>
      <c r="AQT49" s="68"/>
      <c r="AQU49" s="68"/>
      <c r="AQV49" s="68"/>
      <c r="AQW49" s="68"/>
      <c r="AQX49" s="68"/>
      <c r="AQY49" s="68"/>
      <c r="AQZ49" s="68"/>
      <c r="ARA49" s="68"/>
      <c r="ARB49" s="68"/>
      <c r="ARC49" s="68"/>
      <c r="ARD49" s="68"/>
      <c r="ARE49" s="68"/>
      <c r="ARF49" s="68"/>
      <c r="ARG49" s="68"/>
      <c r="ARH49" s="68"/>
      <c r="ARI49" s="68"/>
      <c r="ARJ49" s="68"/>
      <c r="ARK49" s="68"/>
      <c r="ARL49" s="68"/>
      <c r="ARM49" s="68"/>
      <c r="ARN49" s="68"/>
      <c r="ARO49" s="68"/>
      <c r="ARP49" s="68"/>
      <c r="ARQ49" s="68"/>
      <c r="ARR49" s="68"/>
      <c r="ARS49" s="68"/>
      <c r="ART49" s="68"/>
      <c r="ARU49" s="68"/>
      <c r="ARV49" s="68"/>
      <c r="ARW49" s="68"/>
      <c r="ARX49" s="68"/>
      <c r="ARY49" s="68"/>
      <c r="ARZ49" s="68"/>
      <c r="ASA49" s="68"/>
      <c r="ASB49" s="68"/>
      <c r="ASC49" s="68"/>
      <c r="ASD49" s="68"/>
      <c r="ASE49" s="68"/>
      <c r="ASF49" s="68"/>
      <c r="ASG49" s="68"/>
      <c r="ASH49" s="68"/>
      <c r="ASI49" s="68"/>
      <c r="ASJ49" s="68"/>
      <c r="ASK49" s="68"/>
      <c r="ASL49" s="68"/>
      <c r="ASM49" s="68"/>
      <c r="ASN49" s="68"/>
      <c r="ASO49" s="68"/>
      <c r="ASP49" s="68"/>
      <c r="ASQ49" s="68"/>
      <c r="ASR49" s="68"/>
      <c r="ASS49" s="68"/>
      <c r="AST49" s="68"/>
      <c r="ASU49" s="68"/>
      <c r="ASV49" s="68"/>
      <c r="ASW49" s="68"/>
      <c r="ASX49" s="68"/>
      <c r="ASY49" s="68"/>
      <c r="ASZ49" s="68"/>
      <c r="ATA49" s="68"/>
      <c r="ATB49" s="68"/>
      <c r="ATC49" s="68"/>
      <c r="ATD49" s="68"/>
      <c r="ATE49" s="68"/>
      <c r="ATF49" s="68"/>
      <c r="ATG49" s="68"/>
      <c r="ATH49" s="68"/>
      <c r="ATI49" s="68"/>
      <c r="ATJ49" s="68"/>
      <c r="ATK49" s="68"/>
      <c r="ATL49" s="68"/>
      <c r="ATM49" s="68"/>
      <c r="ATN49" s="68"/>
      <c r="ATO49" s="68"/>
      <c r="ATP49" s="68"/>
      <c r="ATQ49" s="68"/>
      <c r="ATR49" s="68"/>
      <c r="ATS49" s="68"/>
      <c r="ATT49" s="68"/>
      <c r="ATU49" s="68"/>
      <c r="ATV49" s="68"/>
      <c r="ATW49" s="68"/>
      <c r="ATX49" s="68"/>
      <c r="ATY49" s="68"/>
      <c r="ATZ49" s="68"/>
      <c r="AUA49" s="68"/>
      <c r="AUB49" s="68"/>
      <c r="AUC49" s="68"/>
      <c r="AUD49" s="68"/>
      <c r="AUE49" s="68"/>
      <c r="AUF49" s="68"/>
      <c r="AUG49" s="68"/>
      <c r="AUH49" s="68"/>
      <c r="AUI49" s="68"/>
      <c r="AUJ49" s="68"/>
      <c r="AUK49" s="68"/>
      <c r="AUL49" s="68"/>
      <c r="AUM49" s="68"/>
      <c r="AUN49" s="68"/>
      <c r="AUO49" s="68"/>
      <c r="AUP49" s="68"/>
      <c r="AUQ49" s="68"/>
      <c r="AUR49" s="68"/>
      <c r="AUS49" s="68"/>
      <c r="AUT49" s="68"/>
      <c r="AUU49" s="68"/>
      <c r="AUV49" s="68"/>
      <c r="AUW49" s="68"/>
      <c r="AUX49" s="68"/>
      <c r="AUY49" s="68"/>
      <c r="AUZ49" s="68"/>
      <c r="AVA49" s="68"/>
      <c r="AVB49" s="68"/>
      <c r="AVC49" s="68"/>
      <c r="AVD49" s="68"/>
      <c r="AVE49" s="68"/>
      <c r="AVF49" s="68"/>
      <c r="AVG49" s="68"/>
      <c r="AVH49" s="68"/>
      <c r="AVI49" s="68"/>
      <c r="AVJ49" s="68"/>
      <c r="AVK49" s="68"/>
      <c r="AVL49" s="68"/>
      <c r="AVM49" s="68"/>
      <c r="AVN49" s="68"/>
      <c r="AVO49" s="68"/>
      <c r="AVP49" s="68"/>
      <c r="AVQ49" s="68"/>
      <c r="AVR49" s="68"/>
      <c r="AVS49" s="68"/>
      <c r="AVT49" s="68"/>
      <c r="AVU49" s="68"/>
      <c r="AVV49" s="68"/>
      <c r="AVW49" s="68"/>
      <c r="AVX49" s="68"/>
      <c r="AVY49" s="68"/>
      <c r="AVZ49" s="68"/>
      <c r="AWA49" s="68"/>
      <c r="AWB49" s="68"/>
      <c r="AWC49" s="68"/>
      <c r="AWD49" s="68"/>
      <c r="AWE49" s="68"/>
      <c r="AWF49" s="68"/>
      <c r="AWG49" s="68"/>
      <c r="AWH49" s="68"/>
      <c r="AWI49" s="68"/>
      <c r="AWJ49" s="68"/>
      <c r="AWK49" s="68"/>
      <c r="AWL49" s="68"/>
      <c r="AWM49" s="68"/>
      <c r="AWN49" s="68"/>
      <c r="AWO49" s="68"/>
      <c r="AWP49" s="68"/>
      <c r="AWQ49" s="68"/>
      <c r="AWR49" s="68"/>
      <c r="AWS49" s="68"/>
      <c r="AWT49" s="68"/>
      <c r="AWU49" s="68"/>
      <c r="AWV49" s="68"/>
      <c r="AWW49" s="68"/>
      <c r="AWX49" s="68"/>
      <c r="AWY49" s="68"/>
      <c r="AWZ49" s="68"/>
      <c r="AXA49" s="68"/>
      <c r="AXB49" s="68"/>
      <c r="AXC49" s="68"/>
      <c r="AXD49" s="68"/>
      <c r="AXE49" s="68"/>
      <c r="AXF49" s="68"/>
      <c r="AXG49" s="68"/>
      <c r="AXH49" s="68"/>
      <c r="AXI49" s="68"/>
      <c r="AXJ49" s="68"/>
      <c r="AXK49" s="68"/>
      <c r="AXL49" s="68"/>
      <c r="AXM49" s="68"/>
      <c r="AXN49" s="68"/>
      <c r="AXO49" s="68"/>
      <c r="AXP49" s="68"/>
      <c r="AXQ49" s="68"/>
      <c r="AXR49" s="68"/>
      <c r="AXS49" s="68"/>
      <c r="AXT49" s="68"/>
      <c r="AXU49" s="68"/>
      <c r="AXV49" s="68"/>
      <c r="AXW49" s="68"/>
      <c r="AXX49" s="68"/>
      <c r="AXY49" s="68"/>
      <c r="AXZ49" s="68"/>
      <c r="AYA49" s="68"/>
      <c r="AYB49" s="68"/>
      <c r="AYC49" s="68"/>
      <c r="AYD49" s="68"/>
      <c r="AYE49" s="68"/>
      <c r="AYF49" s="68"/>
      <c r="AYG49" s="68"/>
      <c r="AYH49" s="68"/>
      <c r="AYI49" s="68"/>
      <c r="AYJ49" s="68"/>
      <c r="AYK49" s="68"/>
      <c r="AYL49" s="68"/>
      <c r="AYM49" s="68"/>
      <c r="AYN49" s="68"/>
      <c r="AYO49" s="68"/>
      <c r="AYP49" s="68"/>
      <c r="AYQ49" s="68"/>
      <c r="AYR49" s="68"/>
      <c r="AYS49" s="68"/>
      <c r="AYT49" s="68"/>
      <c r="AYU49" s="68"/>
      <c r="AYV49" s="68"/>
      <c r="AYW49" s="68"/>
      <c r="AYX49" s="68"/>
      <c r="AYY49" s="68"/>
      <c r="AYZ49" s="68"/>
      <c r="AZA49" s="68"/>
      <c r="AZB49" s="68"/>
      <c r="AZC49" s="68"/>
      <c r="AZD49" s="68"/>
      <c r="AZE49" s="68"/>
      <c r="AZF49" s="68"/>
      <c r="AZG49" s="68"/>
      <c r="AZH49" s="68"/>
      <c r="AZI49" s="68"/>
      <c r="AZJ49" s="68"/>
      <c r="AZK49" s="68"/>
      <c r="AZL49" s="68"/>
      <c r="AZM49" s="68"/>
      <c r="AZN49" s="68"/>
      <c r="AZO49" s="68"/>
      <c r="AZP49" s="68"/>
      <c r="AZQ49" s="68"/>
      <c r="AZR49" s="68"/>
      <c r="AZS49" s="68"/>
      <c r="AZT49" s="68"/>
      <c r="AZU49" s="68"/>
      <c r="AZV49" s="68"/>
      <c r="AZW49" s="68"/>
      <c r="AZX49" s="68"/>
      <c r="AZY49" s="68"/>
      <c r="AZZ49" s="68"/>
      <c r="BAA49" s="68"/>
      <c r="BAB49" s="68"/>
      <c r="BAC49" s="68"/>
      <c r="BAD49" s="68"/>
      <c r="BAE49" s="68"/>
      <c r="BAF49" s="68"/>
      <c r="BAG49" s="68"/>
      <c r="BAH49" s="68"/>
      <c r="BAI49" s="68"/>
      <c r="BAJ49" s="68"/>
      <c r="BAK49" s="68"/>
      <c r="BAL49" s="68"/>
      <c r="BAM49" s="68"/>
      <c r="BAN49" s="68"/>
      <c r="BAO49" s="68"/>
      <c r="BAP49" s="68"/>
      <c r="BAQ49" s="68"/>
      <c r="BAR49" s="68"/>
      <c r="BAS49" s="68"/>
      <c r="BAT49" s="68"/>
      <c r="BAU49" s="68"/>
      <c r="BAV49" s="68"/>
      <c r="BAW49" s="68"/>
      <c r="BAX49" s="68"/>
      <c r="BAY49" s="68"/>
      <c r="BAZ49" s="68"/>
      <c r="BBA49" s="68"/>
      <c r="BBB49" s="68"/>
      <c r="BBC49" s="68"/>
      <c r="BBD49" s="68"/>
      <c r="BBE49" s="68"/>
      <c r="BBF49" s="68"/>
      <c r="BBG49" s="68"/>
      <c r="BBH49" s="68"/>
      <c r="BBI49" s="68"/>
      <c r="BBJ49" s="68"/>
      <c r="BBK49" s="68"/>
      <c r="BBL49" s="68"/>
      <c r="BBM49" s="68"/>
      <c r="BBN49" s="68"/>
      <c r="BBO49" s="68"/>
      <c r="BBP49" s="68"/>
      <c r="BBQ49" s="68"/>
      <c r="BBR49" s="68"/>
      <c r="BBS49" s="68"/>
      <c r="BBT49" s="68"/>
      <c r="BBU49" s="68"/>
      <c r="BBV49" s="68"/>
      <c r="BBW49" s="68"/>
      <c r="BBX49" s="68"/>
      <c r="BBY49" s="68"/>
      <c r="BBZ49" s="68"/>
      <c r="BCA49" s="68"/>
      <c r="BCB49" s="68"/>
      <c r="BCC49" s="68"/>
      <c r="BCD49" s="68"/>
      <c r="BCE49" s="68"/>
      <c r="BCF49" s="68"/>
      <c r="BCG49" s="68"/>
      <c r="BCH49" s="68"/>
      <c r="BCI49" s="68"/>
      <c r="BCJ49" s="68"/>
      <c r="BCK49" s="68"/>
      <c r="BCL49" s="68"/>
      <c r="BCM49" s="68"/>
      <c r="BCN49" s="68"/>
      <c r="BCO49" s="68"/>
      <c r="BCP49" s="68"/>
      <c r="BCQ49" s="68"/>
      <c r="BCR49" s="68"/>
      <c r="BCS49" s="68"/>
      <c r="BCT49" s="68"/>
      <c r="BCU49" s="68"/>
      <c r="BCV49" s="68"/>
      <c r="BCW49" s="68"/>
      <c r="BCX49" s="68"/>
      <c r="BCY49" s="68"/>
      <c r="BCZ49" s="68"/>
      <c r="BDA49" s="68"/>
      <c r="BDB49" s="68"/>
      <c r="BDC49" s="68"/>
      <c r="BDD49" s="68"/>
      <c r="BDE49" s="68"/>
      <c r="BDF49" s="68"/>
      <c r="BDG49" s="68"/>
      <c r="BDH49" s="68"/>
      <c r="BDI49" s="68"/>
      <c r="BDJ49" s="68"/>
      <c r="BDK49" s="68"/>
      <c r="BDL49" s="68"/>
      <c r="BDM49" s="68"/>
      <c r="BDN49" s="68"/>
      <c r="BDO49" s="68"/>
      <c r="BDP49" s="68"/>
      <c r="BDQ49" s="68"/>
      <c r="BDR49" s="68"/>
      <c r="BDS49" s="68"/>
      <c r="BDT49" s="68"/>
      <c r="BDU49" s="68"/>
      <c r="BDV49" s="68"/>
      <c r="BDW49" s="68"/>
      <c r="BDX49" s="68"/>
      <c r="BDY49" s="68"/>
      <c r="BDZ49" s="68"/>
      <c r="BEA49" s="68"/>
      <c r="BEB49" s="68"/>
      <c r="BEC49" s="68"/>
      <c r="BED49" s="68"/>
      <c r="BEE49" s="68"/>
      <c r="BEF49" s="68"/>
      <c r="BEG49" s="68"/>
      <c r="BEH49" s="68"/>
      <c r="BEI49" s="68"/>
      <c r="BEJ49" s="68"/>
      <c r="BEK49" s="68"/>
      <c r="BEL49" s="68"/>
      <c r="BEM49" s="68"/>
      <c r="BEN49" s="68"/>
      <c r="BEO49" s="68"/>
      <c r="BEP49" s="68"/>
      <c r="BEQ49" s="68"/>
      <c r="BER49" s="68"/>
      <c r="BES49" s="68"/>
      <c r="BET49" s="68"/>
      <c r="BEU49" s="68"/>
      <c r="BEV49" s="68"/>
      <c r="BEW49" s="68"/>
      <c r="BEX49" s="68"/>
      <c r="BEY49" s="68"/>
      <c r="BEZ49" s="68"/>
      <c r="BFA49" s="68"/>
      <c r="BFB49" s="68"/>
      <c r="BFC49" s="68"/>
      <c r="BFD49" s="68"/>
      <c r="BFE49" s="68"/>
      <c r="BFF49" s="68"/>
      <c r="BFG49" s="68"/>
      <c r="BFH49" s="68"/>
      <c r="BFI49" s="68"/>
      <c r="BFJ49" s="68"/>
      <c r="BFK49" s="68"/>
      <c r="BFL49" s="68"/>
      <c r="BFM49" s="68"/>
      <c r="BFN49" s="68"/>
      <c r="BFO49" s="68"/>
      <c r="BFP49" s="68"/>
      <c r="BFQ49" s="68"/>
      <c r="BFR49" s="68"/>
      <c r="BFS49" s="68"/>
      <c r="BFT49" s="68"/>
      <c r="BFU49" s="68"/>
      <c r="BFV49" s="68"/>
      <c r="BFW49" s="68"/>
      <c r="BFX49" s="68"/>
      <c r="BFY49" s="68"/>
      <c r="BFZ49" s="68"/>
      <c r="BGA49" s="68"/>
      <c r="BGB49" s="68"/>
      <c r="BGC49" s="68"/>
      <c r="BGD49" s="68"/>
      <c r="BGE49" s="68"/>
      <c r="BGF49" s="68"/>
      <c r="BGG49" s="68"/>
      <c r="BGH49" s="68"/>
      <c r="BGI49" s="68"/>
      <c r="BGJ49" s="68"/>
      <c r="BGK49" s="68"/>
      <c r="BGL49" s="68"/>
      <c r="BGM49" s="68"/>
      <c r="BGN49" s="68"/>
      <c r="BGO49" s="68"/>
      <c r="BGP49" s="68"/>
      <c r="BGQ49" s="68"/>
      <c r="BGR49" s="68"/>
      <c r="BGS49" s="68"/>
      <c r="BGT49" s="68"/>
      <c r="BGU49" s="68"/>
      <c r="BGV49" s="68"/>
      <c r="BGW49" s="68"/>
      <c r="BGX49" s="68"/>
      <c r="BGY49" s="68"/>
      <c r="BGZ49" s="68"/>
      <c r="BHA49" s="68"/>
      <c r="BHB49" s="68"/>
      <c r="BHC49" s="68"/>
      <c r="BHD49" s="68"/>
      <c r="BHE49" s="68"/>
      <c r="BHF49" s="68"/>
      <c r="BHG49" s="68"/>
      <c r="BHH49" s="68"/>
      <c r="BHI49" s="68"/>
      <c r="BHJ49" s="68"/>
      <c r="BHK49" s="68"/>
      <c r="BHL49" s="68"/>
      <c r="BHM49" s="68"/>
      <c r="BHN49" s="68"/>
      <c r="BHO49" s="68"/>
      <c r="BHP49" s="68"/>
      <c r="BHQ49" s="68"/>
      <c r="BHR49" s="68"/>
      <c r="BHS49" s="68"/>
      <c r="BHT49" s="68"/>
      <c r="BHU49" s="68"/>
      <c r="BHV49" s="68"/>
      <c r="BHW49" s="68"/>
      <c r="BHX49" s="68"/>
      <c r="BHY49" s="68"/>
      <c r="BHZ49" s="68"/>
      <c r="BIA49" s="68"/>
      <c r="BIB49" s="68"/>
      <c r="BIC49" s="68"/>
      <c r="BID49" s="68"/>
      <c r="BIE49" s="68"/>
      <c r="BIF49" s="68"/>
      <c r="BIG49" s="68"/>
      <c r="BIH49" s="68"/>
      <c r="BII49" s="68"/>
      <c r="BIJ49" s="68"/>
      <c r="BIK49" s="68"/>
      <c r="BIL49" s="68"/>
      <c r="BIM49" s="68"/>
      <c r="BIN49" s="68"/>
      <c r="BIO49" s="68"/>
      <c r="BIP49" s="68"/>
      <c r="BIQ49" s="68"/>
      <c r="BIR49" s="68"/>
      <c r="BIS49" s="68"/>
      <c r="BIT49" s="68"/>
      <c r="BIU49" s="68"/>
      <c r="BIV49" s="68"/>
      <c r="BIW49" s="68"/>
      <c r="BIX49" s="68"/>
      <c r="BIY49" s="68"/>
      <c r="BIZ49" s="68"/>
      <c r="BJA49" s="68"/>
      <c r="BJB49" s="68"/>
      <c r="BJC49" s="68"/>
      <c r="BJD49" s="68"/>
      <c r="BJE49" s="68"/>
      <c r="BJF49" s="68"/>
      <c r="BJG49" s="68"/>
      <c r="BJH49" s="68"/>
      <c r="BJI49" s="68"/>
      <c r="BJJ49" s="68"/>
      <c r="BJK49" s="68"/>
      <c r="BJL49" s="68"/>
      <c r="BJM49" s="68"/>
      <c r="BJN49" s="68"/>
      <c r="BJO49" s="68"/>
      <c r="BJP49" s="68"/>
      <c r="BJQ49" s="68"/>
      <c r="BJR49" s="68"/>
      <c r="BJS49" s="68"/>
      <c r="BJT49" s="68"/>
      <c r="BJU49" s="68"/>
      <c r="BJV49" s="68"/>
      <c r="BJW49" s="68"/>
      <c r="BJX49" s="68"/>
      <c r="BJY49" s="68"/>
      <c r="BJZ49" s="68"/>
      <c r="BKA49" s="68"/>
      <c r="BKB49" s="68"/>
      <c r="BKC49" s="68"/>
      <c r="BKD49" s="68"/>
      <c r="BKE49" s="68"/>
      <c r="BKF49" s="68"/>
      <c r="BKG49" s="68"/>
      <c r="BKH49" s="68"/>
      <c r="BKI49" s="68"/>
      <c r="BKJ49" s="68"/>
      <c r="BKK49" s="68"/>
      <c r="BKL49" s="68"/>
      <c r="BKM49" s="68"/>
      <c r="BKN49" s="68"/>
      <c r="BKO49" s="68"/>
      <c r="BKP49" s="68"/>
      <c r="BKQ49" s="68"/>
      <c r="BKR49" s="68"/>
      <c r="BKS49" s="68"/>
      <c r="BKT49" s="68"/>
      <c r="BKU49" s="68"/>
      <c r="BKV49" s="68"/>
      <c r="BKW49" s="68"/>
      <c r="BKX49" s="68"/>
      <c r="BKY49" s="68"/>
      <c r="BKZ49" s="68"/>
      <c r="BLA49" s="68"/>
      <c r="BLB49" s="68"/>
      <c r="BLC49" s="68"/>
      <c r="BLD49" s="68"/>
      <c r="BLE49" s="68"/>
      <c r="BLF49" s="68"/>
      <c r="BLG49" s="68"/>
      <c r="BLH49" s="68"/>
      <c r="BLI49" s="68"/>
      <c r="BLJ49" s="68"/>
      <c r="BLK49" s="68"/>
      <c r="BLL49" s="68"/>
      <c r="BLM49" s="68"/>
      <c r="BLN49" s="68"/>
      <c r="BLO49" s="68"/>
      <c r="BLP49" s="68"/>
      <c r="BLQ49" s="68"/>
      <c r="BLR49" s="68"/>
      <c r="BLS49" s="68"/>
      <c r="BLT49" s="68"/>
      <c r="BLU49" s="68"/>
      <c r="BLV49" s="68"/>
      <c r="BLW49" s="68"/>
      <c r="BLX49" s="68"/>
      <c r="BLY49" s="68"/>
      <c r="BLZ49" s="68"/>
      <c r="BMA49" s="68"/>
      <c r="BMB49" s="68"/>
      <c r="BMC49" s="68"/>
      <c r="BMD49" s="68"/>
      <c r="BME49" s="68"/>
      <c r="BMF49" s="68"/>
      <c r="BMG49" s="68"/>
      <c r="BMH49" s="68"/>
      <c r="BMI49" s="68"/>
      <c r="BMJ49" s="68"/>
      <c r="BMK49" s="68"/>
      <c r="BML49" s="68"/>
      <c r="BMM49" s="68"/>
      <c r="BMN49" s="68"/>
      <c r="BMO49" s="68"/>
      <c r="BMP49" s="68"/>
      <c r="BMQ49" s="68"/>
      <c r="BMR49" s="68"/>
      <c r="BMS49" s="68"/>
      <c r="BMT49" s="68"/>
      <c r="BMU49" s="68"/>
      <c r="BMV49" s="68"/>
      <c r="BMW49" s="68"/>
      <c r="BMX49" s="68"/>
      <c r="BMY49" s="68"/>
      <c r="BMZ49" s="68"/>
      <c r="BNA49" s="68"/>
      <c r="BNB49" s="68"/>
      <c r="BNC49" s="68"/>
      <c r="BND49" s="68"/>
      <c r="BNE49" s="68"/>
      <c r="BNF49" s="68"/>
      <c r="BNG49" s="68"/>
      <c r="BNH49" s="68"/>
      <c r="BNI49" s="68"/>
      <c r="BNJ49" s="68"/>
      <c r="BNK49" s="68"/>
      <c r="BNL49" s="68"/>
      <c r="BNM49" s="68"/>
      <c r="BNN49" s="68"/>
      <c r="BNO49" s="68"/>
      <c r="BNP49" s="68"/>
      <c r="BNQ49" s="68"/>
      <c r="BNR49" s="68"/>
      <c r="BNS49" s="68"/>
      <c r="BNT49" s="68"/>
      <c r="BNU49" s="68"/>
      <c r="BNV49" s="68"/>
      <c r="BNW49" s="68"/>
      <c r="BNX49" s="68"/>
      <c r="BNY49" s="68"/>
      <c r="BNZ49" s="68"/>
      <c r="BOA49" s="68"/>
      <c r="BOB49" s="68"/>
      <c r="BOC49" s="68"/>
      <c r="BOD49" s="68"/>
      <c r="BOE49" s="68"/>
      <c r="BOF49" s="68"/>
      <c r="BOG49" s="68"/>
      <c r="BOH49" s="68"/>
      <c r="BOI49" s="68"/>
      <c r="BOJ49" s="68"/>
      <c r="BOK49" s="68"/>
      <c r="BOL49" s="68"/>
      <c r="BOM49" s="68"/>
      <c r="BON49" s="68"/>
      <c r="BOO49" s="68"/>
      <c r="BOP49" s="68"/>
      <c r="BOQ49" s="68"/>
      <c r="BOR49" s="68"/>
      <c r="BOS49" s="68"/>
      <c r="BOT49" s="68"/>
      <c r="BOU49" s="68"/>
      <c r="BOV49" s="68"/>
      <c r="BOW49" s="68"/>
      <c r="BOX49" s="68"/>
      <c r="BOY49" s="68"/>
      <c r="BOZ49" s="68"/>
      <c r="BPA49" s="68"/>
      <c r="BPB49" s="68"/>
      <c r="BPC49" s="68"/>
      <c r="BPD49" s="68"/>
      <c r="BPE49" s="68"/>
      <c r="BPF49" s="68"/>
      <c r="BPG49" s="68"/>
      <c r="BPH49" s="68"/>
      <c r="BPI49" s="68"/>
      <c r="BPJ49" s="68"/>
      <c r="BPK49" s="68"/>
      <c r="BPL49" s="68"/>
      <c r="BPM49" s="68"/>
      <c r="BPN49" s="68"/>
      <c r="BPO49" s="68"/>
      <c r="BPP49" s="68"/>
      <c r="BPQ49" s="68"/>
      <c r="BPR49" s="68"/>
      <c r="BPS49" s="68"/>
      <c r="BPT49" s="68"/>
      <c r="BPU49" s="68"/>
      <c r="BPV49" s="68"/>
      <c r="BPW49" s="68"/>
      <c r="BPX49" s="68"/>
      <c r="BPY49" s="68"/>
      <c r="BPZ49" s="68"/>
      <c r="BQA49" s="68"/>
      <c r="BQB49" s="68"/>
      <c r="BQC49" s="68"/>
      <c r="BQD49" s="68"/>
      <c r="BQE49" s="68"/>
      <c r="BQF49" s="68"/>
      <c r="BQG49" s="68"/>
      <c r="BQH49" s="68"/>
      <c r="BQI49" s="68"/>
      <c r="BQJ49" s="68"/>
      <c r="BQK49" s="68"/>
      <c r="BQL49" s="68"/>
      <c r="BQM49" s="68"/>
      <c r="BQN49" s="68"/>
      <c r="BQO49" s="68"/>
      <c r="BQP49" s="68"/>
      <c r="BQQ49" s="68"/>
      <c r="BQR49" s="68"/>
      <c r="BQS49" s="68"/>
      <c r="BQT49" s="68"/>
      <c r="BQU49" s="68"/>
      <c r="BQV49" s="68"/>
      <c r="BQW49" s="68"/>
      <c r="BQX49" s="68"/>
      <c r="BQY49" s="68"/>
      <c r="BQZ49" s="68"/>
      <c r="BRA49" s="68"/>
      <c r="BRB49" s="68"/>
      <c r="BRC49" s="68"/>
      <c r="BRD49" s="68"/>
      <c r="BRE49" s="68"/>
      <c r="BRF49" s="68"/>
      <c r="BRG49" s="68"/>
      <c r="BRH49" s="68"/>
      <c r="BRI49" s="68"/>
      <c r="BRJ49" s="68"/>
      <c r="BRK49" s="68"/>
      <c r="BRL49" s="68"/>
      <c r="BRM49" s="68"/>
      <c r="BRN49" s="68"/>
      <c r="BRO49" s="68"/>
      <c r="BRP49" s="68"/>
      <c r="BRQ49" s="68"/>
      <c r="BRR49" s="68"/>
      <c r="BRS49" s="68"/>
      <c r="BRT49" s="68"/>
      <c r="BRU49" s="68"/>
      <c r="BRV49" s="68"/>
      <c r="BRW49" s="68"/>
      <c r="BRX49" s="68"/>
      <c r="BRY49" s="68"/>
      <c r="BRZ49" s="68"/>
      <c r="BSA49" s="68"/>
      <c r="BSB49" s="68"/>
      <c r="BSC49" s="68"/>
      <c r="BSD49" s="68"/>
      <c r="BSE49" s="68"/>
      <c r="BSF49" s="68"/>
      <c r="BSG49" s="68"/>
      <c r="BSH49" s="68"/>
      <c r="BSI49" s="68"/>
      <c r="BSJ49" s="68"/>
      <c r="BSK49" s="68"/>
      <c r="BSL49" s="68"/>
      <c r="BSM49" s="68"/>
      <c r="BSN49" s="68"/>
      <c r="BSO49" s="68"/>
      <c r="BSP49" s="68"/>
      <c r="BSQ49" s="68"/>
      <c r="BSR49" s="68"/>
      <c r="BSS49" s="68"/>
      <c r="BST49" s="68"/>
      <c r="BSU49" s="68"/>
      <c r="BSV49" s="68"/>
      <c r="BSW49" s="68"/>
      <c r="BSX49" s="68"/>
      <c r="BSY49" s="68"/>
      <c r="BSZ49" s="68"/>
      <c r="BTA49" s="68"/>
      <c r="BTB49" s="68"/>
      <c r="BTC49" s="68"/>
      <c r="BTD49" s="68"/>
      <c r="BTE49" s="68"/>
      <c r="BTF49" s="68"/>
      <c r="BTG49" s="68"/>
      <c r="BTH49" s="68"/>
      <c r="BTI49" s="68"/>
      <c r="BTJ49" s="68"/>
      <c r="BTK49" s="68"/>
      <c r="BTL49" s="68"/>
      <c r="BTM49" s="68"/>
      <c r="BTN49" s="68"/>
      <c r="BTO49" s="68"/>
      <c r="BTP49" s="68"/>
      <c r="BTQ49" s="68"/>
      <c r="BTR49" s="68"/>
      <c r="BTS49" s="68"/>
      <c r="BTT49" s="68"/>
      <c r="BTU49" s="68"/>
      <c r="BTV49" s="68"/>
      <c r="BTW49" s="68"/>
      <c r="BTX49" s="68"/>
      <c r="BTY49" s="68"/>
      <c r="BTZ49" s="68"/>
      <c r="BUA49" s="68"/>
      <c r="BUB49" s="68"/>
      <c r="BUC49" s="68"/>
      <c r="BUD49" s="68"/>
      <c r="BUE49" s="68"/>
      <c r="BUF49" s="68"/>
      <c r="BUG49" s="68"/>
      <c r="BUH49" s="68"/>
      <c r="BUI49" s="68"/>
      <c r="BUJ49" s="68"/>
      <c r="BUK49" s="68"/>
      <c r="BUL49" s="68"/>
      <c r="BUM49" s="68"/>
      <c r="BUN49" s="68"/>
      <c r="BUO49" s="68"/>
      <c r="BUP49" s="68"/>
      <c r="BUQ49" s="68"/>
      <c r="BUR49" s="68"/>
      <c r="BUS49" s="68"/>
      <c r="BUT49" s="68"/>
      <c r="BUU49" s="68"/>
      <c r="BUV49" s="68"/>
      <c r="BUW49" s="68"/>
      <c r="BUX49" s="68"/>
      <c r="BUY49" s="68"/>
      <c r="BUZ49" s="68"/>
      <c r="BVA49" s="68"/>
      <c r="BVB49" s="68"/>
      <c r="BVC49" s="68"/>
      <c r="BVD49" s="68"/>
      <c r="BVE49" s="68"/>
      <c r="BVF49" s="68"/>
      <c r="BVG49" s="68"/>
      <c r="BVH49" s="68"/>
      <c r="BVI49" s="68"/>
      <c r="BVJ49" s="68"/>
      <c r="BVK49" s="68"/>
      <c r="BVL49" s="68"/>
      <c r="BVM49" s="68"/>
      <c r="BVN49" s="68"/>
      <c r="BVO49" s="68"/>
      <c r="BVP49" s="68"/>
      <c r="BVQ49" s="68"/>
      <c r="BVR49" s="68"/>
      <c r="BVS49" s="68"/>
      <c r="BVT49" s="68"/>
      <c r="BVU49" s="68"/>
      <c r="BVV49" s="68"/>
      <c r="BVW49" s="68"/>
      <c r="BVX49" s="68"/>
      <c r="BVY49" s="68"/>
      <c r="BVZ49" s="68"/>
      <c r="BWA49" s="68"/>
      <c r="BWB49" s="68"/>
      <c r="BWC49" s="68"/>
      <c r="BWD49" s="68"/>
      <c r="BWE49" s="68"/>
      <c r="BWF49" s="68"/>
      <c r="BWG49" s="68"/>
      <c r="BWH49" s="68"/>
      <c r="BWI49" s="68"/>
      <c r="BWJ49" s="68"/>
      <c r="BWK49" s="68"/>
      <c r="BWL49" s="68"/>
      <c r="BWM49" s="68"/>
      <c r="BWN49" s="68"/>
      <c r="BWO49" s="68"/>
      <c r="BWP49" s="68"/>
      <c r="BWQ49" s="68"/>
      <c r="BWR49" s="68"/>
      <c r="BWS49" s="68"/>
      <c r="BWT49" s="68"/>
      <c r="BWU49" s="68"/>
      <c r="BWV49" s="68"/>
      <c r="BWW49" s="68"/>
      <c r="BWX49" s="68"/>
      <c r="BWY49" s="68"/>
      <c r="BWZ49" s="68"/>
      <c r="BXA49" s="68"/>
      <c r="BXB49" s="68"/>
      <c r="BXC49" s="68"/>
      <c r="BXD49" s="68"/>
      <c r="BXE49" s="68"/>
      <c r="BXF49" s="68"/>
      <c r="BXG49" s="68"/>
      <c r="BXH49" s="68"/>
      <c r="BXI49" s="68"/>
      <c r="BXJ49" s="68"/>
      <c r="BXK49" s="68"/>
      <c r="BXL49" s="68"/>
      <c r="BXM49" s="68"/>
      <c r="BXN49" s="68"/>
      <c r="BXO49" s="68"/>
      <c r="BXP49" s="68"/>
      <c r="BXQ49" s="68"/>
      <c r="BXR49" s="68"/>
      <c r="BXS49" s="68"/>
      <c r="BXT49" s="68"/>
      <c r="BXU49" s="68"/>
      <c r="BXV49" s="68"/>
      <c r="BXW49" s="68"/>
      <c r="BXX49" s="68"/>
      <c r="BXY49" s="68"/>
      <c r="BXZ49" s="68"/>
      <c r="BYA49" s="68"/>
      <c r="BYB49" s="68"/>
      <c r="BYC49" s="68"/>
      <c r="BYD49" s="68"/>
      <c r="BYE49" s="68"/>
      <c r="BYF49" s="68"/>
      <c r="BYG49" s="68"/>
      <c r="BYH49" s="68"/>
      <c r="BYI49" s="68"/>
      <c r="BYJ49" s="68"/>
      <c r="BYK49" s="68"/>
      <c r="BYL49" s="68"/>
      <c r="BYM49" s="68"/>
      <c r="BYN49" s="68"/>
      <c r="BYO49" s="68"/>
      <c r="BYP49" s="68"/>
      <c r="BYQ49" s="68"/>
      <c r="BYR49" s="68"/>
      <c r="BYS49" s="68"/>
      <c r="BYT49" s="68"/>
      <c r="BYU49" s="68"/>
      <c r="BYV49" s="68"/>
      <c r="BYW49" s="68"/>
      <c r="BYX49" s="68"/>
      <c r="BYY49" s="68"/>
      <c r="BYZ49" s="68"/>
      <c r="BZA49" s="68"/>
      <c r="BZB49" s="68"/>
      <c r="BZC49" s="68"/>
      <c r="BZD49" s="68"/>
      <c r="BZE49" s="68"/>
      <c r="BZF49" s="68"/>
      <c r="BZG49" s="68"/>
      <c r="BZH49" s="68"/>
      <c r="BZI49" s="68"/>
      <c r="BZJ49" s="68"/>
      <c r="BZK49" s="68"/>
      <c r="BZL49" s="68"/>
      <c r="BZM49" s="68"/>
      <c r="BZN49" s="68"/>
      <c r="BZO49" s="68"/>
      <c r="BZP49" s="68"/>
      <c r="BZQ49" s="68"/>
      <c r="BZR49" s="68"/>
      <c r="BZS49" s="68"/>
      <c r="BZT49" s="68"/>
      <c r="BZU49" s="68"/>
      <c r="BZV49" s="68"/>
      <c r="BZW49" s="68"/>
      <c r="BZX49" s="68"/>
      <c r="BZY49" s="68"/>
      <c r="BZZ49" s="68"/>
      <c r="CAA49" s="68"/>
      <c r="CAB49" s="68"/>
      <c r="CAC49" s="68"/>
      <c r="CAD49" s="68"/>
      <c r="CAE49" s="68"/>
      <c r="CAF49" s="68"/>
      <c r="CAG49" s="68"/>
      <c r="CAH49" s="68"/>
      <c r="CAI49" s="68"/>
      <c r="CAJ49" s="68"/>
      <c r="CAK49" s="68"/>
      <c r="CAL49" s="68"/>
      <c r="CAM49" s="68"/>
      <c r="CAN49" s="68"/>
      <c r="CAO49" s="68"/>
      <c r="CAP49" s="68"/>
      <c r="CAQ49" s="68"/>
      <c r="CAR49" s="68"/>
      <c r="CAS49" s="68"/>
      <c r="CAT49" s="68"/>
      <c r="CAU49" s="68"/>
      <c r="CAV49" s="68"/>
      <c r="CAW49" s="68"/>
      <c r="CAX49" s="68"/>
      <c r="CAY49" s="68"/>
      <c r="CAZ49" s="68"/>
      <c r="CBA49" s="68"/>
      <c r="CBB49" s="68"/>
      <c r="CBC49" s="68"/>
      <c r="CBD49" s="68"/>
      <c r="CBE49" s="68"/>
      <c r="CBF49" s="68"/>
      <c r="CBG49" s="68"/>
      <c r="CBH49" s="68"/>
      <c r="CBI49" s="68"/>
      <c r="CBJ49" s="68"/>
      <c r="CBK49" s="68"/>
      <c r="CBL49" s="68"/>
      <c r="CBM49" s="68"/>
      <c r="CBN49" s="68"/>
      <c r="CBO49" s="68"/>
      <c r="CBP49" s="68"/>
      <c r="CBQ49" s="68"/>
      <c r="CBR49" s="68"/>
      <c r="CBS49" s="68"/>
      <c r="CBT49" s="68"/>
      <c r="CBU49" s="68"/>
      <c r="CBV49" s="68"/>
      <c r="CBW49" s="68"/>
      <c r="CBX49" s="68"/>
      <c r="CBY49" s="68"/>
      <c r="CBZ49" s="68"/>
      <c r="CCA49" s="68"/>
      <c r="CCB49" s="68"/>
      <c r="CCC49" s="68"/>
      <c r="CCD49" s="68"/>
      <c r="CCE49" s="68"/>
      <c r="CCF49" s="68"/>
      <c r="CCG49" s="68"/>
      <c r="CCH49" s="68"/>
      <c r="CCI49" s="68"/>
      <c r="CCJ49" s="68"/>
      <c r="CCK49" s="68"/>
      <c r="CCL49" s="68"/>
      <c r="CCM49" s="68"/>
      <c r="CCN49" s="68"/>
      <c r="CCO49" s="68"/>
      <c r="CCP49" s="68"/>
      <c r="CCQ49" s="68"/>
      <c r="CCR49" s="68"/>
      <c r="CCS49" s="68"/>
      <c r="CCT49" s="68"/>
      <c r="CCU49" s="68"/>
      <c r="CCV49" s="68"/>
      <c r="CCW49" s="68"/>
      <c r="CCX49" s="68"/>
      <c r="CCY49" s="68"/>
      <c r="CCZ49" s="68"/>
      <c r="CDA49" s="68"/>
      <c r="CDB49" s="68"/>
      <c r="CDC49" s="68"/>
      <c r="CDD49" s="68"/>
      <c r="CDE49" s="68"/>
      <c r="CDF49" s="68"/>
      <c r="CDG49" s="68"/>
      <c r="CDH49" s="68"/>
      <c r="CDI49" s="68"/>
      <c r="CDJ49" s="68"/>
      <c r="CDK49" s="68"/>
      <c r="CDL49" s="68"/>
      <c r="CDM49" s="68"/>
      <c r="CDN49" s="68"/>
      <c r="CDO49" s="68"/>
      <c r="CDP49" s="68"/>
      <c r="CDQ49" s="68"/>
      <c r="CDR49" s="68"/>
      <c r="CDS49" s="68"/>
      <c r="CDT49" s="68"/>
      <c r="CDU49" s="68"/>
      <c r="CDV49" s="68"/>
      <c r="CDW49" s="68"/>
      <c r="CDX49" s="68"/>
      <c r="CDY49" s="68"/>
      <c r="CDZ49" s="68"/>
      <c r="CEA49" s="68"/>
      <c r="CEB49" s="68"/>
      <c r="CEC49" s="68"/>
      <c r="CED49" s="68"/>
      <c r="CEE49" s="68"/>
      <c r="CEF49" s="68"/>
      <c r="CEG49" s="68"/>
      <c r="CEH49" s="68"/>
      <c r="CEI49" s="68"/>
      <c r="CEJ49" s="68"/>
      <c r="CEK49" s="68"/>
      <c r="CEL49" s="68"/>
      <c r="CEM49" s="68"/>
      <c r="CEN49" s="68"/>
      <c r="CEO49" s="68"/>
      <c r="CEP49" s="68"/>
      <c r="CEQ49" s="68"/>
      <c r="CER49" s="68"/>
      <c r="CES49" s="68"/>
      <c r="CET49" s="68"/>
      <c r="CEU49" s="68"/>
      <c r="CEV49" s="68"/>
      <c r="CEW49" s="68"/>
      <c r="CEX49" s="68"/>
      <c r="CEY49" s="68"/>
      <c r="CEZ49" s="68"/>
      <c r="CFA49" s="68"/>
      <c r="CFB49" s="68"/>
      <c r="CFC49" s="68"/>
      <c r="CFD49" s="68"/>
      <c r="CFE49" s="68"/>
      <c r="CFF49" s="68"/>
      <c r="CFG49" s="68"/>
      <c r="CFH49" s="68"/>
      <c r="CFI49" s="68"/>
      <c r="CFJ49" s="68"/>
      <c r="CFK49" s="68"/>
      <c r="CFL49" s="68"/>
      <c r="CFM49" s="68"/>
      <c r="CFN49" s="68"/>
      <c r="CFO49" s="68"/>
      <c r="CFP49" s="68"/>
      <c r="CFQ49" s="68"/>
      <c r="CFR49" s="68"/>
      <c r="CFS49" s="68"/>
      <c r="CFT49" s="68"/>
      <c r="CFU49" s="68"/>
      <c r="CFV49" s="68"/>
      <c r="CFW49" s="68"/>
      <c r="CFX49" s="68"/>
      <c r="CFY49" s="68"/>
      <c r="CFZ49" s="68"/>
      <c r="CGA49" s="68"/>
      <c r="CGB49" s="68"/>
      <c r="CGC49" s="68"/>
      <c r="CGD49" s="68"/>
      <c r="CGE49" s="68"/>
      <c r="CGF49" s="68"/>
      <c r="CGG49" s="68"/>
      <c r="CGH49" s="68"/>
      <c r="CGI49" s="68"/>
      <c r="CGJ49" s="68"/>
      <c r="CGK49" s="68"/>
      <c r="CGL49" s="68"/>
      <c r="CGM49" s="68"/>
      <c r="CGN49" s="68"/>
      <c r="CGO49" s="68"/>
      <c r="CGP49" s="68"/>
      <c r="CGQ49" s="68"/>
      <c r="CGR49" s="68"/>
      <c r="CGS49" s="68"/>
      <c r="CGT49" s="68"/>
      <c r="CGU49" s="68"/>
      <c r="CGV49" s="68"/>
      <c r="CGW49" s="68"/>
      <c r="CGX49" s="68"/>
      <c r="CGY49" s="68"/>
      <c r="CGZ49" s="68"/>
      <c r="CHA49" s="68"/>
      <c r="CHB49" s="68"/>
      <c r="CHC49" s="68"/>
      <c r="CHD49" s="68"/>
      <c r="CHE49" s="68"/>
      <c r="CHF49" s="68"/>
      <c r="CHG49" s="68"/>
      <c r="CHH49" s="68"/>
      <c r="CHI49" s="68"/>
      <c r="CHJ49" s="68"/>
      <c r="CHK49" s="68"/>
      <c r="CHL49" s="68"/>
      <c r="CHM49" s="68"/>
      <c r="CHN49" s="68"/>
      <c r="CHO49" s="68"/>
      <c r="CHP49" s="68"/>
      <c r="CHQ49" s="68"/>
      <c r="CHR49" s="68"/>
      <c r="CHS49" s="68"/>
      <c r="CHT49" s="68"/>
      <c r="CHU49" s="68"/>
      <c r="CHV49" s="68"/>
      <c r="CHW49" s="68"/>
      <c r="CHX49" s="68"/>
      <c r="CHY49" s="68"/>
      <c r="CHZ49" s="68"/>
      <c r="CIA49" s="68"/>
      <c r="CIB49" s="68"/>
      <c r="CIC49" s="68"/>
      <c r="CID49" s="68"/>
      <c r="CIE49" s="68"/>
      <c r="CIF49" s="68"/>
      <c r="CIG49" s="68"/>
      <c r="CIH49" s="68"/>
      <c r="CII49" s="68"/>
      <c r="CIJ49" s="68"/>
      <c r="CIK49" s="68"/>
      <c r="CIL49" s="68"/>
      <c r="CIM49" s="68"/>
      <c r="CIN49" s="68"/>
      <c r="CIO49" s="68"/>
      <c r="CIP49" s="68"/>
      <c r="CIQ49" s="68"/>
      <c r="CIR49" s="68"/>
      <c r="CIS49" s="68"/>
      <c r="CIT49" s="68"/>
      <c r="CIU49" s="68"/>
      <c r="CIV49" s="68"/>
      <c r="CIW49" s="68"/>
      <c r="CIX49" s="68"/>
      <c r="CIY49" s="68"/>
      <c r="CIZ49" s="68"/>
      <c r="CJA49" s="68"/>
      <c r="CJB49" s="68"/>
      <c r="CJC49" s="68"/>
      <c r="CJD49" s="68"/>
      <c r="CJE49" s="68"/>
      <c r="CJF49" s="68"/>
      <c r="CJG49" s="68"/>
      <c r="CJH49" s="68"/>
      <c r="CJI49" s="68"/>
      <c r="CJJ49" s="68"/>
      <c r="CJK49" s="68"/>
      <c r="CJL49" s="68"/>
      <c r="CJM49" s="68"/>
      <c r="CJN49" s="68"/>
      <c r="CJO49" s="68"/>
      <c r="CJP49" s="68"/>
      <c r="CJQ49" s="68"/>
      <c r="CJR49" s="68"/>
      <c r="CJS49" s="68"/>
      <c r="CJT49" s="68"/>
      <c r="CJU49" s="68"/>
      <c r="CJV49" s="68"/>
      <c r="CJW49" s="68"/>
      <c r="CJX49" s="68"/>
      <c r="CJY49" s="68"/>
      <c r="CJZ49" s="68"/>
      <c r="CKA49" s="68"/>
      <c r="CKB49" s="68"/>
      <c r="CKC49" s="68"/>
      <c r="CKD49" s="68"/>
      <c r="CKE49" s="68"/>
      <c r="CKF49" s="68"/>
      <c r="CKG49" s="68"/>
      <c r="CKH49" s="68"/>
      <c r="CKI49" s="68"/>
      <c r="CKJ49" s="68"/>
      <c r="CKK49" s="68"/>
      <c r="CKL49" s="68"/>
      <c r="CKM49" s="68"/>
      <c r="CKN49" s="68"/>
      <c r="CKO49" s="68"/>
      <c r="CKP49" s="68"/>
      <c r="CKQ49" s="68"/>
      <c r="CKR49" s="68"/>
      <c r="CKS49" s="68"/>
      <c r="CKT49" s="68"/>
      <c r="CKU49" s="68"/>
      <c r="CKV49" s="68"/>
      <c r="CKW49" s="68"/>
      <c r="CKX49" s="68"/>
      <c r="CKY49" s="68"/>
      <c r="CKZ49" s="68"/>
      <c r="CLA49" s="68"/>
      <c r="CLB49" s="68"/>
      <c r="CLC49" s="68"/>
      <c r="CLD49" s="68"/>
      <c r="CLE49" s="68"/>
      <c r="CLF49" s="68"/>
      <c r="CLG49" s="68"/>
      <c r="CLH49" s="68"/>
      <c r="CLI49" s="68"/>
      <c r="CLJ49" s="68"/>
      <c r="CLK49" s="68"/>
      <c r="CLL49" s="68"/>
      <c r="CLM49" s="68"/>
      <c r="CLN49" s="68"/>
      <c r="CLO49" s="68"/>
      <c r="CLP49" s="68"/>
      <c r="CLQ49" s="68"/>
      <c r="CLR49" s="68"/>
      <c r="CLS49" s="68"/>
      <c r="CLT49" s="68"/>
      <c r="CLU49" s="68"/>
      <c r="CLV49" s="68"/>
      <c r="CLW49" s="68"/>
      <c r="CLX49" s="68"/>
      <c r="CLY49" s="68"/>
      <c r="CLZ49" s="68"/>
      <c r="CMA49" s="68"/>
      <c r="CMB49" s="68"/>
      <c r="CMC49" s="68"/>
      <c r="CMD49" s="68"/>
      <c r="CME49" s="68"/>
      <c r="CMF49" s="68"/>
      <c r="CMG49" s="68"/>
      <c r="CMH49" s="68"/>
      <c r="CMI49" s="68"/>
      <c r="CMJ49" s="68"/>
      <c r="CMK49" s="68"/>
      <c r="CML49" s="68"/>
      <c r="CMM49" s="68"/>
      <c r="CMN49" s="68"/>
      <c r="CMO49" s="68"/>
      <c r="CMP49" s="68"/>
      <c r="CMQ49" s="68"/>
      <c r="CMR49" s="68"/>
      <c r="CMS49" s="68"/>
      <c r="CMT49" s="68"/>
      <c r="CMU49" s="68"/>
      <c r="CMV49" s="68"/>
      <c r="CMW49" s="68"/>
      <c r="CMX49" s="68"/>
      <c r="CMY49" s="68"/>
      <c r="CMZ49" s="68"/>
      <c r="CNA49" s="68"/>
      <c r="CNB49" s="68"/>
      <c r="CNC49" s="68"/>
      <c r="CND49" s="68"/>
      <c r="CNE49" s="68"/>
      <c r="CNF49" s="68"/>
      <c r="CNG49" s="68"/>
      <c r="CNH49" s="68"/>
      <c r="CNI49" s="68"/>
      <c r="CNJ49" s="68"/>
      <c r="CNK49" s="68"/>
      <c r="CNL49" s="68"/>
      <c r="CNM49" s="68"/>
      <c r="CNN49" s="68"/>
      <c r="CNO49" s="68"/>
      <c r="CNP49" s="68"/>
      <c r="CNQ49" s="68"/>
      <c r="CNR49" s="68"/>
      <c r="CNS49" s="68"/>
      <c r="CNT49" s="68"/>
      <c r="CNU49" s="68"/>
      <c r="CNV49" s="68"/>
      <c r="CNW49" s="68"/>
      <c r="CNX49" s="68"/>
      <c r="CNY49" s="68"/>
      <c r="CNZ49" s="68"/>
      <c r="COA49" s="68"/>
      <c r="COB49" s="68"/>
      <c r="COC49" s="68"/>
      <c r="COD49" s="68"/>
      <c r="COE49" s="68"/>
      <c r="COF49" s="68"/>
      <c r="COG49" s="68"/>
      <c r="COH49" s="68"/>
      <c r="COI49" s="68"/>
      <c r="COJ49" s="68"/>
      <c r="COK49" s="68"/>
      <c r="COL49" s="68"/>
      <c r="COM49" s="68"/>
      <c r="CON49" s="68"/>
      <c r="COO49" s="68"/>
      <c r="COP49" s="68"/>
      <c r="COQ49" s="68"/>
      <c r="COR49" s="68"/>
      <c r="COS49" s="68"/>
      <c r="COT49" s="68"/>
      <c r="COU49" s="68"/>
      <c r="COV49" s="68"/>
      <c r="COW49" s="68"/>
      <c r="COX49" s="68"/>
      <c r="COY49" s="68"/>
      <c r="COZ49" s="68"/>
      <c r="CPA49" s="68"/>
      <c r="CPB49" s="68"/>
      <c r="CPC49" s="68"/>
      <c r="CPD49" s="68"/>
      <c r="CPE49" s="68"/>
      <c r="CPF49" s="68"/>
      <c r="CPG49" s="68"/>
      <c r="CPH49" s="68"/>
      <c r="CPI49" s="68"/>
      <c r="CPJ49" s="68"/>
      <c r="CPK49" s="68"/>
      <c r="CPL49" s="68"/>
      <c r="CPM49" s="68"/>
      <c r="CPN49" s="68"/>
      <c r="CPO49" s="68"/>
      <c r="CPP49" s="68"/>
      <c r="CPQ49" s="68"/>
      <c r="CPR49" s="68"/>
      <c r="CPS49" s="68"/>
      <c r="CPT49" s="68"/>
      <c r="CPU49" s="68"/>
      <c r="CPV49" s="68"/>
      <c r="CPW49" s="68"/>
      <c r="CPX49" s="68"/>
      <c r="CPY49" s="68"/>
      <c r="CPZ49" s="68"/>
      <c r="CQA49" s="68"/>
      <c r="CQB49" s="68"/>
      <c r="CQC49" s="68"/>
      <c r="CQD49" s="68"/>
      <c r="CQE49" s="68"/>
      <c r="CQF49" s="68"/>
      <c r="CQG49" s="68"/>
      <c r="CQH49" s="68"/>
      <c r="CQI49" s="68"/>
      <c r="CQJ49" s="68"/>
      <c r="CQK49" s="68"/>
      <c r="CQL49" s="68"/>
      <c r="CQM49" s="68"/>
      <c r="CQN49" s="68"/>
      <c r="CQO49" s="68"/>
      <c r="CQP49" s="68"/>
      <c r="CQQ49" s="68"/>
      <c r="CQR49" s="68"/>
      <c r="CQS49" s="68"/>
      <c r="CQT49" s="68"/>
      <c r="CQU49" s="68"/>
      <c r="CQV49" s="68"/>
      <c r="CQW49" s="68"/>
      <c r="CQX49" s="68"/>
      <c r="CQY49" s="68"/>
      <c r="CQZ49" s="68"/>
      <c r="CRA49" s="68"/>
      <c r="CRB49" s="68"/>
      <c r="CRC49" s="68"/>
      <c r="CRD49" s="68"/>
      <c r="CRE49" s="68"/>
      <c r="CRF49" s="68"/>
      <c r="CRG49" s="68"/>
      <c r="CRH49" s="68"/>
      <c r="CRI49" s="68"/>
      <c r="CRJ49" s="68"/>
      <c r="CRK49" s="68"/>
      <c r="CRL49" s="68"/>
      <c r="CRM49" s="68"/>
      <c r="CRN49" s="68"/>
      <c r="CRO49" s="68"/>
      <c r="CRP49" s="68"/>
      <c r="CRQ49" s="68"/>
      <c r="CRR49" s="68"/>
      <c r="CRS49" s="68"/>
      <c r="CRT49" s="68"/>
      <c r="CRU49" s="68"/>
      <c r="CRV49" s="68"/>
      <c r="CRW49" s="68"/>
      <c r="CRX49" s="68"/>
      <c r="CRY49" s="68"/>
      <c r="CRZ49" s="68"/>
      <c r="CSA49" s="68"/>
      <c r="CSB49" s="68"/>
      <c r="CSC49" s="68"/>
      <c r="CSD49" s="68"/>
      <c r="CSE49" s="68"/>
      <c r="CSF49" s="68"/>
      <c r="CSG49" s="68"/>
      <c r="CSH49" s="68"/>
      <c r="CSI49" s="68"/>
      <c r="CSJ49" s="68"/>
      <c r="CSK49" s="68"/>
      <c r="CSL49" s="68"/>
      <c r="CSM49" s="68"/>
      <c r="CSN49" s="68"/>
      <c r="CSO49" s="68"/>
      <c r="CSP49" s="68"/>
      <c r="CSQ49" s="68"/>
      <c r="CSR49" s="68"/>
      <c r="CSS49" s="68"/>
      <c r="CST49" s="68"/>
      <c r="CSU49" s="68"/>
      <c r="CSV49" s="68"/>
      <c r="CSW49" s="68"/>
      <c r="CSX49" s="68"/>
      <c r="CSY49" s="68"/>
      <c r="CSZ49" s="68"/>
      <c r="CTA49" s="68"/>
      <c r="CTB49" s="68"/>
      <c r="CTC49" s="68"/>
      <c r="CTD49" s="68"/>
      <c r="CTE49" s="68"/>
      <c r="CTF49" s="68"/>
      <c r="CTG49" s="68"/>
      <c r="CTH49" s="68"/>
      <c r="CTI49" s="68"/>
      <c r="CTJ49" s="68"/>
      <c r="CTK49" s="68"/>
      <c r="CTL49" s="68"/>
      <c r="CTM49" s="68"/>
      <c r="CTN49" s="68"/>
      <c r="CTO49" s="68"/>
      <c r="CTP49" s="68"/>
      <c r="CTQ49" s="68"/>
      <c r="CTR49" s="68"/>
      <c r="CTS49" s="68"/>
      <c r="CTT49" s="68"/>
      <c r="CTU49" s="68"/>
      <c r="CTV49" s="68"/>
      <c r="CTW49" s="68"/>
      <c r="CTX49" s="68"/>
      <c r="CTY49" s="68"/>
      <c r="CTZ49" s="68"/>
      <c r="CUA49" s="68"/>
      <c r="CUB49" s="68"/>
      <c r="CUC49" s="68"/>
      <c r="CUD49" s="68"/>
      <c r="CUE49" s="68"/>
      <c r="CUF49" s="68"/>
      <c r="CUG49" s="68"/>
      <c r="CUH49" s="68"/>
      <c r="CUI49" s="68"/>
      <c r="CUJ49" s="68"/>
      <c r="CUK49" s="68"/>
      <c r="CUL49" s="68"/>
      <c r="CUM49" s="68"/>
      <c r="CUN49" s="68"/>
      <c r="CUO49" s="68"/>
      <c r="CUP49" s="68"/>
      <c r="CUQ49" s="68"/>
      <c r="CUR49" s="68"/>
      <c r="CUS49" s="68"/>
      <c r="CUT49" s="68"/>
      <c r="CUU49" s="68"/>
      <c r="CUV49" s="68"/>
      <c r="CUW49" s="68"/>
      <c r="CUX49" s="68"/>
      <c r="CUY49" s="68"/>
      <c r="CUZ49" s="68"/>
      <c r="CVA49" s="68"/>
      <c r="CVB49" s="68"/>
      <c r="CVC49" s="68"/>
      <c r="CVD49" s="68"/>
      <c r="CVE49" s="68"/>
      <c r="CVF49" s="68"/>
      <c r="CVG49" s="68"/>
      <c r="CVH49" s="68"/>
      <c r="CVI49" s="68"/>
      <c r="CVJ49" s="68"/>
      <c r="CVK49" s="68"/>
      <c r="CVL49" s="68"/>
      <c r="CVM49" s="68"/>
      <c r="CVN49" s="68"/>
      <c r="CVO49" s="68"/>
      <c r="CVP49" s="68"/>
      <c r="CVQ49" s="68"/>
      <c r="CVR49" s="68"/>
      <c r="CVS49" s="68"/>
      <c r="CVT49" s="68"/>
      <c r="CVU49" s="68"/>
      <c r="CVV49" s="68"/>
      <c r="CVW49" s="68"/>
      <c r="CVX49" s="68"/>
      <c r="CVY49" s="68"/>
      <c r="CVZ49" s="68"/>
      <c r="CWA49" s="68"/>
      <c r="CWB49" s="68"/>
      <c r="CWC49" s="68"/>
      <c r="CWD49" s="68"/>
      <c r="CWE49" s="68"/>
      <c r="CWF49" s="68"/>
      <c r="CWG49" s="68"/>
      <c r="CWH49" s="68"/>
      <c r="CWI49" s="68"/>
      <c r="CWJ49" s="68"/>
      <c r="CWK49" s="68"/>
      <c r="CWL49" s="68"/>
      <c r="CWM49" s="68"/>
      <c r="CWN49" s="68"/>
      <c r="CWO49" s="68"/>
      <c r="CWP49" s="68"/>
      <c r="CWQ49" s="68"/>
      <c r="CWR49" s="68"/>
      <c r="CWS49" s="68"/>
      <c r="CWT49" s="68"/>
      <c r="CWU49" s="68"/>
      <c r="CWV49" s="68"/>
      <c r="CWW49" s="68"/>
      <c r="CWX49" s="68"/>
      <c r="CWY49" s="68"/>
      <c r="CWZ49" s="68"/>
      <c r="CXA49" s="68"/>
      <c r="CXB49" s="68"/>
      <c r="CXC49" s="68"/>
      <c r="CXD49" s="68"/>
      <c r="CXE49" s="68"/>
      <c r="CXF49" s="68"/>
      <c r="CXG49" s="68"/>
      <c r="CXH49" s="68"/>
      <c r="CXI49" s="68"/>
      <c r="CXJ49" s="68"/>
      <c r="CXK49" s="68"/>
      <c r="CXL49" s="68"/>
      <c r="CXM49" s="68"/>
      <c r="CXN49" s="68"/>
      <c r="CXO49" s="68"/>
      <c r="CXP49" s="68"/>
      <c r="CXQ49" s="68"/>
      <c r="CXR49" s="68"/>
      <c r="CXS49" s="68"/>
      <c r="CXT49" s="68"/>
      <c r="CXU49" s="68"/>
      <c r="CXV49" s="68"/>
      <c r="CXW49" s="68"/>
      <c r="CXX49" s="68"/>
      <c r="CXY49" s="68"/>
      <c r="CXZ49" s="68"/>
      <c r="CYA49" s="68"/>
      <c r="CYB49" s="68"/>
      <c r="CYC49" s="68"/>
      <c r="CYD49" s="68"/>
      <c r="CYE49" s="68"/>
      <c r="CYF49" s="68"/>
      <c r="CYG49" s="68"/>
      <c r="CYH49" s="68"/>
      <c r="CYI49" s="68"/>
      <c r="CYJ49" s="68"/>
      <c r="CYK49" s="68"/>
      <c r="CYL49" s="68"/>
      <c r="CYM49" s="68"/>
      <c r="CYN49" s="68"/>
      <c r="CYO49" s="68"/>
      <c r="CYP49" s="68"/>
      <c r="CYQ49" s="68"/>
      <c r="CYR49" s="68"/>
      <c r="CYS49" s="68"/>
      <c r="CYT49" s="68"/>
      <c r="CYU49" s="68"/>
      <c r="CYV49" s="68"/>
      <c r="CYW49" s="68"/>
      <c r="CYX49" s="68"/>
      <c r="CYY49" s="68"/>
      <c r="CYZ49" s="68"/>
      <c r="CZA49" s="68"/>
      <c r="CZB49" s="68"/>
      <c r="CZC49" s="68"/>
      <c r="CZD49" s="68"/>
      <c r="CZE49" s="68"/>
      <c r="CZF49" s="68"/>
      <c r="CZG49" s="68"/>
      <c r="CZH49" s="68"/>
      <c r="CZI49" s="68"/>
      <c r="CZJ49" s="68"/>
      <c r="CZK49" s="68"/>
      <c r="CZL49" s="68"/>
      <c r="CZM49" s="68"/>
      <c r="CZN49" s="68"/>
      <c r="CZO49" s="68"/>
      <c r="CZP49" s="68"/>
      <c r="CZQ49" s="68"/>
      <c r="CZR49" s="68"/>
      <c r="CZS49" s="68"/>
      <c r="CZT49" s="68"/>
      <c r="CZU49" s="68"/>
      <c r="CZV49" s="68"/>
      <c r="CZW49" s="68"/>
      <c r="CZX49" s="68"/>
      <c r="CZY49" s="68"/>
      <c r="CZZ49" s="68"/>
      <c r="DAA49" s="68"/>
      <c r="DAB49" s="68"/>
      <c r="DAC49" s="68"/>
      <c r="DAD49" s="68"/>
      <c r="DAE49" s="68"/>
      <c r="DAF49" s="68"/>
      <c r="DAG49" s="68"/>
      <c r="DAH49" s="68"/>
      <c r="DAI49" s="68"/>
      <c r="DAJ49" s="68"/>
      <c r="DAK49" s="68"/>
      <c r="DAL49" s="68"/>
      <c r="DAM49" s="68"/>
      <c r="DAN49" s="68"/>
      <c r="DAO49" s="68"/>
      <c r="DAP49" s="68"/>
      <c r="DAQ49" s="68"/>
      <c r="DAR49" s="68"/>
      <c r="DAS49" s="68"/>
      <c r="DAT49" s="68"/>
      <c r="DAU49" s="68"/>
      <c r="DAV49" s="68"/>
      <c r="DAW49" s="68"/>
      <c r="DAX49" s="68"/>
      <c r="DAY49" s="68"/>
      <c r="DAZ49" s="68"/>
      <c r="DBA49" s="68"/>
      <c r="DBB49" s="68"/>
      <c r="DBC49" s="68"/>
      <c r="DBD49" s="68"/>
      <c r="DBE49" s="68"/>
      <c r="DBF49" s="68"/>
      <c r="DBG49" s="68"/>
      <c r="DBH49" s="68"/>
      <c r="DBI49" s="68"/>
      <c r="DBJ49" s="68"/>
      <c r="DBK49" s="68"/>
      <c r="DBL49" s="68"/>
      <c r="DBM49" s="68"/>
      <c r="DBN49" s="68"/>
      <c r="DBO49" s="68"/>
      <c r="DBP49" s="68"/>
      <c r="DBQ49" s="68"/>
      <c r="DBR49" s="68"/>
      <c r="DBS49" s="68"/>
      <c r="DBT49" s="68"/>
      <c r="DBU49" s="68"/>
      <c r="DBV49" s="68"/>
      <c r="DBW49" s="68"/>
      <c r="DBX49" s="68"/>
      <c r="DBY49" s="68"/>
      <c r="DBZ49" s="68"/>
      <c r="DCA49" s="68"/>
      <c r="DCB49" s="68"/>
      <c r="DCC49" s="68"/>
      <c r="DCD49" s="68"/>
      <c r="DCE49" s="68"/>
      <c r="DCF49" s="68"/>
      <c r="DCG49" s="68"/>
      <c r="DCH49" s="68"/>
      <c r="DCI49" s="68"/>
      <c r="DCJ49" s="68"/>
      <c r="DCK49" s="68"/>
      <c r="DCL49" s="68"/>
      <c r="DCM49" s="68"/>
      <c r="DCN49" s="68"/>
      <c r="DCO49" s="68"/>
      <c r="DCP49" s="68"/>
      <c r="DCQ49" s="68"/>
      <c r="DCR49" s="68"/>
      <c r="DCS49" s="68"/>
      <c r="DCT49" s="68"/>
      <c r="DCU49" s="68"/>
      <c r="DCV49" s="68"/>
      <c r="DCW49" s="68"/>
      <c r="DCX49" s="68"/>
      <c r="DCY49" s="68"/>
      <c r="DCZ49" s="68"/>
      <c r="DDA49" s="68"/>
      <c r="DDB49" s="68"/>
      <c r="DDC49" s="68"/>
      <c r="DDD49" s="68"/>
      <c r="DDE49" s="68"/>
      <c r="DDF49" s="68"/>
      <c r="DDG49" s="68"/>
      <c r="DDH49" s="68"/>
      <c r="DDI49" s="68"/>
      <c r="DDJ49" s="68"/>
      <c r="DDK49" s="68"/>
      <c r="DDL49" s="68"/>
      <c r="DDM49" s="68"/>
      <c r="DDN49" s="68"/>
      <c r="DDO49" s="68"/>
      <c r="DDP49" s="68"/>
      <c r="DDQ49" s="68"/>
      <c r="DDR49" s="68"/>
      <c r="DDS49" s="68"/>
      <c r="DDT49" s="68"/>
      <c r="DDU49" s="68"/>
      <c r="DDV49" s="68"/>
      <c r="DDW49" s="68"/>
      <c r="DDX49" s="68"/>
      <c r="DDY49" s="68"/>
      <c r="DDZ49" s="68"/>
      <c r="DEA49" s="68"/>
      <c r="DEB49" s="68"/>
      <c r="DEC49" s="68"/>
      <c r="DED49" s="68"/>
      <c r="DEE49" s="68"/>
      <c r="DEF49" s="68"/>
      <c r="DEG49" s="68"/>
      <c r="DEH49" s="68"/>
      <c r="DEI49" s="68"/>
      <c r="DEJ49" s="68"/>
      <c r="DEK49" s="68"/>
      <c r="DEL49" s="68"/>
      <c r="DEM49" s="68"/>
      <c r="DEN49" s="68"/>
      <c r="DEO49" s="68"/>
      <c r="DEP49" s="68"/>
      <c r="DEQ49" s="68"/>
      <c r="DER49" s="68"/>
      <c r="DES49" s="68"/>
      <c r="DET49" s="68"/>
      <c r="DEU49" s="68"/>
      <c r="DEV49" s="68"/>
      <c r="DEW49" s="68"/>
      <c r="DEX49" s="68"/>
      <c r="DEY49" s="68"/>
      <c r="DEZ49" s="68"/>
      <c r="DFA49" s="68"/>
      <c r="DFB49" s="68"/>
      <c r="DFC49" s="68"/>
      <c r="DFD49" s="68"/>
      <c r="DFE49" s="68"/>
      <c r="DFF49" s="68"/>
      <c r="DFG49" s="68"/>
      <c r="DFH49" s="68"/>
      <c r="DFI49" s="68"/>
      <c r="DFJ49" s="68"/>
      <c r="DFK49" s="68"/>
      <c r="DFL49" s="68"/>
      <c r="DFM49" s="68"/>
      <c r="DFN49" s="68"/>
      <c r="DFO49" s="68"/>
      <c r="DFP49" s="68"/>
      <c r="DFQ49" s="68"/>
      <c r="DFR49" s="68"/>
      <c r="DFS49" s="68"/>
      <c r="DFT49" s="68"/>
      <c r="DFU49" s="68"/>
      <c r="DFV49" s="68"/>
      <c r="DFW49" s="68"/>
      <c r="DFX49" s="68"/>
      <c r="DFY49" s="68"/>
      <c r="DFZ49" s="68"/>
      <c r="DGA49" s="68"/>
      <c r="DGB49" s="68"/>
      <c r="DGC49" s="68"/>
      <c r="DGD49" s="68"/>
      <c r="DGE49" s="68"/>
      <c r="DGF49" s="68"/>
      <c r="DGG49" s="68"/>
      <c r="DGH49" s="68"/>
      <c r="DGI49" s="68"/>
      <c r="DGJ49" s="68"/>
      <c r="DGK49" s="68"/>
      <c r="DGL49" s="68"/>
      <c r="DGM49" s="68"/>
      <c r="DGN49" s="68"/>
      <c r="DGO49" s="68"/>
      <c r="DGP49" s="68"/>
      <c r="DGQ49" s="68"/>
      <c r="DGR49" s="68"/>
      <c r="DGS49" s="68"/>
      <c r="DGT49" s="68"/>
      <c r="DGU49" s="68"/>
      <c r="DGV49" s="68"/>
      <c r="DGW49" s="68"/>
      <c r="DGX49" s="68"/>
      <c r="DGY49" s="68"/>
      <c r="DGZ49" s="68"/>
      <c r="DHA49" s="68"/>
      <c r="DHB49" s="68"/>
      <c r="DHC49" s="68"/>
      <c r="DHD49" s="68"/>
      <c r="DHE49" s="68"/>
      <c r="DHF49" s="68"/>
      <c r="DHG49" s="68"/>
      <c r="DHH49" s="68"/>
      <c r="DHI49" s="68"/>
      <c r="DHJ49" s="68"/>
      <c r="DHK49" s="68"/>
      <c r="DHL49" s="68"/>
      <c r="DHM49" s="68"/>
      <c r="DHN49" s="68"/>
      <c r="DHO49" s="68"/>
      <c r="DHP49" s="68"/>
      <c r="DHQ49" s="68"/>
      <c r="DHR49" s="68"/>
      <c r="DHS49" s="68"/>
      <c r="DHT49" s="68"/>
      <c r="DHU49" s="68"/>
      <c r="DHV49" s="68"/>
      <c r="DHW49" s="68"/>
      <c r="DHX49" s="68"/>
      <c r="DHY49" s="68"/>
      <c r="DHZ49" s="68"/>
      <c r="DIA49" s="68"/>
      <c r="DIB49" s="68"/>
      <c r="DIC49" s="68"/>
      <c r="DID49" s="68"/>
      <c r="DIE49" s="68"/>
      <c r="DIF49" s="68"/>
      <c r="DIG49" s="68"/>
      <c r="DIH49" s="68"/>
      <c r="DII49" s="68"/>
      <c r="DIJ49" s="68"/>
      <c r="DIK49" s="68"/>
      <c r="DIL49" s="68"/>
      <c r="DIM49" s="68"/>
      <c r="DIN49" s="68"/>
      <c r="DIO49" s="68"/>
      <c r="DIP49" s="68"/>
      <c r="DIQ49" s="68"/>
      <c r="DIR49" s="68"/>
      <c r="DIS49" s="68"/>
      <c r="DIT49" s="68"/>
      <c r="DIU49" s="68"/>
      <c r="DIV49" s="68"/>
      <c r="DIW49" s="68"/>
      <c r="DIX49" s="68"/>
      <c r="DIY49" s="68"/>
      <c r="DIZ49" s="68"/>
      <c r="DJA49" s="68"/>
      <c r="DJB49" s="68"/>
      <c r="DJC49" s="68"/>
      <c r="DJD49" s="68"/>
      <c r="DJE49" s="68"/>
      <c r="DJF49" s="68"/>
      <c r="DJG49" s="68"/>
      <c r="DJH49" s="68"/>
      <c r="DJI49" s="68"/>
      <c r="DJJ49" s="68"/>
      <c r="DJK49" s="68"/>
      <c r="DJL49" s="68"/>
      <c r="DJM49" s="68"/>
      <c r="DJN49" s="68"/>
      <c r="DJO49" s="68"/>
      <c r="DJP49" s="68"/>
      <c r="DJQ49" s="68"/>
      <c r="DJR49" s="68"/>
      <c r="DJS49" s="68"/>
      <c r="DJT49" s="68"/>
      <c r="DJU49" s="68"/>
      <c r="DJV49" s="68"/>
      <c r="DJW49" s="68"/>
      <c r="DJX49" s="68"/>
      <c r="DJY49" s="68"/>
      <c r="DJZ49" s="68"/>
      <c r="DKA49" s="68"/>
      <c r="DKB49" s="68"/>
      <c r="DKC49" s="68"/>
      <c r="DKD49" s="68"/>
      <c r="DKE49" s="68"/>
      <c r="DKF49" s="68"/>
      <c r="DKG49" s="68"/>
      <c r="DKH49" s="68"/>
      <c r="DKI49" s="68"/>
      <c r="DKJ49" s="68"/>
      <c r="DKK49" s="68"/>
      <c r="DKL49" s="68"/>
      <c r="DKM49" s="68"/>
      <c r="DKN49" s="68"/>
      <c r="DKO49" s="68"/>
      <c r="DKP49" s="68"/>
      <c r="DKQ49" s="68"/>
      <c r="DKR49" s="68"/>
      <c r="DKS49" s="68"/>
      <c r="DKT49" s="68"/>
      <c r="DKU49" s="68"/>
      <c r="DKV49" s="68"/>
      <c r="DKW49" s="68"/>
      <c r="DKX49" s="68"/>
      <c r="DKY49" s="68"/>
      <c r="DKZ49" s="68"/>
      <c r="DLA49" s="68"/>
      <c r="DLB49" s="68"/>
      <c r="DLC49" s="68"/>
      <c r="DLD49" s="68"/>
      <c r="DLE49" s="68"/>
      <c r="DLF49" s="68"/>
      <c r="DLG49" s="68"/>
      <c r="DLH49" s="68"/>
      <c r="DLI49" s="68"/>
      <c r="DLJ49" s="68"/>
      <c r="DLK49" s="68"/>
      <c r="DLL49" s="68"/>
      <c r="DLM49" s="68"/>
      <c r="DLN49" s="68"/>
      <c r="DLO49" s="68"/>
      <c r="DLP49" s="68"/>
      <c r="DLQ49" s="68"/>
      <c r="DLR49" s="68"/>
      <c r="DLS49" s="68"/>
      <c r="DLT49" s="68"/>
      <c r="DLU49" s="68"/>
      <c r="DLV49" s="68"/>
      <c r="DLW49" s="68"/>
      <c r="DLX49" s="68"/>
      <c r="DLY49" s="68"/>
      <c r="DLZ49" s="68"/>
      <c r="DMA49" s="68"/>
      <c r="DMB49" s="68"/>
      <c r="DMC49" s="68"/>
      <c r="DMD49" s="68"/>
      <c r="DME49" s="68"/>
      <c r="DMF49" s="68"/>
      <c r="DMG49" s="68"/>
      <c r="DMH49" s="68"/>
      <c r="DMI49" s="68"/>
      <c r="DMJ49" s="68"/>
      <c r="DMK49" s="68"/>
      <c r="DML49" s="68"/>
      <c r="DMM49" s="68"/>
      <c r="DMN49" s="68"/>
      <c r="DMO49" s="68"/>
      <c r="DMP49" s="68"/>
      <c r="DMQ49" s="68"/>
      <c r="DMR49" s="68"/>
      <c r="DMS49" s="68"/>
      <c r="DMT49" s="68"/>
      <c r="DMU49" s="68"/>
      <c r="DMV49" s="68"/>
      <c r="DMW49" s="68"/>
      <c r="DMX49" s="68"/>
      <c r="DMY49" s="68"/>
      <c r="DMZ49" s="68"/>
      <c r="DNA49" s="68"/>
      <c r="DNB49" s="68"/>
      <c r="DNC49" s="68"/>
      <c r="DND49" s="68"/>
      <c r="DNE49" s="68"/>
      <c r="DNF49" s="68"/>
      <c r="DNG49" s="68"/>
      <c r="DNH49" s="68"/>
      <c r="DNI49" s="68"/>
      <c r="DNJ49" s="68"/>
      <c r="DNK49" s="68"/>
      <c r="DNL49" s="68"/>
      <c r="DNM49" s="68"/>
      <c r="DNN49" s="68"/>
      <c r="DNO49" s="68"/>
      <c r="DNP49" s="68"/>
      <c r="DNQ49" s="68"/>
      <c r="DNR49" s="68"/>
      <c r="DNS49" s="68"/>
      <c r="DNT49" s="68"/>
      <c r="DNU49" s="68"/>
      <c r="DNV49" s="68"/>
      <c r="DNW49" s="68"/>
      <c r="DNX49" s="68"/>
      <c r="DNY49" s="68"/>
      <c r="DNZ49" s="68"/>
      <c r="DOA49" s="68"/>
      <c r="DOB49" s="68"/>
      <c r="DOC49" s="68"/>
      <c r="DOD49" s="68"/>
      <c r="DOE49" s="68"/>
      <c r="DOF49" s="68"/>
      <c r="DOG49" s="68"/>
      <c r="DOH49" s="68"/>
      <c r="DOI49" s="68"/>
      <c r="DOJ49" s="68"/>
      <c r="DOK49" s="68"/>
      <c r="DOL49" s="68"/>
      <c r="DOM49" s="68"/>
      <c r="DON49" s="68"/>
      <c r="DOO49" s="68"/>
      <c r="DOP49" s="68"/>
      <c r="DOQ49" s="68"/>
      <c r="DOR49" s="68"/>
      <c r="DOS49" s="68"/>
      <c r="DOT49" s="68"/>
      <c r="DOU49" s="68"/>
      <c r="DOV49" s="68"/>
      <c r="DOW49" s="68"/>
      <c r="DOX49" s="68"/>
      <c r="DOY49" s="68"/>
      <c r="DOZ49" s="68"/>
      <c r="DPA49" s="68"/>
      <c r="DPB49" s="68"/>
      <c r="DPC49" s="68"/>
      <c r="DPD49" s="68"/>
      <c r="DPE49" s="68"/>
      <c r="DPF49" s="68"/>
      <c r="DPG49" s="68"/>
      <c r="DPH49" s="68"/>
      <c r="DPI49" s="68"/>
      <c r="DPJ49" s="68"/>
      <c r="DPK49" s="68"/>
      <c r="DPL49" s="68"/>
      <c r="DPM49" s="68"/>
      <c r="DPN49" s="68"/>
      <c r="DPO49" s="68"/>
      <c r="DPP49" s="68"/>
      <c r="DPQ49" s="68"/>
      <c r="DPR49" s="68"/>
      <c r="DPS49" s="68"/>
      <c r="DPT49" s="68"/>
      <c r="DPU49" s="68"/>
      <c r="DPV49" s="68"/>
      <c r="DPW49" s="68"/>
      <c r="DPX49" s="68"/>
      <c r="DPY49" s="68"/>
      <c r="DPZ49" s="68"/>
      <c r="DQA49" s="68"/>
      <c r="DQB49" s="68"/>
      <c r="DQC49" s="68"/>
      <c r="DQD49" s="68"/>
      <c r="DQE49" s="68"/>
      <c r="DQF49" s="68"/>
      <c r="DQG49" s="68"/>
      <c r="DQH49" s="68"/>
      <c r="DQI49" s="68"/>
      <c r="DQJ49" s="68"/>
      <c r="DQK49" s="68"/>
      <c r="DQL49" s="68"/>
      <c r="DQM49" s="68"/>
      <c r="DQN49" s="68"/>
      <c r="DQO49" s="68"/>
      <c r="DQP49" s="68"/>
      <c r="DQQ49" s="68"/>
      <c r="DQR49" s="68"/>
      <c r="DQS49" s="68"/>
      <c r="DQT49" s="68"/>
      <c r="DQU49" s="68"/>
      <c r="DQV49" s="68"/>
      <c r="DQW49" s="68"/>
      <c r="DQX49" s="68"/>
      <c r="DQY49" s="68"/>
      <c r="DQZ49" s="68"/>
      <c r="DRA49" s="68"/>
      <c r="DRB49" s="68"/>
      <c r="DRC49" s="68"/>
      <c r="DRD49" s="68"/>
      <c r="DRE49" s="68"/>
      <c r="DRF49" s="68"/>
      <c r="DRG49" s="68"/>
      <c r="DRH49" s="68"/>
      <c r="DRI49" s="68"/>
      <c r="DRJ49" s="68"/>
      <c r="DRK49" s="68"/>
      <c r="DRL49" s="68"/>
      <c r="DRM49" s="68"/>
      <c r="DRN49" s="68"/>
      <c r="DRO49" s="68"/>
      <c r="DRP49" s="68"/>
      <c r="DRQ49" s="68"/>
      <c r="DRR49" s="68"/>
      <c r="DRS49" s="68"/>
      <c r="DRT49" s="68"/>
      <c r="DRU49" s="68"/>
      <c r="DRV49" s="68"/>
      <c r="DRW49" s="68"/>
      <c r="DRX49" s="68"/>
      <c r="DRY49" s="68"/>
      <c r="DRZ49" s="68"/>
      <c r="DSA49" s="68"/>
      <c r="DSB49" s="68"/>
      <c r="DSC49" s="68"/>
      <c r="DSD49" s="68"/>
      <c r="DSE49" s="68"/>
      <c r="DSF49" s="68"/>
      <c r="DSG49" s="68"/>
      <c r="DSH49" s="68"/>
      <c r="DSI49" s="68"/>
      <c r="DSJ49" s="68"/>
      <c r="DSK49" s="68"/>
      <c r="DSL49" s="68"/>
      <c r="DSM49" s="68"/>
      <c r="DSN49" s="68"/>
      <c r="DSO49" s="68"/>
      <c r="DSP49" s="68"/>
      <c r="DSQ49" s="68"/>
      <c r="DSR49" s="68"/>
      <c r="DSS49" s="68"/>
      <c r="DST49" s="68"/>
      <c r="DSU49" s="68"/>
      <c r="DSV49" s="68"/>
      <c r="DSW49" s="68"/>
      <c r="DSX49" s="68"/>
      <c r="DSY49" s="68"/>
      <c r="DSZ49" s="68"/>
      <c r="DTA49" s="68"/>
      <c r="DTB49" s="68"/>
      <c r="DTC49" s="68"/>
      <c r="DTD49" s="68"/>
      <c r="DTE49" s="68"/>
      <c r="DTF49" s="68"/>
      <c r="DTG49" s="68"/>
      <c r="DTH49" s="68"/>
      <c r="DTI49" s="68"/>
      <c r="DTJ49" s="68"/>
      <c r="DTK49" s="68"/>
      <c r="DTL49" s="68"/>
      <c r="DTM49" s="68"/>
      <c r="DTN49" s="68"/>
      <c r="DTO49" s="68"/>
      <c r="DTP49" s="68"/>
      <c r="DTQ49" s="68"/>
      <c r="DTR49" s="68"/>
      <c r="DTS49" s="68"/>
      <c r="DTT49" s="68"/>
      <c r="DTU49" s="68"/>
      <c r="DTV49" s="68"/>
      <c r="DTW49" s="68"/>
      <c r="DTX49" s="68"/>
      <c r="DTY49" s="68"/>
      <c r="DTZ49" s="68"/>
      <c r="DUA49" s="68"/>
      <c r="DUB49" s="68"/>
      <c r="DUC49" s="68"/>
      <c r="DUD49" s="68"/>
      <c r="DUE49" s="68"/>
      <c r="DUF49" s="68"/>
      <c r="DUG49" s="68"/>
      <c r="DUH49" s="68"/>
      <c r="DUI49" s="68"/>
      <c r="DUJ49" s="68"/>
      <c r="DUK49" s="68"/>
      <c r="DUL49" s="68"/>
      <c r="DUM49" s="68"/>
      <c r="DUN49" s="68"/>
      <c r="DUO49" s="68"/>
      <c r="DUP49" s="68"/>
      <c r="DUQ49" s="68"/>
      <c r="DUR49" s="68"/>
      <c r="DUS49" s="68"/>
      <c r="DUT49" s="68"/>
      <c r="DUU49" s="68"/>
      <c r="DUV49" s="68"/>
      <c r="DUW49" s="68"/>
      <c r="DUX49" s="68"/>
      <c r="DUY49" s="68"/>
      <c r="DUZ49" s="68"/>
      <c r="DVA49" s="68"/>
      <c r="DVB49" s="68"/>
      <c r="DVC49" s="68"/>
      <c r="DVD49" s="68"/>
      <c r="DVE49" s="68"/>
      <c r="DVF49" s="68"/>
      <c r="DVG49" s="68"/>
      <c r="DVH49" s="68"/>
      <c r="DVI49" s="68"/>
      <c r="DVJ49" s="68"/>
      <c r="DVK49" s="68"/>
      <c r="DVL49" s="68"/>
      <c r="DVM49" s="68"/>
      <c r="DVN49" s="68"/>
      <c r="DVO49" s="68"/>
      <c r="DVP49" s="68"/>
      <c r="DVQ49" s="68"/>
      <c r="DVR49" s="68"/>
      <c r="DVS49" s="68"/>
      <c r="DVT49" s="68"/>
      <c r="DVU49" s="68"/>
      <c r="DVV49" s="68"/>
      <c r="DVW49" s="68"/>
      <c r="DVX49" s="68"/>
      <c r="DVY49" s="68"/>
      <c r="DVZ49" s="68"/>
      <c r="DWA49" s="68"/>
      <c r="DWB49" s="68"/>
      <c r="DWC49" s="68"/>
      <c r="DWD49" s="68"/>
      <c r="DWE49" s="68"/>
      <c r="DWF49" s="68"/>
      <c r="DWG49" s="68"/>
      <c r="DWH49" s="68"/>
      <c r="DWI49" s="68"/>
      <c r="DWJ49" s="68"/>
      <c r="DWK49" s="68"/>
      <c r="DWL49" s="68"/>
      <c r="DWM49" s="68"/>
      <c r="DWN49" s="68"/>
      <c r="DWO49" s="68"/>
      <c r="DWP49" s="68"/>
      <c r="DWQ49" s="68"/>
      <c r="DWR49" s="68"/>
      <c r="DWS49" s="68"/>
      <c r="DWT49" s="68"/>
      <c r="DWU49" s="68"/>
      <c r="DWV49" s="68"/>
      <c r="DWW49" s="68"/>
      <c r="DWX49" s="68"/>
      <c r="DWY49" s="68"/>
      <c r="DWZ49" s="68"/>
      <c r="DXA49" s="68"/>
      <c r="DXB49" s="68"/>
      <c r="DXC49" s="68"/>
      <c r="DXD49" s="68"/>
      <c r="DXE49" s="68"/>
      <c r="DXF49" s="68"/>
      <c r="DXG49" s="68"/>
      <c r="DXH49" s="68"/>
      <c r="DXI49" s="68"/>
      <c r="DXJ49" s="68"/>
      <c r="DXK49" s="68"/>
      <c r="DXL49" s="68"/>
      <c r="DXM49" s="68"/>
      <c r="DXN49" s="68"/>
      <c r="DXO49" s="68"/>
      <c r="DXP49" s="68"/>
      <c r="DXQ49" s="68"/>
      <c r="DXR49" s="68"/>
      <c r="DXS49" s="68"/>
      <c r="DXT49" s="68"/>
      <c r="DXU49" s="68"/>
      <c r="DXV49" s="68"/>
      <c r="DXW49" s="68"/>
      <c r="DXX49" s="68"/>
      <c r="DXY49" s="68"/>
      <c r="DXZ49" s="68"/>
      <c r="DYA49" s="68"/>
      <c r="DYB49" s="68"/>
      <c r="DYC49" s="68"/>
      <c r="DYD49" s="68"/>
      <c r="DYE49" s="68"/>
      <c r="DYF49" s="68"/>
      <c r="DYG49" s="68"/>
      <c r="DYH49" s="68"/>
      <c r="DYI49" s="68"/>
      <c r="DYJ49" s="68"/>
      <c r="DYK49" s="68"/>
      <c r="DYL49" s="68"/>
      <c r="DYM49" s="68"/>
      <c r="DYN49" s="68"/>
      <c r="DYO49" s="68"/>
      <c r="DYP49" s="68"/>
      <c r="DYQ49" s="68"/>
      <c r="DYR49" s="68"/>
      <c r="DYS49" s="68"/>
      <c r="DYT49" s="68"/>
      <c r="DYU49" s="68"/>
      <c r="DYV49" s="68"/>
      <c r="DYW49" s="68"/>
      <c r="DYX49" s="68"/>
      <c r="DYY49" s="68"/>
      <c r="DYZ49" s="68"/>
      <c r="DZA49" s="68"/>
      <c r="DZB49" s="68"/>
      <c r="DZC49" s="68"/>
      <c r="DZD49" s="68"/>
      <c r="DZE49" s="68"/>
      <c r="DZF49" s="68"/>
      <c r="DZG49" s="68"/>
      <c r="DZH49" s="68"/>
      <c r="DZI49" s="68"/>
      <c r="DZJ49" s="68"/>
      <c r="DZK49" s="68"/>
      <c r="DZL49" s="68"/>
      <c r="DZM49" s="68"/>
      <c r="DZN49" s="68"/>
      <c r="DZO49" s="68"/>
      <c r="DZP49" s="68"/>
      <c r="DZQ49" s="68"/>
      <c r="DZR49" s="68"/>
      <c r="DZS49" s="68"/>
      <c r="DZT49" s="68"/>
      <c r="DZU49" s="68"/>
      <c r="DZV49" s="68"/>
      <c r="DZW49" s="68"/>
      <c r="DZX49" s="68"/>
      <c r="DZY49" s="68"/>
      <c r="DZZ49" s="68"/>
      <c r="EAA49" s="68"/>
      <c r="EAB49" s="68"/>
      <c r="EAC49" s="68"/>
      <c r="EAD49" s="68"/>
      <c r="EAE49" s="68"/>
      <c r="EAF49" s="68"/>
      <c r="EAG49" s="68"/>
      <c r="EAH49" s="68"/>
      <c r="EAI49" s="68"/>
      <c r="EAJ49" s="68"/>
      <c r="EAK49" s="68"/>
      <c r="EAL49" s="68"/>
      <c r="EAM49" s="68"/>
      <c r="EAN49" s="68"/>
      <c r="EAO49" s="68"/>
      <c r="EAP49" s="68"/>
      <c r="EAQ49" s="68"/>
      <c r="EAR49" s="68"/>
      <c r="EAS49" s="68"/>
      <c r="EAT49" s="68"/>
      <c r="EAU49" s="68"/>
      <c r="EAV49" s="68"/>
      <c r="EAW49" s="68"/>
      <c r="EAX49" s="68"/>
      <c r="EAY49" s="68"/>
      <c r="EAZ49" s="68"/>
      <c r="EBA49" s="68"/>
      <c r="EBB49" s="68"/>
      <c r="EBC49" s="68"/>
      <c r="EBD49" s="68"/>
      <c r="EBE49" s="68"/>
      <c r="EBF49" s="68"/>
      <c r="EBG49" s="68"/>
      <c r="EBH49" s="68"/>
      <c r="EBI49" s="68"/>
      <c r="EBJ49" s="68"/>
      <c r="EBK49" s="68"/>
      <c r="EBL49" s="68"/>
      <c r="EBM49" s="68"/>
      <c r="EBN49" s="68"/>
      <c r="EBO49" s="68"/>
      <c r="EBP49" s="68"/>
      <c r="EBQ49" s="68"/>
      <c r="EBR49" s="68"/>
      <c r="EBS49" s="68"/>
      <c r="EBT49" s="68"/>
      <c r="EBU49" s="68"/>
      <c r="EBV49" s="68"/>
      <c r="EBW49" s="68"/>
      <c r="EBX49" s="68"/>
      <c r="EBY49" s="68"/>
      <c r="EBZ49" s="68"/>
      <c r="ECA49" s="68"/>
      <c r="ECB49" s="68"/>
      <c r="ECC49" s="68"/>
      <c r="ECD49" s="68"/>
      <c r="ECE49" s="68"/>
      <c r="ECF49" s="68"/>
      <c r="ECG49" s="68"/>
      <c r="ECH49" s="68"/>
      <c r="ECI49" s="68"/>
      <c r="ECJ49" s="68"/>
      <c r="ECK49" s="68"/>
      <c r="ECL49" s="68"/>
      <c r="ECM49" s="68"/>
      <c r="ECN49" s="68"/>
      <c r="ECO49" s="68"/>
      <c r="ECP49" s="68"/>
      <c r="ECQ49" s="68"/>
      <c r="ECR49" s="68"/>
      <c r="ECS49" s="68"/>
      <c r="ECT49" s="68"/>
      <c r="ECU49" s="68"/>
      <c r="ECV49" s="68"/>
      <c r="ECW49" s="68"/>
      <c r="ECX49" s="68"/>
      <c r="ECY49" s="68"/>
      <c r="ECZ49" s="68"/>
      <c r="EDA49" s="68"/>
      <c r="EDB49" s="68"/>
      <c r="EDC49" s="68"/>
      <c r="EDD49" s="68"/>
      <c r="EDE49" s="68"/>
      <c r="EDF49" s="68"/>
      <c r="EDG49" s="68"/>
      <c r="EDH49" s="68"/>
      <c r="EDI49" s="68"/>
      <c r="EDJ49" s="68"/>
      <c r="EDK49" s="68"/>
      <c r="EDL49" s="68"/>
      <c r="EDM49" s="68"/>
      <c r="EDN49" s="68"/>
      <c r="EDO49" s="68"/>
      <c r="EDP49" s="68"/>
      <c r="EDQ49" s="68"/>
      <c r="EDR49" s="68"/>
      <c r="EDS49" s="68"/>
      <c r="EDT49" s="68"/>
      <c r="EDU49" s="68"/>
      <c r="EDV49" s="68"/>
      <c r="EDW49" s="68"/>
      <c r="EDX49" s="68"/>
      <c r="EDY49" s="68"/>
      <c r="EDZ49" s="68"/>
      <c r="EEA49" s="68"/>
      <c r="EEB49" s="68"/>
      <c r="EEC49" s="68"/>
      <c r="EED49" s="68"/>
      <c r="EEE49" s="68"/>
      <c r="EEF49" s="68"/>
      <c r="EEG49" s="68"/>
      <c r="EEH49" s="68"/>
      <c r="EEI49" s="68"/>
      <c r="EEJ49" s="68"/>
      <c r="EEK49" s="68"/>
      <c r="EEL49" s="68"/>
      <c r="EEM49" s="68"/>
      <c r="EEN49" s="68"/>
      <c r="EEO49" s="68"/>
      <c r="EEP49" s="68"/>
      <c r="EEQ49" s="68"/>
      <c r="EER49" s="68"/>
      <c r="EES49" s="68"/>
      <c r="EET49" s="68"/>
      <c r="EEU49" s="68"/>
      <c r="EEV49" s="68"/>
      <c r="EEW49" s="68"/>
      <c r="EEX49" s="68"/>
      <c r="EEY49" s="68"/>
      <c r="EEZ49" s="68"/>
      <c r="EFA49" s="68"/>
      <c r="EFB49" s="68"/>
      <c r="EFC49" s="68"/>
      <c r="EFD49" s="68"/>
      <c r="EFE49" s="68"/>
      <c r="EFF49" s="68"/>
      <c r="EFG49" s="68"/>
      <c r="EFH49" s="68"/>
      <c r="EFI49" s="68"/>
      <c r="EFJ49" s="68"/>
      <c r="EFK49" s="68"/>
      <c r="EFL49" s="68"/>
      <c r="EFM49" s="68"/>
      <c r="EFN49" s="68"/>
      <c r="EFO49" s="68"/>
      <c r="EFP49" s="68"/>
      <c r="EFQ49" s="68"/>
      <c r="EFR49" s="68"/>
      <c r="EFS49" s="68"/>
      <c r="EFT49" s="68"/>
      <c r="EFU49" s="68"/>
      <c r="EFV49" s="68"/>
      <c r="EFW49" s="68"/>
      <c r="EFX49" s="68"/>
      <c r="EFY49" s="68"/>
      <c r="EFZ49" s="68"/>
      <c r="EGA49" s="68"/>
      <c r="EGB49" s="68"/>
      <c r="EGC49" s="68"/>
      <c r="EGD49" s="68"/>
      <c r="EGE49" s="68"/>
      <c r="EGF49" s="68"/>
      <c r="EGG49" s="68"/>
      <c r="EGH49" s="68"/>
      <c r="EGI49" s="68"/>
      <c r="EGJ49" s="68"/>
      <c r="EGK49" s="68"/>
      <c r="EGL49" s="68"/>
      <c r="EGM49" s="68"/>
      <c r="EGN49" s="68"/>
      <c r="EGO49" s="68"/>
      <c r="EGP49" s="68"/>
      <c r="EGQ49" s="68"/>
      <c r="EGR49" s="68"/>
      <c r="EGS49" s="68"/>
      <c r="EGT49" s="68"/>
      <c r="EGU49" s="68"/>
      <c r="EGV49" s="68"/>
      <c r="EGW49" s="68"/>
      <c r="EGX49" s="68"/>
      <c r="EGY49" s="68"/>
      <c r="EGZ49" s="68"/>
      <c r="EHA49" s="68"/>
      <c r="EHB49" s="68"/>
      <c r="EHC49" s="68"/>
      <c r="EHD49" s="68"/>
      <c r="EHE49" s="68"/>
      <c r="EHF49" s="68"/>
      <c r="EHG49" s="68"/>
      <c r="EHH49" s="68"/>
      <c r="EHI49" s="68"/>
      <c r="EHJ49" s="68"/>
      <c r="EHK49" s="68"/>
      <c r="EHL49" s="68"/>
      <c r="EHM49" s="68"/>
      <c r="EHN49" s="68"/>
      <c r="EHO49" s="68"/>
      <c r="EHP49" s="68"/>
      <c r="EHQ49" s="68"/>
      <c r="EHR49" s="68"/>
      <c r="EHS49" s="68"/>
      <c r="EHT49" s="68"/>
      <c r="EHU49" s="68"/>
      <c r="EHV49" s="68"/>
      <c r="EHW49" s="68"/>
      <c r="EHX49" s="68"/>
      <c r="EHY49" s="68"/>
      <c r="EHZ49" s="68"/>
      <c r="EIA49" s="68"/>
      <c r="EIB49" s="68"/>
      <c r="EIC49" s="68"/>
      <c r="EID49" s="68"/>
      <c r="EIE49" s="68"/>
      <c r="EIF49" s="68"/>
      <c r="EIG49" s="68"/>
      <c r="EIH49" s="68"/>
      <c r="EII49" s="68"/>
      <c r="EIJ49" s="68"/>
      <c r="EIK49" s="68"/>
      <c r="EIL49" s="68"/>
      <c r="EIM49" s="68"/>
      <c r="EIN49" s="68"/>
      <c r="EIO49" s="68"/>
      <c r="EIP49" s="68"/>
      <c r="EIQ49" s="68"/>
      <c r="EIR49" s="68"/>
      <c r="EIS49" s="68"/>
      <c r="EIT49" s="68"/>
      <c r="EIU49" s="68"/>
      <c r="EIV49" s="68"/>
      <c r="EIW49" s="68"/>
      <c r="EIX49" s="68"/>
      <c r="EIY49" s="68"/>
      <c r="EIZ49" s="68"/>
      <c r="EJA49" s="68"/>
      <c r="EJB49" s="68"/>
      <c r="EJC49" s="68"/>
      <c r="EJD49" s="68"/>
      <c r="EJE49" s="68"/>
      <c r="EJF49" s="68"/>
      <c r="EJG49" s="68"/>
      <c r="EJH49" s="68"/>
      <c r="EJI49" s="68"/>
      <c r="EJJ49" s="68"/>
      <c r="EJK49" s="68"/>
      <c r="EJL49" s="68"/>
      <c r="EJM49" s="68"/>
      <c r="EJN49" s="68"/>
      <c r="EJO49" s="68"/>
      <c r="EJP49" s="68"/>
      <c r="EJQ49" s="68"/>
      <c r="EJR49" s="68"/>
      <c r="EJS49" s="68"/>
      <c r="EJT49" s="68"/>
      <c r="EJU49" s="68"/>
      <c r="EJV49" s="68"/>
      <c r="EJW49" s="68"/>
      <c r="EJX49" s="68"/>
      <c r="EJY49" s="68"/>
      <c r="EJZ49" s="68"/>
      <c r="EKA49" s="68"/>
      <c r="EKB49" s="68"/>
      <c r="EKC49" s="68"/>
      <c r="EKD49" s="68"/>
      <c r="EKE49" s="68"/>
      <c r="EKF49" s="68"/>
      <c r="EKG49" s="68"/>
      <c r="EKH49" s="68"/>
      <c r="EKI49" s="68"/>
      <c r="EKJ49" s="68"/>
      <c r="EKK49" s="68"/>
      <c r="EKL49" s="68"/>
      <c r="EKM49" s="68"/>
      <c r="EKN49" s="68"/>
      <c r="EKO49" s="68"/>
      <c r="EKP49" s="68"/>
      <c r="EKQ49" s="68"/>
      <c r="EKR49" s="68"/>
      <c r="EKS49" s="68"/>
      <c r="EKT49" s="68"/>
      <c r="EKU49" s="68"/>
      <c r="EKV49" s="68"/>
      <c r="EKW49" s="68"/>
      <c r="EKX49" s="68"/>
      <c r="EKY49" s="68"/>
      <c r="EKZ49" s="68"/>
      <c r="ELA49" s="68"/>
      <c r="ELB49" s="68"/>
      <c r="ELC49" s="68"/>
      <c r="ELD49" s="68"/>
      <c r="ELE49" s="68"/>
      <c r="ELF49" s="68"/>
      <c r="ELG49" s="68"/>
      <c r="ELH49" s="68"/>
      <c r="ELI49" s="68"/>
      <c r="ELJ49" s="68"/>
      <c r="ELK49" s="68"/>
      <c r="ELL49" s="68"/>
      <c r="ELM49" s="68"/>
      <c r="ELN49" s="68"/>
      <c r="ELO49" s="68"/>
      <c r="ELP49" s="68"/>
      <c r="ELQ49" s="68"/>
      <c r="ELR49" s="68"/>
      <c r="ELS49" s="68"/>
      <c r="ELT49" s="68"/>
      <c r="ELU49" s="68"/>
      <c r="ELV49" s="68"/>
      <c r="ELW49" s="68"/>
      <c r="ELX49" s="68"/>
      <c r="ELY49" s="68"/>
      <c r="ELZ49" s="68"/>
      <c r="EMA49" s="68"/>
      <c r="EMB49" s="68"/>
      <c r="EMC49" s="68"/>
      <c r="EMD49" s="68"/>
      <c r="EME49" s="68"/>
      <c r="EMF49" s="68"/>
      <c r="EMG49" s="68"/>
      <c r="EMH49" s="68"/>
      <c r="EMI49" s="68"/>
      <c r="EMJ49" s="68"/>
      <c r="EMK49" s="68"/>
      <c r="EML49" s="68"/>
      <c r="EMM49" s="68"/>
      <c r="EMN49" s="68"/>
      <c r="EMO49" s="68"/>
      <c r="EMP49" s="68"/>
      <c r="EMQ49" s="68"/>
      <c r="EMR49" s="68"/>
      <c r="EMS49" s="68"/>
      <c r="EMT49" s="68"/>
      <c r="EMU49" s="68"/>
      <c r="EMV49" s="68"/>
      <c r="EMW49" s="68"/>
      <c r="EMX49" s="68"/>
      <c r="EMY49" s="68"/>
      <c r="EMZ49" s="68"/>
      <c r="ENA49" s="68"/>
      <c r="ENB49" s="68"/>
      <c r="ENC49" s="68"/>
      <c r="END49" s="68"/>
      <c r="ENE49" s="68"/>
      <c r="ENF49" s="68"/>
      <c r="ENG49" s="68"/>
      <c r="ENH49" s="68"/>
      <c r="ENI49" s="68"/>
      <c r="ENJ49" s="68"/>
      <c r="ENK49" s="68"/>
      <c r="ENL49" s="68"/>
      <c r="ENM49" s="68"/>
      <c r="ENN49" s="68"/>
      <c r="ENO49" s="68"/>
      <c r="ENP49" s="68"/>
      <c r="ENQ49" s="68"/>
      <c r="ENR49" s="68"/>
      <c r="ENS49" s="68"/>
      <c r="ENT49" s="68"/>
      <c r="ENU49" s="68"/>
      <c r="ENV49" s="68"/>
      <c r="ENW49" s="68"/>
      <c r="ENX49" s="68"/>
      <c r="ENY49" s="68"/>
      <c r="ENZ49" s="68"/>
      <c r="EOA49" s="68"/>
      <c r="EOB49" s="68"/>
      <c r="EOC49" s="68"/>
      <c r="EOD49" s="68"/>
      <c r="EOE49" s="68"/>
      <c r="EOF49" s="68"/>
      <c r="EOG49" s="68"/>
      <c r="EOH49" s="68"/>
      <c r="EOI49" s="68"/>
      <c r="EOJ49" s="68"/>
      <c r="EOK49" s="68"/>
      <c r="EOL49" s="68"/>
      <c r="EOM49" s="68"/>
      <c r="EON49" s="68"/>
      <c r="EOO49" s="68"/>
      <c r="EOP49" s="68"/>
      <c r="EOQ49" s="68"/>
      <c r="EOR49" s="68"/>
      <c r="EOS49" s="68"/>
      <c r="EOT49" s="68"/>
      <c r="EOU49" s="68"/>
      <c r="EOV49" s="68"/>
      <c r="EOW49" s="68"/>
      <c r="EOX49" s="68"/>
      <c r="EOY49" s="68"/>
      <c r="EOZ49" s="68"/>
      <c r="EPA49" s="68"/>
      <c r="EPB49" s="68"/>
      <c r="EPC49" s="68"/>
      <c r="EPD49" s="68"/>
      <c r="EPE49" s="68"/>
      <c r="EPF49" s="68"/>
      <c r="EPG49" s="68"/>
      <c r="EPH49" s="68"/>
      <c r="EPI49" s="68"/>
      <c r="EPJ49" s="68"/>
      <c r="EPK49" s="68"/>
      <c r="EPL49" s="68"/>
      <c r="EPM49" s="68"/>
      <c r="EPN49" s="68"/>
      <c r="EPO49" s="68"/>
      <c r="EPP49" s="68"/>
      <c r="EPQ49" s="68"/>
      <c r="EPR49" s="68"/>
      <c r="EPS49" s="68"/>
      <c r="EPT49" s="68"/>
      <c r="EPU49" s="68"/>
      <c r="EPV49" s="68"/>
      <c r="EPW49" s="68"/>
      <c r="EPX49" s="68"/>
      <c r="EPY49" s="68"/>
      <c r="EPZ49" s="68"/>
      <c r="EQA49" s="68"/>
      <c r="EQB49" s="68"/>
      <c r="EQC49" s="68"/>
      <c r="EQD49" s="68"/>
      <c r="EQE49" s="68"/>
      <c r="EQF49" s="68"/>
      <c r="EQG49" s="68"/>
      <c r="EQH49" s="68"/>
      <c r="EQI49" s="68"/>
      <c r="EQJ49" s="68"/>
      <c r="EQK49" s="68"/>
      <c r="EQL49" s="68"/>
      <c r="EQM49" s="68"/>
      <c r="EQN49" s="68"/>
      <c r="EQO49" s="68"/>
      <c r="EQP49" s="68"/>
      <c r="EQQ49" s="68"/>
      <c r="EQR49" s="68"/>
      <c r="EQS49" s="68"/>
      <c r="EQT49" s="68"/>
      <c r="EQU49" s="68"/>
      <c r="EQV49" s="68"/>
      <c r="EQW49" s="68"/>
      <c r="EQX49" s="68"/>
      <c r="EQY49" s="68"/>
      <c r="EQZ49" s="68"/>
      <c r="ERA49" s="68"/>
      <c r="ERB49" s="68"/>
      <c r="ERC49" s="68"/>
      <c r="ERD49" s="68"/>
      <c r="ERE49" s="68"/>
      <c r="ERF49" s="68"/>
      <c r="ERG49" s="68"/>
      <c r="ERH49" s="68"/>
      <c r="ERI49" s="68"/>
      <c r="ERJ49" s="68"/>
      <c r="ERK49" s="68"/>
      <c r="ERL49" s="68"/>
      <c r="ERM49" s="68"/>
      <c r="ERN49" s="68"/>
      <c r="ERO49" s="68"/>
      <c r="ERP49" s="68"/>
      <c r="ERQ49" s="68"/>
      <c r="ERR49" s="68"/>
      <c r="ERS49" s="68"/>
      <c r="ERT49" s="68"/>
      <c r="ERU49" s="68"/>
      <c r="ERV49" s="68"/>
      <c r="ERW49" s="68"/>
      <c r="ERX49" s="68"/>
      <c r="ERY49" s="68"/>
      <c r="ERZ49" s="68"/>
      <c r="ESA49" s="68"/>
      <c r="ESB49" s="68"/>
      <c r="ESC49" s="68"/>
      <c r="ESD49" s="68"/>
      <c r="ESE49" s="68"/>
      <c r="ESF49" s="68"/>
      <c r="ESG49" s="68"/>
      <c r="ESH49" s="68"/>
      <c r="ESI49" s="68"/>
      <c r="ESJ49" s="68"/>
      <c r="ESK49" s="68"/>
      <c r="ESL49" s="68"/>
      <c r="ESM49" s="68"/>
      <c r="ESN49" s="68"/>
      <c r="ESO49" s="68"/>
      <c r="ESP49" s="68"/>
      <c r="ESQ49" s="68"/>
      <c r="ESR49" s="68"/>
      <c r="ESS49" s="68"/>
      <c r="EST49" s="68"/>
      <c r="ESU49" s="68"/>
      <c r="ESV49" s="68"/>
      <c r="ESW49" s="68"/>
      <c r="ESX49" s="68"/>
      <c r="ESY49" s="68"/>
      <c r="ESZ49" s="68"/>
      <c r="ETA49" s="68"/>
      <c r="ETB49" s="68"/>
      <c r="ETC49" s="68"/>
      <c r="ETD49" s="68"/>
      <c r="ETE49" s="68"/>
      <c r="ETF49" s="68"/>
      <c r="ETG49" s="68"/>
      <c r="ETH49" s="68"/>
      <c r="ETI49" s="68"/>
      <c r="ETJ49" s="68"/>
      <c r="ETK49" s="68"/>
      <c r="ETL49" s="68"/>
      <c r="ETM49" s="68"/>
      <c r="ETN49" s="68"/>
      <c r="ETO49" s="68"/>
      <c r="ETP49" s="68"/>
      <c r="ETQ49" s="68"/>
      <c r="ETR49" s="68"/>
      <c r="ETS49" s="68"/>
      <c r="ETT49" s="68"/>
      <c r="ETU49" s="68"/>
      <c r="ETV49" s="68"/>
      <c r="ETW49" s="68"/>
      <c r="ETX49" s="68"/>
      <c r="ETY49" s="68"/>
      <c r="ETZ49" s="68"/>
      <c r="EUA49" s="68"/>
      <c r="EUB49" s="68"/>
      <c r="EUC49" s="68"/>
      <c r="EUD49" s="68"/>
      <c r="EUE49" s="68"/>
      <c r="EUF49" s="68"/>
      <c r="EUG49" s="68"/>
      <c r="EUH49" s="68"/>
      <c r="EUI49" s="68"/>
      <c r="EUJ49" s="68"/>
      <c r="EUK49" s="68"/>
      <c r="EUL49" s="68"/>
      <c r="EUM49" s="68"/>
      <c r="EUN49" s="68"/>
      <c r="EUO49" s="68"/>
      <c r="EUP49" s="68"/>
      <c r="EUQ49" s="68"/>
      <c r="EUR49" s="68"/>
      <c r="EUS49" s="68"/>
      <c r="EUT49" s="68"/>
      <c r="EUU49" s="68"/>
      <c r="EUV49" s="68"/>
      <c r="EUW49" s="68"/>
      <c r="EUX49" s="68"/>
      <c r="EUY49" s="68"/>
      <c r="EUZ49" s="68"/>
      <c r="EVA49" s="68"/>
      <c r="EVB49" s="68"/>
      <c r="EVC49" s="68"/>
      <c r="EVD49" s="68"/>
      <c r="EVE49" s="68"/>
      <c r="EVF49" s="68"/>
      <c r="EVG49" s="68"/>
      <c r="EVH49" s="68"/>
      <c r="EVI49" s="68"/>
      <c r="EVJ49" s="68"/>
      <c r="EVK49" s="68"/>
      <c r="EVL49" s="68"/>
      <c r="EVM49" s="68"/>
      <c r="EVN49" s="68"/>
      <c r="EVO49" s="68"/>
      <c r="EVP49" s="68"/>
      <c r="EVQ49" s="68"/>
      <c r="EVR49" s="68"/>
      <c r="EVS49" s="68"/>
      <c r="EVT49" s="68"/>
      <c r="EVU49" s="68"/>
      <c r="EVV49" s="68"/>
      <c r="EVW49" s="68"/>
      <c r="EVX49" s="68"/>
      <c r="EVY49" s="68"/>
      <c r="EVZ49" s="68"/>
      <c r="EWA49" s="68"/>
      <c r="EWB49" s="68"/>
      <c r="EWC49" s="68"/>
      <c r="EWD49" s="68"/>
      <c r="EWE49" s="68"/>
      <c r="EWF49" s="68"/>
      <c r="EWG49" s="68"/>
      <c r="EWH49" s="68"/>
      <c r="EWI49" s="68"/>
      <c r="EWJ49" s="68"/>
      <c r="EWK49" s="68"/>
      <c r="EWL49" s="68"/>
      <c r="EWM49" s="68"/>
      <c r="EWN49" s="68"/>
      <c r="EWO49" s="68"/>
      <c r="EWP49" s="68"/>
      <c r="EWQ49" s="68"/>
      <c r="EWR49" s="68"/>
      <c r="EWS49" s="68"/>
      <c r="EWT49" s="68"/>
      <c r="EWU49" s="68"/>
      <c r="EWV49" s="68"/>
      <c r="EWW49" s="68"/>
      <c r="EWX49" s="68"/>
      <c r="EWY49" s="68"/>
      <c r="EWZ49" s="68"/>
      <c r="EXA49" s="68"/>
      <c r="EXB49" s="68"/>
      <c r="EXC49" s="68"/>
      <c r="EXD49" s="68"/>
      <c r="EXE49" s="68"/>
      <c r="EXF49" s="68"/>
      <c r="EXG49" s="68"/>
      <c r="EXH49" s="68"/>
      <c r="EXI49" s="68"/>
      <c r="EXJ49" s="68"/>
      <c r="EXK49" s="68"/>
      <c r="EXL49" s="68"/>
      <c r="EXM49" s="68"/>
      <c r="EXN49" s="68"/>
      <c r="EXO49" s="68"/>
      <c r="EXP49" s="68"/>
      <c r="EXQ49" s="68"/>
      <c r="EXR49" s="68"/>
      <c r="EXS49" s="68"/>
      <c r="EXT49" s="68"/>
      <c r="EXU49" s="68"/>
      <c r="EXV49" s="68"/>
      <c r="EXW49" s="68"/>
      <c r="EXX49" s="68"/>
      <c r="EXY49" s="68"/>
      <c r="EXZ49" s="68"/>
      <c r="EYA49" s="68"/>
      <c r="EYB49" s="68"/>
      <c r="EYC49" s="68"/>
      <c r="EYD49" s="68"/>
      <c r="EYE49" s="68"/>
      <c r="EYF49" s="68"/>
      <c r="EYG49" s="68"/>
      <c r="EYH49" s="68"/>
      <c r="EYI49" s="68"/>
      <c r="EYJ49" s="68"/>
      <c r="EYK49" s="68"/>
      <c r="EYL49" s="68"/>
      <c r="EYM49" s="68"/>
      <c r="EYN49" s="68"/>
      <c r="EYO49" s="68"/>
      <c r="EYP49" s="68"/>
      <c r="EYQ49" s="68"/>
      <c r="EYR49" s="68"/>
      <c r="EYS49" s="68"/>
      <c r="EYT49" s="68"/>
      <c r="EYU49" s="68"/>
      <c r="EYV49" s="68"/>
      <c r="EYW49" s="68"/>
      <c r="EYX49" s="68"/>
      <c r="EYY49" s="68"/>
      <c r="EYZ49" s="68"/>
      <c r="EZA49" s="68"/>
      <c r="EZB49" s="68"/>
      <c r="EZC49" s="68"/>
      <c r="EZD49" s="68"/>
      <c r="EZE49" s="68"/>
      <c r="EZF49" s="68"/>
      <c r="EZG49" s="68"/>
      <c r="EZH49" s="68"/>
      <c r="EZI49" s="68"/>
      <c r="EZJ49" s="68"/>
      <c r="EZK49" s="68"/>
      <c r="EZL49" s="68"/>
      <c r="EZM49" s="68"/>
      <c r="EZN49" s="68"/>
      <c r="EZO49" s="68"/>
      <c r="EZP49" s="68"/>
      <c r="EZQ49" s="68"/>
      <c r="EZR49" s="68"/>
      <c r="EZS49" s="68"/>
      <c r="EZT49" s="68"/>
      <c r="EZU49" s="68"/>
      <c r="EZV49" s="68"/>
      <c r="EZW49" s="68"/>
      <c r="EZX49" s="68"/>
      <c r="EZY49" s="68"/>
      <c r="EZZ49" s="68"/>
      <c r="FAA49" s="68"/>
      <c r="FAB49" s="68"/>
      <c r="FAC49" s="68"/>
      <c r="FAD49" s="68"/>
      <c r="FAE49" s="68"/>
      <c r="FAF49" s="68"/>
      <c r="FAG49" s="68"/>
      <c r="FAH49" s="68"/>
      <c r="FAI49" s="68"/>
      <c r="FAJ49" s="68"/>
      <c r="FAK49" s="68"/>
      <c r="FAL49" s="68"/>
      <c r="FAM49" s="68"/>
      <c r="FAN49" s="68"/>
      <c r="FAO49" s="68"/>
      <c r="FAP49" s="68"/>
      <c r="FAQ49" s="68"/>
      <c r="FAR49" s="68"/>
      <c r="FAS49" s="68"/>
      <c r="FAT49" s="68"/>
      <c r="FAU49" s="68"/>
      <c r="FAV49" s="68"/>
      <c r="FAW49" s="68"/>
      <c r="FAX49" s="68"/>
      <c r="FAY49" s="68"/>
      <c r="FAZ49" s="68"/>
      <c r="FBA49" s="68"/>
      <c r="FBB49" s="68"/>
      <c r="FBC49" s="68"/>
      <c r="FBD49" s="68"/>
      <c r="FBE49" s="68"/>
      <c r="FBF49" s="68"/>
      <c r="FBG49" s="68"/>
      <c r="FBH49" s="68"/>
      <c r="FBI49" s="68"/>
      <c r="FBJ49" s="68"/>
      <c r="FBK49" s="68"/>
      <c r="FBL49" s="68"/>
      <c r="FBM49" s="68"/>
      <c r="FBN49" s="68"/>
      <c r="FBO49" s="68"/>
      <c r="FBP49" s="68"/>
      <c r="FBQ49" s="68"/>
      <c r="FBR49" s="68"/>
      <c r="FBS49" s="68"/>
      <c r="FBT49" s="68"/>
      <c r="FBU49" s="68"/>
      <c r="FBV49" s="68"/>
      <c r="FBW49" s="68"/>
      <c r="FBX49" s="68"/>
      <c r="FBY49" s="68"/>
      <c r="FBZ49" s="68"/>
      <c r="FCA49" s="68"/>
      <c r="FCB49" s="68"/>
      <c r="FCC49" s="68"/>
      <c r="FCD49" s="68"/>
      <c r="FCE49" s="68"/>
      <c r="FCF49" s="68"/>
      <c r="FCG49" s="68"/>
      <c r="FCH49" s="68"/>
      <c r="FCI49" s="68"/>
      <c r="FCJ49" s="68"/>
      <c r="FCK49" s="68"/>
      <c r="FCL49" s="68"/>
      <c r="FCM49" s="68"/>
      <c r="FCN49" s="68"/>
      <c r="FCO49" s="68"/>
      <c r="FCP49" s="68"/>
      <c r="FCQ49" s="68"/>
      <c r="FCR49" s="68"/>
      <c r="FCS49" s="68"/>
      <c r="FCT49" s="68"/>
      <c r="FCU49" s="68"/>
      <c r="FCV49" s="68"/>
      <c r="FCW49" s="68"/>
      <c r="FCX49" s="68"/>
      <c r="FCY49" s="68"/>
      <c r="FCZ49" s="68"/>
      <c r="FDA49" s="68"/>
      <c r="FDB49" s="68"/>
      <c r="FDC49" s="68"/>
      <c r="FDD49" s="68"/>
      <c r="FDE49" s="68"/>
      <c r="FDF49" s="68"/>
      <c r="FDG49" s="68"/>
      <c r="FDH49" s="68"/>
      <c r="FDI49" s="68"/>
      <c r="FDJ49" s="68"/>
      <c r="FDK49" s="68"/>
      <c r="FDL49" s="68"/>
      <c r="FDM49" s="68"/>
      <c r="FDN49" s="68"/>
      <c r="FDO49" s="68"/>
      <c r="FDP49" s="68"/>
      <c r="FDQ49" s="68"/>
      <c r="FDR49" s="68"/>
      <c r="FDS49" s="68"/>
      <c r="FDT49" s="68"/>
      <c r="FDU49" s="68"/>
      <c r="FDV49" s="68"/>
      <c r="FDW49" s="68"/>
      <c r="FDX49" s="68"/>
      <c r="FDY49" s="68"/>
      <c r="FDZ49" s="68"/>
      <c r="FEA49" s="68"/>
      <c r="FEB49" s="68"/>
      <c r="FEC49" s="68"/>
      <c r="FED49" s="68"/>
      <c r="FEE49" s="68"/>
      <c r="FEF49" s="68"/>
      <c r="FEG49" s="68"/>
      <c r="FEH49" s="68"/>
      <c r="FEI49" s="68"/>
      <c r="FEJ49" s="68"/>
      <c r="FEK49" s="68"/>
      <c r="FEL49" s="68"/>
      <c r="FEM49" s="68"/>
      <c r="FEN49" s="68"/>
      <c r="FEO49" s="68"/>
      <c r="FEP49" s="68"/>
      <c r="FEQ49" s="68"/>
      <c r="FER49" s="68"/>
      <c r="FES49" s="68"/>
      <c r="FET49" s="68"/>
      <c r="FEU49" s="68"/>
      <c r="FEV49" s="68"/>
      <c r="FEW49" s="68"/>
      <c r="FEX49" s="68"/>
      <c r="FEY49" s="68"/>
      <c r="FEZ49" s="68"/>
      <c r="FFA49" s="68"/>
      <c r="FFB49" s="68"/>
      <c r="FFC49" s="68"/>
      <c r="FFD49" s="68"/>
      <c r="FFE49" s="68"/>
      <c r="FFF49" s="68"/>
      <c r="FFG49" s="68"/>
      <c r="FFH49" s="68"/>
      <c r="FFI49" s="68"/>
      <c r="FFJ49" s="68"/>
      <c r="FFK49" s="68"/>
      <c r="FFL49" s="68"/>
      <c r="FFM49" s="68"/>
      <c r="FFN49" s="68"/>
      <c r="FFO49" s="68"/>
      <c r="FFP49" s="68"/>
      <c r="FFQ49" s="68"/>
      <c r="FFR49" s="68"/>
      <c r="FFS49" s="68"/>
      <c r="FFT49" s="68"/>
      <c r="FFU49" s="68"/>
      <c r="FFV49" s="68"/>
      <c r="FFW49" s="68"/>
      <c r="FFX49" s="68"/>
      <c r="FFY49" s="68"/>
      <c r="FFZ49" s="68"/>
      <c r="FGA49" s="68"/>
      <c r="FGB49" s="68"/>
      <c r="FGC49" s="68"/>
      <c r="FGD49" s="68"/>
      <c r="FGE49" s="68"/>
      <c r="FGF49" s="68"/>
      <c r="FGG49" s="68"/>
      <c r="FGH49" s="68"/>
      <c r="FGI49" s="68"/>
      <c r="FGJ49" s="68"/>
      <c r="FGK49" s="68"/>
      <c r="FGL49" s="68"/>
      <c r="FGM49" s="68"/>
      <c r="FGN49" s="68"/>
      <c r="FGO49" s="68"/>
      <c r="FGP49" s="68"/>
      <c r="FGQ49" s="68"/>
      <c r="FGR49" s="68"/>
      <c r="FGS49" s="68"/>
      <c r="FGT49" s="68"/>
      <c r="FGU49" s="68"/>
      <c r="FGV49" s="68"/>
      <c r="FGW49" s="68"/>
      <c r="FGX49" s="68"/>
      <c r="FGY49" s="68"/>
      <c r="FGZ49" s="68"/>
      <c r="FHA49" s="68"/>
      <c r="FHB49" s="68"/>
      <c r="FHC49" s="68"/>
      <c r="FHD49" s="68"/>
      <c r="FHE49" s="68"/>
      <c r="FHF49" s="68"/>
      <c r="FHG49" s="68"/>
      <c r="FHH49" s="68"/>
      <c r="FHI49" s="68"/>
      <c r="FHJ49" s="68"/>
      <c r="FHK49" s="68"/>
      <c r="FHL49" s="68"/>
      <c r="FHM49" s="68"/>
      <c r="FHN49" s="68"/>
      <c r="FHO49" s="68"/>
      <c r="FHP49" s="68"/>
      <c r="FHQ49" s="68"/>
      <c r="FHR49" s="68"/>
      <c r="FHS49" s="68"/>
      <c r="FHT49" s="68"/>
      <c r="FHU49" s="68"/>
      <c r="FHV49" s="68"/>
      <c r="FHW49" s="68"/>
      <c r="FHX49" s="68"/>
      <c r="FHY49" s="68"/>
      <c r="FHZ49" s="68"/>
      <c r="FIA49" s="68"/>
      <c r="FIB49" s="68"/>
      <c r="FIC49" s="68"/>
      <c r="FID49" s="68"/>
      <c r="FIE49" s="68"/>
      <c r="FIF49" s="68"/>
      <c r="FIG49" s="68"/>
      <c r="FIH49" s="68"/>
      <c r="FII49" s="68"/>
      <c r="FIJ49" s="68"/>
      <c r="FIK49" s="68"/>
      <c r="FIL49" s="68"/>
      <c r="FIM49" s="68"/>
      <c r="FIN49" s="68"/>
      <c r="FIO49" s="68"/>
      <c r="FIP49" s="68"/>
      <c r="FIQ49" s="68"/>
      <c r="FIR49" s="68"/>
      <c r="FIS49" s="68"/>
      <c r="FIT49" s="68"/>
      <c r="FIU49" s="68"/>
      <c r="FIV49" s="68"/>
      <c r="FIW49" s="68"/>
      <c r="FIX49" s="68"/>
      <c r="FIY49" s="68"/>
      <c r="FIZ49" s="68"/>
      <c r="FJA49" s="68"/>
      <c r="FJB49" s="68"/>
      <c r="FJC49" s="68"/>
      <c r="FJD49" s="68"/>
      <c r="FJE49" s="68"/>
      <c r="FJF49" s="68"/>
      <c r="FJG49" s="68"/>
      <c r="FJH49" s="68"/>
      <c r="FJI49" s="68"/>
      <c r="FJJ49" s="68"/>
      <c r="FJK49" s="68"/>
      <c r="FJL49" s="68"/>
      <c r="FJM49" s="68"/>
      <c r="FJN49" s="68"/>
      <c r="FJO49" s="68"/>
      <c r="FJP49" s="68"/>
      <c r="FJQ49" s="68"/>
      <c r="FJR49" s="68"/>
      <c r="FJS49" s="68"/>
      <c r="FJT49" s="68"/>
      <c r="FJU49" s="68"/>
      <c r="FJV49" s="68"/>
      <c r="FJW49" s="68"/>
      <c r="FJX49" s="68"/>
      <c r="FJY49" s="68"/>
      <c r="FJZ49" s="68"/>
      <c r="FKA49" s="68"/>
      <c r="FKB49" s="68"/>
      <c r="FKC49" s="68"/>
      <c r="FKD49" s="68"/>
      <c r="FKE49" s="68"/>
      <c r="FKF49" s="68"/>
      <c r="FKG49" s="68"/>
      <c r="FKH49" s="68"/>
      <c r="FKI49" s="68"/>
      <c r="FKJ49" s="68"/>
      <c r="FKK49" s="68"/>
      <c r="FKL49" s="68"/>
      <c r="FKM49" s="68"/>
      <c r="FKN49" s="68"/>
      <c r="FKO49" s="68"/>
      <c r="FKP49" s="68"/>
      <c r="FKQ49" s="68"/>
      <c r="FKR49" s="68"/>
      <c r="FKS49" s="68"/>
      <c r="FKT49" s="68"/>
      <c r="FKU49" s="68"/>
      <c r="FKV49" s="68"/>
      <c r="FKW49" s="68"/>
      <c r="FKX49" s="68"/>
      <c r="FKY49" s="68"/>
      <c r="FKZ49" s="68"/>
      <c r="FLA49" s="68"/>
      <c r="FLB49" s="68"/>
      <c r="FLC49" s="68"/>
      <c r="FLD49" s="68"/>
      <c r="FLE49" s="68"/>
      <c r="FLF49" s="68"/>
      <c r="FLG49" s="68"/>
      <c r="FLH49" s="68"/>
      <c r="FLI49" s="68"/>
      <c r="FLJ49" s="68"/>
      <c r="FLK49" s="68"/>
      <c r="FLL49" s="68"/>
      <c r="FLM49" s="68"/>
      <c r="FLN49" s="68"/>
      <c r="FLO49" s="68"/>
      <c r="FLP49" s="68"/>
      <c r="FLQ49" s="68"/>
      <c r="FLR49" s="68"/>
      <c r="FLS49" s="68"/>
      <c r="FLT49" s="68"/>
      <c r="FLU49" s="68"/>
      <c r="FLV49" s="68"/>
      <c r="FLW49" s="68"/>
      <c r="FLX49" s="68"/>
      <c r="FLY49" s="68"/>
      <c r="FLZ49" s="68"/>
      <c r="FMA49" s="68"/>
      <c r="FMB49" s="68"/>
      <c r="FMC49" s="68"/>
      <c r="FMD49" s="68"/>
      <c r="FME49" s="68"/>
      <c r="FMF49" s="68"/>
      <c r="FMG49" s="68"/>
      <c r="FMH49" s="68"/>
      <c r="FMI49" s="68"/>
      <c r="FMJ49" s="68"/>
      <c r="FMK49" s="68"/>
      <c r="FML49" s="68"/>
      <c r="FMM49" s="68"/>
      <c r="FMN49" s="68"/>
      <c r="FMO49" s="68"/>
      <c r="FMP49" s="68"/>
      <c r="FMQ49" s="68"/>
      <c r="FMR49" s="68"/>
      <c r="FMS49" s="68"/>
      <c r="FMT49" s="68"/>
      <c r="FMU49" s="68"/>
      <c r="FMV49" s="68"/>
      <c r="FMW49" s="68"/>
      <c r="FMX49" s="68"/>
      <c r="FMY49" s="68"/>
      <c r="FMZ49" s="68"/>
      <c r="FNA49" s="68"/>
      <c r="FNB49" s="68"/>
      <c r="FNC49" s="68"/>
      <c r="FND49" s="68"/>
      <c r="FNE49" s="68"/>
      <c r="FNF49" s="68"/>
      <c r="FNG49" s="68"/>
      <c r="FNH49" s="68"/>
      <c r="FNI49" s="68"/>
      <c r="FNJ49" s="68"/>
      <c r="FNK49" s="68"/>
      <c r="FNL49" s="68"/>
      <c r="FNM49" s="68"/>
      <c r="FNN49" s="68"/>
      <c r="FNO49" s="68"/>
      <c r="FNP49" s="68"/>
      <c r="FNQ49" s="68"/>
      <c r="FNR49" s="68"/>
      <c r="FNS49" s="68"/>
      <c r="FNT49" s="68"/>
      <c r="FNU49" s="68"/>
      <c r="FNV49" s="68"/>
      <c r="FNW49" s="68"/>
      <c r="FNX49" s="68"/>
      <c r="FNY49" s="68"/>
      <c r="FNZ49" s="68"/>
      <c r="FOA49" s="68"/>
      <c r="FOB49" s="68"/>
      <c r="FOC49" s="68"/>
      <c r="FOD49" s="68"/>
      <c r="FOE49" s="68"/>
      <c r="FOF49" s="68"/>
      <c r="FOG49" s="68"/>
      <c r="FOH49" s="68"/>
      <c r="FOI49" s="68"/>
      <c r="FOJ49" s="68"/>
      <c r="FOK49" s="68"/>
      <c r="FOL49" s="68"/>
      <c r="FOM49" s="68"/>
      <c r="FON49" s="68"/>
      <c r="FOO49" s="68"/>
      <c r="FOP49" s="68"/>
      <c r="FOQ49" s="68"/>
      <c r="FOR49" s="68"/>
      <c r="FOS49" s="68"/>
      <c r="FOT49" s="68"/>
      <c r="FOU49" s="68"/>
      <c r="FOV49" s="68"/>
      <c r="FOW49" s="68"/>
      <c r="FOX49" s="68"/>
      <c r="FOY49" s="68"/>
      <c r="FOZ49" s="68"/>
      <c r="FPA49" s="68"/>
      <c r="FPB49" s="68"/>
      <c r="FPC49" s="68"/>
      <c r="FPD49" s="68"/>
      <c r="FPE49" s="68"/>
      <c r="FPF49" s="68"/>
      <c r="FPG49" s="68"/>
      <c r="FPH49" s="68"/>
      <c r="FPI49" s="68"/>
      <c r="FPJ49" s="68"/>
      <c r="FPK49" s="68"/>
      <c r="FPL49" s="68"/>
      <c r="FPM49" s="68"/>
      <c r="FPN49" s="68"/>
      <c r="FPO49" s="68"/>
      <c r="FPP49" s="68"/>
      <c r="FPQ49" s="68"/>
      <c r="FPR49" s="68"/>
      <c r="FPS49" s="68"/>
      <c r="FPT49" s="68"/>
      <c r="FPU49" s="68"/>
      <c r="FPV49" s="68"/>
      <c r="FPW49" s="68"/>
      <c r="FPX49" s="68"/>
      <c r="FPY49" s="68"/>
      <c r="FPZ49" s="68"/>
      <c r="FQA49" s="68"/>
      <c r="FQB49" s="68"/>
      <c r="FQC49" s="68"/>
      <c r="FQD49" s="68"/>
      <c r="FQE49" s="68"/>
      <c r="FQF49" s="68"/>
      <c r="FQG49" s="68"/>
      <c r="FQH49" s="68"/>
      <c r="FQI49" s="68"/>
      <c r="FQJ49" s="68"/>
      <c r="FQK49" s="68"/>
      <c r="FQL49" s="68"/>
      <c r="FQM49" s="68"/>
      <c r="FQN49" s="68"/>
      <c r="FQO49" s="68"/>
      <c r="FQP49" s="68"/>
      <c r="FQQ49" s="68"/>
      <c r="FQR49" s="68"/>
      <c r="FQS49" s="68"/>
      <c r="FQT49" s="68"/>
      <c r="FQU49" s="68"/>
      <c r="FQV49" s="68"/>
      <c r="FQW49" s="68"/>
      <c r="FQX49" s="68"/>
      <c r="FQY49" s="68"/>
      <c r="FQZ49" s="68"/>
      <c r="FRA49" s="68"/>
      <c r="FRB49" s="68"/>
      <c r="FRC49" s="68"/>
      <c r="FRD49" s="68"/>
      <c r="FRE49" s="68"/>
      <c r="FRF49" s="68"/>
      <c r="FRG49" s="68"/>
      <c r="FRH49" s="68"/>
      <c r="FRI49" s="68"/>
      <c r="FRJ49" s="68"/>
      <c r="FRK49" s="68"/>
      <c r="FRL49" s="68"/>
      <c r="FRM49" s="68"/>
      <c r="FRN49" s="68"/>
      <c r="FRO49" s="68"/>
      <c r="FRP49" s="68"/>
      <c r="FRQ49" s="68"/>
      <c r="FRR49" s="68"/>
      <c r="FRS49" s="68"/>
      <c r="FRT49" s="68"/>
      <c r="FRU49" s="68"/>
      <c r="FRV49" s="68"/>
      <c r="FRW49" s="68"/>
      <c r="FRX49" s="68"/>
      <c r="FRY49" s="68"/>
      <c r="FRZ49" s="68"/>
      <c r="FSA49" s="68"/>
      <c r="FSB49" s="68"/>
      <c r="FSC49" s="68"/>
      <c r="FSD49" s="68"/>
      <c r="FSE49" s="68"/>
      <c r="FSF49" s="68"/>
      <c r="FSG49" s="68"/>
      <c r="FSH49" s="68"/>
      <c r="FSI49" s="68"/>
      <c r="FSJ49" s="68"/>
      <c r="FSK49" s="68"/>
      <c r="FSL49" s="68"/>
      <c r="FSM49" s="68"/>
      <c r="FSN49" s="68"/>
      <c r="FSO49" s="68"/>
      <c r="FSP49" s="68"/>
      <c r="FSQ49" s="68"/>
      <c r="FSR49" s="68"/>
      <c r="FSS49" s="68"/>
      <c r="FST49" s="68"/>
      <c r="FSU49" s="68"/>
      <c r="FSV49" s="68"/>
      <c r="FSW49" s="68"/>
      <c r="FSX49" s="68"/>
      <c r="FSY49" s="68"/>
      <c r="FSZ49" s="68"/>
      <c r="FTA49" s="68"/>
      <c r="FTB49" s="68"/>
      <c r="FTC49" s="68"/>
      <c r="FTD49" s="68"/>
      <c r="FTE49" s="68"/>
      <c r="FTF49" s="68"/>
      <c r="FTG49" s="68"/>
      <c r="FTH49" s="68"/>
      <c r="FTI49" s="68"/>
      <c r="FTJ49" s="68"/>
      <c r="FTK49" s="68"/>
      <c r="FTL49" s="68"/>
      <c r="FTM49" s="68"/>
      <c r="FTN49" s="68"/>
      <c r="FTO49" s="68"/>
      <c r="FTP49" s="68"/>
      <c r="FTQ49" s="68"/>
      <c r="FTR49" s="68"/>
      <c r="FTS49" s="68"/>
      <c r="FTT49" s="68"/>
      <c r="FTU49" s="68"/>
      <c r="FTV49" s="68"/>
      <c r="FTW49" s="68"/>
      <c r="FTX49" s="68"/>
      <c r="FTY49" s="68"/>
      <c r="FTZ49" s="68"/>
      <c r="FUA49" s="68"/>
      <c r="FUB49" s="68"/>
      <c r="FUC49" s="68"/>
      <c r="FUD49" s="68"/>
      <c r="FUE49" s="68"/>
      <c r="FUF49" s="68"/>
      <c r="FUG49" s="68"/>
      <c r="FUH49" s="68"/>
      <c r="FUI49" s="68"/>
      <c r="FUJ49" s="68"/>
      <c r="FUK49" s="68"/>
      <c r="FUL49" s="68"/>
      <c r="FUM49" s="68"/>
      <c r="FUN49" s="68"/>
      <c r="FUO49" s="68"/>
      <c r="FUP49" s="68"/>
      <c r="FUQ49" s="68"/>
      <c r="FUR49" s="68"/>
      <c r="FUS49" s="68"/>
      <c r="FUT49" s="68"/>
      <c r="FUU49" s="68"/>
      <c r="FUV49" s="68"/>
      <c r="FUW49" s="68"/>
      <c r="FUX49" s="68"/>
      <c r="FUY49" s="68"/>
      <c r="FUZ49" s="68"/>
      <c r="FVA49" s="68"/>
      <c r="FVB49" s="68"/>
      <c r="FVC49" s="68"/>
      <c r="FVD49" s="68"/>
      <c r="FVE49" s="68"/>
      <c r="FVF49" s="68"/>
      <c r="FVG49" s="68"/>
      <c r="FVH49" s="68"/>
      <c r="FVI49" s="68"/>
      <c r="FVJ49" s="68"/>
      <c r="FVK49" s="68"/>
      <c r="FVL49" s="68"/>
      <c r="FVM49" s="68"/>
      <c r="FVN49" s="68"/>
      <c r="FVO49" s="68"/>
      <c r="FVP49" s="68"/>
      <c r="FVQ49" s="68"/>
      <c r="FVR49" s="68"/>
      <c r="FVS49" s="68"/>
      <c r="FVT49" s="68"/>
      <c r="FVU49" s="68"/>
      <c r="FVV49" s="68"/>
      <c r="FVW49" s="68"/>
      <c r="FVX49" s="68"/>
      <c r="FVY49" s="68"/>
      <c r="FVZ49" s="68"/>
      <c r="FWA49" s="68"/>
      <c r="FWB49" s="68"/>
      <c r="FWC49" s="68"/>
      <c r="FWD49" s="68"/>
      <c r="FWE49" s="68"/>
      <c r="FWF49" s="68"/>
      <c r="FWG49" s="68"/>
      <c r="FWH49" s="68"/>
      <c r="FWI49" s="68"/>
      <c r="FWJ49" s="68"/>
      <c r="FWK49" s="68"/>
      <c r="FWL49" s="68"/>
      <c r="FWM49" s="68"/>
      <c r="FWN49" s="68"/>
      <c r="FWO49" s="68"/>
      <c r="FWP49" s="68"/>
      <c r="FWQ49" s="68"/>
      <c r="FWR49" s="68"/>
      <c r="FWS49" s="68"/>
      <c r="FWT49" s="68"/>
      <c r="FWU49" s="68"/>
      <c r="FWV49" s="68"/>
      <c r="FWW49" s="68"/>
      <c r="FWX49" s="68"/>
      <c r="FWY49" s="68"/>
      <c r="FWZ49" s="68"/>
      <c r="FXA49" s="68"/>
      <c r="FXB49" s="68"/>
      <c r="FXC49" s="68"/>
      <c r="FXD49" s="68"/>
      <c r="FXE49" s="68"/>
      <c r="FXF49" s="68"/>
      <c r="FXG49" s="68"/>
      <c r="FXH49" s="68"/>
      <c r="FXI49" s="68"/>
      <c r="FXJ49" s="68"/>
      <c r="FXK49" s="68"/>
      <c r="FXL49" s="68"/>
      <c r="FXM49" s="68"/>
      <c r="FXN49" s="68"/>
      <c r="FXO49" s="68"/>
      <c r="FXP49" s="68"/>
      <c r="FXQ49" s="68"/>
      <c r="FXR49" s="68"/>
      <c r="FXS49" s="68"/>
      <c r="FXT49" s="68"/>
      <c r="FXU49" s="68"/>
      <c r="FXV49" s="68"/>
      <c r="FXW49" s="68"/>
      <c r="FXX49" s="68"/>
      <c r="FXY49" s="68"/>
      <c r="FXZ49" s="68"/>
      <c r="FYA49" s="68"/>
      <c r="FYB49" s="68"/>
      <c r="FYC49" s="68"/>
      <c r="FYD49" s="68"/>
      <c r="FYE49" s="68"/>
      <c r="FYF49" s="68"/>
      <c r="FYG49" s="68"/>
      <c r="FYH49" s="68"/>
      <c r="FYI49" s="68"/>
      <c r="FYJ49" s="68"/>
      <c r="FYK49" s="68"/>
      <c r="FYL49" s="68"/>
      <c r="FYM49" s="68"/>
      <c r="FYN49" s="68"/>
      <c r="FYO49" s="68"/>
      <c r="FYP49" s="68"/>
      <c r="FYQ49" s="68"/>
      <c r="FYR49" s="68"/>
      <c r="FYS49" s="68"/>
      <c r="FYT49" s="68"/>
      <c r="FYU49" s="68"/>
      <c r="FYV49" s="68"/>
      <c r="FYW49" s="68"/>
      <c r="FYX49" s="68"/>
      <c r="FYY49" s="68"/>
      <c r="FYZ49" s="68"/>
      <c r="FZA49" s="68"/>
      <c r="FZB49" s="68"/>
      <c r="FZC49" s="68"/>
      <c r="FZD49" s="68"/>
      <c r="FZE49" s="68"/>
      <c r="FZF49" s="68"/>
      <c r="FZG49" s="68"/>
      <c r="FZH49" s="68"/>
      <c r="FZI49" s="68"/>
      <c r="FZJ49" s="68"/>
      <c r="FZK49" s="68"/>
      <c r="FZL49" s="68"/>
      <c r="FZM49" s="68"/>
      <c r="FZN49" s="68"/>
      <c r="FZO49" s="68"/>
      <c r="FZP49" s="68"/>
      <c r="FZQ49" s="68"/>
      <c r="FZR49" s="68"/>
      <c r="FZS49" s="68"/>
      <c r="FZT49" s="68"/>
      <c r="FZU49" s="68"/>
      <c r="FZV49" s="68"/>
      <c r="FZW49" s="68"/>
      <c r="FZX49" s="68"/>
      <c r="FZY49" s="68"/>
      <c r="FZZ49" s="68"/>
      <c r="GAA49" s="68"/>
      <c r="GAB49" s="68"/>
      <c r="GAC49" s="68"/>
      <c r="GAD49" s="68"/>
      <c r="GAE49" s="68"/>
      <c r="GAF49" s="68"/>
      <c r="GAG49" s="68"/>
      <c r="GAH49" s="68"/>
      <c r="GAI49" s="68"/>
      <c r="GAJ49" s="68"/>
      <c r="GAK49" s="68"/>
      <c r="GAL49" s="68"/>
      <c r="GAM49" s="68"/>
      <c r="GAN49" s="68"/>
      <c r="GAO49" s="68"/>
      <c r="GAP49" s="68"/>
      <c r="GAQ49" s="68"/>
      <c r="GAR49" s="68"/>
      <c r="GAS49" s="68"/>
      <c r="GAT49" s="68"/>
      <c r="GAU49" s="68"/>
      <c r="GAV49" s="68"/>
      <c r="GAW49" s="68"/>
      <c r="GAX49" s="68"/>
      <c r="GAY49" s="68"/>
      <c r="GAZ49" s="68"/>
      <c r="GBA49" s="68"/>
      <c r="GBB49" s="68"/>
      <c r="GBC49" s="68"/>
      <c r="GBD49" s="68"/>
      <c r="GBE49" s="68"/>
      <c r="GBF49" s="68"/>
      <c r="GBG49" s="68"/>
      <c r="GBH49" s="68"/>
      <c r="GBI49" s="68"/>
      <c r="GBJ49" s="68"/>
      <c r="GBK49" s="68"/>
      <c r="GBL49" s="68"/>
      <c r="GBM49" s="68"/>
      <c r="GBN49" s="68"/>
      <c r="GBO49" s="68"/>
      <c r="GBP49" s="68"/>
      <c r="GBQ49" s="68"/>
      <c r="GBR49" s="68"/>
      <c r="GBS49" s="68"/>
      <c r="GBT49" s="68"/>
      <c r="GBU49" s="68"/>
      <c r="GBV49" s="68"/>
      <c r="GBW49" s="68"/>
      <c r="GBX49" s="68"/>
      <c r="GBY49" s="68"/>
      <c r="GBZ49" s="68"/>
      <c r="GCA49" s="68"/>
      <c r="GCB49" s="68"/>
      <c r="GCC49" s="68"/>
      <c r="GCD49" s="68"/>
      <c r="GCE49" s="68"/>
      <c r="GCF49" s="68"/>
      <c r="GCG49" s="68"/>
      <c r="GCH49" s="68"/>
      <c r="GCI49" s="68"/>
      <c r="GCJ49" s="68"/>
      <c r="GCK49" s="68"/>
      <c r="GCL49" s="68"/>
      <c r="GCM49" s="68"/>
      <c r="GCN49" s="68"/>
      <c r="GCO49" s="68"/>
      <c r="GCP49" s="68"/>
      <c r="GCQ49" s="68"/>
      <c r="GCR49" s="68"/>
      <c r="GCS49" s="68"/>
      <c r="GCT49" s="68"/>
      <c r="GCU49" s="68"/>
      <c r="GCV49" s="68"/>
      <c r="GCW49" s="68"/>
      <c r="GCX49" s="68"/>
      <c r="GCY49" s="68"/>
      <c r="GCZ49" s="68"/>
      <c r="GDA49" s="68"/>
      <c r="GDB49" s="68"/>
      <c r="GDC49" s="68"/>
      <c r="GDD49" s="68"/>
      <c r="GDE49" s="68"/>
      <c r="GDF49" s="68"/>
      <c r="GDG49" s="68"/>
      <c r="GDH49" s="68"/>
      <c r="GDI49" s="68"/>
      <c r="GDJ49" s="68"/>
      <c r="GDK49" s="68"/>
      <c r="GDL49" s="68"/>
      <c r="GDM49" s="68"/>
      <c r="GDN49" s="68"/>
      <c r="GDO49" s="68"/>
      <c r="GDP49" s="68"/>
      <c r="GDQ49" s="68"/>
      <c r="GDR49" s="68"/>
      <c r="GDS49" s="68"/>
      <c r="GDT49" s="68"/>
      <c r="GDU49" s="68"/>
      <c r="GDV49" s="68"/>
      <c r="GDW49" s="68"/>
      <c r="GDX49" s="68"/>
      <c r="GDY49" s="68"/>
      <c r="GDZ49" s="68"/>
      <c r="GEA49" s="68"/>
      <c r="GEB49" s="68"/>
      <c r="GEC49" s="68"/>
      <c r="GED49" s="68"/>
      <c r="GEE49" s="68"/>
      <c r="GEF49" s="68"/>
      <c r="GEG49" s="68"/>
      <c r="GEH49" s="68"/>
      <c r="GEI49" s="68"/>
      <c r="GEJ49" s="68"/>
      <c r="GEK49" s="68"/>
      <c r="GEL49" s="68"/>
      <c r="GEM49" s="68"/>
      <c r="GEN49" s="68"/>
      <c r="GEO49" s="68"/>
      <c r="GEP49" s="68"/>
      <c r="GEQ49" s="68"/>
      <c r="GER49" s="68"/>
      <c r="GES49" s="68"/>
      <c r="GET49" s="68"/>
      <c r="GEU49" s="68"/>
      <c r="GEV49" s="68"/>
      <c r="GEW49" s="68"/>
      <c r="GEX49" s="68"/>
      <c r="GEY49" s="68"/>
      <c r="GEZ49" s="68"/>
      <c r="GFA49" s="68"/>
      <c r="GFB49" s="68"/>
      <c r="GFC49" s="68"/>
      <c r="GFD49" s="68"/>
      <c r="GFE49" s="68"/>
      <c r="GFF49" s="68"/>
      <c r="GFG49" s="68"/>
      <c r="GFH49" s="68"/>
      <c r="GFI49" s="68"/>
      <c r="GFJ49" s="68"/>
      <c r="GFK49" s="68"/>
      <c r="GFL49" s="68"/>
      <c r="GFM49" s="68"/>
      <c r="GFN49" s="68"/>
      <c r="GFO49" s="68"/>
      <c r="GFP49" s="68"/>
      <c r="GFQ49" s="68"/>
      <c r="GFR49" s="68"/>
      <c r="GFS49" s="68"/>
      <c r="GFT49" s="68"/>
      <c r="GFU49" s="68"/>
      <c r="GFV49" s="68"/>
      <c r="GFW49" s="68"/>
      <c r="GFX49" s="68"/>
      <c r="GFY49" s="68"/>
      <c r="GFZ49" s="68"/>
      <c r="GGA49" s="68"/>
      <c r="GGB49" s="68"/>
      <c r="GGC49" s="68"/>
      <c r="GGD49" s="68"/>
      <c r="GGE49" s="68"/>
      <c r="GGF49" s="68"/>
      <c r="GGG49" s="68"/>
      <c r="GGH49" s="68"/>
      <c r="GGI49" s="68"/>
      <c r="GGJ49" s="68"/>
      <c r="GGK49" s="68"/>
      <c r="GGL49" s="68"/>
      <c r="GGM49" s="68"/>
      <c r="GGN49" s="68"/>
      <c r="GGO49" s="68"/>
      <c r="GGP49" s="68"/>
      <c r="GGQ49" s="68"/>
      <c r="GGR49" s="68"/>
      <c r="GGS49" s="68"/>
      <c r="GGT49" s="68"/>
      <c r="GGU49" s="68"/>
      <c r="GGV49" s="68"/>
      <c r="GGW49" s="68"/>
      <c r="GGX49" s="68"/>
      <c r="GGY49" s="68"/>
      <c r="GGZ49" s="68"/>
      <c r="GHA49" s="68"/>
      <c r="GHB49" s="68"/>
      <c r="GHC49" s="68"/>
      <c r="GHD49" s="68"/>
      <c r="GHE49" s="68"/>
      <c r="GHF49" s="68"/>
      <c r="GHG49" s="68"/>
      <c r="GHH49" s="68"/>
      <c r="GHI49" s="68"/>
      <c r="GHJ49" s="68"/>
      <c r="GHK49" s="68"/>
      <c r="GHL49" s="68"/>
      <c r="GHM49" s="68"/>
      <c r="GHN49" s="68"/>
      <c r="GHO49" s="68"/>
      <c r="GHP49" s="68"/>
      <c r="GHQ49" s="68"/>
      <c r="GHR49" s="68"/>
      <c r="GHS49" s="68"/>
      <c r="GHT49" s="68"/>
      <c r="GHU49" s="68"/>
      <c r="GHV49" s="68"/>
      <c r="GHW49" s="68"/>
      <c r="GHX49" s="68"/>
      <c r="GHY49" s="68"/>
      <c r="GHZ49" s="68"/>
      <c r="GIA49" s="68"/>
      <c r="GIB49" s="68"/>
      <c r="GIC49" s="68"/>
      <c r="GID49" s="68"/>
      <c r="GIE49" s="68"/>
      <c r="GIF49" s="68"/>
      <c r="GIG49" s="68"/>
      <c r="GIH49" s="68"/>
      <c r="GII49" s="68"/>
      <c r="GIJ49" s="68"/>
      <c r="GIK49" s="68"/>
      <c r="GIL49" s="68"/>
      <c r="GIM49" s="68"/>
      <c r="GIN49" s="68"/>
      <c r="GIO49" s="68"/>
      <c r="GIP49" s="68"/>
      <c r="GIQ49" s="68"/>
      <c r="GIR49" s="68"/>
      <c r="GIS49" s="68"/>
      <c r="GIT49" s="68"/>
      <c r="GIU49" s="68"/>
      <c r="GIV49" s="68"/>
      <c r="GIW49" s="68"/>
      <c r="GIX49" s="68"/>
      <c r="GIY49" s="68"/>
      <c r="GIZ49" s="68"/>
      <c r="GJA49" s="68"/>
      <c r="GJB49" s="68"/>
      <c r="GJC49" s="68"/>
      <c r="GJD49" s="68"/>
      <c r="GJE49" s="68"/>
      <c r="GJF49" s="68"/>
      <c r="GJG49" s="68"/>
      <c r="GJH49" s="68"/>
      <c r="GJI49" s="68"/>
      <c r="GJJ49" s="68"/>
      <c r="GJK49" s="68"/>
      <c r="GJL49" s="68"/>
      <c r="GJM49" s="68"/>
      <c r="GJN49" s="68"/>
      <c r="GJO49" s="68"/>
      <c r="GJP49" s="68"/>
      <c r="GJQ49" s="68"/>
      <c r="GJR49" s="68"/>
      <c r="GJS49" s="68"/>
      <c r="GJT49" s="68"/>
      <c r="GJU49" s="68"/>
      <c r="GJV49" s="68"/>
      <c r="GJW49" s="68"/>
      <c r="GJX49" s="68"/>
      <c r="GJY49" s="68"/>
      <c r="GJZ49" s="68"/>
      <c r="GKA49" s="68"/>
      <c r="GKB49" s="68"/>
      <c r="GKC49" s="68"/>
      <c r="GKD49" s="68"/>
      <c r="GKE49" s="68"/>
      <c r="GKF49" s="68"/>
      <c r="GKG49" s="68"/>
      <c r="GKH49" s="68"/>
      <c r="GKI49" s="68"/>
      <c r="GKJ49" s="68"/>
      <c r="GKK49" s="68"/>
      <c r="GKL49" s="68"/>
      <c r="GKM49" s="68"/>
      <c r="GKN49" s="68"/>
      <c r="GKO49" s="68"/>
      <c r="GKP49" s="68"/>
      <c r="GKQ49" s="68"/>
      <c r="GKR49" s="68"/>
      <c r="GKS49" s="68"/>
      <c r="GKT49" s="68"/>
      <c r="GKU49" s="68"/>
      <c r="GKV49" s="68"/>
      <c r="GKW49" s="68"/>
      <c r="GKX49" s="68"/>
      <c r="GKY49" s="68"/>
      <c r="GKZ49" s="68"/>
      <c r="GLA49" s="68"/>
      <c r="GLB49" s="68"/>
      <c r="GLC49" s="68"/>
      <c r="GLD49" s="68"/>
      <c r="GLE49" s="68"/>
      <c r="GLF49" s="68"/>
      <c r="GLG49" s="68"/>
      <c r="GLH49" s="68"/>
      <c r="GLI49" s="68"/>
      <c r="GLJ49" s="68"/>
      <c r="GLK49" s="68"/>
      <c r="GLL49" s="68"/>
      <c r="GLM49" s="68"/>
      <c r="GLN49" s="68"/>
      <c r="GLO49" s="68"/>
      <c r="GLP49" s="68"/>
      <c r="GLQ49" s="68"/>
      <c r="GLR49" s="68"/>
      <c r="GLS49" s="68"/>
      <c r="GLT49" s="68"/>
      <c r="GLU49" s="68"/>
      <c r="GLV49" s="68"/>
      <c r="GLW49" s="68"/>
      <c r="GLX49" s="68"/>
      <c r="GLY49" s="68"/>
      <c r="GLZ49" s="68"/>
      <c r="GMA49" s="68"/>
      <c r="GMB49" s="68"/>
      <c r="GMC49" s="68"/>
      <c r="GMD49" s="68"/>
      <c r="GME49" s="68"/>
      <c r="GMF49" s="68"/>
      <c r="GMG49" s="68"/>
      <c r="GMH49" s="68"/>
      <c r="GMI49" s="68"/>
      <c r="GMJ49" s="68"/>
      <c r="GMK49" s="68"/>
      <c r="GML49" s="68"/>
      <c r="GMM49" s="68"/>
      <c r="GMN49" s="68"/>
      <c r="GMO49" s="68"/>
      <c r="GMP49" s="68"/>
      <c r="GMQ49" s="68"/>
      <c r="GMR49" s="68"/>
      <c r="GMS49" s="68"/>
      <c r="GMT49" s="68"/>
      <c r="GMU49" s="68"/>
      <c r="GMV49" s="68"/>
      <c r="GMW49" s="68"/>
      <c r="GMX49" s="68"/>
      <c r="GMY49" s="68"/>
      <c r="GMZ49" s="68"/>
      <c r="GNA49" s="68"/>
      <c r="GNB49" s="68"/>
      <c r="GNC49" s="68"/>
      <c r="GND49" s="68"/>
      <c r="GNE49" s="68"/>
      <c r="GNF49" s="68"/>
      <c r="GNG49" s="68"/>
      <c r="GNH49" s="68"/>
      <c r="GNI49" s="68"/>
      <c r="GNJ49" s="68"/>
      <c r="GNK49" s="68"/>
      <c r="GNL49" s="68"/>
      <c r="GNM49" s="68"/>
      <c r="GNN49" s="68"/>
      <c r="GNO49" s="68"/>
      <c r="GNP49" s="68"/>
      <c r="GNQ49" s="68"/>
      <c r="GNR49" s="68"/>
      <c r="GNS49" s="68"/>
      <c r="GNT49" s="68"/>
      <c r="GNU49" s="68"/>
      <c r="GNV49" s="68"/>
      <c r="GNW49" s="68"/>
      <c r="GNX49" s="68"/>
      <c r="GNY49" s="68"/>
      <c r="GNZ49" s="68"/>
      <c r="GOA49" s="68"/>
      <c r="GOB49" s="68"/>
      <c r="GOC49" s="68"/>
      <c r="GOD49" s="68"/>
      <c r="GOE49" s="68"/>
      <c r="GOF49" s="68"/>
      <c r="GOG49" s="68"/>
      <c r="GOH49" s="68"/>
      <c r="GOI49" s="68"/>
      <c r="GOJ49" s="68"/>
      <c r="GOK49" s="68"/>
      <c r="GOL49" s="68"/>
      <c r="GOM49" s="68"/>
      <c r="GON49" s="68"/>
      <c r="GOO49" s="68"/>
      <c r="GOP49" s="68"/>
      <c r="GOQ49" s="68"/>
      <c r="GOR49" s="68"/>
      <c r="GOS49" s="68"/>
      <c r="GOT49" s="68"/>
      <c r="GOU49" s="68"/>
      <c r="GOV49" s="68"/>
      <c r="GOW49" s="68"/>
      <c r="GOX49" s="68"/>
      <c r="GOY49" s="68"/>
      <c r="GOZ49" s="68"/>
      <c r="GPA49" s="68"/>
      <c r="GPB49" s="68"/>
      <c r="GPC49" s="68"/>
      <c r="GPD49" s="68"/>
      <c r="GPE49" s="68"/>
      <c r="GPF49" s="68"/>
      <c r="GPG49" s="68"/>
      <c r="GPH49" s="68"/>
      <c r="GPI49" s="68"/>
      <c r="GPJ49" s="68"/>
      <c r="GPK49" s="68"/>
      <c r="GPL49" s="68"/>
      <c r="GPM49" s="68"/>
      <c r="GPN49" s="68"/>
      <c r="GPO49" s="68"/>
      <c r="GPP49" s="68"/>
      <c r="GPQ49" s="68"/>
      <c r="GPR49" s="68"/>
      <c r="GPS49" s="68"/>
      <c r="GPT49" s="68"/>
      <c r="GPU49" s="68"/>
      <c r="GPV49" s="68"/>
      <c r="GPW49" s="68"/>
      <c r="GPX49" s="68"/>
      <c r="GPY49" s="68"/>
      <c r="GPZ49" s="68"/>
      <c r="GQA49" s="68"/>
      <c r="GQB49" s="68"/>
      <c r="GQC49" s="68"/>
      <c r="GQD49" s="68"/>
      <c r="GQE49" s="68"/>
      <c r="GQF49" s="68"/>
      <c r="GQG49" s="68"/>
      <c r="GQH49" s="68"/>
      <c r="GQI49" s="68"/>
      <c r="GQJ49" s="68"/>
      <c r="GQK49" s="68"/>
      <c r="GQL49" s="68"/>
      <c r="GQM49" s="68"/>
      <c r="GQN49" s="68"/>
      <c r="GQO49" s="68"/>
      <c r="GQP49" s="68"/>
      <c r="GQQ49" s="68"/>
      <c r="GQR49" s="68"/>
      <c r="GQS49" s="68"/>
      <c r="GQT49" s="68"/>
      <c r="GQU49" s="68"/>
      <c r="GQV49" s="68"/>
      <c r="GQW49" s="68"/>
      <c r="GQX49" s="68"/>
      <c r="GQY49" s="68"/>
      <c r="GQZ49" s="68"/>
      <c r="GRA49" s="68"/>
      <c r="GRB49" s="68"/>
      <c r="GRC49" s="68"/>
      <c r="GRD49" s="68"/>
      <c r="GRE49" s="68"/>
      <c r="GRF49" s="68"/>
      <c r="GRG49" s="68"/>
      <c r="GRH49" s="68"/>
      <c r="GRI49" s="68"/>
      <c r="GRJ49" s="68"/>
      <c r="GRK49" s="68"/>
      <c r="GRL49" s="68"/>
      <c r="GRM49" s="68"/>
      <c r="GRN49" s="68"/>
      <c r="GRO49" s="68"/>
      <c r="GRP49" s="68"/>
      <c r="GRQ49" s="68"/>
      <c r="GRR49" s="68"/>
      <c r="GRS49" s="68"/>
      <c r="GRT49" s="68"/>
      <c r="GRU49" s="68"/>
      <c r="GRV49" s="68"/>
      <c r="GRW49" s="68"/>
      <c r="GRX49" s="68"/>
      <c r="GRY49" s="68"/>
      <c r="GRZ49" s="68"/>
      <c r="GSA49" s="68"/>
      <c r="GSB49" s="68"/>
      <c r="GSC49" s="68"/>
      <c r="GSD49" s="68"/>
      <c r="GSE49" s="68"/>
      <c r="GSF49" s="68"/>
      <c r="GSG49" s="68"/>
      <c r="GSH49" s="68"/>
      <c r="GSI49" s="68"/>
      <c r="GSJ49" s="68"/>
      <c r="GSK49" s="68"/>
      <c r="GSL49" s="68"/>
      <c r="GSM49" s="68"/>
      <c r="GSN49" s="68"/>
      <c r="GSO49" s="68"/>
      <c r="GSP49" s="68"/>
      <c r="GSQ49" s="68"/>
      <c r="GSR49" s="68"/>
      <c r="GSS49" s="68"/>
      <c r="GST49" s="68"/>
      <c r="GSU49" s="68"/>
      <c r="GSV49" s="68"/>
      <c r="GSW49" s="68"/>
      <c r="GSX49" s="68"/>
      <c r="GSY49" s="68"/>
      <c r="GSZ49" s="68"/>
      <c r="GTA49" s="68"/>
      <c r="GTB49" s="68"/>
      <c r="GTC49" s="68"/>
      <c r="GTD49" s="68"/>
      <c r="GTE49" s="68"/>
      <c r="GTF49" s="68"/>
      <c r="GTG49" s="68"/>
      <c r="GTH49" s="68"/>
      <c r="GTI49" s="68"/>
      <c r="GTJ49" s="68"/>
      <c r="GTK49" s="68"/>
      <c r="GTL49" s="68"/>
      <c r="GTM49" s="68"/>
      <c r="GTN49" s="68"/>
      <c r="GTO49" s="68"/>
      <c r="GTP49" s="68"/>
      <c r="GTQ49" s="68"/>
      <c r="GTR49" s="68"/>
      <c r="GTS49" s="68"/>
      <c r="GTT49" s="68"/>
      <c r="GTU49" s="68"/>
      <c r="GTV49" s="68"/>
      <c r="GTW49" s="68"/>
      <c r="GTX49" s="68"/>
      <c r="GTY49" s="68"/>
      <c r="GTZ49" s="68"/>
      <c r="GUA49" s="68"/>
      <c r="GUB49" s="68"/>
      <c r="GUC49" s="68"/>
      <c r="GUD49" s="68"/>
      <c r="GUE49" s="68"/>
      <c r="GUF49" s="68"/>
      <c r="GUG49" s="68"/>
      <c r="GUH49" s="68"/>
      <c r="GUI49" s="68"/>
      <c r="GUJ49" s="68"/>
      <c r="GUK49" s="68"/>
      <c r="GUL49" s="68"/>
      <c r="GUM49" s="68"/>
      <c r="GUN49" s="68"/>
      <c r="GUO49" s="68"/>
      <c r="GUP49" s="68"/>
      <c r="GUQ49" s="68"/>
      <c r="GUR49" s="68"/>
      <c r="GUS49" s="68"/>
      <c r="GUT49" s="68"/>
      <c r="GUU49" s="68"/>
      <c r="GUV49" s="68"/>
      <c r="GUW49" s="68"/>
      <c r="GUX49" s="68"/>
      <c r="GUY49" s="68"/>
      <c r="GUZ49" s="68"/>
      <c r="GVA49" s="68"/>
      <c r="GVB49" s="68"/>
      <c r="GVC49" s="68"/>
      <c r="GVD49" s="68"/>
      <c r="GVE49" s="68"/>
      <c r="GVF49" s="68"/>
      <c r="GVG49" s="68"/>
      <c r="GVH49" s="68"/>
      <c r="GVI49" s="68"/>
      <c r="GVJ49" s="68"/>
      <c r="GVK49" s="68"/>
      <c r="GVL49" s="68"/>
      <c r="GVM49" s="68"/>
      <c r="GVN49" s="68"/>
      <c r="GVO49" s="68"/>
      <c r="GVP49" s="68"/>
      <c r="GVQ49" s="68"/>
      <c r="GVR49" s="68"/>
      <c r="GVS49" s="68"/>
      <c r="GVT49" s="68"/>
      <c r="GVU49" s="68"/>
      <c r="GVV49" s="68"/>
      <c r="GVW49" s="68"/>
      <c r="GVX49" s="68"/>
      <c r="GVY49" s="68"/>
      <c r="GVZ49" s="68"/>
      <c r="GWA49" s="68"/>
      <c r="GWB49" s="68"/>
      <c r="GWC49" s="68"/>
      <c r="GWD49" s="68"/>
      <c r="GWE49" s="68"/>
      <c r="GWF49" s="68"/>
      <c r="GWG49" s="68"/>
      <c r="GWH49" s="68"/>
      <c r="GWI49" s="68"/>
      <c r="GWJ49" s="68"/>
      <c r="GWK49" s="68"/>
      <c r="GWL49" s="68"/>
      <c r="GWM49" s="68"/>
      <c r="GWN49" s="68"/>
      <c r="GWO49" s="68"/>
      <c r="GWP49" s="68"/>
      <c r="GWQ49" s="68"/>
      <c r="GWR49" s="68"/>
      <c r="GWS49" s="68"/>
      <c r="GWT49" s="68"/>
      <c r="GWU49" s="68"/>
      <c r="GWV49" s="68"/>
      <c r="GWW49" s="68"/>
      <c r="GWX49" s="68"/>
      <c r="GWY49" s="68"/>
      <c r="GWZ49" s="68"/>
      <c r="GXA49" s="68"/>
      <c r="GXB49" s="68"/>
      <c r="GXC49" s="68"/>
      <c r="GXD49" s="68"/>
      <c r="GXE49" s="68"/>
      <c r="GXF49" s="68"/>
      <c r="GXG49" s="68"/>
      <c r="GXH49" s="68"/>
      <c r="GXI49" s="68"/>
      <c r="GXJ49" s="68"/>
      <c r="GXK49" s="68"/>
      <c r="GXL49" s="68"/>
      <c r="GXM49" s="68"/>
      <c r="GXN49" s="68"/>
      <c r="GXO49" s="68"/>
      <c r="GXP49" s="68"/>
      <c r="GXQ49" s="68"/>
      <c r="GXR49" s="68"/>
      <c r="GXS49" s="68"/>
      <c r="GXT49" s="68"/>
      <c r="GXU49" s="68"/>
      <c r="GXV49" s="68"/>
      <c r="GXW49" s="68"/>
      <c r="GXX49" s="68"/>
      <c r="GXY49" s="68"/>
      <c r="GXZ49" s="68"/>
      <c r="GYA49" s="68"/>
      <c r="GYB49" s="68"/>
      <c r="GYC49" s="68"/>
      <c r="GYD49" s="68"/>
      <c r="GYE49" s="68"/>
      <c r="GYF49" s="68"/>
      <c r="GYG49" s="68"/>
      <c r="GYH49" s="68"/>
      <c r="GYI49" s="68"/>
      <c r="GYJ49" s="68"/>
      <c r="GYK49" s="68"/>
      <c r="GYL49" s="68"/>
      <c r="GYM49" s="68"/>
      <c r="GYN49" s="68"/>
      <c r="GYO49" s="68"/>
      <c r="GYP49" s="68"/>
      <c r="GYQ49" s="68"/>
      <c r="GYR49" s="68"/>
      <c r="GYS49" s="68"/>
      <c r="GYT49" s="68"/>
      <c r="GYU49" s="68"/>
      <c r="GYV49" s="68"/>
      <c r="GYW49" s="68"/>
      <c r="GYX49" s="68"/>
      <c r="GYY49" s="68"/>
      <c r="GYZ49" s="68"/>
      <c r="GZA49" s="68"/>
      <c r="GZB49" s="68"/>
      <c r="GZC49" s="68"/>
      <c r="GZD49" s="68"/>
      <c r="GZE49" s="68"/>
      <c r="GZF49" s="68"/>
      <c r="GZG49" s="68"/>
      <c r="GZH49" s="68"/>
      <c r="GZI49" s="68"/>
      <c r="GZJ49" s="68"/>
      <c r="GZK49" s="68"/>
      <c r="GZL49" s="68"/>
      <c r="GZM49" s="68"/>
      <c r="GZN49" s="68"/>
      <c r="GZO49" s="68"/>
      <c r="GZP49" s="68"/>
      <c r="GZQ49" s="68"/>
      <c r="GZR49" s="68"/>
      <c r="GZS49" s="68"/>
      <c r="GZT49" s="68"/>
      <c r="GZU49" s="68"/>
      <c r="GZV49" s="68"/>
      <c r="GZW49" s="68"/>
      <c r="GZX49" s="68"/>
      <c r="GZY49" s="68"/>
      <c r="GZZ49" s="68"/>
      <c r="HAA49" s="68"/>
      <c r="HAB49" s="68"/>
      <c r="HAC49" s="68"/>
      <c r="HAD49" s="68"/>
      <c r="HAE49" s="68"/>
      <c r="HAF49" s="68"/>
      <c r="HAG49" s="68"/>
      <c r="HAH49" s="68"/>
      <c r="HAI49" s="68"/>
      <c r="HAJ49" s="68"/>
      <c r="HAK49" s="68"/>
      <c r="HAL49" s="68"/>
      <c r="HAM49" s="68"/>
      <c r="HAN49" s="68"/>
      <c r="HAO49" s="68"/>
      <c r="HAP49" s="68"/>
      <c r="HAQ49" s="68"/>
      <c r="HAR49" s="68"/>
      <c r="HAS49" s="68"/>
      <c r="HAT49" s="68"/>
      <c r="HAU49" s="68"/>
      <c r="HAV49" s="68"/>
      <c r="HAW49" s="68"/>
      <c r="HAX49" s="68"/>
      <c r="HAY49" s="68"/>
      <c r="HAZ49" s="68"/>
      <c r="HBA49" s="68"/>
      <c r="HBB49" s="68"/>
      <c r="HBC49" s="68"/>
      <c r="HBD49" s="68"/>
      <c r="HBE49" s="68"/>
      <c r="HBF49" s="68"/>
      <c r="HBG49" s="68"/>
      <c r="HBH49" s="68"/>
      <c r="HBI49" s="68"/>
      <c r="HBJ49" s="68"/>
      <c r="HBK49" s="68"/>
      <c r="HBL49" s="68"/>
      <c r="HBM49" s="68"/>
      <c r="HBN49" s="68"/>
      <c r="HBO49" s="68"/>
      <c r="HBP49" s="68"/>
      <c r="HBQ49" s="68"/>
      <c r="HBR49" s="68"/>
      <c r="HBS49" s="68"/>
      <c r="HBT49" s="68"/>
      <c r="HBU49" s="68"/>
      <c r="HBV49" s="68"/>
      <c r="HBW49" s="68"/>
      <c r="HBX49" s="68"/>
      <c r="HBY49" s="68"/>
      <c r="HBZ49" s="68"/>
      <c r="HCA49" s="68"/>
      <c r="HCB49" s="68"/>
      <c r="HCC49" s="68"/>
      <c r="HCD49" s="68"/>
      <c r="HCE49" s="68"/>
      <c r="HCF49" s="68"/>
      <c r="HCG49" s="68"/>
      <c r="HCH49" s="68"/>
      <c r="HCI49" s="68"/>
      <c r="HCJ49" s="68"/>
      <c r="HCK49" s="68"/>
      <c r="HCL49" s="68"/>
      <c r="HCM49" s="68"/>
      <c r="HCN49" s="68"/>
      <c r="HCO49" s="68"/>
      <c r="HCP49" s="68"/>
      <c r="HCQ49" s="68"/>
      <c r="HCR49" s="68"/>
      <c r="HCS49" s="68"/>
      <c r="HCT49" s="68"/>
      <c r="HCU49" s="68"/>
      <c r="HCV49" s="68"/>
      <c r="HCW49" s="68"/>
      <c r="HCX49" s="68"/>
      <c r="HCY49" s="68"/>
      <c r="HCZ49" s="68"/>
      <c r="HDA49" s="68"/>
      <c r="HDB49" s="68"/>
      <c r="HDC49" s="68"/>
      <c r="HDD49" s="68"/>
      <c r="HDE49" s="68"/>
      <c r="HDF49" s="68"/>
      <c r="HDG49" s="68"/>
      <c r="HDH49" s="68"/>
      <c r="HDI49" s="68"/>
      <c r="HDJ49" s="68"/>
      <c r="HDK49" s="68"/>
      <c r="HDL49" s="68"/>
      <c r="HDM49" s="68"/>
      <c r="HDN49" s="68"/>
      <c r="HDO49" s="68"/>
      <c r="HDP49" s="68"/>
      <c r="HDQ49" s="68"/>
      <c r="HDR49" s="68"/>
      <c r="HDS49" s="68"/>
      <c r="HDT49" s="68"/>
      <c r="HDU49" s="68"/>
      <c r="HDV49" s="68"/>
      <c r="HDW49" s="68"/>
      <c r="HDX49" s="68"/>
      <c r="HDY49" s="68"/>
      <c r="HDZ49" s="68"/>
      <c r="HEA49" s="68"/>
      <c r="HEB49" s="68"/>
      <c r="HEC49" s="68"/>
      <c r="HED49" s="68"/>
      <c r="HEE49" s="68"/>
      <c r="HEF49" s="68"/>
      <c r="HEG49" s="68"/>
      <c r="HEH49" s="68"/>
      <c r="HEI49" s="68"/>
      <c r="HEJ49" s="68"/>
      <c r="HEK49" s="68"/>
      <c r="HEL49" s="68"/>
      <c r="HEM49" s="68"/>
      <c r="HEN49" s="68"/>
      <c r="HEO49" s="68"/>
      <c r="HEP49" s="68"/>
      <c r="HEQ49" s="68"/>
      <c r="HER49" s="68"/>
      <c r="HES49" s="68"/>
      <c r="HET49" s="68"/>
      <c r="HEU49" s="68"/>
      <c r="HEV49" s="68"/>
      <c r="HEW49" s="68"/>
      <c r="HEX49" s="68"/>
      <c r="HEY49" s="68"/>
      <c r="HEZ49" s="68"/>
      <c r="HFA49" s="68"/>
      <c r="HFB49" s="68"/>
      <c r="HFC49" s="68"/>
      <c r="HFD49" s="68"/>
      <c r="HFE49" s="68"/>
      <c r="HFF49" s="68"/>
      <c r="HFG49" s="68"/>
      <c r="HFH49" s="68"/>
      <c r="HFI49" s="68"/>
      <c r="HFJ49" s="68"/>
      <c r="HFK49" s="68"/>
      <c r="HFL49" s="68"/>
      <c r="HFM49" s="68"/>
      <c r="HFN49" s="68"/>
      <c r="HFO49" s="68"/>
      <c r="HFP49" s="68"/>
      <c r="HFQ49" s="68"/>
      <c r="HFR49" s="68"/>
      <c r="HFS49" s="68"/>
      <c r="HFT49" s="68"/>
      <c r="HFU49" s="68"/>
      <c r="HFV49" s="68"/>
      <c r="HFW49" s="68"/>
      <c r="HFX49" s="68"/>
      <c r="HFY49" s="68"/>
      <c r="HFZ49" s="68"/>
      <c r="HGA49" s="68"/>
      <c r="HGB49" s="68"/>
      <c r="HGC49" s="68"/>
      <c r="HGD49" s="68"/>
      <c r="HGE49" s="68"/>
      <c r="HGF49" s="68"/>
      <c r="HGG49" s="68"/>
      <c r="HGH49" s="68"/>
      <c r="HGI49" s="68"/>
      <c r="HGJ49" s="68"/>
      <c r="HGK49" s="68"/>
      <c r="HGL49" s="68"/>
      <c r="HGM49" s="68"/>
      <c r="HGN49" s="68"/>
      <c r="HGO49" s="68"/>
      <c r="HGP49" s="68"/>
      <c r="HGQ49" s="68"/>
      <c r="HGR49" s="68"/>
      <c r="HGS49" s="68"/>
      <c r="HGT49" s="68"/>
      <c r="HGU49" s="68"/>
      <c r="HGV49" s="68"/>
      <c r="HGW49" s="68"/>
      <c r="HGX49" s="68"/>
      <c r="HGY49" s="68"/>
      <c r="HGZ49" s="68"/>
      <c r="HHA49" s="68"/>
      <c r="HHB49" s="68"/>
      <c r="HHC49" s="68"/>
      <c r="HHD49" s="68"/>
      <c r="HHE49" s="68"/>
      <c r="HHF49" s="68"/>
      <c r="HHG49" s="68"/>
      <c r="HHH49" s="68"/>
      <c r="HHI49" s="68"/>
      <c r="HHJ49" s="68"/>
      <c r="HHK49" s="68"/>
      <c r="HHL49" s="68"/>
      <c r="HHM49" s="68"/>
      <c r="HHN49" s="68"/>
      <c r="HHO49" s="68"/>
      <c r="HHP49" s="68"/>
      <c r="HHQ49" s="68"/>
      <c r="HHR49" s="68"/>
      <c r="HHS49" s="68"/>
      <c r="HHT49" s="68"/>
      <c r="HHU49" s="68"/>
      <c r="HHV49" s="68"/>
      <c r="HHW49" s="68"/>
      <c r="HHX49" s="68"/>
      <c r="HHY49" s="68"/>
      <c r="HHZ49" s="68"/>
      <c r="HIA49" s="68"/>
      <c r="HIB49" s="68"/>
      <c r="HIC49" s="68"/>
      <c r="HID49" s="68"/>
      <c r="HIE49" s="68"/>
      <c r="HIF49" s="68"/>
      <c r="HIG49" s="68"/>
      <c r="HIH49" s="68"/>
      <c r="HII49" s="68"/>
      <c r="HIJ49" s="68"/>
      <c r="HIK49" s="68"/>
      <c r="HIL49" s="68"/>
      <c r="HIM49" s="68"/>
      <c r="HIN49" s="68"/>
      <c r="HIO49" s="68"/>
      <c r="HIP49" s="68"/>
      <c r="HIQ49" s="68"/>
      <c r="HIR49" s="68"/>
      <c r="HIS49" s="68"/>
      <c r="HIT49" s="68"/>
      <c r="HIU49" s="68"/>
      <c r="HIV49" s="68"/>
      <c r="HIW49" s="68"/>
      <c r="HIX49" s="68"/>
      <c r="HIY49" s="68"/>
      <c r="HIZ49" s="68"/>
      <c r="HJA49" s="68"/>
      <c r="HJB49" s="68"/>
      <c r="HJC49" s="68"/>
      <c r="HJD49" s="68"/>
      <c r="HJE49" s="68"/>
      <c r="HJF49" s="68"/>
      <c r="HJG49" s="68"/>
      <c r="HJH49" s="68"/>
      <c r="HJI49" s="68"/>
      <c r="HJJ49" s="68"/>
      <c r="HJK49" s="68"/>
      <c r="HJL49" s="68"/>
      <c r="HJM49" s="68"/>
      <c r="HJN49" s="68"/>
      <c r="HJO49" s="68"/>
      <c r="HJP49" s="68"/>
      <c r="HJQ49" s="68"/>
      <c r="HJR49" s="68"/>
      <c r="HJS49" s="68"/>
      <c r="HJT49" s="68"/>
      <c r="HJU49" s="68"/>
      <c r="HJV49" s="68"/>
      <c r="HJW49" s="68"/>
      <c r="HJX49" s="68"/>
      <c r="HJY49" s="68"/>
      <c r="HJZ49" s="68"/>
      <c r="HKA49" s="68"/>
      <c r="HKB49" s="68"/>
      <c r="HKC49" s="68"/>
      <c r="HKD49" s="68"/>
      <c r="HKE49" s="68"/>
      <c r="HKF49" s="68"/>
      <c r="HKG49" s="68"/>
      <c r="HKH49" s="68"/>
      <c r="HKI49" s="68"/>
      <c r="HKJ49" s="68"/>
      <c r="HKK49" s="68"/>
      <c r="HKL49" s="68"/>
      <c r="HKM49" s="68"/>
      <c r="HKN49" s="68"/>
      <c r="HKO49" s="68"/>
      <c r="HKP49" s="68"/>
      <c r="HKQ49" s="68"/>
      <c r="HKR49" s="68"/>
      <c r="HKS49" s="68"/>
      <c r="HKT49" s="68"/>
      <c r="HKU49" s="68"/>
      <c r="HKV49" s="68"/>
      <c r="HKW49" s="68"/>
      <c r="HKX49" s="68"/>
      <c r="HKY49" s="68"/>
      <c r="HKZ49" s="68"/>
      <c r="HLA49" s="68"/>
      <c r="HLB49" s="68"/>
      <c r="HLC49" s="68"/>
      <c r="HLD49" s="68"/>
      <c r="HLE49" s="68"/>
      <c r="HLF49" s="68"/>
      <c r="HLG49" s="68"/>
      <c r="HLH49" s="68"/>
      <c r="HLI49" s="68"/>
      <c r="HLJ49" s="68"/>
      <c r="HLK49" s="68"/>
      <c r="HLL49" s="68"/>
      <c r="HLM49" s="68"/>
      <c r="HLN49" s="68"/>
      <c r="HLO49" s="68"/>
      <c r="HLP49" s="68"/>
      <c r="HLQ49" s="68"/>
      <c r="HLR49" s="68"/>
      <c r="HLS49" s="68"/>
      <c r="HLT49" s="68"/>
      <c r="HLU49" s="68"/>
      <c r="HLV49" s="68"/>
      <c r="HLW49" s="68"/>
      <c r="HLX49" s="68"/>
      <c r="HLY49" s="68"/>
      <c r="HLZ49" s="68"/>
      <c r="HMA49" s="68"/>
      <c r="HMB49" s="68"/>
      <c r="HMC49" s="68"/>
      <c r="HMD49" s="68"/>
      <c r="HME49" s="68"/>
      <c r="HMF49" s="68"/>
      <c r="HMG49" s="68"/>
      <c r="HMH49" s="68"/>
      <c r="HMI49" s="68"/>
      <c r="HMJ49" s="68"/>
      <c r="HMK49" s="68"/>
      <c r="HML49" s="68"/>
      <c r="HMM49" s="68"/>
      <c r="HMN49" s="68"/>
      <c r="HMO49" s="68"/>
      <c r="HMP49" s="68"/>
      <c r="HMQ49" s="68"/>
      <c r="HMR49" s="68"/>
      <c r="HMS49" s="68"/>
      <c r="HMT49" s="68"/>
      <c r="HMU49" s="68"/>
      <c r="HMV49" s="68"/>
      <c r="HMW49" s="68"/>
      <c r="HMX49" s="68"/>
      <c r="HMY49" s="68"/>
      <c r="HMZ49" s="68"/>
      <c r="HNA49" s="68"/>
      <c r="HNB49" s="68"/>
      <c r="HNC49" s="68"/>
      <c r="HND49" s="68"/>
      <c r="HNE49" s="68"/>
      <c r="HNF49" s="68"/>
      <c r="HNG49" s="68"/>
      <c r="HNH49" s="68"/>
      <c r="HNI49" s="68"/>
      <c r="HNJ49" s="68"/>
      <c r="HNK49" s="68"/>
      <c r="HNL49" s="68"/>
      <c r="HNM49" s="68"/>
      <c r="HNN49" s="68"/>
      <c r="HNO49" s="68"/>
      <c r="HNP49" s="68"/>
      <c r="HNQ49" s="68"/>
      <c r="HNR49" s="68"/>
      <c r="HNS49" s="68"/>
      <c r="HNT49" s="68"/>
      <c r="HNU49" s="68"/>
      <c r="HNV49" s="68"/>
      <c r="HNW49" s="68"/>
      <c r="HNX49" s="68"/>
      <c r="HNY49" s="68"/>
      <c r="HNZ49" s="68"/>
      <c r="HOA49" s="68"/>
      <c r="HOB49" s="68"/>
      <c r="HOC49" s="68"/>
      <c r="HOD49" s="68"/>
      <c r="HOE49" s="68"/>
      <c r="HOF49" s="68"/>
      <c r="HOG49" s="68"/>
      <c r="HOH49" s="68"/>
      <c r="HOI49" s="68"/>
      <c r="HOJ49" s="68"/>
      <c r="HOK49" s="68"/>
      <c r="HOL49" s="68"/>
      <c r="HOM49" s="68"/>
      <c r="HON49" s="68"/>
      <c r="HOO49" s="68"/>
      <c r="HOP49" s="68"/>
      <c r="HOQ49" s="68"/>
      <c r="HOR49" s="68"/>
      <c r="HOS49" s="68"/>
      <c r="HOT49" s="68"/>
      <c r="HOU49" s="68"/>
      <c r="HOV49" s="68"/>
      <c r="HOW49" s="68"/>
      <c r="HOX49" s="68"/>
      <c r="HOY49" s="68"/>
      <c r="HOZ49" s="68"/>
      <c r="HPA49" s="68"/>
      <c r="HPB49" s="68"/>
      <c r="HPC49" s="68"/>
      <c r="HPD49" s="68"/>
      <c r="HPE49" s="68"/>
      <c r="HPF49" s="68"/>
      <c r="HPG49" s="68"/>
      <c r="HPH49" s="68"/>
      <c r="HPI49" s="68"/>
      <c r="HPJ49" s="68"/>
      <c r="HPK49" s="68"/>
      <c r="HPL49" s="68"/>
      <c r="HPM49" s="68"/>
      <c r="HPN49" s="68"/>
      <c r="HPO49" s="68"/>
      <c r="HPP49" s="68"/>
      <c r="HPQ49" s="68"/>
      <c r="HPR49" s="68"/>
      <c r="HPS49" s="68"/>
      <c r="HPT49" s="68"/>
      <c r="HPU49" s="68"/>
      <c r="HPV49" s="68"/>
      <c r="HPW49" s="68"/>
      <c r="HPX49" s="68"/>
      <c r="HPY49" s="68"/>
      <c r="HPZ49" s="68"/>
      <c r="HQA49" s="68"/>
      <c r="HQB49" s="68"/>
      <c r="HQC49" s="68"/>
      <c r="HQD49" s="68"/>
      <c r="HQE49" s="68"/>
      <c r="HQF49" s="68"/>
      <c r="HQG49" s="68"/>
      <c r="HQH49" s="68"/>
      <c r="HQI49" s="68"/>
      <c r="HQJ49" s="68"/>
      <c r="HQK49" s="68"/>
      <c r="HQL49" s="68"/>
      <c r="HQM49" s="68"/>
      <c r="HQN49" s="68"/>
      <c r="HQO49" s="68"/>
      <c r="HQP49" s="68"/>
      <c r="HQQ49" s="68"/>
      <c r="HQR49" s="68"/>
      <c r="HQS49" s="68"/>
      <c r="HQT49" s="68"/>
      <c r="HQU49" s="68"/>
      <c r="HQV49" s="68"/>
      <c r="HQW49" s="68"/>
      <c r="HQX49" s="68"/>
      <c r="HQY49" s="68"/>
      <c r="HQZ49" s="68"/>
      <c r="HRA49" s="68"/>
      <c r="HRB49" s="68"/>
      <c r="HRC49" s="68"/>
      <c r="HRD49" s="68"/>
      <c r="HRE49" s="68"/>
      <c r="HRF49" s="68"/>
      <c r="HRG49" s="68"/>
      <c r="HRH49" s="68"/>
      <c r="HRI49" s="68"/>
      <c r="HRJ49" s="68"/>
      <c r="HRK49" s="68"/>
      <c r="HRL49" s="68"/>
      <c r="HRM49" s="68"/>
      <c r="HRN49" s="68"/>
      <c r="HRO49" s="68"/>
      <c r="HRP49" s="68"/>
      <c r="HRQ49" s="68"/>
      <c r="HRR49" s="68"/>
      <c r="HRS49" s="68"/>
      <c r="HRT49" s="68"/>
      <c r="HRU49" s="68"/>
      <c r="HRV49" s="68"/>
      <c r="HRW49" s="68"/>
      <c r="HRX49" s="68"/>
      <c r="HRY49" s="68"/>
      <c r="HRZ49" s="68"/>
      <c r="HSA49" s="68"/>
      <c r="HSB49" s="68"/>
      <c r="HSC49" s="68"/>
      <c r="HSD49" s="68"/>
      <c r="HSE49" s="68"/>
      <c r="HSF49" s="68"/>
      <c r="HSG49" s="68"/>
      <c r="HSH49" s="68"/>
      <c r="HSI49" s="68"/>
      <c r="HSJ49" s="68"/>
      <c r="HSK49" s="68"/>
      <c r="HSL49" s="68"/>
      <c r="HSM49" s="68"/>
      <c r="HSN49" s="68"/>
      <c r="HSO49" s="68"/>
      <c r="HSP49" s="68"/>
      <c r="HSQ49" s="68"/>
      <c r="HSR49" s="68"/>
      <c r="HSS49" s="68"/>
      <c r="HST49" s="68"/>
      <c r="HSU49" s="68"/>
      <c r="HSV49" s="68"/>
      <c r="HSW49" s="68"/>
      <c r="HSX49" s="68"/>
      <c r="HSY49" s="68"/>
      <c r="HSZ49" s="68"/>
      <c r="HTA49" s="68"/>
      <c r="HTB49" s="68"/>
      <c r="HTC49" s="68"/>
      <c r="HTD49" s="68"/>
      <c r="HTE49" s="68"/>
      <c r="HTF49" s="68"/>
      <c r="HTG49" s="68"/>
      <c r="HTH49" s="68"/>
      <c r="HTI49" s="68"/>
      <c r="HTJ49" s="68"/>
      <c r="HTK49" s="68"/>
      <c r="HTL49" s="68"/>
      <c r="HTM49" s="68"/>
      <c r="HTN49" s="68"/>
      <c r="HTO49" s="68"/>
      <c r="HTP49" s="68"/>
      <c r="HTQ49" s="68"/>
      <c r="HTR49" s="68"/>
      <c r="HTS49" s="68"/>
      <c r="HTT49" s="68"/>
      <c r="HTU49" s="68"/>
      <c r="HTV49" s="68"/>
      <c r="HTW49" s="68"/>
      <c r="HTX49" s="68"/>
      <c r="HTY49" s="68"/>
      <c r="HTZ49" s="68"/>
      <c r="HUA49" s="68"/>
      <c r="HUB49" s="68"/>
      <c r="HUC49" s="68"/>
      <c r="HUD49" s="68"/>
      <c r="HUE49" s="68"/>
      <c r="HUF49" s="68"/>
      <c r="HUG49" s="68"/>
      <c r="HUH49" s="68"/>
      <c r="HUI49" s="68"/>
      <c r="HUJ49" s="68"/>
      <c r="HUK49" s="68"/>
      <c r="HUL49" s="68"/>
      <c r="HUM49" s="68"/>
      <c r="HUN49" s="68"/>
      <c r="HUO49" s="68"/>
      <c r="HUP49" s="68"/>
      <c r="HUQ49" s="68"/>
      <c r="HUR49" s="68"/>
      <c r="HUS49" s="68"/>
      <c r="HUT49" s="68"/>
      <c r="HUU49" s="68"/>
      <c r="HUV49" s="68"/>
      <c r="HUW49" s="68"/>
      <c r="HUX49" s="68"/>
      <c r="HUY49" s="68"/>
      <c r="HUZ49" s="68"/>
      <c r="HVA49" s="68"/>
      <c r="HVB49" s="68"/>
      <c r="HVC49" s="68"/>
      <c r="HVD49" s="68"/>
      <c r="HVE49" s="68"/>
      <c r="HVF49" s="68"/>
      <c r="HVG49" s="68"/>
      <c r="HVH49" s="68"/>
      <c r="HVI49" s="68"/>
      <c r="HVJ49" s="68"/>
      <c r="HVK49" s="68"/>
      <c r="HVL49" s="68"/>
      <c r="HVM49" s="68"/>
      <c r="HVN49" s="68"/>
      <c r="HVO49" s="68"/>
      <c r="HVP49" s="68"/>
      <c r="HVQ49" s="68"/>
      <c r="HVR49" s="68"/>
      <c r="HVS49" s="68"/>
      <c r="HVT49" s="68"/>
      <c r="HVU49" s="68"/>
      <c r="HVV49" s="68"/>
      <c r="HVW49" s="68"/>
      <c r="HVX49" s="68"/>
      <c r="HVY49" s="68"/>
      <c r="HVZ49" s="68"/>
      <c r="HWA49" s="68"/>
      <c r="HWB49" s="68"/>
      <c r="HWC49" s="68"/>
      <c r="HWD49" s="68"/>
      <c r="HWE49" s="68"/>
      <c r="HWF49" s="68"/>
      <c r="HWG49" s="68"/>
      <c r="HWH49" s="68"/>
      <c r="HWI49" s="68"/>
      <c r="HWJ49" s="68"/>
      <c r="HWK49" s="68"/>
      <c r="HWL49" s="68"/>
      <c r="HWM49" s="68"/>
      <c r="HWN49" s="68"/>
      <c r="HWO49" s="68"/>
      <c r="HWP49" s="68"/>
      <c r="HWQ49" s="68"/>
      <c r="HWR49" s="68"/>
      <c r="HWS49" s="68"/>
      <c r="HWT49" s="68"/>
      <c r="HWU49" s="68"/>
      <c r="HWV49" s="68"/>
      <c r="HWW49" s="68"/>
      <c r="HWX49" s="68"/>
      <c r="HWY49" s="68"/>
      <c r="HWZ49" s="68"/>
      <c r="HXA49" s="68"/>
      <c r="HXB49" s="68"/>
      <c r="HXC49" s="68"/>
      <c r="HXD49" s="68"/>
      <c r="HXE49" s="68"/>
      <c r="HXF49" s="68"/>
      <c r="HXG49" s="68"/>
      <c r="HXH49" s="68"/>
      <c r="HXI49" s="68"/>
      <c r="HXJ49" s="68"/>
      <c r="HXK49" s="68"/>
      <c r="HXL49" s="68"/>
      <c r="HXM49" s="68"/>
      <c r="HXN49" s="68"/>
      <c r="HXO49" s="68"/>
      <c r="HXP49" s="68"/>
      <c r="HXQ49" s="68"/>
      <c r="HXR49" s="68"/>
      <c r="HXS49" s="68"/>
      <c r="HXT49" s="68"/>
      <c r="HXU49" s="68"/>
      <c r="HXV49" s="68"/>
      <c r="HXW49" s="68"/>
      <c r="HXX49" s="68"/>
      <c r="HXY49" s="68"/>
      <c r="HXZ49" s="68"/>
      <c r="HYA49" s="68"/>
      <c r="HYB49" s="68"/>
      <c r="HYC49" s="68"/>
      <c r="HYD49" s="68"/>
      <c r="HYE49" s="68"/>
      <c r="HYF49" s="68"/>
      <c r="HYG49" s="68"/>
      <c r="HYH49" s="68"/>
      <c r="HYI49" s="68"/>
      <c r="HYJ49" s="68"/>
      <c r="HYK49" s="68"/>
      <c r="HYL49" s="68"/>
      <c r="HYM49" s="68"/>
      <c r="HYN49" s="68"/>
      <c r="HYO49" s="68"/>
      <c r="HYP49" s="68"/>
      <c r="HYQ49" s="68"/>
      <c r="HYR49" s="68"/>
      <c r="HYS49" s="68"/>
      <c r="HYT49" s="68"/>
      <c r="HYU49" s="68"/>
      <c r="HYV49" s="68"/>
      <c r="HYW49" s="68"/>
      <c r="HYX49" s="68"/>
      <c r="HYY49" s="68"/>
      <c r="HYZ49" s="68"/>
      <c r="HZA49" s="68"/>
      <c r="HZB49" s="68"/>
      <c r="HZC49" s="68"/>
      <c r="HZD49" s="68"/>
      <c r="HZE49" s="68"/>
      <c r="HZF49" s="68"/>
      <c r="HZG49" s="68"/>
      <c r="HZH49" s="68"/>
      <c r="HZI49" s="68"/>
      <c r="HZJ49" s="68"/>
      <c r="HZK49" s="68"/>
      <c r="HZL49" s="68"/>
      <c r="HZM49" s="68"/>
      <c r="HZN49" s="68"/>
      <c r="HZO49" s="68"/>
      <c r="HZP49" s="68"/>
      <c r="HZQ49" s="68"/>
      <c r="HZR49" s="68"/>
      <c r="HZS49" s="68"/>
      <c r="HZT49" s="68"/>
      <c r="HZU49" s="68"/>
      <c r="HZV49" s="68"/>
      <c r="HZW49" s="68"/>
      <c r="HZX49" s="68"/>
      <c r="HZY49" s="68"/>
      <c r="HZZ49" s="68"/>
      <c r="IAA49" s="68"/>
      <c r="IAB49" s="68"/>
      <c r="IAC49" s="68"/>
      <c r="IAD49" s="68"/>
      <c r="IAE49" s="68"/>
      <c r="IAF49" s="68"/>
      <c r="IAG49" s="68"/>
      <c r="IAH49" s="68"/>
      <c r="IAI49" s="68"/>
      <c r="IAJ49" s="68"/>
      <c r="IAK49" s="68"/>
      <c r="IAL49" s="68"/>
      <c r="IAM49" s="68"/>
      <c r="IAN49" s="68"/>
      <c r="IAO49" s="68"/>
      <c r="IAP49" s="68"/>
      <c r="IAQ49" s="68"/>
      <c r="IAR49" s="68"/>
      <c r="IAS49" s="68"/>
      <c r="IAT49" s="68"/>
      <c r="IAU49" s="68"/>
      <c r="IAV49" s="68"/>
      <c r="IAW49" s="68"/>
      <c r="IAX49" s="68"/>
      <c r="IAY49" s="68"/>
      <c r="IAZ49" s="68"/>
      <c r="IBA49" s="68"/>
      <c r="IBB49" s="68"/>
      <c r="IBC49" s="68"/>
      <c r="IBD49" s="68"/>
      <c r="IBE49" s="68"/>
      <c r="IBF49" s="68"/>
      <c r="IBG49" s="68"/>
      <c r="IBH49" s="68"/>
      <c r="IBI49" s="68"/>
      <c r="IBJ49" s="68"/>
      <c r="IBK49" s="68"/>
      <c r="IBL49" s="68"/>
      <c r="IBM49" s="68"/>
      <c r="IBN49" s="68"/>
      <c r="IBO49" s="68"/>
      <c r="IBP49" s="68"/>
      <c r="IBQ49" s="68"/>
      <c r="IBR49" s="68"/>
      <c r="IBS49" s="68"/>
      <c r="IBT49" s="68"/>
      <c r="IBU49" s="68"/>
      <c r="IBV49" s="68"/>
      <c r="IBW49" s="68"/>
      <c r="IBX49" s="68"/>
      <c r="IBY49" s="68"/>
      <c r="IBZ49" s="68"/>
      <c r="ICA49" s="68"/>
      <c r="ICB49" s="68"/>
      <c r="ICC49" s="68"/>
      <c r="ICD49" s="68"/>
      <c r="ICE49" s="68"/>
      <c r="ICF49" s="68"/>
      <c r="ICG49" s="68"/>
      <c r="ICH49" s="68"/>
      <c r="ICI49" s="68"/>
      <c r="ICJ49" s="68"/>
      <c r="ICK49" s="68"/>
      <c r="ICL49" s="68"/>
      <c r="ICM49" s="68"/>
      <c r="ICN49" s="68"/>
      <c r="ICO49" s="68"/>
      <c r="ICP49" s="68"/>
      <c r="ICQ49" s="68"/>
      <c r="ICR49" s="68"/>
      <c r="ICS49" s="68"/>
      <c r="ICT49" s="68"/>
      <c r="ICU49" s="68"/>
      <c r="ICV49" s="68"/>
      <c r="ICW49" s="68"/>
      <c r="ICX49" s="68"/>
      <c r="ICY49" s="68"/>
      <c r="ICZ49" s="68"/>
      <c r="IDA49" s="68"/>
      <c r="IDB49" s="68"/>
      <c r="IDC49" s="68"/>
      <c r="IDD49" s="68"/>
      <c r="IDE49" s="68"/>
      <c r="IDF49" s="68"/>
      <c r="IDG49" s="68"/>
      <c r="IDH49" s="68"/>
      <c r="IDI49" s="68"/>
      <c r="IDJ49" s="68"/>
      <c r="IDK49" s="68"/>
      <c r="IDL49" s="68"/>
      <c r="IDM49" s="68"/>
      <c r="IDN49" s="68"/>
      <c r="IDO49" s="68"/>
      <c r="IDP49" s="68"/>
      <c r="IDQ49" s="68"/>
      <c r="IDR49" s="68"/>
      <c r="IDS49" s="68"/>
      <c r="IDT49" s="68"/>
      <c r="IDU49" s="68"/>
      <c r="IDV49" s="68"/>
      <c r="IDW49" s="68"/>
      <c r="IDX49" s="68"/>
      <c r="IDY49" s="68"/>
      <c r="IDZ49" s="68"/>
      <c r="IEA49" s="68"/>
      <c r="IEB49" s="68"/>
      <c r="IEC49" s="68"/>
      <c r="IED49" s="68"/>
      <c r="IEE49" s="68"/>
      <c r="IEF49" s="68"/>
      <c r="IEG49" s="68"/>
      <c r="IEH49" s="68"/>
      <c r="IEI49" s="68"/>
      <c r="IEJ49" s="68"/>
      <c r="IEK49" s="68"/>
      <c r="IEL49" s="68"/>
      <c r="IEM49" s="68"/>
      <c r="IEN49" s="68"/>
      <c r="IEO49" s="68"/>
      <c r="IEP49" s="68"/>
      <c r="IEQ49" s="68"/>
      <c r="IER49" s="68"/>
      <c r="IES49" s="68"/>
      <c r="IET49" s="68"/>
      <c r="IEU49" s="68"/>
      <c r="IEV49" s="68"/>
      <c r="IEW49" s="68"/>
      <c r="IEX49" s="68"/>
      <c r="IEY49" s="68"/>
      <c r="IEZ49" s="68"/>
      <c r="IFA49" s="68"/>
      <c r="IFB49" s="68"/>
      <c r="IFC49" s="68"/>
      <c r="IFD49" s="68"/>
      <c r="IFE49" s="68"/>
      <c r="IFF49" s="68"/>
      <c r="IFG49" s="68"/>
      <c r="IFH49" s="68"/>
      <c r="IFI49" s="68"/>
      <c r="IFJ49" s="68"/>
      <c r="IFK49" s="68"/>
      <c r="IFL49" s="68"/>
      <c r="IFM49" s="68"/>
      <c r="IFN49" s="68"/>
      <c r="IFO49" s="68"/>
      <c r="IFP49" s="68"/>
      <c r="IFQ49" s="68"/>
      <c r="IFR49" s="68"/>
      <c r="IFS49" s="68"/>
      <c r="IFT49" s="68"/>
      <c r="IFU49" s="68"/>
      <c r="IFV49" s="68"/>
      <c r="IFW49" s="68"/>
      <c r="IFX49" s="68"/>
      <c r="IFY49" s="68"/>
      <c r="IFZ49" s="68"/>
      <c r="IGA49" s="68"/>
      <c r="IGB49" s="68"/>
      <c r="IGC49" s="68"/>
      <c r="IGD49" s="68"/>
      <c r="IGE49" s="68"/>
      <c r="IGF49" s="68"/>
      <c r="IGG49" s="68"/>
      <c r="IGH49" s="68"/>
      <c r="IGI49" s="68"/>
      <c r="IGJ49" s="68"/>
      <c r="IGK49" s="68"/>
      <c r="IGL49" s="68"/>
      <c r="IGM49" s="68"/>
      <c r="IGN49" s="68"/>
      <c r="IGO49" s="68"/>
      <c r="IGP49" s="68"/>
      <c r="IGQ49" s="68"/>
      <c r="IGR49" s="68"/>
      <c r="IGS49" s="68"/>
      <c r="IGT49" s="68"/>
      <c r="IGU49" s="68"/>
      <c r="IGV49" s="68"/>
      <c r="IGW49" s="68"/>
      <c r="IGX49" s="68"/>
      <c r="IGY49" s="68"/>
      <c r="IGZ49" s="68"/>
      <c r="IHA49" s="68"/>
      <c r="IHB49" s="68"/>
      <c r="IHC49" s="68"/>
      <c r="IHD49" s="68"/>
      <c r="IHE49" s="68"/>
      <c r="IHF49" s="68"/>
      <c r="IHG49" s="68"/>
      <c r="IHH49" s="68"/>
      <c r="IHI49" s="68"/>
      <c r="IHJ49" s="68"/>
      <c r="IHK49" s="68"/>
      <c r="IHL49" s="68"/>
      <c r="IHM49" s="68"/>
      <c r="IHN49" s="68"/>
      <c r="IHO49" s="68"/>
      <c r="IHP49" s="68"/>
      <c r="IHQ49" s="68"/>
      <c r="IHR49" s="68"/>
      <c r="IHS49" s="68"/>
      <c r="IHT49" s="68"/>
      <c r="IHU49" s="68"/>
      <c r="IHV49" s="68"/>
      <c r="IHW49" s="68"/>
      <c r="IHX49" s="68"/>
      <c r="IHY49" s="68"/>
      <c r="IHZ49" s="68"/>
      <c r="IIA49" s="68"/>
      <c r="IIB49" s="68"/>
      <c r="IIC49" s="68"/>
      <c r="IID49" s="68"/>
      <c r="IIE49" s="68"/>
      <c r="IIF49" s="68"/>
      <c r="IIG49" s="68"/>
      <c r="IIH49" s="68"/>
      <c r="III49" s="68"/>
      <c r="IIJ49" s="68"/>
      <c r="IIK49" s="68"/>
      <c r="IIL49" s="68"/>
      <c r="IIM49" s="68"/>
      <c r="IIN49" s="68"/>
      <c r="IIO49" s="68"/>
      <c r="IIP49" s="68"/>
      <c r="IIQ49" s="68"/>
      <c r="IIR49" s="68"/>
      <c r="IIS49" s="68"/>
      <c r="IIT49" s="68"/>
      <c r="IIU49" s="68"/>
      <c r="IIV49" s="68"/>
      <c r="IIW49" s="68"/>
      <c r="IIX49" s="68"/>
      <c r="IIY49" s="68"/>
      <c r="IIZ49" s="68"/>
      <c r="IJA49" s="68"/>
      <c r="IJB49" s="68"/>
      <c r="IJC49" s="68"/>
      <c r="IJD49" s="68"/>
      <c r="IJE49" s="68"/>
      <c r="IJF49" s="68"/>
      <c r="IJG49" s="68"/>
      <c r="IJH49" s="68"/>
      <c r="IJI49" s="68"/>
      <c r="IJJ49" s="68"/>
      <c r="IJK49" s="68"/>
      <c r="IJL49" s="68"/>
      <c r="IJM49" s="68"/>
      <c r="IJN49" s="68"/>
      <c r="IJO49" s="68"/>
      <c r="IJP49" s="68"/>
      <c r="IJQ49" s="68"/>
      <c r="IJR49" s="68"/>
      <c r="IJS49" s="68"/>
      <c r="IJT49" s="68"/>
      <c r="IJU49" s="68"/>
      <c r="IJV49" s="68"/>
      <c r="IJW49" s="68"/>
      <c r="IJX49" s="68"/>
      <c r="IJY49" s="68"/>
      <c r="IJZ49" s="68"/>
      <c r="IKA49" s="68"/>
      <c r="IKB49" s="68"/>
      <c r="IKC49" s="68"/>
      <c r="IKD49" s="68"/>
      <c r="IKE49" s="68"/>
      <c r="IKF49" s="68"/>
      <c r="IKG49" s="68"/>
      <c r="IKH49" s="68"/>
      <c r="IKI49" s="68"/>
      <c r="IKJ49" s="68"/>
      <c r="IKK49" s="68"/>
      <c r="IKL49" s="68"/>
      <c r="IKM49" s="68"/>
      <c r="IKN49" s="68"/>
      <c r="IKO49" s="68"/>
      <c r="IKP49" s="68"/>
      <c r="IKQ49" s="68"/>
      <c r="IKR49" s="68"/>
      <c r="IKS49" s="68"/>
      <c r="IKT49" s="68"/>
      <c r="IKU49" s="68"/>
      <c r="IKV49" s="68"/>
      <c r="IKW49" s="68"/>
      <c r="IKX49" s="68"/>
      <c r="IKY49" s="68"/>
      <c r="IKZ49" s="68"/>
      <c r="ILA49" s="68"/>
      <c r="ILB49" s="68"/>
      <c r="ILC49" s="68"/>
      <c r="ILD49" s="68"/>
      <c r="ILE49" s="68"/>
      <c r="ILF49" s="68"/>
      <c r="ILG49" s="68"/>
      <c r="ILH49" s="68"/>
      <c r="ILI49" s="68"/>
      <c r="ILJ49" s="68"/>
      <c r="ILK49" s="68"/>
      <c r="ILL49" s="68"/>
      <c r="ILM49" s="68"/>
      <c r="ILN49" s="68"/>
      <c r="ILO49" s="68"/>
      <c r="ILP49" s="68"/>
      <c r="ILQ49" s="68"/>
      <c r="ILR49" s="68"/>
      <c r="ILS49" s="68"/>
      <c r="ILT49" s="68"/>
      <c r="ILU49" s="68"/>
      <c r="ILV49" s="68"/>
      <c r="ILW49" s="68"/>
      <c r="ILX49" s="68"/>
      <c r="ILY49" s="68"/>
      <c r="ILZ49" s="68"/>
      <c r="IMA49" s="68"/>
      <c r="IMB49" s="68"/>
      <c r="IMC49" s="68"/>
      <c r="IMD49" s="68"/>
      <c r="IME49" s="68"/>
      <c r="IMF49" s="68"/>
      <c r="IMG49" s="68"/>
      <c r="IMH49" s="68"/>
      <c r="IMI49" s="68"/>
      <c r="IMJ49" s="68"/>
      <c r="IMK49" s="68"/>
      <c r="IML49" s="68"/>
      <c r="IMM49" s="68"/>
      <c r="IMN49" s="68"/>
      <c r="IMO49" s="68"/>
      <c r="IMP49" s="68"/>
      <c r="IMQ49" s="68"/>
      <c r="IMR49" s="68"/>
      <c r="IMS49" s="68"/>
      <c r="IMT49" s="68"/>
      <c r="IMU49" s="68"/>
      <c r="IMV49" s="68"/>
      <c r="IMW49" s="68"/>
      <c r="IMX49" s="68"/>
      <c r="IMY49" s="68"/>
      <c r="IMZ49" s="68"/>
      <c r="INA49" s="68"/>
      <c r="INB49" s="68"/>
      <c r="INC49" s="68"/>
      <c r="IND49" s="68"/>
      <c r="INE49" s="68"/>
      <c r="INF49" s="68"/>
      <c r="ING49" s="68"/>
      <c r="INH49" s="68"/>
      <c r="INI49" s="68"/>
      <c r="INJ49" s="68"/>
      <c r="INK49" s="68"/>
      <c r="INL49" s="68"/>
      <c r="INM49" s="68"/>
      <c r="INN49" s="68"/>
      <c r="INO49" s="68"/>
      <c r="INP49" s="68"/>
      <c r="INQ49" s="68"/>
      <c r="INR49" s="68"/>
      <c r="INS49" s="68"/>
      <c r="INT49" s="68"/>
      <c r="INU49" s="68"/>
      <c r="INV49" s="68"/>
      <c r="INW49" s="68"/>
      <c r="INX49" s="68"/>
      <c r="INY49" s="68"/>
      <c r="INZ49" s="68"/>
      <c r="IOA49" s="68"/>
      <c r="IOB49" s="68"/>
      <c r="IOC49" s="68"/>
      <c r="IOD49" s="68"/>
      <c r="IOE49" s="68"/>
      <c r="IOF49" s="68"/>
      <c r="IOG49" s="68"/>
      <c r="IOH49" s="68"/>
      <c r="IOI49" s="68"/>
      <c r="IOJ49" s="68"/>
      <c r="IOK49" s="68"/>
      <c r="IOL49" s="68"/>
      <c r="IOM49" s="68"/>
      <c r="ION49" s="68"/>
      <c r="IOO49" s="68"/>
      <c r="IOP49" s="68"/>
      <c r="IOQ49" s="68"/>
      <c r="IOR49" s="68"/>
      <c r="IOS49" s="68"/>
      <c r="IOT49" s="68"/>
      <c r="IOU49" s="68"/>
      <c r="IOV49" s="68"/>
      <c r="IOW49" s="68"/>
      <c r="IOX49" s="68"/>
      <c r="IOY49" s="68"/>
      <c r="IOZ49" s="68"/>
      <c r="IPA49" s="68"/>
      <c r="IPB49" s="68"/>
      <c r="IPC49" s="68"/>
      <c r="IPD49" s="68"/>
      <c r="IPE49" s="68"/>
      <c r="IPF49" s="68"/>
      <c r="IPG49" s="68"/>
      <c r="IPH49" s="68"/>
      <c r="IPI49" s="68"/>
      <c r="IPJ49" s="68"/>
      <c r="IPK49" s="68"/>
      <c r="IPL49" s="68"/>
      <c r="IPM49" s="68"/>
      <c r="IPN49" s="68"/>
      <c r="IPO49" s="68"/>
      <c r="IPP49" s="68"/>
      <c r="IPQ49" s="68"/>
      <c r="IPR49" s="68"/>
      <c r="IPS49" s="68"/>
      <c r="IPT49" s="68"/>
      <c r="IPU49" s="68"/>
      <c r="IPV49" s="68"/>
      <c r="IPW49" s="68"/>
      <c r="IPX49" s="68"/>
      <c r="IPY49" s="68"/>
      <c r="IPZ49" s="68"/>
      <c r="IQA49" s="68"/>
      <c r="IQB49" s="68"/>
      <c r="IQC49" s="68"/>
      <c r="IQD49" s="68"/>
      <c r="IQE49" s="68"/>
      <c r="IQF49" s="68"/>
      <c r="IQG49" s="68"/>
      <c r="IQH49" s="68"/>
      <c r="IQI49" s="68"/>
      <c r="IQJ49" s="68"/>
      <c r="IQK49" s="68"/>
      <c r="IQL49" s="68"/>
      <c r="IQM49" s="68"/>
      <c r="IQN49" s="68"/>
      <c r="IQO49" s="68"/>
      <c r="IQP49" s="68"/>
      <c r="IQQ49" s="68"/>
      <c r="IQR49" s="68"/>
      <c r="IQS49" s="68"/>
      <c r="IQT49" s="68"/>
      <c r="IQU49" s="68"/>
      <c r="IQV49" s="68"/>
      <c r="IQW49" s="68"/>
      <c r="IQX49" s="68"/>
      <c r="IQY49" s="68"/>
      <c r="IQZ49" s="68"/>
      <c r="IRA49" s="68"/>
      <c r="IRB49" s="68"/>
      <c r="IRC49" s="68"/>
      <c r="IRD49" s="68"/>
      <c r="IRE49" s="68"/>
      <c r="IRF49" s="68"/>
      <c r="IRG49" s="68"/>
      <c r="IRH49" s="68"/>
      <c r="IRI49" s="68"/>
      <c r="IRJ49" s="68"/>
      <c r="IRK49" s="68"/>
      <c r="IRL49" s="68"/>
      <c r="IRM49" s="68"/>
      <c r="IRN49" s="68"/>
      <c r="IRO49" s="68"/>
      <c r="IRP49" s="68"/>
      <c r="IRQ49" s="68"/>
      <c r="IRR49" s="68"/>
      <c r="IRS49" s="68"/>
      <c r="IRT49" s="68"/>
      <c r="IRU49" s="68"/>
      <c r="IRV49" s="68"/>
      <c r="IRW49" s="68"/>
      <c r="IRX49" s="68"/>
      <c r="IRY49" s="68"/>
      <c r="IRZ49" s="68"/>
      <c r="ISA49" s="68"/>
      <c r="ISB49" s="68"/>
      <c r="ISC49" s="68"/>
      <c r="ISD49" s="68"/>
      <c r="ISE49" s="68"/>
      <c r="ISF49" s="68"/>
      <c r="ISG49" s="68"/>
      <c r="ISH49" s="68"/>
      <c r="ISI49" s="68"/>
      <c r="ISJ49" s="68"/>
      <c r="ISK49" s="68"/>
      <c r="ISL49" s="68"/>
      <c r="ISM49" s="68"/>
      <c r="ISN49" s="68"/>
      <c r="ISO49" s="68"/>
      <c r="ISP49" s="68"/>
      <c r="ISQ49" s="68"/>
      <c r="ISR49" s="68"/>
      <c r="ISS49" s="68"/>
      <c r="IST49" s="68"/>
      <c r="ISU49" s="68"/>
      <c r="ISV49" s="68"/>
      <c r="ISW49" s="68"/>
      <c r="ISX49" s="68"/>
      <c r="ISY49" s="68"/>
      <c r="ISZ49" s="68"/>
      <c r="ITA49" s="68"/>
      <c r="ITB49" s="68"/>
      <c r="ITC49" s="68"/>
      <c r="ITD49" s="68"/>
      <c r="ITE49" s="68"/>
      <c r="ITF49" s="68"/>
      <c r="ITG49" s="68"/>
      <c r="ITH49" s="68"/>
      <c r="ITI49" s="68"/>
      <c r="ITJ49" s="68"/>
      <c r="ITK49" s="68"/>
      <c r="ITL49" s="68"/>
      <c r="ITM49" s="68"/>
      <c r="ITN49" s="68"/>
      <c r="ITO49" s="68"/>
      <c r="ITP49" s="68"/>
      <c r="ITQ49" s="68"/>
      <c r="ITR49" s="68"/>
      <c r="ITS49" s="68"/>
      <c r="ITT49" s="68"/>
      <c r="ITU49" s="68"/>
      <c r="ITV49" s="68"/>
      <c r="ITW49" s="68"/>
      <c r="ITX49" s="68"/>
      <c r="ITY49" s="68"/>
      <c r="ITZ49" s="68"/>
      <c r="IUA49" s="68"/>
      <c r="IUB49" s="68"/>
      <c r="IUC49" s="68"/>
      <c r="IUD49" s="68"/>
      <c r="IUE49" s="68"/>
      <c r="IUF49" s="68"/>
      <c r="IUG49" s="68"/>
      <c r="IUH49" s="68"/>
      <c r="IUI49" s="68"/>
      <c r="IUJ49" s="68"/>
      <c r="IUK49" s="68"/>
      <c r="IUL49" s="68"/>
      <c r="IUM49" s="68"/>
      <c r="IUN49" s="68"/>
      <c r="IUO49" s="68"/>
      <c r="IUP49" s="68"/>
      <c r="IUQ49" s="68"/>
      <c r="IUR49" s="68"/>
      <c r="IUS49" s="68"/>
      <c r="IUT49" s="68"/>
      <c r="IUU49" s="68"/>
      <c r="IUV49" s="68"/>
      <c r="IUW49" s="68"/>
      <c r="IUX49" s="68"/>
      <c r="IUY49" s="68"/>
      <c r="IUZ49" s="68"/>
      <c r="IVA49" s="68"/>
      <c r="IVB49" s="68"/>
      <c r="IVC49" s="68"/>
      <c r="IVD49" s="68"/>
      <c r="IVE49" s="68"/>
      <c r="IVF49" s="68"/>
      <c r="IVG49" s="68"/>
      <c r="IVH49" s="68"/>
      <c r="IVI49" s="68"/>
      <c r="IVJ49" s="68"/>
      <c r="IVK49" s="68"/>
      <c r="IVL49" s="68"/>
      <c r="IVM49" s="68"/>
      <c r="IVN49" s="68"/>
      <c r="IVO49" s="68"/>
      <c r="IVP49" s="68"/>
      <c r="IVQ49" s="68"/>
      <c r="IVR49" s="68"/>
      <c r="IVS49" s="68"/>
      <c r="IVT49" s="68"/>
      <c r="IVU49" s="68"/>
      <c r="IVV49" s="68"/>
      <c r="IVW49" s="68"/>
      <c r="IVX49" s="68"/>
      <c r="IVY49" s="68"/>
      <c r="IVZ49" s="68"/>
      <c r="IWA49" s="68"/>
      <c r="IWB49" s="68"/>
      <c r="IWC49" s="68"/>
      <c r="IWD49" s="68"/>
      <c r="IWE49" s="68"/>
      <c r="IWF49" s="68"/>
      <c r="IWG49" s="68"/>
      <c r="IWH49" s="68"/>
      <c r="IWI49" s="68"/>
      <c r="IWJ49" s="68"/>
      <c r="IWK49" s="68"/>
      <c r="IWL49" s="68"/>
      <c r="IWM49" s="68"/>
      <c r="IWN49" s="68"/>
      <c r="IWO49" s="68"/>
      <c r="IWP49" s="68"/>
      <c r="IWQ49" s="68"/>
      <c r="IWR49" s="68"/>
      <c r="IWS49" s="68"/>
      <c r="IWT49" s="68"/>
      <c r="IWU49" s="68"/>
      <c r="IWV49" s="68"/>
      <c r="IWW49" s="68"/>
      <c r="IWX49" s="68"/>
      <c r="IWY49" s="68"/>
      <c r="IWZ49" s="68"/>
      <c r="IXA49" s="68"/>
      <c r="IXB49" s="68"/>
      <c r="IXC49" s="68"/>
      <c r="IXD49" s="68"/>
      <c r="IXE49" s="68"/>
      <c r="IXF49" s="68"/>
      <c r="IXG49" s="68"/>
      <c r="IXH49" s="68"/>
      <c r="IXI49" s="68"/>
      <c r="IXJ49" s="68"/>
      <c r="IXK49" s="68"/>
      <c r="IXL49" s="68"/>
      <c r="IXM49" s="68"/>
      <c r="IXN49" s="68"/>
      <c r="IXO49" s="68"/>
      <c r="IXP49" s="68"/>
      <c r="IXQ49" s="68"/>
      <c r="IXR49" s="68"/>
      <c r="IXS49" s="68"/>
      <c r="IXT49" s="68"/>
      <c r="IXU49" s="68"/>
      <c r="IXV49" s="68"/>
      <c r="IXW49" s="68"/>
      <c r="IXX49" s="68"/>
      <c r="IXY49" s="68"/>
      <c r="IXZ49" s="68"/>
      <c r="IYA49" s="68"/>
      <c r="IYB49" s="68"/>
      <c r="IYC49" s="68"/>
      <c r="IYD49" s="68"/>
      <c r="IYE49" s="68"/>
      <c r="IYF49" s="68"/>
      <c r="IYG49" s="68"/>
      <c r="IYH49" s="68"/>
      <c r="IYI49" s="68"/>
      <c r="IYJ49" s="68"/>
      <c r="IYK49" s="68"/>
      <c r="IYL49" s="68"/>
      <c r="IYM49" s="68"/>
      <c r="IYN49" s="68"/>
      <c r="IYO49" s="68"/>
      <c r="IYP49" s="68"/>
      <c r="IYQ49" s="68"/>
      <c r="IYR49" s="68"/>
      <c r="IYS49" s="68"/>
      <c r="IYT49" s="68"/>
      <c r="IYU49" s="68"/>
      <c r="IYV49" s="68"/>
      <c r="IYW49" s="68"/>
      <c r="IYX49" s="68"/>
      <c r="IYY49" s="68"/>
      <c r="IYZ49" s="68"/>
      <c r="IZA49" s="68"/>
      <c r="IZB49" s="68"/>
      <c r="IZC49" s="68"/>
      <c r="IZD49" s="68"/>
      <c r="IZE49" s="68"/>
      <c r="IZF49" s="68"/>
      <c r="IZG49" s="68"/>
      <c r="IZH49" s="68"/>
      <c r="IZI49" s="68"/>
      <c r="IZJ49" s="68"/>
      <c r="IZK49" s="68"/>
      <c r="IZL49" s="68"/>
      <c r="IZM49" s="68"/>
      <c r="IZN49" s="68"/>
      <c r="IZO49" s="68"/>
      <c r="IZP49" s="68"/>
      <c r="IZQ49" s="68"/>
      <c r="IZR49" s="68"/>
      <c r="IZS49" s="68"/>
      <c r="IZT49" s="68"/>
      <c r="IZU49" s="68"/>
      <c r="IZV49" s="68"/>
      <c r="IZW49" s="68"/>
      <c r="IZX49" s="68"/>
      <c r="IZY49" s="68"/>
      <c r="IZZ49" s="68"/>
      <c r="JAA49" s="68"/>
      <c r="JAB49" s="68"/>
      <c r="JAC49" s="68"/>
      <c r="JAD49" s="68"/>
      <c r="JAE49" s="68"/>
      <c r="JAF49" s="68"/>
      <c r="JAG49" s="68"/>
      <c r="JAH49" s="68"/>
      <c r="JAI49" s="68"/>
      <c r="JAJ49" s="68"/>
      <c r="JAK49" s="68"/>
      <c r="JAL49" s="68"/>
      <c r="JAM49" s="68"/>
      <c r="JAN49" s="68"/>
      <c r="JAO49" s="68"/>
      <c r="JAP49" s="68"/>
      <c r="JAQ49" s="68"/>
      <c r="JAR49" s="68"/>
      <c r="JAS49" s="68"/>
      <c r="JAT49" s="68"/>
      <c r="JAU49" s="68"/>
      <c r="JAV49" s="68"/>
      <c r="JAW49" s="68"/>
      <c r="JAX49" s="68"/>
      <c r="JAY49" s="68"/>
      <c r="JAZ49" s="68"/>
      <c r="JBA49" s="68"/>
      <c r="JBB49" s="68"/>
      <c r="JBC49" s="68"/>
      <c r="JBD49" s="68"/>
      <c r="JBE49" s="68"/>
      <c r="JBF49" s="68"/>
      <c r="JBG49" s="68"/>
      <c r="JBH49" s="68"/>
      <c r="JBI49" s="68"/>
      <c r="JBJ49" s="68"/>
      <c r="JBK49" s="68"/>
      <c r="JBL49" s="68"/>
      <c r="JBM49" s="68"/>
      <c r="JBN49" s="68"/>
      <c r="JBO49" s="68"/>
      <c r="JBP49" s="68"/>
      <c r="JBQ49" s="68"/>
      <c r="JBR49" s="68"/>
      <c r="JBS49" s="68"/>
      <c r="JBT49" s="68"/>
      <c r="JBU49" s="68"/>
      <c r="JBV49" s="68"/>
      <c r="JBW49" s="68"/>
      <c r="JBX49" s="68"/>
      <c r="JBY49" s="68"/>
      <c r="JBZ49" s="68"/>
      <c r="JCA49" s="68"/>
      <c r="JCB49" s="68"/>
      <c r="JCC49" s="68"/>
      <c r="JCD49" s="68"/>
      <c r="JCE49" s="68"/>
      <c r="JCF49" s="68"/>
      <c r="JCG49" s="68"/>
      <c r="JCH49" s="68"/>
      <c r="JCI49" s="68"/>
      <c r="JCJ49" s="68"/>
      <c r="JCK49" s="68"/>
      <c r="JCL49" s="68"/>
      <c r="JCM49" s="68"/>
      <c r="JCN49" s="68"/>
      <c r="JCO49" s="68"/>
      <c r="JCP49" s="68"/>
      <c r="JCQ49" s="68"/>
      <c r="JCR49" s="68"/>
      <c r="JCS49" s="68"/>
      <c r="JCT49" s="68"/>
      <c r="JCU49" s="68"/>
      <c r="JCV49" s="68"/>
      <c r="JCW49" s="68"/>
      <c r="JCX49" s="68"/>
      <c r="JCY49" s="68"/>
      <c r="JCZ49" s="68"/>
      <c r="JDA49" s="68"/>
      <c r="JDB49" s="68"/>
      <c r="JDC49" s="68"/>
      <c r="JDD49" s="68"/>
      <c r="JDE49" s="68"/>
      <c r="JDF49" s="68"/>
      <c r="JDG49" s="68"/>
      <c r="JDH49" s="68"/>
      <c r="JDI49" s="68"/>
      <c r="JDJ49" s="68"/>
      <c r="JDK49" s="68"/>
      <c r="JDL49" s="68"/>
      <c r="JDM49" s="68"/>
      <c r="JDN49" s="68"/>
      <c r="JDO49" s="68"/>
      <c r="JDP49" s="68"/>
      <c r="JDQ49" s="68"/>
      <c r="JDR49" s="68"/>
      <c r="JDS49" s="68"/>
      <c r="JDT49" s="68"/>
      <c r="JDU49" s="68"/>
      <c r="JDV49" s="68"/>
      <c r="JDW49" s="68"/>
      <c r="JDX49" s="68"/>
      <c r="JDY49" s="68"/>
      <c r="JDZ49" s="68"/>
      <c r="JEA49" s="68"/>
      <c r="JEB49" s="68"/>
      <c r="JEC49" s="68"/>
      <c r="JED49" s="68"/>
      <c r="JEE49" s="68"/>
      <c r="JEF49" s="68"/>
      <c r="JEG49" s="68"/>
      <c r="JEH49" s="68"/>
      <c r="JEI49" s="68"/>
      <c r="JEJ49" s="68"/>
      <c r="JEK49" s="68"/>
      <c r="JEL49" s="68"/>
      <c r="JEM49" s="68"/>
      <c r="JEN49" s="68"/>
      <c r="JEO49" s="68"/>
      <c r="JEP49" s="68"/>
      <c r="JEQ49" s="68"/>
      <c r="JER49" s="68"/>
      <c r="JES49" s="68"/>
      <c r="JET49" s="68"/>
      <c r="JEU49" s="68"/>
      <c r="JEV49" s="68"/>
      <c r="JEW49" s="68"/>
      <c r="JEX49" s="68"/>
      <c r="JEY49" s="68"/>
      <c r="JEZ49" s="68"/>
      <c r="JFA49" s="68"/>
      <c r="JFB49" s="68"/>
      <c r="JFC49" s="68"/>
      <c r="JFD49" s="68"/>
      <c r="JFE49" s="68"/>
      <c r="JFF49" s="68"/>
      <c r="JFG49" s="68"/>
      <c r="JFH49" s="68"/>
      <c r="JFI49" s="68"/>
      <c r="JFJ49" s="68"/>
      <c r="JFK49" s="68"/>
      <c r="JFL49" s="68"/>
      <c r="JFM49" s="68"/>
      <c r="JFN49" s="68"/>
      <c r="JFO49" s="68"/>
      <c r="JFP49" s="68"/>
      <c r="JFQ49" s="68"/>
      <c r="JFR49" s="68"/>
      <c r="JFS49" s="68"/>
      <c r="JFT49" s="68"/>
      <c r="JFU49" s="68"/>
      <c r="JFV49" s="68"/>
      <c r="JFW49" s="68"/>
      <c r="JFX49" s="68"/>
      <c r="JFY49" s="68"/>
      <c r="JFZ49" s="68"/>
      <c r="JGA49" s="68"/>
      <c r="JGB49" s="68"/>
      <c r="JGC49" s="68"/>
      <c r="JGD49" s="68"/>
      <c r="JGE49" s="68"/>
      <c r="JGF49" s="68"/>
      <c r="JGG49" s="68"/>
      <c r="JGH49" s="68"/>
      <c r="JGI49" s="68"/>
      <c r="JGJ49" s="68"/>
      <c r="JGK49" s="68"/>
      <c r="JGL49" s="68"/>
      <c r="JGM49" s="68"/>
      <c r="JGN49" s="68"/>
      <c r="JGO49" s="68"/>
      <c r="JGP49" s="68"/>
      <c r="JGQ49" s="68"/>
      <c r="JGR49" s="68"/>
      <c r="JGS49" s="68"/>
      <c r="JGT49" s="68"/>
      <c r="JGU49" s="68"/>
      <c r="JGV49" s="68"/>
      <c r="JGW49" s="68"/>
      <c r="JGX49" s="68"/>
      <c r="JGY49" s="68"/>
      <c r="JGZ49" s="68"/>
      <c r="JHA49" s="68"/>
      <c r="JHB49" s="68"/>
      <c r="JHC49" s="68"/>
      <c r="JHD49" s="68"/>
      <c r="JHE49" s="68"/>
      <c r="JHF49" s="68"/>
      <c r="JHG49" s="68"/>
      <c r="JHH49" s="68"/>
      <c r="JHI49" s="68"/>
      <c r="JHJ49" s="68"/>
      <c r="JHK49" s="68"/>
      <c r="JHL49" s="68"/>
      <c r="JHM49" s="68"/>
      <c r="JHN49" s="68"/>
      <c r="JHO49" s="68"/>
      <c r="JHP49" s="68"/>
      <c r="JHQ49" s="68"/>
      <c r="JHR49" s="68"/>
      <c r="JHS49" s="68"/>
      <c r="JHT49" s="68"/>
      <c r="JHU49" s="68"/>
      <c r="JHV49" s="68"/>
      <c r="JHW49" s="68"/>
      <c r="JHX49" s="68"/>
      <c r="JHY49" s="68"/>
      <c r="JHZ49" s="68"/>
      <c r="JIA49" s="68"/>
      <c r="JIB49" s="68"/>
      <c r="JIC49" s="68"/>
      <c r="JID49" s="68"/>
      <c r="JIE49" s="68"/>
      <c r="JIF49" s="68"/>
      <c r="JIG49" s="68"/>
      <c r="JIH49" s="68"/>
      <c r="JII49" s="68"/>
      <c r="JIJ49" s="68"/>
      <c r="JIK49" s="68"/>
      <c r="JIL49" s="68"/>
      <c r="JIM49" s="68"/>
      <c r="JIN49" s="68"/>
      <c r="JIO49" s="68"/>
      <c r="JIP49" s="68"/>
      <c r="JIQ49" s="68"/>
      <c r="JIR49" s="68"/>
      <c r="JIS49" s="68"/>
      <c r="JIT49" s="68"/>
      <c r="JIU49" s="68"/>
      <c r="JIV49" s="68"/>
      <c r="JIW49" s="68"/>
      <c r="JIX49" s="68"/>
      <c r="JIY49" s="68"/>
      <c r="JIZ49" s="68"/>
      <c r="JJA49" s="68"/>
      <c r="JJB49" s="68"/>
      <c r="JJC49" s="68"/>
      <c r="JJD49" s="68"/>
      <c r="JJE49" s="68"/>
      <c r="JJF49" s="68"/>
      <c r="JJG49" s="68"/>
      <c r="JJH49" s="68"/>
      <c r="JJI49" s="68"/>
      <c r="JJJ49" s="68"/>
      <c r="JJK49" s="68"/>
      <c r="JJL49" s="68"/>
      <c r="JJM49" s="68"/>
      <c r="JJN49" s="68"/>
      <c r="JJO49" s="68"/>
      <c r="JJP49" s="68"/>
      <c r="JJQ49" s="68"/>
      <c r="JJR49" s="68"/>
      <c r="JJS49" s="68"/>
      <c r="JJT49" s="68"/>
      <c r="JJU49" s="68"/>
      <c r="JJV49" s="68"/>
      <c r="JJW49" s="68"/>
      <c r="JJX49" s="68"/>
      <c r="JJY49" s="68"/>
      <c r="JJZ49" s="68"/>
      <c r="JKA49" s="68"/>
      <c r="JKB49" s="68"/>
      <c r="JKC49" s="68"/>
      <c r="JKD49" s="68"/>
      <c r="JKE49" s="68"/>
      <c r="JKF49" s="68"/>
      <c r="JKG49" s="68"/>
      <c r="JKH49" s="68"/>
      <c r="JKI49" s="68"/>
      <c r="JKJ49" s="68"/>
      <c r="JKK49" s="68"/>
      <c r="JKL49" s="68"/>
      <c r="JKM49" s="68"/>
      <c r="JKN49" s="68"/>
      <c r="JKO49" s="68"/>
      <c r="JKP49" s="68"/>
      <c r="JKQ49" s="68"/>
      <c r="JKR49" s="68"/>
      <c r="JKS49" s="68"/>
      <c r="JKT49" s="68"/>
      <c r="JKU49" s="68"/>
      <c r="JKV49" s="68"/>
      <c r="JKW49" s="68"/>
      <c r="JKX49" s="68"/>
      <c r="JKY49" s="68"/>
      <c r="JKZ49" s="68"/>
      <c r="JLA49" s="68"/>
      <c r="JLB49" s="68"/>
      <c r="JLC49" s="68"/>
      <c r="JLD49" s="68"/>
      <c r="JLE49" s="68"/>
      <c r="JLF49" s="68"/>
      <c r="JLG49" s="68"/>
      <c r="JLH49" s="68"/>
      <c r="JLI49" s="68"/>
      <c r="JLJ49" s="68"/>
      <c r="JLK49" s="68"/>
      <c r="JLL49" s="68"/>
      <c r="JLM49" s="68"/>
      <c r="JLN49" s="68"/>
      <c r="JLO49" s="68"/>
      <c r="JLP49" s="68"/>
      <c r="JLQ49" s="68"/>
      <c r="JLR49" s="68"/>
      <c r="JLS49" s="68"/>
      <c r="JLT49" s="68"/>
      <c r="JLU49" s="68"/>
      <c r="JLV49" s="68"/>
      <c r="JLW49" s="68"/>
      <c r="JLX49" s="68"/>
      <c r="JLY49" s="68"/>
      <c r="JLZ49" s="68"/>
      <c r="JMA49" s="68"/>
      <c r="JMB49" s="68"/>
      <c r="JMC49" s="68"/>
      <c r="JMD49" s="68"/>
      <c r="JME49" s="68"/>
      <c r="JMF49" s="68"/>
      <c r="JMG49" s="68"/>
      <c r="JMH49" s="68"/>
      <c r="JMI49" s="68"/>
      <c r="JMJ49" s="68"/>
      <c r="JMK49" s="68"/>
      <c r="JML49" s="68"/>
      <c r="JMM49" s="68"/>
      <c r="JMN49" s="68"/>
      <c r="JMO49" s="68"/>
      <c r="JMP49" s="68"/>
      <c r="JMQ49" s="68"/>
      <c r="JMR49" s="68"/>
      <c r="JMS49" s="68"/>
      <c r="JMT49" s="68"/>
      <c r="JMU49" s="68"/>
      <c r="JMV49" s="68"/>
      <c r="JMW49" s="68"/>
      <c r="JMX49" s="68"/>
      <c r="JMY49" s="68"/>
      <c r="JMZ49" s="68"/>
      <c r="JNA49" s="68"/>
      <c r="JNB49" s="68"/>
      <c r="JNC49" s="68"/>
      <c r="JND49" s="68"/>
      <c r="JNE49" s="68"/>
      <c r="JNF49" s="68"/>
      <c r="JNG49" s="68"/>
      <c r="JNH49" s="68"/>
      <c r="JNI49" s="68"/>
      <c r="JNJ49" s="68"/>
      <c r="JNK49" s="68"/>
      <c r="JNL49" s="68"/>
      <c r="JNM49" s="68"/>
      <c r="JNN49" s="68"/>
      <c r="JNO49" s="68"/>
      <c r="JNP49" s="68"/>
      <c r="JNQ49" s="68"/>
      <c r="JNR49" s="68"/>
      <c r="JNS49" s="68"/>
      <c r="JNT49" s="68"/>
      <c r="JNU49" s="68"/>
      <c r="JNV49" s="68"/>
      <c r="JNW49" s="68"/>
      <c r="JNX49" s="68"/>
      <c r="JNY49" s="68"/>
      <c r="JNZ49" s="68"/>
      <c r="JOA49" s="68"/>
      <c r="JOB49" s="68"/>
      <c r="JOC49" s="68"/>
      <c r="JOD49" s="68"/>
      <c r="JOE49" s="68"/>
      <c r="JOF49" s="68"/>
      <c r="JOG49" s="68"/>
      <c r="JOH49" s="68"/>
      <c r="JOI49" s="68"/>
      <c r="JOJ49" s="68"/>
      <c r="JOK49" s="68"/>
      <c r="JOL49" s="68"/>
      <c r="JOM49" s="68"/>
      <c r="JON49" s="68"/>
      <c r="JOO49" s="68"/>
      <c r="JOP49" s="68"/>
      <c r="JOQ49" s="68"/>
      <c r="JOR49" s="68"/>
      <c r="JOS49" s="68"/>
      <c r="JOT49" s="68"/>
      <c r="JOU49" s="68"/>
      <c r="JOV49" s="68"/>
      <c r="JOW49" s="68"/>
      <c r="JOX49" s="68"/>
      <c r="JOY49" s="68"/>
      <c r="JOZ49" s="68"/>
      <c r="JPA49" s="68"/>
      <c r="JPB49" s="68"/>
      <c r="JPC49" s="68"/>
      <c r="JPD49" s="68"/>
      <c r="JPE49" s="68"/>
      <c r="JPF49" s="68"/>
      <c r="JPG49" s="68"/>
      <c r="JPH49" s="68"/>
      <c r="JPI49" s="68"/>
      <c r="JPJ49" s="68"/>
      <c r="JPK49" s="68"/>
      <c r="JPL49" s="68"/>
      <c r="JPM49" s="68"/>
      <c r="JPN49" s="68"/>
      <c r="JPO49" s="68"/>
      <c r="JPP49" s="68"/>
      <c r="JPQ49" s="68"/>
      <c r="JPR49" s="68"/>
      <c r="JPS49" s="68"/>
      <c r="JPT49" s="68"/>
      <c r="JPU49" s="68"/>
      <c r="JPV49" s="68"/>
      <c r="JPW49" s="68"/>
      <c r="JPX49" s="68"/>
      <c r="JPY49" s="68"/>
      <c r="JPZ49" s="68"/>
      <c r="JQA49" s="68"/>
      <c r="JQB49" s="68"/>
      <c r="JQC49" s="68"/>
      <c r="JQD49" s="68"/>
      <c r="JQE49" s="68"/>
      <c r="JQF49" s="68"/>
      <c r="JQG49" s="68"/>
      <c r="JQH49" s="68"/>
      <c r="JQI49" s="68"/>
      <c r="JQJ49" s="68"/>
      <c r="JQK49" s="68"/>
      <c r="JQL49" s="68"/>
      <c r="JQM49" s="68"/>
      <c r="JQN49" s="68"/>
      <c r="JQO49" s="68"/>
      <c r="JQP49" s="68"/>
      <c r="JQQ49" s="68"/>
      <c r="JQR49" s="68"/>
      <c r="JQS49" s="68"/>
      <c r="JQT49" s="68"/>
      <c r="JQU49" s="68"/>
      <c r="JQV49" s="68"/>
      <c r="JQW49" s="68"/>
      <c r="JQX49" s="68"/>
      <c r="JQY49" s="68"/>
      <c r="JQZ49" s="68"/>
      <c r="JRA49" s="68"/>
      <c r="JRB49" s="68"/>
      <c r="JRC49" s="68"/>
      <c r="JRD49" s="68"/>
      <c r="JRE49" s="68"/>
      <c r="JRF49" s="68"/>
      <c r="JRG49" s="68"/>
      <c r="JRH49" s="68"/>
      <c r="JRI49" s="68"/>
      <c r="JRJ49" s="68"/>
      <c r="JRK49" s="68"/>
      <c r="JRL49" s="68"/>
      <c r="JRM49" s="68"/>
      <c r="JRN49" s="68"/>
      <c r="JRO49" s="68"/>
      <c r="JRP49" s="68"/>
      <c r="JRQ49" s="68"/>
      <c r="JRR49" s="68"/>
      <c r="JRS49" s="68"/>
      <c r="JRT49" s="68"/>
      <c r="JRU49" s="68"/>
      <c r="JRV49" s="68"/>
      <c r="JRW49" s="68"/>
      <c r="JRX49" s="68"/>
      <c r="JRY49" s="68"/>
      <c r="JRZ49" s="68"/>
      <c r="JSA49" s="68"/>
      <c r="JSB49" s="68"/>
      <c r="JSC49" s="68"/>
      <c r="JSD49" s="68"/>
      <c r="JSE49" s="68"/>
      <c r="JSF49" s="68"/>
      <c r="JSG49" s="68"/>
      <c r="JSH49" s="68"/>
      <c r="JSI49" s="68"/>
      <c r="JSJ49" s="68"/>
      <c r="JSK49" s="68"/>
      <c r="JSL49" s="68"/>
      <c r="JSM49" s="68"/>
      <c r="JSN49" s="68"/>
      <c r="JSO49" s="68"/>
      <c r="JSP49" s="68"/>
      <c r="JSQ49" s="68"/>
      <c r="JSR49" s="68"/>
      <c r="JSS49" s="68"/>
      <c r="JST49" s="68"/>
      <c r="JSU49" s="68"/>
      <c r="JSV49" s="68"/>
      <c r="JSW49" s="68"/>
      <c r="JSX49" s="68"/>
      <c r="JSY49" s="68"/>
      <c r="JSZ49" s="68"/>
      <c r="JTA49" s="68"/>
      <c r="JTB49" s="68"/>
      <c r="JTC49" s="68"/>
      <c r="JTD49" s="68"/>
      <c r="JTE49" s="68"/>
      <c r="JTF49" s="68"/>
      <c r="JTG49" s="68"/>
      <c r="JTH49" s="68"/>
      <c r="JTI49" s="68"/>
      <c r="JTJ49" s="68"/>
      <c r="JTK49" s="68"/>
      <c r="JTL49" s="68"/>
      <c r="JTM49" s="68"/>
      <c r="JTN49" s="68"/>
      <c r="JTO49" s="68"/>
      <c r="JTP49" s="68"/>
      <c r="JTQ49" s="68"/>
      <c r="JTR49" s="68"/>
      <c r="JTS49" s="68"/>
      <c r="JTT49" s="68"/>
      <c r="JTU49" s="68"/>
      <c r="JTV49" s="68"/>
      <c r="JTW49" s="68"/>
      <c r="JTX49" s="68"/>
      <c r="JTY49" s="68"/>
      <c r="JTZ49" s="68"/>
      <c r="JUA49" s="68"/>
      <c r="JUB49" s="68"/>
      <c r="JUC49" s="68"/>
      <c r="JUD49" s="68"/>
      <c r="JUE49" s="68"/>
      <c r="JUF49" s="68"/>
      <c r="JUG49" s="68"/>
      <c r="JUH49" s="68"/>
      <c r="JUI49" s="68"/>
      <c r="JUJ49" s="68"/>
      <c r="JUK49" s="68"/>
      <c r="JUL49" s="68"/>
      <c r="JUM49" s="68"/>
      <c r="JUN49" s="68"/>
      <c r="JUO49" s="68"/>
      <c r="JUP49" s="68"/>
      <c r="JUQ49" s="68"/>
      <c r="JUR49" s="68"/>
      <c r="JUS49" s="68"/>
      <c r="JUT49" s="68"/>
      <c r="JUU49" s="68"/>
      <c r="JUV49" s="68"/>
      <c r="JUW49" s="68"/>
      <c r="JUX49" s="68"/>
      <c r="JUY49" s="68"/>
      <c r="JUZ49" s="68"/>
      <c r="JVA49" s="68"/>
      <c r="JVB49" s="68"/>
      <c r="JVC49" s="68"/>
      <c r="JVD49" s="68"/>
      <c r="JVE49" s="68"/>
      <c r="JVF49" s="68"/>
      <c r="JVG49" s="68"/>
      <c r="JVH49" s="68"/>
      <c r="JVI49" s="68"/>
      <c r="JVJ49" s="68"/>
      <c r="JVK49" s="68"/>
      <c r="JVL49" s="68"/>
      <c r="JVM49" s="68"/>
      <c r="JVN49" s="68"/>
      <c r="JVO49" s="68"/>
      <c r="JVP49" s="68"/>
      <c r="JVQ49" s="68"/>
      <c r="JVR49" s="68"/>
      <c r="JVS49" s="68"/>
      <c r="JVT49" s="68"/>
      <c r="JVU49" s="68"/>
      <c r="JVV49" s="68"/>
      <c r="JVW49" s="68"/>
      <c r="JVX49" s="68"/>
      <c r="JVY49" s="68"/>
      <c r="JVZ49" s="68"/>
      <c r="JWA49" s="68"/>
      <c r="JWB49" s="68"/>
      <c r="JWC49" s="68"/>
      <c r="JWD49" s="68"/>
      <c r="JWE49" s="68"/>
      <c r="JWF49" s="68"/>
      <c r="JWG49" s="68"/>
      <c r="JWH49" s="68"/>
      <c r="JWI49" s="68"/>
      <c r="JWJ49" s="68"/>
      <c r="JWK49" s="68"/>
      <c r="JWL49" s="68"/>
      <c r="JWM49" s="68"/>
      <c r="JWN49" s="68"/>
      <c r="JWO49" s="68"/>
      <c r="JWP49" s="68"/>
      <c r="JWQ49" s="68"/>
      <c r="JWR49" s="68"/>
      <c r="JWS49" s="68"/>
      <c r="JWT49" s="68"/>
      <c r="JWU49" s="68"/>
      <c r="JWV49" s="68"/>
      <c r="JWW49" s="68"/>
      <c r="JWX49" s="68"/>
      <c r="JWY49" s="68"/>
      <c r="JWZ49" s="68"/>
      <c r="JXA49" s="68"/>
      <c r="JXB49" s="68"/>
      <c r="JXC49" s="68"/>
      <c r="JXD49" s="68"/>
      <c r="JXE49" s="68"/>
      <c r="JXF49" s="68"/>
      <c r="JXG49" s="68"/>
      <c r="JXH49" s="68"/>
      <c r="JXI49" s="68"/>
      <c r="JXJ49" s="68"/>
      <c r="JXK49" s="68"/>
      <c r="JXL49" s="68"/>
      <c r="JXM49" s="68"/>
      <c r="JXN49" s="68"/>
      <c r="JXO49" s="68"/>
      <c r="JXP49" s="68"/>
      <c r="JXQ49" s="68"/>
      <c r="JXR49" s="68"/>
      <c r="JXS49" s="68"/>
      <c r="JXT49" s="68"/>
      <c r="JXU49" s="68"/>
      <c r="JXV49" s="68"/>
      <c r="JXW49" s="68"/>
      <c r="JXX49" s="68"/>
      <c r="JXY49" s="68"/>
      <c r="JXZ49" s="68"/>
      <c r="JYA49" s="68"/>
      <c r="JYB49" s="68"/>
      <c r="JYC49" s="68"/>
      <c r="JYD49" s="68"/>
      <c r="JYE49" s="68"/>
      <c r="JYF49" s="68"/>
      <c r="JYG49" s="68"/>
      <c r="JYH49" s="68"/>
      <c r="JYI49" s="68"/>
      <c r="JYJ49" s="68"/>
      <c r="JYK49" s="68"/>
      <c r="JYL49" s="68"/>
      <c r="JYM49" s="68"/>
      <c r="JYN49" s="68"/>
      <c r="JYO49" s="68"/>
      <c r="JYP49" s="68"/>
      <c r="JYQ49" s="68"/>
      <c r="JYR49" s="68"/>
      <c r="JYS49" s="68"/>
      <c r="JYT49" s="68"/>
      <c r="JYU49" s="68"/>
      <c r="JYV49" s="68"/>
      <c r="JYW49" s="68"/>
      <c r="JYX49" s="68"/>
      <c r="JYY49" s="68"/>
      <c r="JYZ49" s="68"/>
      <c r="JZA49" s="68"/>
      <c r="JZB49" s="68"/>
      <c r="JZC49" s="68"/>
      <c r="JZD49" s="68"/>
      <c r="JZE49" s="68"/>
      <c r="JZF49" s="68"/>
      <c r="JZG49" s="68"/>
      <c r="JZH49" s="68"/>
      <c r="JZI49" s="68"/>
      <c r="JZJ49" s="68"/>
      <c r="JZK49" s="68"/>
      <c r="JZL49" s="68"/>
      <c r="JZM49" s="68"/>
      <c r="JZN49" s="68"/>
      <c r="JZO49" s="68"/>
      <c r="JZP49" s="68"/>
      <c r="JZQ49" s="68"/>
      <c r="JZR49" s="68"/>
      <c r="JZS49" s="68"/>
      <c r="JZT49" s="68"/>
      <c r="JZU49" s="68"/>
      <c r="JZV49" s="68"/>
      <c r="JZW49" s="68"/>
      <c r="JZX49" s="68"/>
      <c r="JZY49" s="68"/>
      <c r="JZZ49" s="68"/>
      <c r="KAA49" s="68"/>
      <c r="KAB49" s="68"/>
      <c r="KAC49" s="68"/>
      <c r="KAD49" s="68"/>
      <c r="KAE49" s="68"/>
      <c r="KAF49" s="68"/>
      <c r="KAG49" s="68"/>
      <c r="KAH49" s="68"/>
      <c r="KAI49" s="68"/>
      <c r="KAJ49" s="68"/>
      <c r="KAK49" s="68"/>
      <c r="KAL49" s="68"/>
      <c r="KAM49" s="68"/>
      <c r="KAN49" s="68"/>
      <c r="KAO49" s="68"/>
      <c r="KAP49" s="68"/>
      <c r="KAQ49" s="68"/>
      <c r="KAR49" s="68"/>
      <c r="KAS49" s="68"/>
      <c r="KAT49" s="68"/>
      <c r="KAU49" s="68"/>
      <c r="KAV49" s="68"/>
      <c r="KAW49" s="68"/>
      <c r="KAX49" s="68"/>
      <c r="KAY49" s="68"/>
      <c r="KAZ49" s="68"/>
      <c r="KBA49" s="68"/>
      <c r="KBB49" s="68"/>
      <c r="KBC49" s="68"/>
      <c r="KBD49" s="68"/>
      <c r="KBE49" s="68"/>
      <c r="KBF49" s="68"/>
      <c r="KBG49" s="68"/>
      <c r="KBH49" s="68"/>
      <c r="KBI49" s="68"/>
      <c r="KBJ49" s="68"/>
      <c r="KBK49" s="68"/>
      <c r="KBL49" s="68"/>
      <c r="KBM49" s="68"/>
      <c r="KBN49" s="68"/>
      <c r="KBO49" s="68"/>
      <c r="KBP49" s="68"/>
      <c r="KBQ49" s="68"/>
      <c r="KBR49" s="68"/>
      <c r="KBS49" s="68"/>
      <c r="KBT49" s="68"/>
      <c r="KBU49" s="68"/>
      <c r="KBV49" s="68"/>
      <c r="KBW49" s="68"/>
      <c r="KBX49" s="68"/>
      <c r="KBY49" s="68"/>
      <c r="KBZ49" s="68"/>
      <c r="KCA49" s="68"/>
      <c r="KCB49" s="68"/>
      <c r="KCC49" s="68"/>
      <c r="KCD49" s="68"/>
      <c r="KCE49" s="68"/>
      <c r="KCF49" s="68"/>
      <c r="KCG49" s="68"/>
      <c r="KCH49" s="68"/>
      <c r="KCI49" s="68"/>
      <c r="KCJ49" s="68"/>
      <c r="KCK49" s="68"/>
      <c r="KCL49" s="68"/>
      <c r="KCM49" s="68"/>
      <c r="KCN49" s="68"/>
      <c r="KCO49" s="68"/>
      <c r="KCP49" s="68"/>
      <c r="KCQ49" s="68"/>
      <c r="KCR49" s="68"/>
      <c r="KCS49" s="68"/>
      <c r="KCT49" s="68"/>
      <c r="KCU49" s="68"/>
      <c r="KCV49" s="68"/>
      <c r="KCW49" s="68"/>
      <c r="KCX49" s="68"/>
      <c r="KCY49" s="68"/>
      <c r="KCZ49" s="68"/>
      <c r="KDA49" s="68"/>
      <c r="KDB49" s="68"/>
      <c r="KDC49" s="68"/>
      <c r="KDD49" s="68"/>
      <c r="KDE49" s="68"/>
      <c r="KDF49" s="68"/>
      <c r="KDG49" s="68"/>
      <c r="KDH49" s="68"/>
      <c r="KDI49" s="68"/>
      <c r="KDJ49" s="68"/>
      <c r="KDK49" s="68"/>
      <c r="KDL49" s="68"/>
      <c r="KDM49" s="68"/>
      <c r="KDN49" s="68"/>
      <c r="KDO49" s="68"/>
      <c r="KDP49" s="68"/>
      <c r="KDQ49" s="68"/>
      <c r="KDR49" s="68"/>
      <c r="KDS49" s="68"/>
      <c r="KDT49" s="68"/>
      <c r="KDU49" s="68"/>
      <c r="KDV49" s="68"/>
      <c r="KDW49" s="68"/>
      <c r="KDX49" s="68"/>
      <c r="KDY49" s="68"/>
      <c r="KDZ49" s="68"/>
      <c r="KEA49" s="68"/>
      <c r="KEB49" s="68"/>
      <c r="KEC49" s="68"/>
      <c r="KED49" s="68"/>
      <c r="KEE49" s="68"/>
      <c r="KEF49" s="68"/>
      <c r="KEG49" s="68"/>
      <c r="KEH49" s="68"/>
      <c r="KEI49" s="68"/>
      <c r="KEJ49" s="68"/>
      <c r="KEK49" s="68"/>
      <c r="KEL49" s="68"/>
      <c r="KEM49" s="68"/>
      <c r="KEN49" s="68"/>
      <c r="KEO49" s="68"/>
      <c r="KEP49" s="68"/>
      <c r="KEQ49" s="68"/>
      <c r="KER49" s="68"/>
      <c r="KES49" s="68"/>
      <c r="KET49" s="68"/>
      <c r="KEU49" s="68"/>
      <c r="KEV49" s="68"/>
      <c r="KEW49" s="68"/>
      <c r="KEX49" s="68"/>
      <c r="KEY49" s="68"/>
      <c r="KEZ49" s="68"/>
      <c r="KFA49" s="68"/>
      <c r="KFB49" s="68"/>
      <c r="KFC49" s="68"/>
      <c r="KFD49" s="68"/>
      <c r="KFE49" s="68"/>
      <c r="KFF49" s="68"/>
      <c r="KFG49" s="68"/>
      <c r="KFH49" s="68"/>
      <c r="KFI49" s="68"/>
      <c r="KFJ49" s="68"/>
      <c r="KFK49" s="68"/>
      <c r="KFL49" s="68"/>
      <c r="KFM49" s="68"/>
      <c r="KFN49" s="68"/>
      <c r="KFO49" s="68"/>
      <c r="KFP49" s="68"/>
      <c r="KFQ49" s="68"/>
      <c r="KFR49" s="68"/>
      <c r="KFS49" s="68"/>
      <c r="KFT49" s="68"/>
      <c r="KFU49" s="68"/>
      <c r="KFV49" s="68"/>
      <c r="KFW49" s="68"/>
      <c r="KFX49" s="68"/>
      <c r="KFY49" s="68"/>
      <c r="KFZ49" s="68"/>
      <c r="KGA49" s="68"/>
      <c r="KGB49" s="68"/>
      <c r="KGC49" s="68"/>
      <c r="KGD49" s="68"/>
      <c r="KGE49" s="68"/>
      <c r="KGF49" s="68"/>
      <c r="KGG49" s="68"/>
      <c r="KGH49" s="68"/>
      <c r="KGI49" s="68"/>
      <c r="KGJ49" s="68"/>
      <c r="KGK49" s="68"/>
      <c r="KGL49" s="68"/>
      <c r="KGM49" s="68"/>
      <c r="KGN49" s="68"/>
      <c r="KGO49" s="68"/>
      <c r="KGP49" s="68"/>
      <c r="KGQ49" s="68"/>
      <c r="KGR49" s="68"/>
      <c r="KGS49" s="68"/>
      <c r="KGT49" s="68"/>
      <c r="KGU49" s="68"/>
      <c r="KGV49" s="68"/>
      <c r="KGW49" s="68"/>
      <c r="KGX49" s="68"/>
      <c r="KGY49" s="68"/>
      <c r="KGZ49" s="68"/>
      <c r="KHA49" s="68"/>
      <c r="KHB49" s="68"/>
      <c r="KHC49" s="68"/>
      <c r="KHD49" s="68"/>
      <c r="KHE49" s="68"/>
      <c r="KHF49" s="68"/>
      <c r="KHG49" s="68"/>
      <c r="KHH49" s="68"/>
      <c r="KHI49" s="68"/>
      <c r="KHJ49" s="68"/>
      <c r="KHK49" s="68"/>
      <c r="KHL49" s="68"/>
      <c r="KHM49" s="68"/>
      <c r="KHN49" s="68"/>
      <c r="KHO49" s="68"/>
      <c r="KHP49" s="68"/>
      <c r="KHQ49" s="68"/>
      <c r="KHR49" s="68"/>
      <c r="KHS49" s="68"/>
      <c r="KHT49" s="68"/>
      <c r="KHU49" s="68"/>
      <c r="KHV49" s="68"/>
      <c r="KHW49" s="68"/>
      <c r="KHX49" s="68"/>
      <c r="KHY49" s="68"/>
      <c r="KHZ49" s="68"/>
      <c r="KIA49" s="68"/>
      <c r="KIB49" s="68"/>
      <c r="KIC49" s="68"/>
      <c r="KID49" s="68"/>
      <c r="KIE49" s="68"/>
      <c r="KIF49" s="68"/>
      <c r="KIG49" s="68"/>
      <c r="KIH49" s="68"/>
      <c r="KII49" s="68"/>
      <c r="KIJ49" s="68"/>
      <c r="KIK49" s="68"/>
      <c r="KIL49" s="68"/>
      <c r="KIM49" s="68"/>
      <c r="KIN49" s="68"/>
      <c r="KIO49" s="68"/>
      <c r="KIP49" s="68"/>
      <c r="KIQ49" s="68"/>
      <c r="KIR49" s="68"/>
      <c r="KIS49" s="68"/>
      <c r="KIT49" s="68"/>
      <c r="KIU49" s="68"/>
      <c r="KIV49" s="68"/>
      <c r="KIW49" s="68"/>
      <c r="KIX49" s="68"/>
      <c r="KIY49" s="68"/>
      <c r="KIZ49" s="68"/>
      <c r="KJA49" s="68"/>
      <c r="KJB49" s="68"/>
      <c r="KJC49" s="68"/>
      <c r="KJD49" s="68"/>
      <c r="KJE49" s="68"/>
      <c r="KJF49" s="68"/>
      <c r="KJG49" s="68"/>
      <c r="KJH49" s="68"/>
      <c r="KJI49" s="68"/>
      <c r="KJJ49" s="68"/>
      <c r="KJK49" s="68"/>
      <c r="KJL49" s="68"/>
      <c r="KJM49" s="68"/>
      <c r="KJN49" s="68"/>
      <c r="KJO49" s="68"/>
      <c r="KJP49" s="68"/>
      <c r="KJQ49" s="68"/>
      <c r="KJR49" s="68"/>
      <c r="KJS49" s="68"/>
      <c r="KJT49" s="68"/>
      <c r="KJU49" s="68"/>
      <c r="KJV49" s="68"/>
      <c r="KJW49" s="68"/>
      <c r="KJX49" s="68"/>
      <c r="KJY49" s="68"/>
      <c r="KJZ49" s="68"/>
      <c r="KKA49" s="68"/>
      <c r="KKB49" s="68"/>
      <c r="KKC49" s="68"/>
      <c r="KKD49" s="68"/>
      <c r="KKE49" s="68"/>
      <c r="KKF49" s="68"/>
      <c r="KKG49" s="68"/>
      <c r="KKH49" s="68"/>
      <c r="KKI49" s="68"/>
      <c r="KKJ49" s="68"/>
      <c r="KKK49" s="68"/>
      <c r="KKL49" s="68"/>
      <c r="KKM49" s="68"/>
      <c r="KKN49" s="68"/>
      <c r="KKO49" s="68"/>
      <c r="KKP49" s="68"/>
      <c r="KKQ49" s="68"/>
      <c r="KKR49" s="68"/>
      <c r="KKS49" s="68"/>
      <c r="KKT49" s="68"/>
      <c r="KKU49" s="68"/>
      <c r="KKV49" s="68"/>
      <c r="KKW49" s="68"/>
      <c r="KKX49" s="68"/>
      <c r="KKY49" s="68"/>
      <c r="KKZ49" s="68"/>
      <c r="KLA49" s="68"/>
      <c r="KLB49" s="68"/>
      <c r="KLC49" s="68"/>
      <c r="KLD49" s="68"/>
      <c r="KLE49" s="68"/>
      <c r="KLF49" s="68"/>
      <c r="KLG49" s="68"/>
      <c r="KLH49" s="68"/>
      <c r="KLI49" s="68"/>
      <c r="KLJ49" s="68"/>
      <c r="KLK49" s="68"/>
      <c r="KLL49" s="68"/>
      <c r="KLM49" s="68"/>
      <c r="KLN49" s="68"/>
      <c r="KLO49" s="68"/>
      <c r="KLP49" s="68"/>
      <c r="KLQ49" s="68"/>
      <c r="KLR49" s="68"/>
      <c r="KLS49" s="68"/>
      <c r="KLT49" s="68"/>
      <c r="KLU49" s="68"/>
      <c r="KLV49" s="68"/>
      <c r="KLW49" s="68"/>
      <c r="KLX49" s="68"/>
      <c r="KLY49" s="68"/>
      <c r="KLZ49" s="68"/>
      <c r="KMA49" s="68"/>
      <c r="KMB49" s="68"/>
      <c r="KMC49" s="68"/>
      <c r="KMD49" s="68"/>
      <c r="KME49" s="68"/>
      <c r="KMF49" s="68"/>
      <c r="KMG49" s="68"/>
      <c r="KMH49" s="68"/>
      <c r="KMI49" s="68"/>
      <c r="KMJ49" s="68"/>
      <c r="KMK49" s="68"/>
      <c r="KML49" s="68"/>
      <c r="KMM49" s="68"/>
      <c r="KMN49" s="68"/>
      <c r="KMO49" s="68"/>
      <c r="KMP49" s="68"/>
      <c r="KMQ49" s="68"/>
      <c r="KMR49" s="68"/>
      <c r="KMS49" s="68"/>
      <c r="KMT49" s="68"/>
      <c r="KMU49" s="68"/>
      <c r="KMV49" s="68"/>
      <c r="KMW49" s="68"/>
      <c r="KMX49" s="68"/>
      <c r="KMY49" s="68"/>
      <c r="KMZ49" s="68"/>
      <c r="KNA49" s="68"/>
      <c r="KNB49" s="68"/>
      <c r="KNC49" s="68"/>
      <c r="KND49" s="68"/>
      <c r="KNE49" s="68"/>
      <c r="KNF49" s="68"/>
      <c r="KNG49" s="68"/>
      <c r="KNH49" s="68"/>
      <c r="KNI49" s="68"/>
      <c r="KNJ49" s="68"/>
      <c r="KNK49" s="68"/>
      <c r="KNL49" s="68"/>
      <c r="KNM49" s="68"/>
      <c r="KNN49" s="68"/>
      <c r="KNO49" s="68"/>
      <c r="KNP49" s="68"/>
      <c r="KNQ49" s="68"/>
      <c r="KNR49" s="68"/>
      <c r="KNS49" s="68"/>
      <c r="KNT49" s="68"/>
      <c r="KNU49" s="68"/>
      <c r="KNV49" s="68"/>
      <c r="KNW49" s="68"/>
      <c r="KNX49" s="68"/>
      <c r="KNY49" s="68"/>
      <c r="KNZ49" s="68"/>
      <c r="KOA49" s="68"/>
      <c r="KOB49" s="68"/>
      <c r="KOC49" s="68"/>
      <c r="KOD49" s="68"/>
      <c r="KOE49" s="68"/>
      <c r="KOF49" s="68"/>
      <c r="KOG49" s="68"/>
      <c r="KOH49" s="68"/>
      <c r="KOI49" s="68"/>
      <c r="KOJ49" s="68"/>
      <c r="KOK49" s="68"/>
      <c r="KOL49" s="68"/>
      <c r="KOM49" s="68"/>
      <c r="KON49" s="68"/>
      <c r="KOO49" s="68"/>
      <c r="KOP49" s="68"/>
      <c r="KOQ49" s="68"/>
      <c r="KOR49" s="68"/>
      <c r="KOS49" s="68"/>
      <c r="KOT49" s="68"/>
      <c r="KOU49" s="68"/>
      <c r="KOV49" s="68"/>
      <c r="KOW49" s="68"/>
      <c r="KOX49" s="68"/>
      <c r="KOY49" s="68"/>
      <c r="KOZ49" s="68"/>
      <c r="KPA49" s="68"/>
      <c r="KPB49" s="68"/>
      <c r="KPC49" s="68"/>
      <c r="KPD49" s="68"/>
      <c r="KPE49" s="68"/>
      <c r="KPF49" s="68"/>
      <c r="KPG49" s="68"/>
      <c r="KPH49" s="68"/>
      <c r="KPI49" s="68"/>
      <c r="KPJ49" s="68"/>
      <c r="KPK49" s="68"/>
      <c r="KPL49" s="68"/>
      <c r="KPM49" s="68"/>
      <c r="KPN49" s="68"/>
      <c r="KPO49" s="68"/>
      <c r="KPP49" s="68"/>
      <c r="KPQ49" s="68"/>
      <c r="KPR49" s="68"/>
      <c r="KPS49" s="68"/>
      <c r="KPT49" s="68"/>
      <c r="KPU49" s="68"/>
      <c r="KPV49" s="68"/>
      <c r="KPW49" s="68"/>
      <c r="KPX49" s="68"/>
      <c r="KPY49" s="68"/>
      <c r="KPZ49" s="68"/>
      <c r="KQA49" s="68"/>
      <c r="KQB49" s="68"/>
      <c r="KQC49" s="68"/>
      <c r="KQD49" s="68"/>
      <c r="KQE49" s="68"/>
      <c r="KQF49" s="68"/>
      <c r="KQG49" s="68"/>
      <c r="KQH49" s="68"/>
      <c r="KQI49" s="68"/>
      <c r="KQJ49" s="68"/>
      <c r="KQK49" s="68"/>
      <c r="KQL49" s="68"/>
      <c r="KQM49" s="68"/>
      <c r="KQN49" s="68"/>
      <c r="KQO49" s="68"/>
      <c r="KQP49" s="68"/>
      <c r="KQQ49" s="68"/>
      <c r="KQR49" s="68"/>
      <c r="KQS49" s="68"/>
      <c r="KQT49" s="68"/>
      <c r="KQU49" s="68"/>
      <c r="KQV49" s="68"/>
      <c r="KQW49" s="68"/>
      <c r="KQX49" s="68"/>
      <c r="KQY49" s="68"/>
      <c r="KQZ49" s="68"/>
      <c r="KRA49" s="68"/>
      <c r="KRB49" s="68"/>
      <c r="KRC49" s="68"/>
      <c r="KRD49" s="68"/>
      <c r="KRE49" s="68"/>
      <c r="KRF49" s="68"/>
      <c r="KRG49" s="68"/>
      <c r="KRH49" s="68"/>
      <c r="KRI49" s="68"/>
      <c r="KRJ49" s="68"/>
      <c r="KRK49" s="68"/>
      <c r="KRL49" s="68"/>
      <c r="KRM49" s="68"/>
      <c r="KRN49" s="68"/>
      <c r="KRO49" s="68"/>
      <c r="KRP49" s="68"/>
      <c r="KRQ49" s="68"/>
      <c r="KRR49" s="68"/>
      <c r="KRS49" s="68"/>
      <c r="KRT49" s="68"/>
      <c r="KRU49" s="68"/>
      <c r="KRV49" s="68"/>
      <c r="KRW49" s="68"/>
      <c r="KRX49" s="68"/>
      <c r="KRY49" s="68"/>
      <c r="KRZ49" s="68"/>
      <c r="KSA49" s="68"/>
      <c r="KSB49" s="68"/>
      <c r="KSC49" s="68"/>
      <c r="KSD49" s="68"/>
      <c r="KSE49" s="68"/>
      <c r="KSF49" s="68"/>
      <c r="KSG49" s="68"/>
      <c r="KSH49" s="68"/>
      <c r="KSI49" s="68"/>
      <c r="KSJ49" s="68"/>
      <c r="KSK49" s="68"/>
      <c r="KSL49" s="68"/>
      <c r="KSM49" s="68"/>
      <c r="KSN49" s="68"/>
      <c r="KSO49" s="68"/>
      <c r="KSP49" s="68"/>
      <c r="KSQ49" s="68"/>
      <c r="KSR49" s="68"/>
      <c r="KSS49" s="68"/>
      <c r="KST49" s="68"/>
      <c r="KSU49" s="68"/>
      <c r="KSV49" s="68"/>
      <c r="KSW49" s="68"/>
      <c r="KSX49" s="68"/>
      <c r="KSY49" s="68"/>
      <c r="KSZ49" s="68"/>
      <c r="KTA49" s="68"/>
      <c r="KTB49" s="68"/>
      <c r="KTC49" s="68"/>
      <c r="KTD49" s="68"/>
      <c r="KTE49" s="68"/>
      <c r="KTF49" s="68"/>
      <c r="KTG49" s="68"/>
      <c r="KTH49" s="68"/>
      <c r="KTI49" s="68"/>
      <c r="KTJ49" s="68"/>
      <c r="KTK49" s="68"/>
      <c r="KTL49" s="68"/>
      <c r="KTM49" s="68"/>
      <c r="KTN49" s="68"/>
      <c r="KTO49" s="68"/>
      <c r="KTP49" s="68"/>
      <c r="KTQ49" s="68"/>
      <c r="KTR49" s="68"/>
      <c r="KTS49" s="68"/>
      <c r="KTT49" s="68"/>
      <c r="KTU49" s="68"/>
      <c r="KTV49" s="68"/>
      <c r="KTW49" s="68"/>
      <c r="KTX49" s="68"/>
      <c r="KTY49" s="68"/>
      <c r="KTZ49" s="68"/>
      <c r="KUA49" s="68"/>
      <c r="KUB49" s="68"/>
      <c r="KUC49" s="68"/>
      <c r="KUD49" s="68"/>
      <c r="KUE49" s="68"/>
      <c r="KUF49" s="68"/>
      <c r="KUG49" s="68"/>
      <c r="KUH49" s="68"/>
      <c r="KUI49" s="68"/>
      <c r="KUJ49" s="68"/>
      <c r="KUK49" s="68"/>
      <c r="KUL49" s="68"/>
      <c r="KUM49" s="68"/>
      <c r="KUN49" s="68"/>
      <c r="KUO49" s="68"/>
      <c r="KUP49" s="68"/>
      <c r="KUQ49" s="68"/>
      <c r="KUR49" s="68"/>
      <c r="KUS49" s="68"/>
      <c r="KUT49" s="68"/>
      <c r="KUU49" s="68"/>
      <c r="KUV49" s="68"/>
      <c r="KUW49" s="68"/>
      <c r="KUX49" s="68"/>
      <c r="KUY49" s="68"/>
      <c r="KUZ49" s="68"/>
      <c r="KVA49" s="68"/>
      <c r="KVB49" s="68"/>
      <c r="KVC49" s="68"/>
      <c r="KVD49" s="68"/>
      <c r="KVE49" s="68"/>
      <c r="KVF49" s="68"/>
      <c r="KVG49" s="68"/>
      <c r="KVH49" s="68"/>
      <c r="KVI49" s="68"/>
      <c r="KVJ49" s="68"/>
      <c r="KVK49" s="68"/>
      <c r="KVL49" s="68"/>
      <c r="KVM49" s="68"/>
      <c r="KVN49" s="68"/>
      <c r="KVO49" s="68"/>
      <c r="KVP49" s="68"/>
      <c r="KVQ49" s="68"/>
      <c r="KVR49" s="68"/>
      <c r="KVS49" s="68"/>
      <c r="KVT49" s="68"/>
      <c r="KVU49" s="68"/>
      <c r="KVV49" s="68"/>
      <c r="KVW49" s="68"/>
      <c r="KVX49" s="68"/>
      <c r="KVY49" s="68"/>
      <c r="KVZ49" s="68"/>
      <c r="KWA49" s="68"/>
      <c r="KWB49" s="68"/>
      <c r="KWC49" s="68"/>
      <c r="KWD49" s="68"/>
      <c r="KWE49" s="68"/>
      <c r="KWF49" s="68"/>
      <c r="KWG49" s="68"/>
      <c r="KWH49" s="68"/>
      <c r="KWI49" s="68"/>
      <c r="KWJ49" s="68"/>
      <c r="KWK49" s="68"/>
      <c r="KWL49" s="68"/>
      <c r="KWM49" s="68"/>
      <c r="KWN49" s="68"/>
      <c r="KWO49" s="68"/>
      <c r="KWP49" s="68"/>
      <c r="KWQ49" s="68"/>
      <c r="KWR49" s="68"/>
      <c r="KWS49" s="68"/>
      <c r="KWT49" s="68"/>
      <c r="KWU49" s="68"/>
      <c r="KWV49" s="68"/>
      <c r="KWW49" s="68"/>
      <c r="KWX49" s="68"/>
      <c r="KWY49" s="68"/>
      <c r="KWZ49" s="68"/>
      <c r="KXA49" s="68"/>
      <c r="KXB49" s="68"/>
      <c r="KXC49" s="68"/>
      <c r="KXD49" s="68"/>
      <c r="KXE49" s="68"/>
      <c r="KXF49" s="68"/>
      <c r="KXG49" s="68"/>
      <c r="KXH49" s="68"/>
      <c r="KXI49" s="68"/>
      <c r="KXJ49" s="68"/>
      <c r="KXK49" s="68"/>
      <c r="KXL49" s="68"/>
      <c r="KXM49" s="68"/>
      <c r="KXN49" s="68"/>
      <c r="KXO49" s="68"/>
      <c r="KXP49" s="68"/>
      <c r="KXQ49" s="68"/>
      <c r="KXR49" s="68"/>
      <c r="KXS49" s="68"/>
      <c r="KXT49" s="68"/>
      <c r="KXU49" s="68"/>
      <c r="KXV49" s="68"/>
      <c r="KXW49" s="68"/>
      <c r="KXX49" s="68"/>
      <c r="KXY49" s="68"/>
      <c r="KXZ49" s="68"/>
      <c r="KYA49" s="68"/>
      <c r="KYB49" s="68"/>
      <c r="KYC49" s="68"/>
      <c r="KYD49" s="68"/>
      <c r="KYE49" s="68"/>
      <c r="KYF49" s="68"/>
      <c r="KYG49" s="68"/>
      <c r="KYH49" s="68"/>
      <c r="KYI49" s="68"/>
      <c r="KYJ49" s="68"/>
      <c r="KYK49" s="68"/>
      <c r="KYL49" s="68"/>
      <c r="KYM49" s="68"/>
      <c r="KYN49" s="68"/>
      <c r="KYO49" s="68"/>
      <c r="KYP49" s="68"/>
      <c r="KYQ49" s="68"/>
      <c r="KYR49" s="68"/>
      <c r="KYS49" s="68"/>
      <c r="KYT49" s="68"/>
      <c r="KYU49" s="68"/>
      <c r="KYV49" s="68"/>
      <c r="KYW49" s="68"/>
      <c r="KYX49" s="68"/>
      <c r="KYY49" s="68"/>
      <c r="KYZ49" s="68"/>
      <c r="KZA49" s="68"/>
      <c r="KZB49" s="68"/>
      <c r="KZC49" s="68"/>
      <c r="KZD49" s="68"/>
      <c r="KZE49" s="68"/>
      <c r="KZF49" s="68"/>
      <c r="KZG49" s="68"/>
      <c r="KZH49" s="68"/>
      <c r="KZI49" s="68"/>
      <c r="KZJ49" s="68"/>
      <c r="KZK49" s="68"/>
      <c r="KZL49" s="68"/>
      <c r="KZM49" s="68"/>
      <c r="KZN49" s="68"/>
      <c r="KZO49" s="68"/>
      <c r="KZP49" s="68"/>
      <c r="KZQ49" s="68"/>
      <c r="KZR49" s="68"/>
      <c r="KZS49" s="68"/>
      <c r="KZT49" s="68"/>
      <c r="KZU49" s="68"/>
      <c r="KZV49" s="68"/>
      <c r="KZW49" s="68"/>
      <c r="KZX49" s="68"/>
      <c r="KZY49" s="68"/>
      <c r="KZZ49" s="68"/>
      <c r="LAA49" s="68"/>
      <c r="LAB49" s="68"/>
      <c r="LAC49" s="68"/>
      <c r="LAD49" s="68"/>
      <c r="LAE49" s="68"/>
      <c r="LAF49" s="68"/>
      <c r="LAG49" s="68"/>
      <c r="LAH49" s="68"/>
      <c r="LAI49" s="68"/>
      <c r="LAJ49" s="68"/>
      <c r="LAK49" s="68"/>
      <c r="LAL49" s="68"/>
      <c r="LAM49" s="68"/>
      <c r="LAN49" s="68"/>
      <c r="LAO49" s="68"/>
      <c r="LAP49" s="68"/>
      <c r="LAQ49" s="68"/>
      <c r="LAR49" s="68"/>
      <c r="LAS49" s="68"/>
      <c r="LAT49" s="68"/>
      <c r="LAU49" s="68"/>
      <c r="LAV49" s="68"/>
      <c r="LAW49" s="68"/>
      <c r="LAX49" s="68"/>
      <c r="LAY49" s="68"/>
      <c r="LAZ49" s="68"/>
      <c r="LBA49" s="68"/>
      <c r="LBB49" s="68"/>
      <c r="LBC49" s="68"/>
      <c r="LBD49" s="68"/>
      <c r="LBE49" s="68"/>
      <c r="LBF49" s="68"/>
      <c r="LBG49" s="68"/>
      <c r="LBH49" s="68"/>
      <c r="LBI49" s="68"/>
      <c r="LBJ49" s="68"/>
      <c r="LBK49" s="68"/>
      <c r="LBL49" s="68"/>
      <c r="LBM49" s="68"/>
      <c r="LBN49" s="68"/>
      <c r="LBO49" s="68"/>
      <c r="LBP49" s="68"/>
      <c r="LBQ49" s="68"/>
      <c r="LBR49" s="68"/>
      <c r="LBS49" s="68"/>
      <c r="LBT49" s="68"/>
      <c r="LBU49" s="68"/>
      <c r="LBV49" s="68"/>
      <c r="LBW49" s="68"/>
      <c r="LBX49" s="68"/>
      <c r="LBY49" s="68"/>
      <c r="LBZ49" s="68"/>
      <c r="LCA49" s="68"/>
      <c r="LCB49" s="68"/>
      <c r="LCC49" s="68"/>
      <c r="LCD49" s="68"/>
      <c r="LCE49" s="68"/>
      <c r="LCF49" s="68"/>
      <c r="LCG49" s="68"/>
      <c r="LCH49" s="68"/>
      <c r="LCI49" s="68"/>
      <c r="LCJ49" s="68"/>
      <c r="LCK49" s="68"/>
      <c r="LCL49" s="68"/>
      <c r="LCM49" s="68"/>
      <c r="LCN49" s="68"/>
      <c r="LCO49" s="68"/>
      <c r="LCP49" s="68"/>
      <c r="LCQ49" s="68"/>
      <c r="LCR49" s="68"/>
      <c r="LCS49" s="68"/>
      <c r="LCT49" s="68"/>
      <c r="LCU49" s="68"/>
      <c r="LCV49" s="68"/>
      <c r="LCW49" s="68"/>
      <c r="LCX49" s="68"/>
      <c r="LCY49" s="68"/>
      <c r="LCZ49" s="68"/>
      <c r="LDA49" s="68"/>
      <c r="LDB49" s="68"/>
      <c r="LDC49" s="68"/>
      <c r="LDD49" s="68"/>
      <c r="LDE49" s="68"/>
      <c r="LDF49" s="68"/>
      <c r="LDG49" s="68"/>
      <c r="LDH49" s="68"/>
      <c r="LDI49" s="68"/>
      <c r="LDJ49" s="68"/>
      <c r="LDK49" s="68"/>
      <c r="LDL49" s="68"/>
      <c r="LDM49" s="68"/>
      <c r="LDN49" s="68"/>
      <c r="LDO49" s="68"/>
      <c r="LDP49" s="68"/>
      <c r="LDQ49" s="68"/>
      <c r="LDR49" s="68"/>
      <c r="LDS49" s="68"/>
      <c r="LDT49" s="68"/>
      <c r="LDU49" s="68"/>
      <c r="LDV49" s="68"/>
      <c r="LDW49" s="68"/>
      <c r="LDX49" s="68"/>
      <c r="LDY49" s="68"/>
      <c r="LDZ49" s="68"/>
      <c r="LEA49" s="68"/>
      <c r="LEB49" s="68"/>
      <c r="LEC49" s="68"/>
      <c r="LED49" s="68"/>
      <c r="LEE49" s="68"/>
      <c r="LEF49" s="68"/>
      <c r="LEG49" s="68"/>
      <c r="LEH49" s="68"/>
      <c r="LEI49" s="68"/>
      <c r="LEJ49" s="68"/>
      <c r="LEK49" s="68"/>
      <c r="LEL49" s="68"/>
      <c r="LEM49" s="68"/>
      <c r="LEN49" s="68"/>
      <c r="LEO49" s="68"/>
      <c r="LEP49" s="68"/>
      <c r="LEQ49" s="68"/>
      <c r="LER49" s="68"/>
      <c r="LES49" s="68"/>
      <c r="LET49" s="68"/>
      <c r="LEU49" s="68"/>
      <c r="LEV49" s="68"/>
      <c r="LEW49" s="68"/>
      <c r="LEX49" s="68"/>
      <c r="LEY49" s="68"/>
      <c r="LEZ49" s="68"/>
      <c r="LFA49" s="68"/>
      <c r="LFB49" s="68"/>
      <c r="LFC49" s="68"/>
      <c r="LFD49" s="68"/>
      <c r="LFE49" s="68"/>
      <c r="LFF49" s="68"/>
      <c r="LFG49" s="68"/>
      <c r="LFH49" s="68"/>
      <c r="LFI49" s="68"/>
      <c r="LFJ49" s="68"/>
      <c r="LFK49" s="68"/>
      <c r="LFL49" s="68"/>
      <c r="LFM49" s="68"/>
      <c r="LFN49" s="68"/>
      <c r="LFO49" s="68"/>
      <c r="LFP49" s="68"/>
      <c r="LFQ49" s="68"/>
      <c r="LFR49" s="68"/>
      <c r="LFS49" s="68"/>
      <c r="LFT49" s="68"/>
      <c r="LFU49" s="68"/>
      <c r="LFV49" s="68"/>
      <c r="LFW49" s="68"/>
      <c r="LFX49" s="68"/>
      <c r="LFY49" s="68"/>
      <c r="LFZ49" s="68"/>
      <c r="LGA49" s="68"/>
      <c r="LGB49" s="68"/>
      <c r="LGC49" s="68"/>
      <c r="LGD49" s="68"/>
      <c r="LGE49" s="68"/>
      <c r="LGF49" s="68"/>
      <c r="LGG49" s="68"/>
      <c r="LGH49" s="68"/>
      <c r="LGI49" s="68"/>
      <c r="LGJ49" s="68"/>
      <c r="LGK49" s="68"/>
      <c r="LGL49" s="68"/>
      <c r="LGM49" s="68"/>
      <c r="LGN49" s="68"/>
      <c r="LGO49" s="68"/>
      <c r="LGP49" s="68"/>
      <c r="LGQ49" s="68"/>
      <c r="LGR49" s="68"/>
      <c r="LGS49" s="68"/>
      <c r="LGT49" s="68"/>
      <c r="LGU49" s="68"/>
      <c r="LGV49" s="68"/>
      <c r="LGW49" s="68"/>
      <c r="LGX49" s="68"/>
      <c r="LGY49" s="68"/>
      <c r="LGZ49" s="68"/>
      <c r="LHA49" s="68"/>
      <c r="LHB49" s="68"/>
      <c r="LHC49" s="68"/>
      <c r="LHD49" s="68"/>
      <c r="LHE49" s="68"/>
      <c r="LHF49" s="68"/>
      <c r="LHG49" s="68"/>
      <c r="LHH49" s="68"/>
      <c r="LHI49" s="68"/>
      <c r="LHJ49" s="68"/>
      <c r="LHK49" s="68"/>
      <c r="LHL49" s="68"/>
      <c r="LHM49" s="68"/>
      <c r="LHN49" s="68"/>
      <c r="LHO49" s="68"/>
      <c r="LHP49" s="68"/>
      <c r="LHQ49" s="68"/>
      <c r="LHR49" s="68"/>
      <c r="LHS49" s="68"/>
      <c r="LHT49" s="68"/>
      <c r="LHU49" s="68"/>
      <c r="LHV49" s="68"/>
      <c r="LHW49" s="68"/>
      <c r="LHX49" s="68"/>
      <c r="LHY49" s="68"/>
      <c r="LHZ49" s="68"/>
      <c r="LIA49" s="68"/>
      <c r="LIB49" s="68"/>
      <c r="LIC49" s="68"/>
      <c r="LID49" s="68"/>
      <c r="LIE49" s="68"/>
      <c r="LIF49" s="68"/>
      <c r="LIG49" s="68"/>
      <c r="LIH49" s="68"/>
      <c r="LII49" s="68"/>
      <c r="LIJ49" s="68"/>
      <c r="LIK49" s="68"/>
      <c r="LIL49" s="68"/>
      <c r="LIM49" s="68"/>
      <c r="LIN49" s="68"/>
      <c r="LIO49" s="68"/>
      <c r="LIP49" s="68"/>
      <c r="LIQ49" s="68"/>
      <c r="LIR49" s="68"/>
      <c r="LIS49" s="68"/>
      <c r="LIT49" s="68"/>
      <c r="LIU49" s="68"/>
      <c r="LIV49" s="68"/>
      <c r="LIW49" s="68"/>
      <c r="LIX49" s="68"/>
      <c r="LIY49" s="68"/>
      <c r="LIZ49" s="68"/>
      <c r="LJA49" s="68"/>
      <c r="LJB49" s="68"/>
      <c r="LJC49" s="68"/>
      <c r="LJD49" s="68"/>
      <c r="LJE49" s="68"/>
      <c r="LJF49" s="68"/>
      <c r="LJG49" s="68"/>
      <c r="LJH49" s="68"/>
      <c r="LJI49" s="68"/>
      <c r="LJJ49" s="68"/>
      <c r="LJK49" s="68"/>
      <c r="LJL49" s="68"/>
      <c r="LJM49" s="68"/>
      <c r="LJN49" s="68"/>
      <c r="LJO49" s="68"/>
      <c r="LJP49" s="68"/>
      <c r="LJQ49" s="68"/>
      <c r="LJR49" s="68"/>
      <c r="LJS49" s="68"/>
      <c r="LJT49" s="68"/>
      <c r="LJU49" s="68"/>
      <c r="LJV49" s="68"/>
      <c r="LJW49" s="68"/>
      <c r="LJX49" s="68"/>
      <c r="LJY49" s="68"/>
      <c r="LJZ49" s="68"/>
      <c r="LKA49" s="68"/>
      <c r="LKB49" s="68"/>
      <c r="LKC49" s="68"/>
      <c r="LKD49" s="68"/>
      <c r="LKE49" s="68"/>
      <c r="LKF49" s="68"/>
      <c r="LKG49" s="68"/>
      <c r="LKH49" s="68"/>
      <c r="LKI49" s="68"/>
      <c r="LKJ49" s="68"/>
      <c r="LKK49" s="68"/>
      <c r="LKL49" s="68"/>
      <c r="LKM49" s="68"/>
      <c r="LKN49" s="68"/>
      <c r="LKO49" s="68"/>
      <c r="LKP49" s="68"/>
      <c r="LKQ49" s="68"/>
      <c r="LKR49" s="68"/>
      <c r="LKS49" s="68"/>
      <c r="LKT49" s="68"/>
      <c r="LKU49" s="68"/>
      <c r="LKV49" s="68"/>
      <c r="LKW49" s="68"/>
      <c r="LKX49" s="68"/>
      <c r="LKY49" s="68"/>
      <c r="LKZ49" s="68"/>
      <c r="LLA49" s="68"/>
      <c r="LLB49" s="68"/>
      <c r="LLC49" s="68"/>
      <c r="LLD49" s="68"/>
      <c r="LLE49" s="68"/>
      <c r="LLF49" s="68"/>
      <c r="LLG49" s="68"/>
      <c r="LLH49" s="68"/>
      <c r="LLI49" s="68"/>
      <c r="LLJ49" s="68"/>
      <c r="LLK49" s="68"/>
      <c r="LLL49" s="68"/>
      <c r="LLM49" s="68"/>
      <c r="LLN49" s="68"/>
      <c r="LLO49" s="68"/>
      <c r="LLP49" s="68"/>
      <c r="LLQ49" s="68"/>
      <c r="LLR49" s="68"/>
      <c r="LLS49" s="68"/>
      <c r="LLT49" s="68"/>
      <c r="LLU49" s="68"/>
      <c r="LLV49" s="68"/>
      <c r="LLW49" s="68"/>
      <c r="LLX49" s="68"/>
      <c r="LLY49" s="68"/>
      <c r="LLZ49" s="68"/>
      <c r="LMA49" s="68"/>
      <c r="LMB49" s="68"/>
      <c r="LMC49" s="68"/>
      <c r="LMD49" s="68"/>
      <c r="LME49" s="68"/>
      <c r="LMF49" s="68"/>
      <c r="LMG49" s="68"/>
      <c r="LMH49" s="68"/>
      <c r="LMI49" s="68"/>
      <c r="LMJ49" s="68"/>
      <c r="LMK49" s="68"/>
      <c r="LML49" s="68"/>
      <c r="LMM49" s="68"/>
      <c r="LMN49" s="68"/>
      <c r="LMO49" s="68"/>
      <c r="LMP49" s="68"/>
      <c r="LMQ49" s="68"/>
      <c r="LMR49" s="68"/>
      <c r="LMS49" s="68"/>
      <c r="LMT49" s="68"/>
      <c r="LMU49" s="68"/>
      <c r="LMV49" s="68"/>
      <c r="LMW49" s="68"/>
      <c r="LMX49" s="68"/>
      <c r="LMY49" s="68"/>
      <c r="LMZ49" s="68"/>
      <c r="LNA49" s="68"/>
      <c r="LNB49" s="68"/>
      <c r="LNC49" s="68"/>
      <c r="LND49" s="68"/>
      <c r="LNE49" s="68"/>
      <c r="LNF49" s="68"/>
      <c r="LNG49" s="68"/>
      <c r="LNH49" s="68"/>
      <c r="LNI49" s="68"/>
      <c r="LNJ49" s="68"/>
      <c r="LNK49" s="68"/>
      <c r="LNL49" s="68"/>
      <c r="LNM49" s="68"/>
      <c r="LNN49" s="68"/>
      <c r="LNO49" s="68"/>
      <c r="LNP49" s="68"/>
      <c r="LNQ49" s="68"/>
      <c r="LNR49" s="68"/>
      <c r="LNS49" s="68"/>
      <c r="LNT49" s="68"/>
      <c r="LNU49" s="68"/>
      <c r="LNV49" s="68"/>
      <c r="LNW49" s="68"/>
      <c r="LNX49" s="68"/>
      <c r="LNY49" s="68"/>
      <c r="LNZ49" s="68"/>
      <c r="LOA49" s="68"/>
      <c r="LOB49" s="68"/>
      <c r="LOC49" s="68"/>
      <c r="LOD49" s="68"/>
      <c r="LOE49" s="68"/>
      <c r="LOF49" s="68"/>
      <c r="LOG49" s="68"/>
      <c r="LOH49" s="68"/>
      <c r="LOI49" s="68"/>
      <c r="LOJ49" s="68"/>
      <c r="LOK49" s="68"/>
      <c r="LOL49" s="68"/>
      <c r="LOM49" s="68"/>
      <c r="LON49" s="68"/>
      <c r="LOO49" s="68"/>
      <c r="LOP49" s="68"/>
      <c r="LOQ49" s="68"/>
      <c r="LOR49" s="68"/>
      <c r="LOS49" s="68"/>
      <c r="LOT49" s="68"/>
      <c r="LOU49" s="68"/>
      <c r="LOV49" s="68"/>
      <c r="LOW49" s="68"/>
      <c r="LOX49" s="68"/>
      <c r="LOY49" s="68"/>
      <c r="LOZ49" s="68"/>
      <c r="LPA49" s="68"/>
      <c r="LPB49" s="68"/>
      <c r="LPC49" s="68"/>
      <c r="LPD49" s="68"/>
      <c r="LPE49" s="68"/>
      <c r="LPF49" s="68"/>
      <c r="LPG49" s="68"/>
      <c r="LPH49" s="68"/>
      <c r="LPI49" s="68"/>
      <c r="LPJ49" s="68"/>
      <c r="LPK49" s="68"/>
      <c r="LPL49" s="68"/>
      <c r="LPM49" s="68"/>
      <c r="LPN49" s="68"/>
      <c r="LPO49" s="68"/>
      <c r="LPP49" s="68"/>
      <c r="LPQ49" s="68"/>
      <c r="LPR49" s="68"/>
      <c r="LPS49" s="68"/>
      <c r="LPT49" s="68"/>
      <c r="LPU49" s="68"/>
      <c r="LPV49" s="68"/>
      <c r="LPW49" s="68"/>
      <c r="LPX49" s="68"/>
      <c r="LPY49" s="68"/>
      <c r="LPZ49" s="68"/>
      <c r="LQA49" s="68"/>
      <c r="LQB49" s="68"/>
      <c r="LQC49" s="68"/>
      <c r="LQD49" s="68"/>
      <c r="LQE49" s="68"/>
      <c r="LQF49" s="68"/>
      <c r="LQG49" s="68"/>
      <c r="LQH49" s="68"/>
      <c r="LQI49" s="68"/>
      <c r="LQJ49" s="68"/>
      <c r="LQK49" s="68"/>
      <c r="LQL49" s="68"/>
      <c r="LQM49" s="68"/>
      <c r="LQN49" s="68"/>
      <c r="LQO49" s="68"/>
      <c r="LQP49" s="68"/>
      <c r="LQQ49" s="68"/>
      <c r="LQR49" s="68"/>
      <c r="LQS49" s="68"/>
      <c r="LQT49" s="68"/>
      <c r="LQU49" s="68"/>
      <c r="LQV49" s="68"/>
      <c r="LQW49" s="68"/>
      <c r="LQX49" s="68"/>
      <c r="LQY49" s="68"/>
      <c r="LQZ49" s="68"/>
      <c r="LRA49" s="68"/>
      <c r="LRB49" s="68"/>
      <c r="LRC49" s="68"/>
      <c r="LRD49" s="68"/>
      <c r="LRE49" s="68"/>
      <c r="LRF49" s="68"/>
      <c r="LRG49" s="68"/>
      <c r="LRH49" s="68"/>
      <c r="LRI49" s="68"/>
      <c r="LRJ49" s="68"/>
      <c r="LRK49" s="68"/>
      <c r="LRL49" s="68"/>
      <c r="LRM49" s="68"/>
      <c r="LRN49" s="68"/>
      <c r="LRO49" s="68"/>
      <c r="LRP49" s="68"/>
      <c r="LRQ49" s="68"/>
      <c r="LRR49" s="68"/>
      <c r="LRS49" s="68"/>
      <c r="LRT49" s="68"/>
      <c r="LRU49" s="68"/>
      <c r="LRV49" s="68"/>
      <c r="LRW49" s="68"/>
      <c r="LRX49" s="68"/>
      <c r="LRY49" s="68"/>
      <c r="LRZ49" s="68"/>
      <c r="LSA49" s="68"/>
      <c r="LSB49" s="68"/>
      <c r="LSC49" s="68"/>
      <c r="LSD49" s="68"/>
      <c r="LSE49" s="68"/>
      <c r="LSF49" s="68"/>
      <c r="LSG49" s="68"/>
      <c r="LSH49" s="68"/>
      <c r="LSI49" s="68"/>
      <c r="LSJ49" s="68"/>
      <c r="LSK49" s="68"/>
      <c r="LSL49" s="68"/>
      <c r="LSM49" s="68"/>
      <c r="LSN49" s="68"/>
      <c r="LSO49" s="68"/>
      <c r="LSP49" s="68"/>
      <c r="LSQ49" s="68"/>
      <c r="LSR49" s="68"/>
      <c r="LSS49" s="68"/>
      <c r="LST49" s="68"/>
      <c r="LSU49" s="68"/>
      <c r="LSV49" s="68"/>
      <c r="LSW49" s="68"/>
      <c r="LSX49" s="68"/>
      <c r="LSY49" s="68"/>
      <c r="LSZ49" s="68"/>
      <c r="LTA49" s="68"/>
      <c r="LTB49" s="68"/>
      <c r="LTC49" s="68"/>
      <c r="LTD49" s="68"/>
      <c r="LTE49" s="68"/>
      <c r="LTF49" s="68"/>
      <c r="LTG49" s="68"/>
      <c r="LTH49" s="68"/>
      <c r="LTI49" s="68"/>
      <c r="LTJ49" s="68"/>
      <c r="LTK49" s="68"/>
      <c r="LTL49" s="68"/>
      <c r="LTM49" s="68"/>
      <c r="LTN49" s="68"/>
      <c r="LTO49" s="68"/>
      <c r="LTP49" s="68"/>
      <c r="LTQ49" s="68"/>
      <c r="LTR49" s="68"/>
      <c r="LTS49" s="68"/>
      <c r="LTT49" s="68"/>
      <c r="LTU49" s="68"/>
      <c r="LTV49" s="68"/>
      <c r="LTW49" s="68"/>
      <c r="LTX49" s="68"/>
      <c r="LTY49" s="68"/>
      <c r="LTZ49" s="68"/>
      <c r="LUA49" s="68"/>
      <c r="LUB49" s="68"/>
      <c r="LUC49" s="68"/>
      <c r="LUD49" s="68"/>
      <c r="LUE49" s="68"/>
      <c r="LUF49" s="68"/>
      <c r="LUG49" s="68"/>
      <c r="LUH49" s="68"/>
      <c r="LUI49" s="68"/>
      <c r="LUJ49" s="68"/>
      <c r="LUK49" s="68"/>
      <c r="LUL49" s="68"/>
      <c r="LUM49" s="68"/>
      <c r="LUN49" s="68"/>
      <c r="LUO49" s="68"/>
      <c r="LUP49" s="68"/>
      <c r="LUQ49" s="68"/>
      <c r="LUR49" s="68"/>
      <c r="LUS49" s="68"/>
      <c r="LUT49" s="68"/>
      <c r="LUU49" s="68"/>
      <c r="LUV49" s="68"/>
      <c r="LUW49" s="68"/>
      <c r="LUX49" s="68"/>
      <c r="LUY49" s="68"/>
      <c r="LUZ49" s="68"/>
      <c r="LVA49" s="68"/>
      <c r="LVB49" s="68"/>
      <c r="LVC49" s="68"/>
      <c r="LVD49" s="68"/>
      <c r="LVE49" s="68"/>
      <c r="LVF49" s="68"/>
      <c r="LVG49" s="68"/>
      <c r="LVH49" s="68"/>
      <c r="LVI49" s="68"/>
      <c r="LVJ49" s="68"/>
      <c r="LVK49" s="68"/>
      <c r="LVL49" s="68"/>
      <c r="LVM49" s="68"/>
      <c r="LVN49" s="68"/>
      <c r="LVO49" s="68"/>
      <c r="LVP49" s="68"/>
      <c r="LVQ49" s="68"/>
      <c r="LVR49" s="68"/>
      <c r="LVS49" s="68"/>
      <c r="LVT49" s="68"/>
      <c r="LVU49" s="68"/>
      <c r="LVV49" s="68"/>
      <c r="LVW49" s="68"/>
      <c r="LVX49" s="68"/>
      <c r="LVY49" s="68"/>
      <c r="LVZ49" s="68"/>
      <c r="LWA49" s="68"/>
      <c r="LWB49" s="68"/>
      <c r="LWC49" s="68"/>
      <c r="LWD49" s="68"/>
      <c r="LWE49" s="68"/>
      <c r="LWF49" s="68"/>
      <c r="LWG49" s="68"/>
      <c r="LWH49" s="68"/>
      <c r="LWI49" s="68"/>
      <c r="LWJ49" s="68"/>
      <c r="LWK49" s="68"/>
      <c r="LWL49" s="68"/>
      <c r="LWM49" s="68"/>
      <c r="LWN49" s="68"/>
      <c r="LWO49" s="68"/>
      <c r="LWP49" s="68"/>
      <c r="LWQ49" s="68"/>
      <c r="LWR49" s="68"/>
      <c r="LWS49" s="68"/>
      <c r="LWT49" s="68"/>
      <c r="LWU49" s="68"/>
      <c r="LWV49" s="68"/>
      <c r="LWW49" s="68"/>
      <c r="LWX49" s="68"/>
      <c r="LWY49" s="68"/>
      <c r="LWZ49" s="68"/>
      <c r="LXA49" s="68"/>
      <c r="LXB49" s="68"/>
      <c r="LXC49" s="68"/>
      <c r="LXD49" s="68"/>
      <c r="LXE49" s="68"/>
      <c r="LXF49" s="68"/>
      <c r="LXG49" s="68"/>
      <c r="LXH49" s="68"/>
      <c r="LXI49" s="68"/>
      <c r="LXJ49" s="68"/>
      <c r="LXK49" s="68"/>
      <c r="LXL49" s="68"/>
      <c r="LXM49" s="68"/>
      <c r="LXN49" s="68"/>
      <c r="LXO49" s="68"/>
      <c r="LXP49" s="68"/>
      <c r="LXQ49" s="68"/>
      <c r="LXR49" s="68"/>
      <c r="LXS49" s="68"/>
      <c r="LXT49" s="68"/>
      <c r="LXU49" s="68"/>
      <c r="LXV49" s="68"/>
      <c r="LXW49" s="68"/>
      <c r="LXX49" s="68"/>
      <c r="LXY49" s="68"/>
      <c r="LXZ49" s="68"/>
      <c r="LYA49" s="68"/>
      <c r="LYB49" s="68"/>
      <c r="LYC49" s="68"/>
      <c r="LYD49" s="68"/>
      <c r="LYE49" s="68"/>
      <c r="LYF49" s="68"/>
      <c r="LYG49" s="68"/>
      <c r="LYH49" s="68"/>
      <c r="LYI49" s="68"/>
      <c r="LYJ49" s="68"/>
      <c r="LYK49" s="68"/>
      <c r="LYL49" s="68"/>
      <c r="LYM49" s="68"/>
      <c r="LYN49" s="68"/>
      <c r="LYO49" s="68"/>
      <c r="LYP49" s="68"/>
      <c r="LYQ49" s="68"/>
      <c r="LYR49" s="68"/>
      <c r="LYS49" s="68"/>
      <c r="LYT49" s="68"/>
      <c r="LYU49" s="68"/>
      <c r="LYV49" s="68"/>
      <c r="LYW49" s="68"/>
      <c r="LYX49" s="68"/>
      <c r="LYY49" s="68"/>
      <c r="LYZ49" s="68"/>
      <c r="LZA49" s="68"/>
      <c r="LZB49" s="68"/>
      <c r="LZC49" s="68"/>
      <c r="LZD49" s="68"/>
      <c r="LZE49" s="68"/>
      <c r="LZF49" s="68"/>
      <c r="LZG49" s="68"/>
      <c r="LZH49" s="68"/>
      <c r="LZI49" s="68"/>
      <c r="LZJ49" s="68"/>
      <c r="LZK49" s="68"/>
      <c r="LZL49" s="68"/>
      <c r="LZM49" s="68"/>
      <c r="LZN49" s="68"/>
      <c r="LZO49" s="68"/>
      <c r="LZP49" s="68"/>
      <c r="LZQ49" s="68"/>
      <c r="LZR49" s="68"/>
      <c r="LZS49" s="68"/>
      <c r="LZT49" s="68"/>
      <c r="LZU49" s="68"/>
      <c r="LZV49" s="68"/>
      <c r="LZW49" s="68"/>
      <c r="LZX49" s="68"/>
      <c r="LZY49" s="68"/>
      <c r="LZZ49" s="68"/>
      <c r="MAA49" s="68"/>
      <c r="MAB49" s="68"/>
      <c r="MAC49" s="68"/>
      <c r="MAD49" s="68"/>
      <c r="MAE49" s="68"/>
      <c r="MAF49" s="68"/>
      <c r="MAG49" s="68"/>
      <c r="MAH49" s="68"/>
      <c r="MAI49" s="68"/>
      <c r="MAJ49" s="68"/>
      <c r="MAK49" s="68"/>
      <c r="MAL49" s="68"/>
      <c r="MAM49" s="68"/>
      <c r="MAN49" s="68"/>
      <c r="MAO49" s="68"/>
      <c r="MAP49" s="68"/>
      <c r="MAQ49" s="68"/>
      <c r="MAR49" s="68"/>
      <c r="MAS49" s="68"/>
      <c r="MAT49" s="68"/>
      <c r="MAU49" s="68"/>
      <c r="MAV49" s="68"/>
      <c r="MAW49" s="68"/>
      <c r="MAX49" s="68"/>
      <c r="MAY49" s="68"/>
      <c r="MAZ49" s="68"/>
      <c r="MBA49" s="68"/>
      <c r="MBB49" s="68"/>
      <c r="MBC49" s="68"/>
      <c r="MBD49" s="68"/>
      <c r="MBE49" s="68"/>
      <c r="MBF49" s="68"/>
      <c r="MBG49" s="68"/>
      <c r="MBH49" s="68"/>
      <c r="MBI49" s="68"/>
      <c r="MBJ49" s="68"/>
      <c r="MBK49" s="68"/>
      <c r="MBL49" s="68"/>
      <c r="MBM49" s="68"/>
      <c r="MBN49" s="68"/>
      <c r="MBO49" s="68"/>
      <c r="MBP49" s="68"/>
      <c r="MBQ49" s="68"/>
      <c r="MBR49" s="68"/>
      <c r="MBS49" s="68"/>
      <c r="MBT49" s="68"/>
      <c r="MBU49" s="68"/>
      <c r="MBV49" s="68"/>
      <c r="MBW49" s="68"/>
      <c r="MBX49" s="68"/>
      <c r="MBY49" s="68"/>
      <c r="MBZ49" s="68"/>
      <c r="MCA49" s="68"/>
      <c r="MCB49" s="68"/>
      <c r="MCC49" s="68"/>
      <c r="MCD49" s="68"/>
      <c r="MCE49" s="68"/>
      <c r="MCF49" s="68"/>
      <c r="MCG49" s="68"/>
      <c r="MCH49" s="68"/>
      <c r="MCI49" s="68"/>
      <c r="MCJ49" s="68"/>
      <c r="MCK49" s="68"/>
      <c r="MCL49" s="68"/>
      <c r="MCM49" s="68"/>
      <c r="MCN49" s="68"/>
      <c r="MCO49" s="68"/>
      <c r="MCP49" s="68"/>
      <c r="MCQ49" s="68"/>
      <c r="MCR49" s="68"/>
      <c r="MCS49" s="68"/>
      <c r="MCT49" s="68"/>
      <c r="MCU49" s="68"/>
      <c r="MCV49" s="68"/>
      <c r="MCW49" s="68"/>
      <c r="MCX49" s="68"/>
      <c r="MCY49" s="68"/>
      <c r="MCZ49" s="68"/>
      <c r="MDA49" s="68"/>
      <c r="MDB49" s="68"/>
      <c r="MDC49" s="68"/>
      <c r="MDD49" s="68"/>
      <c r="MDE49" s="68"/>
      <c r="MDF49" s="68"/>
      <c r="MDG49" s="68"/>
      <c r="MDH49" s="68"/>
      <c r="MDI49" s="68"/>
      <c r="MDJ49" s="68"/>
      <c r="MDK49" s="68"/>
      <c r="MDL49" s="68"/>
      <c r="MDM49" s="68"/>
      <c r="MDN49" s="68"/>
      <c r="MDO49" s="68"/>
      <c r="MDP49" s="68"/>
      <c r="MDQ49" s="68"/>
      <c r="MDR49" s="68"/>
      <c r="MDS49" s="68"/>
      <c r="MDT49" s="68"/>
      <c r="MDU49" s="68"/>
      <c r="MDV49" s="68"/>
      <c r="MDW49" s="68"/>
      <c r="MDX49" s="68"/>
      <c r="MDY49" s="68"/>
      <c r="MDZ49" s="68"/>
      <c r="MEA49" s="68"/>
      <c r="MEB49" s="68"/>
      <c r="MEC49" s="68"/>
      <c r="MED49" s="68"/>
      <c r="MEE49" s="68"/>
      <c r="MEF49" s="68"/>
      <c r="MEG49" s="68"/>
      <c r="MEH49" s="68"/>
      <c r="MEI49" s="68"/>
      <c r="MEJ49" s="68"/>
      <c r="MEK49" s="68"/>
      <c r="MEL49" s="68"/>
      <c r="MEM49" s="68"/>
      <c r="MEN49" s="68"/>
      <c r="MEO49" s="68"/>
      <c r="MEP49" s="68"/>
      <c r="MEQ49" s="68"/>
      <c r="MER49" s="68"/>
      <c r="MES49" s="68"/>
      <c r="MET49" s="68"/>
      <c r="MEU49" s="68"/>
      <c r="MEV49" s="68"/>
      <c r="MEW49" s="68"/>
      <c r="MEX49" s="68"/>
      <c r="MEY49" s="68"/>
      <c r="MEZ49" s="68"/>
      <c r="MFA49" s="68"/>
      <c r="MFB49" s="68"/>
      <c r="MFC49" s="68"/>
      <c r="MFD49" s="68"/>
      <c r="MFE49" s="68"/>
      <c r="MFF49" s="68"/>
      <c r="MFG49" s="68"/>
      <c r="MFH49" s="68"/>
      <c r="MFI49" s="68"/>
      <c r="MFJ49" s="68"/>
      <c r="MFK49" s="68"/>
      <c r="MFL49" s="68"/>
      <c r="MFM49" s="68"/>
      <c r="MFN49" s="68"/>
      <c r="MFO49" s="68"/>
      <c r="MFP49" s="68"/>
      <c r="MFQ49" s="68"/>
      <c r="MFR49" s="68"/>
      <c r="MFS49" s="68"/>
      <c r="MFT49" s="68"/>
      <c r="MFU49" s="68"/>
      <c r="MFV49" s="68"/>
      <c r="MFW49" s="68"/>
      <c r="MFX49" s="68"/>
      <c r="MFY49" s="68"/>
      <c r="MFZ49" s="68"/>
      <c r="MGA49" s="68"/>
      <c r="MGB49" s="68"/>
      <c r="MGC49" s="68"/>
      <c r="MGD49" s="68"/>
      <c r="MGE49" s="68"/>
      <c r="MGF49" s="68"/>
      <c r="MGG49" s="68"/>
      <c r="MGH49" s="68"/>
      <c r="MGI49" s="68"/>
      <c r="MGJ49" s="68"/>
      <c r="MGK49" s="68"/>
      <c r="MGL49" s="68"/>
      <c r="MGM49" s="68"/>
      <c r="MGN49" s="68"/>
      <c r="MGO49" s="68"/>
      <c r="MGP49" s="68"/>
      <c r="MGQ49" s="68"/>
      <c r="MGR49" s="68"/>
      <c r="MGS49" s="68"/>
      <c r="MGT49" s="68"/>
      <c r="MGU49" s="68"/>
      <c r="MGV49" s="68"/>
      <c r="MGW49" s="68"/>
      <c r="MGX49" s="68"/>
      <c r="MGY49" s="68"/>
      <c r="MGZ49" s="68"/>
      <c r="MHA49" s="68"/>
      <c r="MHB49" s="68"/>
      <c r="MHC49" s="68"/>
      <c r="MHD49" s="68"/>
      <c r="MHE49" s="68"/>
      <c r="MHF49" s="68"/>
      <c r="MHG49" s="68"/>
      <c r="MHH49" s="68"/>
      <c r="MHI49" s="68"/>
      <c r="MHJ49" s="68"/>
      <c r="MHK49" s="68"/>
      <c r="MHL49" s="68"/>
      <c r="MHM49" s="68"/>
      <c r="MHN49" s="68"/>
      <c r="MHO49" s="68"/>
      <c r="MHP49" s="68"/>
      <c r="MHQ49" s="68"/>
      <c r="MHR49" s="68"/>
      <c r="MHS49" s="68"/>
      <c r="MHT49" s="68"/>
      <c r="MHU49" s="68"/>
      <c r="MHV49" s="68"/>
      <c r="MHW49" s="68"/>
      <c r="MHX49" s="68"/>
      <c r="MHY49" s="68"/>
      <c r="MHZ49" s="68"/>
      <c r="MIA49" s="68"/>
      <c r="MIB49" s="68"/>
      <c r="MIC49" s="68"/>
      <c r="MID49" s="68"/>
      <c r="MIE49" s="68"/>
      <c r="MIF49" s="68"/>
      <c r="MIG49" s="68"/>
      <c r="MIH49" s="68"/>
      <c r="MII49" s="68"/>
      <c r="MIJ49" s="68"/>
      <c r="MIK49" s="68"/>
      <c r="MIL49" s="68"/>
      <c r="MIM49" s="68"/>
      <c r="MIN49" s="68"/>
      <c r="MIO49" s="68"/>
      <c r="MIP49" s="68"/>
      <c r="MIQ49" s="68"/>
      <c r="MIR49" s="68"/>
      <c r="MIS49" s="68"/>
      <c r="MIT49" s="68"/>
      <c r="MIU49" s="68"/>
      <c r="MIV49" s="68"/>
      <c r="MIW49" s="68"/>
      <c r="MIX49" s="68"/>
      <c r="MIY49" s="68"/>
      <c r="MIZ49" s="68"/>
      <c r="MJA49" s="68"/>
      <c r="MJB49" s="68"/>
      <c r="MJC49" s="68"/>
      <c r="MJD49" s="68"/>
      <c r="MJE49" s="68"/>
      <c r="MJF49" s="68"/>
      <c r="MJG49" s="68"/>
      <c r="MJH49" s="68"/>
      <c r="MJI49" s="68"/>
      <c r="MJJ49" s="68"/>
      <c r="MJK49" s="68"/>
      <c r="MJL49" s="68"/>
      <c r="MJM49" s="68"/>
      <c r="MJN49" s="68"/>
      <c r="MJO49" s="68"/>
      <c r="MJP49" s="68"/>
      <c r="MJQ49" s="68"/>
      <c r="MJR49" s="68"/>
      <c r="MJS49" s="68"/>
      <c r="MJT49" s="68"/>
      <c r="MJU49" s="68"/>
      <c r="MJV49" s="68"/>
      <c r="MJW49" s="68"/>
      <c r="MJX49" s="68"/>
      <c r="MJY49" s="68"/>
      <c r="MJZ49" s="68"/>
      <c r="MKA49" s="68"/>
      <c r="MKB49" s="68"/>
      <c r="MKC49" s="68"/>
      <c r="MKD49" s="68"/>
      <c r="MKE49" s="68"/>
      <c r="MKF49" s="68"/>
      <c r="MKG49" s="68"/>
      <c r="MKH49" s="68"/>
      <c r="MKI49" s="68"/>
      <c r="MKJ49" s="68"/>
      <c r="MKK49" s="68"/>
      <c r="MKL49" s="68"/>
      <c r="MKM49" s="68"/>
      <c r="MKN49" s="68"/>
      <c r="MKO49" s="68"/>
      <c r="MKP49" s="68"/>
      <c r="MKQ49" s="68"/>
      <c r="MKR49" s="68"/>
      <c r="MKS49" s="68"/>
      <c r="MKT49" s="68"/>
      <c r="MKU49" s="68"/>
      <c r="MKV49" s="68"/>
      <c r="MKW49" s="68"/>
      <c r="MKX49" s="68"/>
      <c r="MKY49" s="68"/>
      <c r="MKZ49" s="68"/>
      <c r="MLA49" s="68"/>
      <c r="MLB49" s="68"/>
      <c r="MLC49" s="68"/>
      <c r="MLD49" s="68"/>
      <c r="MLE49" s="68"/>
      <c r="MLF49" s="68"/>
      <c r="MLG49" s="68"/>
      <c r="MLH49" s="68"/>
      <c r="MLI49" s="68"/>
      <c r="MLJ49" s="68"/>
      <c r="MLK49" s="68"/>
      <c r="MLL49" s="68"/>
      <c r="MLM49" s="68"/>
      <c r="MLN49" s="68"/>
      <c r="MLO49" s="68"/>
      <c r="MLP49" s="68"/>
      <c r="MLQ49" s="68"/>
      <c r="MLR49" s="68"/>
      <c r="MLS49" s="68"/>
      <c r="MLT49" s="68"/>
      <c r="MLU49" s="68"/>
      <c r="MLV49" s="68"/>
      <c r="MLW49" s="68"/>
      <c r="MLX49" s="68"/>
      <c r="MLY49" s="68"/>
      <c r="MLZ49" s="68"/>
      <c r="MMA49" s="68"/>
      <c r="MMB49" s="68"/>
      <c r="MMC49" s="68"/>
      <c r="MMD49" s="68"/>
      <c r="MME49" s="68"/>
      <c r="MMF49" s="68"/>
      <c r="MMG49" s="68"/>
      <c r="MMH49" s="68"/>
      <c r="MMI49" s="68"/>
      <c r="MMJ49" s="68"/>
      <c r="MMK49" s="68"/>
      <c r="MML49" s="68"/>
      <c r="MMM49" s="68"/>
      <c r="MMN49" s="68"/>
      <c r="MMO49" s="68"/>
      <c r="MMP49" s="68"/>
      <c r="MMQ49" s="68"/>
      <c r="MMR49" s="68"/>
      <c r="MMS49" s="68"/>
      <c r="MMT49" s="68"/>
      <c r="MMU49" s="68"/>
      <c r="MMV49" s="68"/>
      <c r="MMW49" s="68"/>
      <c r="MMX49" s="68"/>
      <c r="MMY49" s="68"/>
      <c r="MMZ49" s="68"/>
      <c r="MNA49" s="68"/>
      <c r="MNB49" s="68"/>
      <c r="MNC49" s="68"/>
      <c r="MND49" s="68"/>
      <c r="MNE49" s="68"/>
      <c r="MNF49" s="68"/>
      <c r="MNG49" s="68"/>
      <c r="MNH49" s="68"/>
      <c r="MNI49" s="68"/>
      <c r="MNJ49" s="68"/>
      <c r="MNK49" s="68"/>
      <c r="MNL49" s="68"/>
      <c r="MNM49" s="68"/>
      <c r="MNN49" s="68"/>
      <c r="MNO49" s="68"/>
      <c r="MNP49" s="68"/>
      <c r="MNQ49" s="68"/>
      <c r="MNR49" s="68"/>
      <c r="MNS49" s="68"/>
      <c r="MNT49" s="68"/>
      <c r="MNU49" s="68"/>
      <c r="MNV49" s="68"/>
      <c r="MNW49" s="68"/>
      <c r="MNX49" s="68"/>
      <c r="MNY49" s="68"/>
      <c r="MNZ49" s="68"/>
      <c r="MOA49" s="68"/>
      <c r="MOB49" s="68"/>
      <c r="MOC49" s="68"/>
      <c r="MOD49" s="68"/>
      <c r="MOE49" s="68"/>
      <c r="MOF49" s="68"/>
      <c r="MOG49" s="68"/>
      <c r="MOH49" s="68"/>
      <c r="MOI49" s="68"/>
      <c r="MOJ49" s="68"/>
      <c r="MOK49" s="68"/>
      <c r="MOL49" s="68"/>
      <c r="MOM49" s="68"/>
      <c r="MON49" s="68"/>
      <c r="MOO49" s="68"/>
      <c r="MOP49" s="68"/>
      <c r="MOQ49" s="68"/>
      <c r="MOR49" s="68"/>
      <c r="MOS49" s="68"/>
      <c r="MOT49" s="68"/>
      <c r="MOU49" s="68"/>
      <c r="MOV49" s="68"/>
      <c r="MOW49" s="68"/>
      <c r="MOX49" s="68"/>
      <c r="MOY49" s="68"/>
      <c r="MOZ49" s="68"/>
      <c r="MPA49" s="68"/>
      <c r="MPB49" s="68"/>
      <c r="MPC49" s="68"/>
      <c r="MPD49" s="68"/>
      <c r="MPE49" s="68"/>
      <c r="MPF49" s="68"/>
      <c r="MPG49" s="68"/>
      <c r="MPH49" s="68"/>
      <c r="MPI49" s="68"/>
      <c r="MPJ49" s="68"/>
      <c r="MPK49" s="68"/>
      <c r="MPL49" s="68"/>
      <c r="MPM49" s="68"/>
      <c r="MPN49" s="68"/>
      <c r="MPO49" s="68"/>
      <c r="MPP49" s="68"/>
      <c r="MPQ49" s="68"/>
      <c r="MPR49" s="68"/>
      <c r="MPS49" s="68"/>
      <c r="MPT49" s="68"/>
      <c r="MPU49" s="68"/>
      <c r="MPV49" s="68"/>
      <c r="MPW49" s="68"/>
      <c r="MPX49" s="68"/>
      <c r="MPY49" s="68"/>
      <c r="MPZ49" s="68"/>
      <c r="MQA49" s="68"/>
      <c r="MQB49" s="68"/>
      <c r="MQC49" s="68"/>
      <c r="MQD49" s="68"/>
      <c r="MQE49" s="68"/>
      <c r="MQF49" s="68"/>
      <c r="MQG49" s="68"/>
      <c r="MQH49" s="68"/>
      <c r="MQI49" s="68"/>
      <c r="MQJ49" s="68"/>
      <c r="MQK49" s="68"/>
      <c r="MQL49" s="68"/>
      <c r="MQM49" s="68"/>
      <c r="MQN49" s="68"/>
      <c r="MQO49" s="68"/>
      <c r="MQP49" s="68"/>
      <c r="MQQ49" s="68"/>
      <c r="MQR49" s="68"/>
      <c r="MQS49" s="68"/>
      <c r="MQT49" s="68"/>
      <c r="MQU49" s="68"/>
      <c r="MQV49" s="68"/>
      <c r="MQW49" s="68"/>
      <c r="MQX49" s="68"/>
      <c r="MQY49" s="68"/>
      <c r="MQZ49" s="68"/>
      <c r="MRA49" s="68"/>
      <c r="MRB49" s="68"/>
      <c r="MRC49" s="68"/>
      <c r="MRD49" s="68"/>
      <c r="MRE49" s="68"/>
      <c r="MRF49" s="68"/>
      <c r="MRG49" s="68"/>
      <c r="MRH49" s="68"/>
      <c r="MRI49" s="68"/>
      <c r="MRJ49" s="68"/>
      <c r="MRK49" s="68"/>
      <c r="MRL49" s="68"/>
      <c r="MRM49" s="68"/>
      <c r="MRN49" s="68"/>
      <c r="MRO49" s="68"/>
      <c r="MRP49" s="68"/>
      <c r="MRQ49" s="68"/>
      <c r="MRR49" s="68"/>
      <c r="MRS49" s="68"/>
      <c r="MRT49" s="68"/>
      <c r="MRU49" s="68"/>
      <c r="MRV49" s="68"/>
      <c r="MRW49" s="68"/>
      <c r="MRX49" s="68"/>
      <c r="MRY49" s="68"/>
      <c r="MRZ49" s="68"/>
      <c r="MSA49" s="68"/>
      <c r="MSB49" s="68"/>
      <c r="MSC49" s="68"/>
      <c r="MSD49" s="68"/>
      <c r="MSE49" s="68"/>
      <c r="MSF49" s="68"/>
      <c r="MSG49" s="68"/>
      <c r="MSH49" s="68"/>
      <c r="MSI49" s="68"/>
      <c r="MSJ49" s="68"/>
      <c r="MSK49" s="68"/>
      <c r="MSL49" s="68"/>
      <c r="MSM49" s="68"/>
      <c r="MSN49" s="68"/>
      <c r="MSO49" s="68"/>
      <c r="MSP49" s="68"/>
      <c r="MSQ49" s="68"/>
      <c r="MSR49" s="68"/>
      <c r="MSS49" s="68"/>
      <c r="MST49" s="68"/>
      <c r="MSU49" s="68"/>
      <c r="MSV49" s="68"/>
      <c r="MSW49" s="68"/>
      <c r="MSX49" s="68"/>
      <c r="MSY49" s="68"/>
      <c r="MSZ49" s="68"/>
      <c r="MTA49" s="68"/>
      <c r="MTB49" s="68"/>
      <c r="MTC49" s="68"/>
      <c r="MTD49" s="68"/>
      <c r="MTE49" s="68"/>
      <c r="MTF49" s="68"/>
      <c r="MTG49" s="68"/>
      <c r="MTH49" s="68"/>
      <c r="MTI49" s="68"/>
      <c r="MTJ49" s="68"/>
      <c r="MTK49" s="68"/>
      <c r="MTL49" s="68"/>
      <c r="MTM49" s="68"/>
      <c r="MTN49" s="68"/>
      <c r="MTO49" s="68"/>
      <c r="MTP49" s="68"/>
      <c r="MTQ49" s="68"/>
      <c r="MTR49" s="68"/>
      <c r="MTS49" s="68"/>
      <c r="MTT49" s="68"/>
      <c r="MTU49" s="68"/>
      <c r="MTV49" s="68"/>
      <c r="MTW49" s="68"/>
      <c r="MTX49" s="68"/>
      <c r="MTY49" s="68"/>
      <c r="MTZ49" s="68"/>
      <c r="MUA49" s="68"/>
      <c r="MUB49" s="68"/>
      <c r="MUC49" s="68"/>
      <c r="MUD49" s="68"/>
      <c r="MUE49" s="68"/>
      <c r="MUF49" s="68"/>
      <c r="MUG49" s="68"/>
      <c r="MUH49" s="68"/>
      <c r="MUI49" s="68"/>
      <c r="MUJ49" s="68"/>
      <c r="MUK49" s="68"/>
      <c r="MUL49" s="68"/>
      <c r="MUM49" s="68"/>
      <c r="MUN49" s="68"/>
      <c r="MUO49" s="68"/>
      <c r="MUP49" s="68"/>
      <c r="MUQ49" s="68"/>
      <c r="MUR49" s="68"/>
      <c r="MUS49" s="68"/>
      <c r="MUT49" s="68"/>
      <c r="MUU49" s="68"/>
      <c r="MUV49" s="68"/>
      <c r="MUW49" s="68"/>
      <c r="MUX49" s="68"/>
      <c r="MUY49" s="68"/>
      <c r="MUZ49" s="68"/>
      <c r="MVA49" s="68"/>
      <c r="MVB49" s="68"/>
      <c r="MVC49" s="68"/>
      <c r="MVD49" s="68"/>
      <c r="MVE49" s="68"/>
      <c r="MVF49" s="68"/>
      <c r="MVG49" s="68"/>
      <c r="MVH49" s="68"/>
      <c r="MVI49" s="68"/>
      <c r="MVJ49" s="68"/>
      <c r="MVK49" s="68"/>
      <c r="MVL49" s="68"/>
      <c r="MVM49" s="68"/>
      <c r="MVN49" s="68"/>
      <c r="MVO49" s="68"/>
      <c r="MVP49" s="68"/>
      <c r="MVQ49" s="68"/>
      <c r="MVR49" s="68"/>
      <c r="MVS49" s="68"/>
      <c r="MVT49" s="68"/>
      <c r="MVU49" s="68"/>
      <c r="MVV49" s="68"/>
      <c r="MVW49" s="68"/>
      <c r="MVX49" s="68"/>
      <c r="MVY49" s="68"/>
      <c r="MVZ49" s="68"/>
      <c r="MWA49" s="68"/>
      <c r="MWB49" s="68"/>
      <c r="MWC49" s="68"/>
      <c r="MWD49" s="68"/>
      <c r="MWE49" s="68"/>
      <c r="MWF49" s="68"/>
      <c r="MWG49" s="68"/>
      <c r="MWH49" s="68"/>
      <c r="MWI49" s="68"/>
      <c r="MWJ49" s="68"/>
      <c r="MWK49" s="68"/>
      <c r="MWL49" s="68"/>
      <c r="MWM49" s="68"/>
      <c r="MWN49" s="68"/>
      <c r="MWO49" s="68"/>
      <c r="MWP49" s="68"/>
      <c r="MWQ49" s="68"/>
      <c r="MWR49" s="68"/>
      <c r="MWS49" s="68"/>
      <c r="MWT49" s="68"/>
      <c r="MWU49" s="68"/>
      <c r="MWV49" s="68"/>
      <c r="MWW49" s="68"/>
      <c r="MWX49" s="68"/>
      <c r="MWY49" s="68"/>
      <c r="MWZ49" s="68"/>
      <c r="MXA49" s="68"/>
      <c r="MXB49" s="68"/>
      <c r="MXC49" s="68"/>
      <c r="MXD49" s="68"/>
      <c r="MXE49" s="68"/>
      <c r="MXF49" s="68"/>
      <c r="MXG49" s="68"/>
      <c r="MXH49" s="68"/>
      <c r="MXI49" s="68"/>
      <c r="MXJ49" s="68"/>
      <c r="MXK49" s="68"/>
      <c r="MXL49" s="68"/>
      <c r="MXM49" s="68"/>
      <c r="MXN49" s="68"/>
      <c r="MXO49" s="68"/>
      <c r="MXP49" s="68"/>
      <c r="MXQ49" s="68"/>
      <c r="MXR49" s="68"/>
      <c r="MXS49" s="68"/>
      <c r="MXT49" s="68"/>
      <c r="MXU49" s="68"/>
      <c r="MXV49" s="68"/>
      <c r="MXW49" s="68"/>
      <c r="MXX49" s="68"/>
      <c r="MXY49" s="68"/>
      <c r="MXZ49" s="68"/>
      <c r="MYA49" s="68"/>
      <c r="MYB49" s="68"/>
      <c r="MYC49" s="68"/>
      <c r="MYD49" s="68"/>
      <c r="MYE49" s="68"/>
      <c r="MYF49" s="68"/>
      <c r="MYG49" s="68"/>
      <c r="MYH49" s="68"/>
      <c r="MYI49" s="68"/>
      <c r="MYJ49" s="68"/>
      <c r="MYK49" s="68"/>
      <c r="MYL49" s="68"/>
      <c r="MYM49" s="68"/>
      <c r="MYN49" s="68"/>
      <c r="MYO49" s="68"/>
      <c r="MYP49" s="68"/>
      <c r="MYQ49" s="68"/>
      <c r="MYR49" s="68"/>
      <c r="MYS49" s="68"/>
      <c r="MYT49" s="68"/>
      <c r="MYU49" s="68"/>
      <c r="MYV49" s="68"/>
      <c r="MYW49" s="68"/>
      <c r="MYX49" s="68"/>
      <c r="MYY49" s="68"/>
      <c r="MYZ49" s="68"/>
      <c r="MZA49" s="68"/>
      <c r="MZB49" s="68"/>
      <c r="MZC49" s="68"/>
      <c r="MZD49" s="68"/>
      <c r="MZE49" s="68"/>
      <c r="MZF49" s="68"/>
      <c r="MZG49" s="68"/>
      <c r="MZH49" s="68"/>
      <c r="MZI49" s="68"/>
      <c r="MZJ49" s="68"/>
      <c r="MZK49" s="68"/>
      <c r="MZL49" s="68"/>
      <c r="MZM49" s="68"/>
      <c r="MZN49" s="68"/>
      <c r="MZO49" s="68"/>
      <c r="MZP49" s="68"/>
      <c r="MZQ49" s="68"/>
      <c r="MZR49" s="68"/>
      <c r="MZS49" s="68"/>
      <c r="MZT49" s="68"/>
      <c r="MZU49" s="68"/>
      <c r="MZV49" s="68"/>
      <c r="MZW49" s="68"/>
      <c r="MZX49" s="68"/>
      <c r="MZY49" s="68"/>
      <c r="MZZ49" s="68"/>
      <c r="NAA49" s="68"/>
      <c r="NAB49" s="68"/>
      <c r="NAC49" s="68"/>
      <c r="NAD49" s="68"/>
      <c r="NAE49" s="68"/>
      <c r="NAF49" s="68"/>
      <c r="NAG49" s="68"/>
      <c r="NAH49" s="68"/>
      <c r="NAI49" s="68"/>
      <c r="NAJ49" s="68"/>
      <c r="NAK49" s="68"/>
      <c r="NAL49" s="68"/>
      <c r="NAM49" s="68"/>
      <c r="NAN49" s="68"/>
      <c r="NAO49" s="68"/>
      <c r="NAP49" s="68"/>
      <c r="NAQ49" s="68"/>
      <c r="NAR49" s="68"/>
      <c r="NAS49" s="68"/>
      <c r="NAT49" s="68"/>
      <c r="NAU49" s="68"/>
      <c r="NAV49" s="68"/>
      <c r="NAW49" s="68"/>
      <c r="NAX49" s="68"/>
      <c r="NAY49" s="68"/>
      <c r="NAZ49" s="68"/>
      <c r="NBA49" s="68"/>
      <c r="NBB49" s="68"/>
      <c r="NBC49" s="68"/>
      <c r="NBD49" s="68"/>
      <c r="NBE49" s="68"/>
      <c r="NBF49" s="68"/>
      <c r="NBG49" s="68"/>
      <c r="NBH49" s="68"/>
      <c r="NBI49" s="68"/>
      <c r="NBJ49" s="68"/>
      <c r="NBK49" s="68"/>
      <c r="NBL49" s="68"/>
      <c r="NBM49" s="68"/>
      <c r="NBN49" s="68"/>
      <c r="NBO49" s="68"/>
      <c r="NBP49" s="68"/>
      <c r="NBQ49" s="68"/>
      <c r="NBR49" s="68"/>
      <c r="NBS49" s="68"/>
      <c r="NBT49" s="68"/>
      <c r="NBU49" s="68"/>
      <c r="NBV49" s="68"/>
      <c r="NBW49" s="68"/>
      <c r="NBX49" s="68"/>
      <c r="NBY49" s="68"/>
      <c r="NBZ49" s="68"/>
      <c r="NCA49" s="68"/>
      <c r="NCB49" s="68"/>
      <c r="NCC49" s="68"/>
      <c r="NCD49" s="68"/>
      <c r="NCE49" s="68"/>
      <c r="NCF49" s="68"/>
      <c r="NCG49" s="68"/>
      <c r="NCH49" s="68"/>
      <c r="NCI49" s="68"/>
      <c r="NCJ49" s="68"/>
      <c r="NCK49" s="68"/>
      <c r="NCL49" s="68"/>
      <c r="NCM49" s="68"/>
      <c r="NCN49" s="68"/>
      <c r="NCO49" s="68"/>
      <c r="NCP49" s="68"/>
      <c r="NCQ49" s="68"/>
      <c r="NCR49" s="68"/>
      <c r="NCS49" s="68"/>
      <c r="NCT49" s="68"/>
      <c r="NCU49" s="68"/>
      <c r="NCV49" s="68"/>
      <c r="NCW49" s="68"/>
      <c r="NCX49" s="68"/>
      <c r="NCY49" s="68"/>
      <c r="NCZ49" s="68"/>
      <c r="NDA49" s="68"/>
      <c r="NDB49" s="68"/>
      <c r="NDC49" s="68"/>
      <c r="NDD49" s="68"/>
      <c r="NDE49" s="68"/>
      <c r="NDF49" s="68"/>
      <c r="NDG49" s="68"/>
      <c r="NDH49" s="68"/>
      <c r="NDI49" s="68"/>
      <c r="NDJ49" s="68"/>
      <c r="NDK49" s="68"/>
      <c r="NDL49" s="68"/>
      <c r="NDM49" s="68"/>
      <c r="NDN49" s="68"/>
      <c r="NDO49" s="68"/>
      <c r="NDP49" s="68"/>
      <c r="NDQ49" s="68"/>
      <c r="NDR49" s="68"/>
      <c r="NDS49" s="68"/>
      <c r="NDT49" s="68"/>
      <c r="NDU49" s="68"/>
      <c r="NDV49" s="68"/>
      <c r="NDW49" s="68"/>
      <c r="NDX49" s="68"/>
      <c r="NDY49" s="68"/>
      <c r="NDZ49" s="68"/>
      <c r="NEA49" s="68"/>
      <c r="NEB49" s="68"/>
      <c r="NEC49" s="68"/>
      <c r="NED49" s="68"/>
      <c r="NEE49" s="68"/>
      <c r="NEF49" s="68"/>
      <c r="NEG49" s="68"/>
      <c r="NEH49" s="68"/>
      <c r="NEI49" s="68"/>
      <c r="NEJ49" s="68"/>
      <c r="NEK49" s="68"/>
      <c r="NEL49" s="68"/>
      <c r="NEM49" s="68"/>
      <c r="NEN49" s="68"/>
      <c r="NEO49" s="68"/>
      <c r="NEP49" s="68"/>
      <c r="NEQ49" s="68"/>
      <c r="NER49" s="68"/>
      <c r="NES49" s="68"/>
      <c r="NET49" s="68"/>
      <c r="NEU49" s="68"/>
      <c r="NEV49" s="68"/>
      <c r="NEW49" s="68"/>
      <c r="NEX49" s="68"/>
      <c r="NEY49" s="68"/>
      <c r="NEZ49" s="68"/>
      <c r="NFA49" s="68"/>
      <c r="NFB49" s="68"/>
      <c r="NFC49" s="68"/>
      <c r="NFD49" s="68"/>
      <c r="NFE49" s="68"/>
      <c r="NFF49" s="68"/>
      <c r="NFG49" s="68"/>
      <c r="NFH49" s="68"/>
      <c r="NFI49" s="68"/>
      <c r="NFJ49" s="68"/>
      <c r="NFK49" s="68"/>
      <c r="NFL49" s="68"/>
      <c r="NFM49" s="68"/>
      <c r="NFN49" s="68"/>
      <c r="NFO49" s="68"/>
      <c r="NFP49" s="68"/>
      <c r="NFQ49" s="68"/>
      <c r="NFR49" s="68"/>
      <c r="NFS49" s="68"/>
      <c r="NFT49" s="68"/>
      <c r="NFU49" s="68"/>
      <c r="NFV49" s="68"/>
      <c r="NFW49" s="68"/>
      <c r="NFX49" s="68"/>
      <c r="NFY49" s="68"/>
      <c r="NFZ49" s="68"/>
      <c r="NGA49" s="68"/>
      <c r="NGB49" s="68"/>
      <c r="NGC49" s="68"/>
      <c r="NGD49" s="68"/>
      <c r="NGE49" s="68"/>
      <c r="NGF49" s="68"/>
      <c r="NGG49" s="68"/>
      <c r="NGH49" s="68"/>
      <c r="NGI49" s="68"/>
      <c r="NGJ49" s="68"/>
      <c r="NGK49" s="68"/>
      <c r="NGL49" s="68"/>
      <c r="NGM49" s="68"/>
      <c r="NGN49" s="68"/>
      <c r="NGO49" s="68"/>
      <c r="NGP49" s="68"/>
      <c r="NGQ49" s="68"/>
      <c r="NGR49" s="68"/>
      <c r="NGS49" s="68"/>
      <c r="NGT49" s="68"/>
      <c r="NGU49" s="68"/>
      <c r="NGV49" s="68"/>
      <c r="NGW49" s="68"/>
      <c r="NGX49" s="68"/>
      <c r="NGY49" s="68"/>
      <c r="NGZ49" s="68"/>
      <c r="NHA49" s="68"/>
      <c r="NHB49" s="68"/>
      <c r="NHC49" s="68"/>
      <c r="NHD49" s="68"/>
      <c r="NHE49" s="68"/>
      <c r="NHF49" s="68"/>
      <c r="NHG49" s="68"/>
      <c r="NHH49" s="68"/>
      <c r="NHI49" s="68"/>
      <c r="NHJ49" s="68"/>
      <c r="NHK49" s="68"/>
      <c r="NHL49" s="68"/>
      <c r="NHM49" s="68"/>
      <c r="NHN49" s="68"/>
      <c r="NHO49" s="68"/>
      <c r="NHP49" s="68"/>
      <c r="NHQ49" s="68"/>
      <c r="NHR49" s="68"/>
      <c r="NHS49" s="68"/>
      <c r="NHT49" s="68"/>
      <c r="NHU49" s="68"/>
      <c r="NHV49" s="68"/>
      <c r="NHW49" s="68"/>
      <c r="NHX49" s="68"/>
      <c r="NHY49" s="68"/>
      <c r="NHZ49" s="68"/>
      <c r="NIA49" s="68"/>
      <c r="NIB49" s="68"/>
      <c r="NIC49" s="68"/>
      <c r="NID49" s="68"/>
      <c r="NIE49" s="68"/>
      <c r="NIF49" s="68"/>
      <c r="NIG49" s="68"/>
      <c r="NIH49" s="68"/>
      <c r="NII49" s="68"/>
      <c r="NIJ49" s="68"/>
      <c r="NIK49" s="68"/>
      <c r="NIL49" s="68"/>
      <c r="NIM49" s="68"/>
      <c r="NIN49" s="68"/>
      <c r="NIO49" s="68"/>
      <c r="NIP49" s="68"/>
      <c r="NIQ49" s="68"/>
      <c r="NIR49" s="68"/>
      <c r="NIS49" s="68"/>
      <c r="NIT49" s="68"/>
      <c r="NIU49" s="68"/>
      <c r="NIV49" s="68"/>
      <c r="NIW49" s="68"/>
      <c r="NIX49" s="68"/>
      <c r="NIY49" s="68"/>
      <c r="NIZ49" s="68"/>
      <c r="NJA49" s="68"/>
      <c r="NJB49" s="68"/>
      <c r="NJC49" s="68"/>
      <c r="NJD49" s="68"/>
      <c r="NJE49" s="68"/>
      <c r="NJF49" s="68"/>
      <c r="NJG49" s="68"/>
      <c r="NJH49" s="68"/>
      <c r="NJI49" s="68"/>
      <c r="NJJ49" s="68"/>
      <c r="NJK49" s="68"/>
      <c r="NJL49" s="68"/>
      <c r="NJM49" s="68"/>
      <c r="NJN49" s="68"/>
      <c r="NJO49" s="68"/>
      <c r="NJP49" s="68"/>
      <c r="NJQ49" s="68"/>
      <c r="NJR49" s="68"/>
      <c r="NJS49" s="68"/>
      <c r="NJT49" s="68"/>
      <c r="NJU49" s="68"/>
      <c r="NJV49" s="68"/>
      <c r="NJW49" s="68"/>
      <c r="NJX49" s="68"/>
      <c r="NJY49" s="68"/>
      <c r="NJZ49" s="68"/>
      <c r="NKA49" s="68"/>
      <c r="NKB49" s="68"/>
      <c r="NKC49" s="68"/>
      <c r="NKD49" s="68"/>
      <c r="NKE49" s="68"/>
      <c r="NKF49" s="68"/>
      <c r="NKG49" s="68"/>
      <c r="NKH49" s="68"/>
      <c r="NKI49" s="68"/>
      <c r="NKJ49" s="68"/>
      <c r="NKK49" s="68"/>
      <c r="NKL49" s="68"/>
      <c r="NKM49" s="68"/>
      <c r="NKN49" s="68"/>
      <c r="NKO49" s="68"/>
      <c r="NKP49" s="68"/>
      <c r="NKQ49" s="68"/>
      <c r="NKR49" s="68"/>
      <c r="NKS49" s="68"/>
      <c r="NKT49" s="68"/>
      <c r="NKU49" s="68"/>
      <c r="NKV49" s="68"/>
      <c r="NKW49" s="68"/>
      <c r="NKX49" s="68"/>
      <c r="NKY49" s="68"/>
      <c r="NKZ49" s="68"/>
      <c r="NLA49" s="68"/>
      <c r="NLB49" s="68"/>
      <c r="NLC49" s="68"/>
      <c r="NLD49" s="68"/>
      <c r="NLE49" s="68"/>
      <c r="NLF49" s="68"/>
      <c r="NLG49" s="68"/>
      <c r="NLH49" s="68"/>
      <c r="NLI49" s="68"/>
      <c r="NLJ49" s="68"/>
      <c r="NLK49" s="68"/>
      <c r="NLL49" s="68"/>
      <c r="NLM49" s="68"/>
      <c r="NLN49" s="68"/>
      <c r="NLO49" s="68"/>
      <c r="NLP49" s="68"/>
      <c r="NLQ49" s="68"/>
      <c r="NLR49" s="68"/>
      <c r="NLS49" s="68"/>
      <c r="NLT49" s="68"/>
      <c r="NLU49" s="68"/>
      <c r="NLV49" s="68"/>
      <c r="NLW49" s="68"/>
      <c r="NLX49" s="68"/>
      <c r="NLY49" s="68"/>
      <c r="NLZ49" s="68"/>
      <c r="NMA49" s="68"/>
      <c r="NMB49" s="68"/>
      <c r="NMC49" s="68"/>
      <c r="NMD49" s="68"/>
      <c r="NME49" s="68"/>
      <c r="NMF49" s="68"/>
      <c r="NMG49" s="68"/>
      <c r="NMH49" s="68"/>
      <c r="NMI49" s="68"/>
      <c r="NMJ49" s="68"/>
      <c r="NMK49" s="68"/>
      <c r="NML49" s="68"/>
      <c r="NMM49" s="68"/>
      <c r="NMN49" s="68"/>
      <c r="NMO49" s="68"/>
      <c r="NMP49" s="68"/>
      <c r="NMQ49" s="68"/>
      <c r="NMR49" s="68"/>
      <c r="NMS49" s="68"/>
      <c r="NMT49" s="68"/>
      <c r="NMU49" s="68"/>
      <c r="NMV49" s="68"/>
      <c r="NMW49" s="68"/>
      <c r="NMX49" s="68"/>
      <c r="NMY49" s="68"/>
      <c r="NMZ49" s="68"/>
      <c r="NNA49" s="68"/>
      <c r="NNB49" s="68"/>
      <c r="NNC49" s="68"/>
      <c r="NND49" s="68"/>
      <c r="NNE49" s="68"/>
      <c r="NNF49" s="68"/>
      <c r="NNG49" s="68"/>
      <c r="NNH49" s="68"/>
      <c r="NNI49" s="68"/>
      <c r="NNJ49" s="68"/>
      <c r="NNK49" s="68"/>
      <c r="NNL49" s="68"/>
      <c r="NNM49" s="68"/>
      <c r="NNN49" s="68"/>
      <c r="NNO49" s="68"/>
      <c r="NNP49" s="68"/>
      <c r="NNQ49" s="68"/>
      <c r="NNR49" s="68"/>
      <c r="NNS49" s="68"/>
      <c r="NNT49" s="68"/>
      <c r="NNU49" s="68"/>
      <c r="NNV49" s="68"/>
      <c r="NNW49" s="68"/>
      <c r="NNX49" s="68"/>
      <c r="NNY49" s="68"/>
      <c r="NNZ49" s="68"/>
      <c r="NOA49" s="68"/>
      <c r="NOB49" s="68"/>
      <c r="NOC49" s="68"/>
      <c r="NOD49" s="68"/>
      <c r="NOE49" s="68"/>
      <c r="NOF49" s="68"/>
      <c r="NOG49" s="68"/>
      <c r="NOH49" s="68"/>
      <c r="NOI49" s="68"/>
      <c r="NOJ49" s="68"/>
      <c r="NOK49" s="68"/>
      <c r="NOL49" s="68"/>
      <c r="NOM49" s="68"/>
      <c r="NON49" s="68"/>
      <c r="NOO49" s="68"/>
      <c r="NOP49" s="68"/>
      <c r="NOQ49" s="68"/>
      <c r="NOR49" s="68"/>
      <c r="NOS49" s="68"/>
      <c r="NOT49" s="68"/>
      <c r="NOU49" s="68"/>
      <c r="NOV49" s="68"/>
      <c r="NOW49" s="68"/>
      <c r="NOX49" s="68"/>
      <c r="NOY49" s="68"/>
      <c r="NOZ49" s="68"/>
      <c r="NPA49" s="68"/>
      <c r="NPB49" s="68"/>
      <c r="NPC49" s="68"/>
      <c r="NPD49" s="68"/>
      <c r="NPE49" s="68"/>
      <c r="NPF49" s="68"/>
      <c r="NPG49" s="68"/>
      <c r="NPH49" s="68"/>
      <c r="NPI49" s="68"/>
      <c r="NPJ49" s="68"/>
      <c r="NPK49" s="68"/>
      <c r="NPL49" s="68"/>
      <c r="NPM49" s="68"/>
      <c r="NPN49" s="68"/>
      <c r="NPO49" s="68"/>
      <c r="NPP49" s="68"/>
      <c r="NPQ49" s="68"/>
      <c r="NPR49" s="68"/>
      <c r="NPS49" s="68"/>
      <c r="NPT49" s="68"/>
      <c r="NPU49" s="68"/>
      <c r="NPV49" s="68"/>
      <c r="NPW49" s="68"/>
      <c r="NPX49" s="68"/>
      <c r="NPY49" s="68"/>
      <c r="NPZ49" s="68"/>
      <c r="NQA49" s="68"/>
      <c r="NQB49" s="68"/>
      <c r="NQC49" s="68"/>
      <c r="NQD49" s="68"/>
      <c r="NQE49" s="68"/>
      <c r="NQF49" s="68"/>
      <c r="NQG49" s="68"/>
      <c r="NQH49" s="68"/>
      <c r="NQI49" s="68"/>
      <c r="NQJ49" s="68"/>
      <c r="NQK49" s="68"/>
      <c r="NQL49" s="68"/>
      <c r="NQM49" s="68"/>
      <c r="NQN49" s="68"/>
      <c r="NQO49" s="68"/>
      <c r="NQP49" s="68"/>
      <c r="NQQ49" s="68"/>
      <c r="NQR49" s="68"/>
      <c r="NQS49" s="68"/>
      <c r="NQT49" s="68"/>
      <c r="NQU49" s="68"/>
      <c r="NQV49" s="68"/>
      <c r="NQW49" s="68"/>
      <c r="NQX49" s="68"/>
      <c r="NQY49" s="68"/>
      <c r="NQZ49" s="68"/>
      <c r="NRA49" s="68"/>
      <c r="NRB49" s="68"/>
      <c r="NRC49" s="68"/>
      <c r="NRD49" s="68"/>
      <c r="NRE49" s="68"/>
      <c r="NRF49" s="68"/>
      <c r="NRG49" s="68"/>
      <c r="NRH49" s="68"/>
      <c r="NRI49" s="68"/>
      <c r="NRJ49" s="68"/>
      <c r="NRK49" s="68"/>
      <c r="NRL49" s="68"/>
      <c r="NRM49" s="68"/>
      <c r="NRN49" s="68"/>
      <c r="NRO49" s="68"/>
      <c r="NRP49" s="68"/>
      <c r="NRQ49" s="68"/>
      <c r="NRR49" s="68"/>
      <c r="NRS49" s="68"/>
      <c r="NRT49" s="68"/>
      <c r="NRU49" s="68"/>
      <c r="NRV49" s="68"/>
      <c r="NRW49" s="68"/>
      <c r="NRX49" s="68"/>
      <c r="NRY49" s="68"/>
      <c r="NRZ49" s="68"/>
      <c r="NSA49" s="68"/>
      <c r="NSB49" s="68"/>
      <c r="NSC49" s="68"/>
      <c r="NSD49" s="68"/>
      <c r="NSE49" s="68"/>
      <c r="NSF49" s="68"/>
      <c r="NSG49" s="68"/>
      <c r="NSH49" s="68"/>
      <c r="NSI49" s="68"/>
      <c r="NSJ49" s="68"/>
      <c r="NSK49" s="68"/>
      <c r="NSL49" s="68"/>
      <c r="NSM49" s="68"/>
      <c r="NSN49" s="68"/>
      <c r="NSO49" s="68"/>
      <c r="NSP49" s="68"/>
      <c r="NSQ49" s="68"/>
      <c r="NSR49" s="68"/>
      <c r="NSS49" s="68"/>
      <c r="NST49" s="68"/>
      <c r="NSU49" s="68"/>
      <c r="NSV49" s="68"/>
      <c r="NSW49" s="68"/>
      <c r="NSX49" s="68"/>
      <c r="NSY49" s="68"/>
      <c r="NSZ49" s="68"/>
      <c r="NTA49" s="68"/>
      <c r="NTB49" s="68"/>
      <c r="NTC49" s="68"/>
      <c r="NTD49" s="68"/>
      <c r="NTE49" s="68"/>
      <c r="NTF49" s="68"/>
      <c r="NTG49" s="68"/>
      <c r="NTH49" s="68"/>
      <c r="NTI49" s="68"/>
      <c r="NTJ49" s="68"/>
      <c r="NTK49" s="68"/>
      <c r="NTL49" s="68"/>
      <c r="NTM49" s="68"/>
      <c r="NTN49" s="68"/>
      <c r="NTO49" s="68"/>
      <c r="NTP49" s="68"/>
      <c r="NTQ49" s="68"/>
      <c r="NTR49" s="68"/>
      <c r="NTS49" s="68"/>
      <c r="NTT49" s="68"/>
      <c r="NTU49" s="68"/>
      <c r="NTV49" s="68"/>
      <c r="NTW49" s="68"/>
      <c r="NTX49" s="68"/>
      <c r="NTY49" s="68"/>
      <c r="NTZ49" s="68"/>
      <c r="NUA49" s="68"/>
      <c r="NUB49" s="68"/>
      <c r="NUC49" s="68"/>
      <c r="NUD49" s="68"/>
      <c r="NUE49" s="68"/>
      <c r="NUF49" s="68"/>
      <c r="NUG49" s="68"/>
      <c r="NUH49" s="68"/>
      <c r="NUI49" s="68"/>
      <c r="NUJ49" s="68"/>
      <c r="NUK49" s="68"/>
      <c r="NUL49" s="68"/>
      <c r="NUM49" s="68"/>
      <c r="NUN49" s="68"/>
      <c r="NUO49" s="68"/>
      <c r="NUP49" s="68"/>
      <c r="NUQ49" s="68"/>
      <c r="NUR49" s="68"/>
      <c r="NUS49" s="68"/>
      <c r="NUT49" s="68"/>
      <c r="NUU49" s="68"/>
      <c r="NUV49" s="68"/>
      <c r="NUW49" s="68"/>
      <c r="NUX49" s="68"/>
      <c r="NUY49" s="68"/>
      <c r="NUZ49" s="68"/>
      <c r="NVA49" s="68"/>
      <c r="NVB49" s="68"/>
      <c r="NVC49" s="68"/>
      <c r="NVD49" s="68"/>
      <c r="NVE49" s="68"/>
      <c r="NVF49" s="68"/>
      <c r="NVG49" s="68"/>
      <c r="NVH49" s="68"/>
      <c r="NVI49" s="68"/>
      <c r="NVJ49" s="68"/>
      <c r="NVK49" s="68"/>
      <c r="NVL49" s="68"/>
      <c r="NVM49" s="68"/>
      <c r="NVN49" s="68"/>
      <c r="NVO49" s="68"/>
      <c r="NVP49" s="68"/>
      <c r="NVQ49" s="68"/>
      <c r="NVR49" s="68"/>
      <c r="NVS49" s="68"/>
      <c r="NVT49" s="68"/>
      <c r="NVU49" s="68"/>
      <c r="NVV49" s="68"/>
      <c r="NVW49" s="68"/>
      <c r="NVX49" s="68"/>
      <c r="NVY49" s="68"/>
      <c r="NVZ49" s="68"/>
      <c r="NWA49" s="68"/>
      <c r="NWB49" s="68"/>
      <c r="NWC49" s="68"/>
      <c r="NWD49" s="68"/>
      <c r="NWE49" s="68"/>
      <c r="NWF49" s="68"/>
      <c r="NWG49" s="68"/>
      <c r="NWH49" s="68"/>
      <c r="NWI49" s="68"/>
      <c r="NWJ49" s="68"/>
      <c r="NWK49" s="68"/>
      <c r="NWL49" s="68"/>
      <c r="NWM49" s="68"/>
      <c r="NWN49" s="68"/>
      <c r="NWO49" s="68"/>
      <c r="NWP49" s="68"/>
      <c r="NWQ49" s="68"/>
      <c r="NWR49" s="68"/>
      <c r="NWS49" s="68"/>
      <c r="NWT49" s="68"/>
      <c r="NWU49" s="68"/>
      <c r="NWV49" s="68"/>
      <c r="NWW49" s="68"/>
      <c r="NWX49" s="68"/>
      <c r="NWY49" s="68"/>
      <c r="NWZ49" s="68"/>
      <c r="NXA49" s="68"/>
      <c r="NXB49" s="68"/>
      <c r="NXC49" s="68"/>
      <c r="NXD49" s="68"/>
      <c r="NXE49" s="68"/>
      <c r="NXF49" s="68"/>
      <c r="NXG49" s="68"/>
      <c r="NXH49" s="68"/>
      <c r="NXI49" s="68"/>
      <c r="NXJ49" s="68"/>
      <c r="NXK49" s="68"/>
      <c r="NXL49" s="68"/>
      <c r="NXM49" s="68"/>
      <c r="NXN49" s="68"/>
      <c r="NXO49" s="68"/>
      <c r="NXP49" s="68"/>
      <c r="NXQ49" s="68"/>
      <c r="NXR49" s="68"/>
      <c r="NXS49" s="68"/>
      <c r="NXT49" s="68"/>
      <c r="NXU49" s="68"/>
      <c r="NXV49" s="68"/>
      <c r="NXW49" s="68"/>
      <c r="NXX49" s="68"/>
      <c r="NXY49" s="68"/>
      <c r="NXZ49" s="68"/>
      <c r="NYA49" s="68"/>
      <c r="NYB49" s="68"/>
      <c r="NYC49" s="68"/>
      <c r="NYD49" s="68"/>
      <c r="NYE49" s="68"/>
      <c r="NYF49" s="68"/>
      <c r="NYG49" s="68"/>
      <c r="NYH49" s="68"/>
      <c r="NYI49" s="68"/>
      <c r="NYJ49" s="68"/>
      <c r="NYK49" s="68"/>
      <c r="NYL49" s="68"/>
      <c r="NYM49" s="68"/>
      <c r="NYN49" s="68"/>
      <c r="NYO49" s="68"/>
      <c r="NYP49" s="68"/>
      <c r="NYQ49" s="68"/>
      <c r="NYR49" s="68"/>
      <c r="NYS49" s="68"/>
      <c r="NYT49" s="68"/>
      <c r="NYU49" s="68"/>
      <c r="NYV49" s="68"/>
      <c r="NYW49" s="68"/>
      <c r="NYX49" s="68"/>
      <c r="NYY49" s="68"/>
      <c r="NYZ49" s="68"/>
      <c r="NZA49" s="68"/>
      <c r="NZB49" s="68"/>
      <c r="NZC49" s="68"/>
      <c r="NZD49" s="68"/>
      <c r="NZE49" s="68"/>
      <c r="NZF49" s="68"/>
      <c r="NZG49" s="68"/>
      <c r="NZH49" s="68"/>
      <c r="NZI49" s="68"/>
      <c r="NZJ49" s="68"/>
      <c r="NZK49" s="68"/>
      <c r="NZL49" s="68"/>
      <c r="NZM49" s="68"/>
      <c r="NZN49" s="68"/>
      <c r="NZO49" s="68"/>
      <c r="NZP49" s="68"/>
      <c r="NZQ49" s="68"/>
      <c r="NZR49" s="68"/>
      <c r="NZS49" s="68"/>
      <c r="NZT49" s="68"/>
      <c r="NZU49" s="68"/>
      <c r="NZV49" s="68"/>
      <c r="NZW49" s="68"/>
      <c r="NZX49" s="68"/>
      <c r="NZY49" s="68"/>
      <c r="NZZ49" s="68"/>
      <c r="OAA49" s="68"/>
      <c r="OAB49" s="68"/>
      <c r="OAC49" s="68"/>
      <c r="OAD49" s="68"/>
      <c r="OAE49" s="68"/>
      <c r="OAF49" s="68"/>
      <c r="OAG49" s="68"/>
      <c r="OAH49" s="68"/>
      <c r="OAI49" s="68"/>
      <c r="OAJ49" s="68"/>
      <c r="OAK49" s="68"/>
      <c r="OAL49" s="68"/>
      <c r="OAM49" s="68"/>
      <c r="OAN49" s="68"/>
      <c r="OAO49" s="68"/>
      <c r="OAP49" s="68"/>
      <c r="OAQ49" s="68"/>
      <c r="OAR49" s="68"/>
      <c r="OAS49" s="68"/>
      <c r="OAT49" s="68"/>
      <c r="OAU49" s="68"/>
      <c r="OAV49" s="68"/>
      <c r="OAW49" s="68"/>
      <c r="OAX49" s="68"/>
      <c r="OAY49" s="68"/>
      <c r="OAZ49" s="68"/>
      <c r="OBA49" s="68"/>
      <c r="OBB49" s="68"/>
      <c r="OBC49" s="68"/>
      <c r="OBD49" s="68"/>
      <c r="OBE49" s="68"/>
      <c r="OBF49" s="68"/>
      <c r="OBG49" s="68"/>
      <c r="OBH49" s="68"/>
      <c r="OBI49" s="68"/>
      <c r="OBJ49" s="68"/>
      <c r="OBK49" s="68"/>
      <c r="OBL49" s="68"/>
      <c r="OBM49" s="68"/>
      <c r="OBN49" s="68"/>
      <c r="OBO49" s="68"/>
      <c r="OBP49" s="68"/>
      <c r="OBQ49" s="68"/>
      <c r="OBR49" s="68"/>
      <c r="OBS49" s="68"/>
      <c r="OBT49" s="68"/>
      <c r="OBU49" s="68"/>
      <c r="OBV49" s="68"/>
      <c r="OBW49" s="68"/>
      <c r="OBX49" s="68"/>
      <c r="OBY49" s="68"/>
      <c r="OBZ49" s="68"/>
      <c r="OCA49" s="68"/>
      <c r="OCB49" s="68"/>
      <c r="OCC49" s="68"/>
      <c r="OCD49" s="68"/>
      <c r="OCE49" s="68"/>
      <c r="OCF49" s="68"/>
      <c r="OCG49" s="68"/>
      <c r="OCH49" s="68"/>
      <c r="OCI49" s="68"/>
      <c r="OCJ49" s="68"/>
      <c r="OCK49" s="68"/>
      <c r="OCL49" s="68"/>
      <c r="OCM49" s="68"/>
      <c r="OCN49" s="68"/>
      <c r="OCO49" s="68"/>
      <c r="OCP49" s="68"/>
      <c r="OCQ49" s="68"/>
      <c r="OCR49" s="68"/>
      <c r="OCS49" s="68"/>
      <c r="OCT49" s="68"/>
      <c r="OCU49" s="68"/>
      <c r="OCV49" s="68"/>
      <c r="OCW49" s="68"/>
      <c r="OCX49" s="68"/>
      <c r="OCY49" s="68"/>
      <c r="OCZ49" s="68"/>
      <c r="ODA49" s="68"/>
      <c r="ODB49" s="68"/>
      <c r="ODC49" s="68"/>
      <c r="ODD49" s="68"/>
      <c r="ODE49" s="68"/>
      <c r="ODF49" s="68"/>
      <c r="ODG49" s="68"/>
      <c r="ODH49" s="68"/>
      <c r="ODI49" s="68"/>
      <c r="ODJ49" s="68"/>
      <c r="ODK49" s="68"/>
      <c r="ODL49" s="68"/>
      <c r="ODM49" s="68"/>
      <c r="ODN49" s="68"/>
      <c r="ODO49" s="68"/>
      <c r="ODP49" s="68"/>
      <c r="ODQ49" s="68"/>
      <c r="ODR49" s="68"/>
      <c r="ODS49" s="68"/>
      <c r="ODT49" s="68"/>
      <c r="ODU49" s="68"/>
      <c r="ODV49" s="68"/>
      <c r="ODW49" s="68"/>
      <c r="ODX49" s="68"/>
      <c r="ODY49" s="68"/>
      <c r="ODZ49" s="68"/>
      <c r="OEA49" s="68"/>
      <c r="OEB49" s="68"/>
      <c r="OEC49" s="68"/>
      <c r="OED49" s="68"/>
      <c r="OEE49" s="68"/>
      <c r="OEF49" s="68"/>
      <c r="OEG49" s="68"/>
      <c r="OEH49" s="68"/>
      <c r="OEI49" s="68"/>
      <c r="OEJ49" s="68"/>
      <c r="OEK49" s="68"/>
      <c r="OEL49" s="68"/>
      <c r="OEM49" s="68"/>
      <c r="OEN49" s="68"/>
      <c r="OEO49" s="68"/>
      <c r="OEP49" s="68"/>
      <c r="OEQ49" s="68"/>
      <c r="OER49" s="68"/>
      <c r="OES49" s="68"/>
      <c r="OET49" s="68"/>
      <c r="OEU49" s="68"/>
      <c r="OEV49" s="68"/>
      <c r="OEW49" s="68"/>
      <c r="OEX49" s="68"/>
      <c r="OEY49" s="68"/>
      <c r="OEZ49" s="68"/>
      <c r="OFA49" s="68"/>
      <c r="OFB49" s="68"/>
      <c r="OFC49" s="68"/>
      <c r="OFD49" s="68"/>
      <c r="OFE49" s="68"/>
      <c r="OFF49" s="68"/>
      <c r="OFG49" s="68"/>
      <c r="OFH49" s="68"/>
      <c r="OFI49" s="68"/>
      <c r="OFJ49" s="68"/>
      <c r="OFK49" s="68"/>
      <c r="OFL49" s="68"/>
      <c r="OFM49" s="68"/>
      <c r="OFN49" s="68"/>
      <c r="OFO49" s="68"/>
      <c r="OFP49" s="68"/>
      <c r="OFQ49" s="68"/>
      <c r="OFR49" s="68"/>
      <c r="OFS49" s="68"/>
      <c r="OFT49" s="68"/>
      <c r="OFU49" s="68"/>
      <c r="OFV49" s="68"/>
      <c r="OFW49" s="68"/>
      <c r="OFX49" s="68"/>
      <c r="OFY49" s="68"/>
      <c r="OFZ49" s="68"/>
      <c r="OGA49" s="68"/>
      <c r="OGB49" s="68"/>
      <c r="OGC49" s="68"/>
      <c r="OGD49" s="68"/>
      <c r="OGE49" s="68"/>
      <c r="OGF49" s="68"/>
      <c r="OGG49" s="68"/>
      <c r="OGH49" s="68"/>
      <c r="OGI49" s="68"/>
      <c r="OGJ49" s="68"/>
      <c r="OGK49" s="68"/>
      <c r="OGL49" s="68"/>
      <c r="OGM49" s="68"/>
      <c r="OGN49" s="68"/>
      <c r="OGO49" s="68"/>
      <c r="OGP49" s="68"/>
      <c r="OGQ49" s="68"/>
      <c r="OGR49" s="68"/>
      <c r="OGS49" s="68"/>
      <c r="OGT49" s="68"/>
      <c r="OGU49" s="68"/>
      <c r="OGV49" s="68"/>
      <c r="OGW49" s="68"/>
      <c r="OGX49" s="68"/>
      <c r="OGY49" s="68"/>
      <c r="OGZ49" s="68"/>
      <c r="OHA49" s="68"/>
      <c r="OHB49" s="68"/>
      <c r="OHC49" s="68"/>
      <c r="OHD49" s="68"/>
      <c r="OHE49" s="68"/>
      <c r="OHF49" s="68"/>
      <c r="OHG49" s="68"/>
      <c r="OHH49" s="68"/>
      <c r="OHI49" s="68"/>
      <c r="OHJ49" s="68"/>
      <c r="OHK49" s="68"/>
      <c r="OHL49" s="68"/>
      <c r="OHM49" s="68"/>
      <c r="OHN49" s="68"/>
      <c r="OHO49" s="68"/>
      <c r="OHP49" s="68"/>
      <c r="OHQ49" s="68"/>
      <c r="OHR49" s="68"/>
      <c r="OHS49" s="68"/>
      <c r="OHT49" s="68"/>
      <c r="OHU49" s="68"/>
      <c r="OHV49" s="68"/>
      <c r="OHW49" s="68"/>
      <c r="OHX49" s="68"/>
      <c r="OHY49" s="68"/>
      <c r="OHZ49" s="68"/>
      <c r="OIA49" s="68"/>
      <c r="OIB49" s="68"/>
      <c r="OIC49" s="68"/>
      <c r="OID49" s="68"/>
      <c r="OIE49" s="68"/>
      <c r="OIF49" s="68"/>
      <c r="OIG49" s="68"/>
      <c r="OIH49" s="68"/>
      <c r="OII49" s="68"/>
      <c r="OIJ49" s="68"/>
      <c r="OIK49" s="68"/>
      <c r="OIL49" s="68"/>
      <c r="OIM49" s="68"/>
      <c r="OIN49" s="68"/>
      <c r="OIO49" s="68"/>
      <c r="OIP49" s="68"/>
      <c r="OIQ49" s="68"/>
      <c r="OIR49" s="68"/>
      <c r="OIS49" s="68"/>
      <c r="OIT49" s="68"/>
      <c r="OIU49" s="68"/>
      <c r="OIV49" s="68"/>
      <c r="OIW49" s="68"/>
      <c r="OIX49" s="68"/>
      <c r="OIY49" s="68"/>
      <c r="OIZ49" s="68"/>
      <c r="OJA49" s="68"/>
      <c r="OJB49" s="68"/>
      <c r="OJC49" s="68"/>
      <c r="OJD49" s="68"/>
      <c r="OJE49" s="68"/>
      <c r="OJF49" s="68"/>
      <c r="OJG49" s="68"/>
      <c r="OJH49" s="68"/>
      <c r="OJI49" s="68"/>
      <c r="OJJ49" s="68"/>
      <c r="OJK49" s="68"/>
      <c r="OJL49" s="68"/>
      <c r="OJM49" s="68"/>
      <c r="OJN49" s="68"/>
      <c r="OJO49" s="68"/>
      <c r="OJP49" s="68"/>
      <c r="OJQ49" s="68"/>
      <c r="OJR49" s="68"/>
      <c r="OJS49" s="68"/>
      <c r="OJT49" s="68"/>
      <c r="OJU49" s="68"/>
      <c r="OJV49" s="68"/>
      <c r="OJW49" s="68"/>
      <c r="OJX49" s="68"/>
      <c r="OJY49" s="68"/>
      <c r="OJZ49" s="68"/>
      <c r="OKA49" s="68"/>
      <c r="OKB49" s="68"/>
      <c r="OKC49" s="68"/>
      <c r="OKD49" s="68"/>
      <c r="OKE49" s="68"/>
      <c r="OKF49" s="68"/>
      <c r="OKG49" s="68"/>
      <c r="OKH49" s="68"/>
      <c r="OKI49" s="68"/>
      <c r="OKJ49" s="68"/>
      <c r="OKK49" s="68"/>
      <c r="OKL49" s="68"/>
      <c r="OKM49" s="68"/>
      <c r="OKN49" s="68"/>
      <c r="OKO49" s="68"/>
      <c r="OKP49" s="68"/>
      <c r="OKQ49" s="68"/>
      <c r="OKR49" s="68"/>
      <c r="OKS49" s="68"/>
      <c r="OKT49" s="68"/>
      <c r="OKU49" s="68"/>
      <c r="OKV49" s="68"/>
      <c r="OKW49" s="68"/>
      <c r="OKX49" s="68"/>
      <c r="OKY49" s="68"/>
      <c r="OKZ49" s="68"/>
      <c r="OLA49" s="68"/>
      <c r="OLB49" s="68"/>
      <c r="OLC49" s="68"/>
      <c r="OLD49" s="68"/>
      <c r="OLE49" s="68"/>
      <c r="OLF49" s="68"/>
      <c r="OLG49" s="68"/>
      <c r="OLH49" s="68"/>
      <c r="OLI49" s="68"/>
      <c r="OLJ49" s="68"/>
      <c r="OLK49" s="68"/>
      <c r="OLL49" s="68"/>
      <c r="OLM49" s="68"/>
      <c r="OLN49" s="68"/>
      <c r="OLO49" s="68"/>
      <c r="OLP49" s="68"/>
      <c r="OLQ49" s="68"/>
      <c r="OLR49" s="68"/>
      <c r="OLS49" s="68"/>
      <c r="OLT49" s="68"/>
      <c r="OLU49" s="68"/>
      <c r="OLV49" s="68"/>
      <c r="OLW49" s="68"/>
      <c r="OLX49" s="68"/>
      <c r="OLY49" s="68"/>
      <c r="OLZ49" s="68"/>
      <c r="OMA49" s="68"/>
      <c r="OMB49" s="68"/>
      <c r="OMC49" s="68"/>
      <c r="OMD49" s="68"/>
      <c r="OME49" s="68"/>
      <c r="OMF49" s="68"/>
      <c r="OMG49" s="68"/>
      <c r="OMH49" s="68"/>
      <c r="OMI49" s="68"/>
      <c r="OMJ49" s="68"/>
      <c r="OMK49" s="68"/>
      <c r="OML49" s="68"/>
      <c r="OMM49" s="68"/>
      <c r="OMN49" s="68"/>
      <c r="OMO49" s="68"/>
      <c r="OMP49" s="68"/>
      <c r="OMQ49" s="68"/>
      <c r="OMR49" s="68"/>
      <c r="OMS49" s="68"/>
      <c r="OMT49" s="68"/>
      <c r="OMU49" s="68"/>
      <c r="OMV49" s="68"/>
      <c r="OMW49" s="68"/>
      <c r="OMX49" s="68"/>
      <c r="OMY49" s="68"/>
      <c r="OMZ49" s="68"/>
      <c r="ONA49" s="68"/>
      <c r="ONB49" s="68"/>
      <c r="ONC49" s="68"/>
      <c r="OND49" s="68"/>
      <c r="ONE49" s="68"/>
      <c r="ONF49" s="68"/>
      <c r="ONG49" s="68"/>
      <c r="ONH49" s="68"/>
      <c r="ONI49" s="68"/>
      <c r="ONJ49" s="68"/>
      <c r="ONK49" s="68"/>
      <c r="ONL49" s="68"/>
      <c r="ONM49" s="68"/>
      <c r="ONN49" s="68"/>
      <c r="ONO49" s="68"/>
      <c r="ONP49" s="68"/>
      <c r="ONQ49" s="68"/>
      <c r="ONR49" s="68"/>
      <c r="ONS49" s="68"/>
      <c r="ONT49" s="68"/>
      <c r="ONU49" s="68"/>
      <c r="ONV49" s="68"/>
      <c r="ONW49" s="68"/>
      <c r="ONX49" s="68"/>
      <c r="ONY49" s="68"/>
      <c r="ONZ49" s="68"/>
      <c r="OOA49" s="68"/>
      <c r="OOB49" s="68"/>
      <c r="OOC49" s="68"/>
      <c r="OOD49" s="68"/>
      <c r="OOE49" s="68"/>
      <c r="OOF49" s="68"/>
      <c r="OOG49" s="68"/>
      <c r="OOH49" s="68"/>
      <c r="OOI49" s="68"/>
      <c r="OOJ49" s="68"/>
      <c r="OOK49" s="68"/>
      <c r="OOL49" s="68"/>
      <c r="OOM49" s="68"/>
      <c r="OON49" s="68"/>
      <c r="OOO49" s="68"/>
      <c r="OOP49" s="68"/>
      <c r="OOQ49" s="68"/>
      <c r="OOR49" s="68"/>
      <c r="OOS49" s="68"/>
      <c r="OOT49" s="68"/>
      <c r="OOU49" s="68"/>
      <c r="OOV49" s="68"/>
      <c r="OOW49" s="68"/>
      <c r="OOX49" s="68"/>
      <c r="OOY49" s="68"/>
      <c r="OOZ49" s="68"/>
      <c r="OPA49" s="68"/>
      <c r="OPB49" s="68"/>
      <c r="OPC49" s="68"/>
      <c r="OPD49" s="68"/>
      <c r="OPE49" s="68"/>
      <c r="OPF49" s="68"/>
      <c r="OPG49" s="68"/>
      <c r="OPH49" s="68"/>
      <c r="OPI49" s="68"/>
      <c r="OPJ49" s="68"/>
      <c r="OPK49" s="68"/>
      <c r="OPL49" s="68"/>
      <c r="OPM49" s="68"/>
      <c r="OPN49" s="68"/>
      <c r="OPO49" s="68"/>
      <c r="OPP49" s="68"/>
      <c r="OPQ49" s="68"/>
      <c r="OPR49" s="68"/>
      <c r="OPS49" s="68"/>
      <c r="OPT49" s="68"/>
      <c r="OPU49" s="68"/>
      <c r="OPV49" s="68"/>
      <c r="OPW49" s="68"/>
      <c r="OPX49" s="68"/>
      <c r="OPY49" s="68"/>
      <c r="OPZ49" s="68"/>
      <c r="OQA49" s="68"/>
      <c r="OQB49" s="68"/>
      <c r="OQC49" s="68"/>
      <c r="OQD49" s="68"/>
      <c r="OQE49" s="68"/>
      <c r="OQF49" s="68"/>
      <c r="OQG49" s="68"/>
      <c r="OQH49" s="68"/>
      <c r="OQI49" s="68"/>
      <c r="OQJ49" s="68"/>
      <c r="OQK49" s="68"/>
      <c r="OQL49" s="68"/>
      <c r="OQM49" s="68"/>
      <c r="OQN49" s="68"/>
      <c r="OQO49" s="68"/>
      <c r="OQP49" s="68"/>
      <c r="OQQ49" s="68"/>
      <c r="OQR49" s="68"/>
      <c r="OQS49" s="68"/>
      <c r="OQT49" s="68"/>
      <c r="OQU49" s="68"/>
      <c r="OQV49" s="68"/>
      <c r="OQW49" s="68"/>
      <c r="OQX49" s="68"/>
      <c r="OQY49" s="68"/>
      <c r="OQZ49" s="68"/>
      <c r="ORA49" s="68"/>
      <c r="ORB49" s="68"/>
      <c r="ORC49" s="68"/>
      <c r="ORD49" s="68"/>
      <c r="ORE49" s="68"/>
      <c r="ORF49" s="68"/>
      <c r="ORG49" s="68"/>
      <c r="ORH49" s="68"/>
      <c r="ORI49" s="68"/>
      <c r="ORJ49" s="68"/>
      <c r="ORK49" s="68"/>
      <c r="ORL49" s="68"/>
      <c r="ORM49" s="68"/>
      <c r="ORN49" s="68"/>
      <c r="ORO49" s="68"/>
      <c r="ORP49" s="68"/>
      <c r="ORQ49" s="68"/>
      <c r="ORR49" s="68"/>
      <c r="ORS49" s="68"/>
      <c r="ORT49" s="68"/>
      <c r="ORU49" s="68"/>
      <c r="ORV49" s="68"/>
      <c r="ORW49" s="68"/>
      <c r="ORX49" s="68"/>
      <c r="ORY49" s="68"/>
      <c r="ORZ49" s="68"/>
      <c r="OSA49" s="68"/>
      <c r="OSB49" s="68"/>
      <c r="OSC49" s="68"/>
      <c r="OSD49" s="68"/>
      <c r="OSE49" s="68"/>
      <c r="OSF49" s="68"/>
      <c r="OSG49" s="68"/>
      <c r="OSH49" s="68"/>
      <c r="OSI49" s="68"/>
      <c r="OSJ49" s="68"/>
      <c r="OSK49" s="68"/>
      <c r="OSL49" s="68"/>
      <c r="OSM49" s="68"/>
      <c r="OSN49" s="68"/>
      <c r="OSO49" s="68"/>
      <c r="OSP49" s="68"/>
      <c r="OSQ49" s="68"/>
      <c r="OSR49" s="68"/>
      <c r="OSS49" s="68"/>
      <c r="OST49" s="68"/>
      <c r="OSU49" s="68"/>
      <c r="OSV49" s="68"/>
      <c r="OSW49" s="68"/>
      <c r="OSX49" s="68"/>
      <c r="OSY49" s="68"/>
      <c r="OSZ49" s="68"/>
      <c r="OTA49" s="68"/>
      <c r="OTB49" s="68"/>
      <c r="OTC49" s="68"/>
      <c r="OTD49" s="68"/>
      <c r="OTE49" s="68"/>
      <c r="OTF49" s="68"/>
      <c r="OTG49" s="68"/>
      <c r="OTH49" s="68"/>
      <c r="OTI49" s="68"/>
      <c r="OTJ49" s="68"/>
      <c r="OTK49" s="68"/>
      <c r="OTL49" s="68"/>
      <c r="OTM49" s="68"/>
      <c r="OTN49" s="68"/>
      <c r="OTO49" s="68"/>
      <c r="OTP49" s="68"/>
      <c r="OTQ49" s="68"/>
      <c r="OTR49" s="68"/>
      <c r="OTS49" s="68"/>
      <c r="OTT49" s="68"/>
      <c r="OTU49" s="68"/>
      <c r="OTV49" s="68"/>
      <c r="OTW49" s="68"/>
      <c r="OTX49" s="68"/>
      <c r="OTY49" s="68"/>
      <c r="OTZ49" s="68"/>
      <c r="OUA49" s="68"/>
      <c r="OUB49" s="68"/>
      <c r="OUC49" s="68"/>
      <c r="OUD49" s="68"/>
      <c r="OUE49" s="68"/>
      <c r="OUF49" s="68"/>
      <c r="OUG49" s="68"/>
      <c r="OUH49" s="68"/>
      <c r="OUI49" s="68"/>
      <c r="OUJ49" s="68"/>
      <c r="OUK49" s="68"/>
      <c r="OUL49" s="68"/>
      <c r="OUM49" s="68"/>
      <c r="OUN49" s="68"/>
      <c r="OUO49" s="68"/>
      <c r="OUP49" s="68"/>
      <c r="OUQ49" s="68"/>
      <c r="OUR49" s="68"/>
      <c r="OUS49" s="68"/>
      <c r="OUT49" s="68"/>
      <c r="OUU49" s="68"/>
      <c r="OUV49" s="68"/>
      <c r="OUW49" s="68"/>
      <c r="OUX49" s="68"/>
      <c r="OUY49" s="68"/>
      <c r="OUZ49" s="68"/>
      <c r="OVA49" s="68"/>
      <c r="OVB49" s="68"/>
      <c r="OVC49" s="68"/>
      <c r="OVD49" s="68"/>
      <c r="OVE49" s="68"/>
      <c r="OVF49" s="68"/>
      <c r="OVG49" s="68"/>
      <c r="OVH49" s="68"/>
      <c r="OVI49" s="68"/>
      <c r="OVJ49" s="68"/>
      <c r="OVK49" s="68"/>
      <c r="OVL49" s="68"/>
      <c r="OVM49" s="68"/>
      <c r="OVN49" s="68"/>
      <c r="OVO49" s="68"/>
      <c r="OVP49" s="68"/>
      <c r="OVQ49" s="68"/>
      <c r="OVR49" s="68"/>
      <c r="OVS49" s="68"/>
      <c r="OVT49" s="68"/>
      <c r="OVU49" s="68"/>
      <c r="OVV49" s="68"/>
      <c r="OVW49" s="68"/>
      <c r="OVX49" s="68"/>
      <c r="OVY49" s="68"/>
      <c r="OVZ49" s="68"/>
      <c r="OWA49" s="68"/>
      <c r="OWB49" s="68"/>
      <c r="OWC49" s="68"/>
      <c r="OWD49" s="68"/>
      <c r="OWE49" s="68"/>
      <c r="OWF49" s="68"/>
      <c r="OWG49" s="68"/>
      <c r="OWH49" s="68"/>
      <c r="OWI49" s="68"/>
      <c r="OWJ49" s="68"/>
      <c r="OWK49" s="68"/>
      <c r="OWL49" s="68"/>
      <c r="OWM49" s="68"/>
      <c r="OWN49" s="68"/>
      <c r="OWO49" s="68"/>
      <c r="OWP49" s="68"/>
      <c r="OWQ49" s="68"/>
      <c r="OWR49" s="68"/>
      <c r="OWS49" s="68"/>
      <c r="OWT49" s="68"/>
      <c r="OWU49" s="68"/>
      <c r="OWV49" s="68"/>
      <c r="OWW49" s="68"/>
      <c r="OWX49" s="68"/>
      <c r="OWY49" s="68"/>
      <c r="OWZ49" s="68"/>
      <c r="OXA49" s="68"/>
      <c r="OXB49" s="68"/>
      <c r="OXC49" s="68"/>
      <c r="OXD49" s="68"/>
      <c r="OXE49" s="68"/>
      <c r="OXF49" s="68"/>
      <c r="OXG49" s="68"/>
      <c r="OXH49" s="68"/>
      <c r="OXI49" s="68"/>
      <c r="OXJ49" s="68"/>
      <c r="OXK49" s="68"/>
      <c r="OXL49" s="68"/>
      <c r="OXM49" s="68"/>
      <c r="OXN49" s="68"/>
      <c r="OXO49" s="68"/>
      <c r="OXP49" s="68"/>
      <c r="OXQ49" s="68"/>
      <c r="OXR49" s="68"/>
      <c r="OXS49" s="68"/>
      <c r="OXT49" s="68"/>
      <c r="OXU49" s="68"/>
      <c r="OXV49" s="68"/>
      <c r="OXW49" s="68"/>
      <c r="OXX49" s="68"/>
      <c r="OXY49" s="68"/>
      <c r="OXZ49" s="68"/>
      <c r="OYA49" s="68"/>
      <c r="OYB49" s="68"/>
      <c r="OYC49" s="68"/>
      <c r="OYD49" s="68"/>
      <c r="OYE49" s="68"/>
      <c r="OYF49" s="68"/>
      <c r="OYG49" s="68"/>
      <c r="OYH49" s="68"/>
      <c r="OYI49" s="68"/>
      <c r="OYJ49" s="68"/>
      <c r="OYK49" s="68"/>
      <c r="OYL49" s="68"/>
      <c r="OYM49" s="68"/>
      <c r="OYN49" s="68"/>
      <c r="OYO49" s="68"/>
      <c r="OYP49" s="68"/>
      <c r="OYQ49" s="68"/>
      <c r="OYR49" s="68"/>
      <c r="OYS49" s="68"/>
      <c r="OYT49" s="68"/>
      <c r="OYU49" s="68"/>
      <c r="OYV49" s="68"/>
      <c r="OYW49" s="68"/>
      <c r="OYX49" s="68"/>
      <c r="OYY49" s="68"/>
      <c r="OYZ49" s="68"/>
      <c r="OZA49" s="68"/>
      <c r="OZB49" s="68"/>
      <c r="OZC49" s="68"/>
      <c r="OZD49" s="68"/>
      <c r="OZE49" s="68"/>
      <c r="OZF49" s="68"/>
      <c r="OZG49" s="68"/>
      <c r="OZH49" s="68"/>
      <c r="OZI49" s="68"/>
      <c r="OZJ49" s="68"/>
      <c r="OZK49" s="68"/>
      <c r="OZL49" s="68"/>
      <c r="OZM49" s="68"/>
      <c r="OZN49" s="68"/>
      <c r="OZO49" s="68"/>
      <c r="OZP49" s="68"/>
      <c r="OZQ49" s="68"/>
      <c r="OZR49" s="68"/>
      <c r="OZS49" s="68"/>
      <c r="OZT49" s="68"/>
      <c r="OZU49" s="68"/>
      <c r="OZV49" s="68"/>
      <c r="OZW49" s="68"/>
      <c r="OZX49" s="68"/>
      <c r="OZY49" s="68"/>
      <c r="OZZ49" s="68"/>
      <c r="PAA49" s="68"/>
      <c r="PAB49" s="68"/>
      <c r="PAC49" s="68"/>
      <c r="PAD49" s="68"/>
      <c r="PAE49" s="68"/>
      <c r="PAF49" s="68"/>
      <c r="PAG49" s="68"/>
      <c r="PAH49" s="68"/>
      <c r="PAI49" s="68"/>
      <c r="PAJ49" s="68"/>
      <c r="PAK49" s="68"/>
      <c r="PAL49" s="68"/>
      <c r="PAM49" s="68"/>
      <c r="PAN49" s="68"/>
      <c r="PAO49" s="68"/>
      <c r="PAP49" s="68"/>
      <c r="PAQ49" s="68"/>
      <c r="PAR49" s="68"/>
      <c r="PAS49" s="68"/>
      <c r="PAT49" s="68"/>
      <c r="PAU49" s="68"/>
      <c r="PAV49" s="68"/>
      <c r="PAW49" s="68"/>
      <c r="PAX49" s="68"/>
      <c r="PAY49" s="68"/>
      <c r="PAZ49" s="68"/>
      <c r="PBA49" s="68"/>
      <c r="PBB49" s="68"/>
      <c r="PBC49" s="68"/>
      <c r="PBD49" s="68"/>
      <c r="PBE49" s="68"/>
      <c r="PBF49" s="68"/>
      <c r="PBG49" s="68"/>
      <c r="PBH49" s="68"/>
      <c r="PBI49" s="68"/>
      <c r="PBJ49" s="68"/>
      <c r="PBK49" s="68"/>
      <c r="PBL49" s="68"/>
      <c r="PBM49" s="68"/>
      <c r="PBN49" s="68"/>
      <c r="PBO49" s="68"/>
      <c r="PBP49" s="68"/>
      <c r="PBQ49" s="68"/>
      <c r="PBR49" s="68"/>
      <c r="PBS49" s="68"/>
      <c r="PBT49" s="68"/>
      <c r="PBU49" s="68"/>
      <c r="PBV49" s="68"/>
      <c r="PBW49" s="68"/>
      <c r="PBX49" s="68"/>
      <c r="PBY49" s="68"/>
      <c r="PBZ49" s="68"/>
      <c r="PCA49" s="68"/>
      <c r="PCB49" s="68"/>
      <c r="PCC49" s="68"/>
      <c r="PCD49" s="68"/>
      <c r="PCE49" s="68"/>
      <c r="PCF49" s="68"/>
      <c r="PCG49" s="68"/>
      <c r="PCH49" s="68"/>
      <c r="PCI49" s="68"/>
      <c r="PCJ49" s="68"/>
      <c r="PCK49" s="68"/>
      <c r="PCL49" s="68"/>
      <c r="PCM49" s="68"/>
      <c r="PCN49" s="68"/>
      <c r="PCO49" s="68"/>
      <c r="PCP49" s="68"/>
      <c r="PCQ49" s="68"/>
      <c r="PCR49" s="68"/>
      <c r="PCS49" s="68"/>
      <c r="PCT49" s="68"/>
      <c r="PCU49" s="68"/>
      <c r="PCV49" s="68"/>
      <c r="PCW49" s="68"/>
      <c r="PCX49" s="68"/>
      <c r="PCY49" s="68"/>
      <c r="PCZ49" s="68"/>
      <c r="PDA49" s="68"/>
      <c r="PDB49" s="68"/>
      <c r="PDC49" s="68"/>
      <c r="PDD49" s="68"/>
      <c r="PDE49" s="68"/>
      <c r="PDF49" s="68"/>
      <c r="PDG49" s="68"/>
      <c r="PDH49" s="68"/>
      <c r="PDI49" s="68"/>
      <c r="PDJ49" s="68"/>
      <c r="PDK49" s="68"/>
      <c r="PDL49" s="68"/>
      <c r="PDM49" s="68"/>
      <c r="PDN49" s="68"/>
      <c r="PDO49" s="68"/>
      <c r="PDP49" s="68"/>
      <c r="PDQ49" s="68"/>
      <c r="PDR49" s="68"/>
      <c r="PDS49" s="68"/>
      <c r="PDT49" s="68"/>
      <c r="PDU49" s="68"/>
      <c r="PDV49" s="68"/>
      <c r="PDW49" s="68"/>
      <c r="PDX49" s="68"/>
      <c r="PDY49" s="68"/>
      <c r="PDZ49" s="68"/>
      <c r="PEA49" s="68"/>
      <c r="PEB49" s="68"/>
      <c r="PEC49" s="68"/>
      <c r="PED49" s="68"/>
      <c r="PEE49" s="68"/>
      <c r="PEF49" s="68"/>
      <c r="PEG49" s="68"/>
      <c r="PEH49" s="68"/>
      <c r="PEI49" s="68"/>
      <c r="PEJ49" s="68"/>
      <c r="PEK49" s="68"/>
      <c r="PEL49" s="68"/>
      <c r="PEM49" s="68"/>
      <c r="PEN49" s="68"/>
      <c r="PEO49" s="68"/>
      <c r="PEP49" s="68"/>
      <c r="PEQ49" s="68"/>
      <c r="PER49" s="68"/>
      <c r="PES49" s="68"/>
      <c r="PET49" s="68"/>
      <c r="PEU49" s="68"/>
      <c r="PEV49" s="68"/>
      <c r="PEW49" s="68"/>
      <c r="PEX49" s="68"/>
      <c r="PEY49" s="68"/>
      <c r="PEZ49" s="68"/>
      <c r="PFA49" s="68"/>
      <c r="PFB49" s="68"/>
      <c r="PFC49" s="68"/>
      <c r="PFD49" s="68"/>
      <c r="PFE49" s="68"/>
      <c r="PFF49" s="68"/>
      <c r="PFG49" s="68"/>
      <c r="PFH49" s="68"/>
      <c r="PFI49" s="68"/>
      <c r="PFJ49" s="68"/>
      <c r="PFK49" s="68"/>
      <c r="PFL49" s="68"/>
      <c r="PFM49" s="68"/>
      <c r="PFN49" s="68"/>
      <c r="PFO49" s="68"/>
      <c r="PFP49" s="68"/>
      <c r="PFQ49" s="68"/>
      <c r="PFR49" s="68"/>
      <c r="PFS49" s="68"/>
      <c r="PFT49" s="68"/>
      <c r="PFU49" s="68"/>
      <c r="PFV49" s="68"/>
      <c r="PFW49" s="68"/>
      <c r="PFX49" s="68"/>
      <c r="PFY49" s="68"/>
      <c r="PFZ49" s="68"/>
      <c r="PGA49" s="68"/>
      <c r="PGB49" s="68"/>
      <c r="PGC49" s="68"/>
      <c r="PGD49" s="68"/>
      <c r="PGE49" s="68"/>
      <c r="PGF49" s="68"/>
      <c r="PGG49" s="68"/>
      <c r="PGH49" s="68"/>
      <c r="PGI49" s="68"/>
      <c r="PGJ49" s="68"/>
      <c r="PGK49" s="68"/>
      <c r="PGL49" s="68"/>
      <c r="PGM49" s="68"/>
      <c r="PGN49" s="68"/>
      <c r="PGO49" s="68"/>
      <c r="PGP49" s="68"/>
      <c r="PGQ49" s="68"/>
      <c r="PGR49" s="68"/>
      <c r="PGS49" s="68"/>
      <c r="PGT49" s="68"/>
      <c r="PGU49" s="68"/>
      <c r="PGV49" s="68"/>
      <c r="PGW49" s="68"/>
      <c r="PGX49" s="68"/>
      <c r="PGY49" s="68"/>
      <c r="PGZ49" s="68"/>
      <c r="PHA49" s="68"/>
      <c r="PHB49" s="68"/>
      <c r="PHC49" s="68"/>
      <c r="PHD49" s="68"/>
      <c r="PHE49" s="68"/>
      <c r="PHF49" s="68"/>
      <c r="PHG49" s="68"/>
      <c r="PHH49" s="68"/>
      <c r="PHI49" s="68"/>
      <c r="PHJ49" s="68"/>
      <c r="PHK49" s="68"/>
      <c r="PHL49" s="68"/>
      <c r="PHM49" s="68"/>
      <c r="PHN49" s="68"/>
      <c r="PHO49" s="68"/>
      <c r="PHP49" s="68"/>
      <c r="PHQ49" s="68"/>
      <c r="PHR49" s="68"/>
      <c r="PHS49" s="68"/>
      <c r="PHT49" s="68"/>
      <c r="PHU49" s="68"/>
      <c r="PHV49" s="68"/>
      <c r="PHW49" s="68"/>
      <c r="PHX49" s="68"/>
      <c r="PHY49" s="68"/>
      <c r="PHZ49" s="68"/>
      <c r="PIA49" s="68"/>
      <c r="PIB49" s="68"/>
      <c r="PIC49" s="68"/>
      <c r="PID49" s="68"/>
      <c r="PIE49" s="68"/>
      <c r="PIF49" s="68"/>
      <c r="PIG49" s="68"/>
      <c r="PIH49" s="68"/>
      <c r="PII49" s="68"/>
      <c r="PIJ49" s="68"/>
      <c r="PIK49" s="68"/>
      <c r="PIL49" s="68"/>
      <c r="PIM49" s="68"/>
      <c r="PIN49" s="68"/>
      <c r="PIO49" s="68"/>
      <c r="PIP49" s="68"/>
      <c r="PIQ49" s="68"/>
      <c r="PIR49" s="68"/>
      <c r="PIS49" s="68"/>
      <c r="PIT49" s="68"/>
      <c r="PIU49" s="68"/>
      <c r="PIV49" s="68"/>
      <c r="PIW49" s="68"/>
      <c r="PIX49" s="68"/>
      <c r="PIY49" s="68"/>
      <c r="PIZ49" s="68"/>
      <c r="PJA49" s="68"/>
      <c r="PJB49" s="68"/>
      <c r="PJC49" s="68"/>
      <c r="PJD49" s="68"/>
      <c r="PJE49" s="68"/>
      <c r="PJF49" s="68"/>
      <c r="PJG49" s="68"/>
      <c r="PJH49" s="68"/>
      <c r="PJI49" s="68"/>
      <c r="PJJ49" s="68"/>
      <c r="PJK49" s="68"/>
      <c r="PJL49" s="68"/>
      <c r="PJM49" s="68"/>
      <c r="PJN49" s="68"/>
      <c r="PJO49" s="68"/>
      <c r="PJP49" s="68"/>
      <c r="PJQ49" s="68"/>
      <c r="PJR49" s="68"/>
      <c r="PJS49" s="68"/>
      <c r="PJT49" s="68"/>
      <c r="PJU49" s="68"/>
      <c r="PJV49" s="68"/>
      <c r="PJW49" s="68"/>
      <c r="PJX49" s="68"/>
      <c r="PJY49" s="68"/>
      <c r="PJZ49" s="68"/>
      <c r="PKA49" s="68"/>
      <c r="PKB49" s="68"/>
      <c r="PKC49" s="68"/>
      <c r="PKD49" s="68"/>
      <c r="PKE49" s="68"/>
      <c r="PKF49" s="68"/>
      <c r="PKG49" s="68"/>
      <c r="PKH49" s="68"/>
      <c r="PKI49" s="68"/>
      <c r="PKJ49" s="68"/>
      <c r="PKK49" s="68"/>
      <c r="PKL49" s="68"/>
      <c r="PKM49" s="68"/>
      <c r="PKN49" s="68"/>
      <c r="PKO49" s="68"/>
      <c r="PKP49" s="68"/>
      <c r="PKQ49" s="68"/>
      <c r="PKR49" s="68"/>
      <c r="PKS49" s="68"/>
      <c r="PKT49" s="68"/>
      <c r="PKU49" s="68"/>
      <c r="PKV49" s="68"/>
      <c r="PKW49" s="68"/>
      <c r="PKX49" s="68"/>
      <c r="PKY49" s="68"/>
      <c r="PKZ49" s="68"/>
      <c r="PLA49" s="68"/>
      <c r="PLB49" s="68"/>
      <c r="PLC49" s="68"/>
      <c r="PLD49" s="68"/>
      <c r="PLE49" s="68"/>
      <c r="PLF49" s="68"/>
      <c r="PLG49" s="68"/>
      <c r="PLH49" s="68"/>
      <c r="PLI49" s="68"/>
      <c r="PLJ49" s="68"/>
      <c r="PLK49" s="68"/>
      <c r="PLL49" s="68"/>
      <c r="PLM49" s="68"/>
      <c r="PLN49" s="68"/>
      <c r="PLO49" s="68"/>
      <c r="PLP49" s="68"/>
      <c r="PLQ49" s="68"/>
      <c r="PLR49" s="68"/>
      <c r="PLS49" s="68"/>
      <c r="PLT49" s="68"/>
      <c r="PLU49" s="68"/>
      <c r="PLV49" s="68"/>
      <c r="PLW49" s="68"/>
      <c r="PLX49" s="68"/>
      <c r="PLY49" s="68"/>
      <c r="PLZ49" s="68"/>
      <c r="PMA49" s="68"/>
      <c r="PMB49" s="68"/>
      <c r="PMC49" s="68"/>
      <c r="PMD49" s="68"/>
      <c r="PME49" s="68"/>
      <c r="PMF49" s="68"/>
      <c r="PMG49" s="68"/>
      <c r="PMH49" s="68"/>
      <c r="PMI49" s="68"/>
      <c r="PMJ49" s="68"/>
      <c r="PMK49" s="68"/>
      <c r="PML49" s="68"/>
      <c r="PMM49" s="68"/>
      <c r="PMN49" s="68"/>
      <c r="PMO49" s="68"/>
      <c r="PMP49" s="68"/>
      <c r="PMQ49" s="68"/>
      <c r="PMR49" s="68"/>
      <c r="PMS49" s="68"/>
      <c r="PMT49" s="68"/>
      <c r="PMU49" s="68"/>
      <c r="PMV49" s="68"/>
      <c r="PMW49" s="68"/>
      <c r="PMX49" s="68"/>
      <c r="PMY49" s="68"/>
      <c r="PMZ49" s="68"/>
      <c r="PNA49" s="68"/>
      <c r="PNB49" s="68"/>
      <c r="PNC49" s="68"/>
      <c r="PND49" s="68"/>
      <c r="PNE49" s="68"/>
      <c r="PNF49" s="68"/>
      <c r="PNG49" s="68"/>
      <c r="PNH49" s="68"/>
      <c r="PNI49" s="68"/>
      <c r="PNJ49" s="68"/>
      <c r="PNK49" s="68"/>
      <c r="PNL49" s="68"/>
      <c r="PNM49" s="68"/>
      <c r="PNN49" s="68"/>
      <c r="PNO49" s="68"/>
      <c r="PNP49" s="68"/>
      <c r="PNQ49" s="68"/>
      <c r="PNR49" s="68"/>
      <c r="PNS49" s="68"/>
      <c r="PNT49" s="68"/>
      <c r="PNU49" s="68"/>
      <c r="PNV49" s="68"/>
      <c r="PNW49" s="68"/>
      <c r="PNX49" s="68"/>
      <c r="PNY49" s="68"/>
      <c r="PNZ49" s="68"/>
      <c r="POA49" s="68"/>
      <c r="POB49" s="68"/>
      <c r="POC49" s="68"/>
      <c r="POD49" s="68"/>
      <c r="POE49" s="68"/>
      <c r="POF49" s="68"/>
      <c r="POG49" s="68"/>
      <c r="POH49" s="68"/>
      <c r="POI49" s="68"/>
      <c r="POJ49" s="68"/>
      <c r="POK49" s="68"/>
      <c r="POL49" s="68"/>
      <c r="POM49" s="68"/>
      <c r="PON49" s="68"/>
      <c r="POO49" s="68"/>
      <c r="POP49" s="68"/>
      <c r="POQ49" s="68"/>
      <c r="POR49" s="68"/>
      <c r="POS49" s="68"/>
      <c r="POT49" s="68"/>
      <c r="POU49" s="68"/>
      <c r="POV49" s="68"/>
      <c r="POW49" s="68"/>
      <c r="POX49" s="68"/>
      <c r="POY49" s="68"/>
      <c r="POZ49" s="68"/>
      <c r="PPA49" s="68"/>
      <c r="PPB49" s="68"/>
      <c r="PPC49" s="68"/>
      <c r="PPD49" s="68"/>
      <c r="PPE49" s="68"/>
      <c r="PPF49" s="68"/>
      <c r="PPG49" s="68"/>
      <c r="PPH49" s="68"/>
      <c r="PPI49" s="68"/>
      <c r="PPJ49" s="68"/>
      <c r="PPK49" s="68"/>
      <c r="PPL49" s="68"/>
      <c r="PPM49" s="68"/>
      <c r="PPN49" s="68"/>
      <c r="PPO49" s="68"/>
      <c r="PPP49" s="68"/>
      <c r="PPQ49" s="68"/>
      <c r="PPR49" s="68"/>
      <c r="PPS49" s="68"/>
      <c r="PPT49" s="68"/>
      <c r="PPU49" s="68"/>
      <c r="PPV49" s="68"/>
      <c r="PPW49" s="68"/>
      <c r="PPX49" s="68"/>
      <c r="PPY49" s="68"/>
      <c r="PPZ49" s="68"/>
      <c r="PQA49" s="68"/>
      <c r="PQB49" s="68"/>
      <c r="PQC49" s="68"/>
      <c r="PQD49" s="68"/>
      <c r="PQE49" s="68"/>
      <c r="PQF49" s="68"/>
      <c r="PQG49" s="68"/>
      <c r="PQH49" s="68"/>
      <c r="PQI49" s="68"/>
      <c r="PQJ49" s="68"/>
      <c r="PQK49" s="68"/>
      <c r="PQL49" s="68"/>
      <c r="PQM49" s="68"/>
      <c r="PQN49" s="68"/>
      <c r="PQO49" s="68"/>
      <c r="PQP49" s="68"/>
      <c r="PQQ49" s="68"/>
      <c r="PQR49" s="68"/>
      <c r="PQS49" s="68"/>
      <c r="PQT49" s="68"/>
      <c r="PQU49" s="68"/>
      <c r="PQV49" s="68"/>
      <c r="PQW49" s="68"/>
      <c r="PQX49" s="68"/>
      <c r="PQY49" s="68"/>
      <c r="PQZ49" s="68"/>
      <c r="PRA49" s="68"/>
      <c r="PRB49" s="68"/>
      <c r="PRC49" s="68"/>
      <c r="PRD49" s="68"/>
      <c r="PRE49" s="68"/>
      <c r="PRF49" s="68"/>
      <c r="PRG49" s="68"/>
      <c r="PRH49" s="68"/>
      <c r="PRI49" s="68"/>
      <c r="PRJ49" s="68"/>
      <c r="PRK49" s="68"/>
      <c r="PRL49" s="68"/>
      <c r="PRM49" s="68"/>
      <c r="PRN49" s="68"/>
      <c r="PRO49" s="68"/>
      <c r="PRP49" s="68"/>
      <c r="PRQ49" s="68"/>
      <c r="PRR49" s="68"/>
      <c r="PRS49" s="68"/>
      <c r="PRT49" s="68"/>
      <c r="PRU49" s="68"/>
      <c r="PRV49" s="68"/>
      <c r="PRW49" s="68"/>
      <c r="PRX49" s="68"/>
      <c r="PRY49" s="68"/>
      <c r="PRZ49" s="68"/>
      <c r="PSA49" s="68"/>
      <c r="PSB49" s="68"/>
      <c r="PSC49" s="68"/>
      <c r="PSD49" s="68"/>
      <c r="PSE49" s="68"/>
      <c r="PSF49" s="68"/>
      <c r="PSG49" s="68"/>
      <c r="PSH49" s="68"/>
      <c r="PSI49" s="68"/>
      <c r="PSJ49" s="68"/>
      <c r="PSK49" s="68"/>
      <c r="PSL49" s="68"/>
      <c r="PSM49" s="68"/>
      <c r="PSN49" s="68"/>
      <c r="PSO49" s="68"/>
      <c r="PSP49" s="68"/>
      <c r="PSQ49" s="68"/>
      <c r="PSR49" s="68"/>
      <c r="PSS49" s="68"/>
      <c r="PST49" s="68"/>
      <c r="PSU49" s="68"/>
      <c r="PSV49" s="68"/>
      <c r="PSW49" s="68"/>
      <c r="PSX49" s="68"/>
      <c r="PSY49" s="68"/>
      <c r="PSZ49" s="68"/>
      <c r="PTA49" s="68"/>
      <c r="PTB49" s="68"/>
      <c r="PTC49" s="68"/>
      <c r="PTD49" s="68"/>
      <c r="PTE49" s="68"/>
      <c r="PTF49" s="68"/>
      <c r="PTG49" s="68"/>
      <c r="PTH49" s="68"/>
      <c r="PTI49" s="68"/>
      <c r="PTJ49" s="68"/>
      <c r="PTK49" s="68"/>
      <c r="PTL49" s="68"/>
      <c r="PTM49" s="68"/>
      <c r="PTN49" s="68"/>
      <c r="PTO49" s="68"/>
      <c r="PTP49" s="68"/>
      <c r="PTQ49" s="68"/>
      <c r="PTR49" s="68"/>
      <c r="PTS49" s="68"/>
      <c r="PTT49" s="68"/>
      <c r="PTU49" s="68"/>
      <c r="PTV49" s="68"/>
      <c r="PTW49" s="68"/>
      <c r="PTX49" s="68"/>
      <c r="PTY49" s="68"/>
      <c r="PTZ49" s="68"/>
      <c r="PUA49" s="68"/>
      <c r="PUB49" s="68"/>
      <c r="PUC49" s="68"/>
      <c r="PUD49" s="68"/>
      <c r="PUE49" s="68"/>
      <c r="PUF49" s="68"/>
      <c r="PUG49" s="68"/>
      <c r="PUH49" s="68"/>
      <c r="PUI49" s="68"/>
      <c r="PUJ49" s="68"/>
      <c r="PUK49" s="68"/>
      <c r="PUL49" s="68"/>
      <c r="PUM49" s="68"/>
      <c r="PUN49" s="68"/>
      <c r="PUO49" s="68"/>
      <c r="PUP49" s="68"/>
      <c r="PUQ49" s="68"/>
      <c r="PUR49" s="68"/>
      <c r="PUS49" s="68"/>
      <c r="PUT49" s="68"/>
      <c r="PUU49" s="68"/>
      <c r="PUV49" s="68"/>
      <c r="PUW49" s="68"/>
      <c r="PUX49" s="68"/>
      <c r="PUY49" s="68"/>
      <c r="PUZ49" s="68"/>
      <c r="PVA49" s="68"/>
      <c r="PVB49" s="68"/>
      <c r="PVC49" s="68"/>
      <c r="PVD49" s="68"/>
      <c r="PVE49" s="68"/>
      <c r="PVF49" s="68"/>
      <c r="PVG49" s="68"/>
      <c r="PVH49" s="68"/>
      <c r="PVI49" s="68"/>
      <c r="PVJ49" s="68"/>
      <c r="PVK49" s="68"/>
      <c r="PVL49" s="68"/>
      <c r="PVM49" s="68"/>
      <c r="PVN49" s="68"/>
      <c r="PVO49" s="68"/>
      <c r="PVP49" s="68"/>
      <c r="PVQ49" s="68"/>
      <c r="PVR49" s="68"/>
      <c r="PVS49" s="68"/>
      <c r="PVT49" s="68"/>
      <c r="PVU49" s="68"/>
      <c r="PVV49" s="68"/>
      <c r="PVW49" s="68"/>
      <c r="PVX49" s="68"/>
      <c r="PVY49" s="68"/>
      <c r="PVZ49" s="68"/>
      <c r="PWA49" s="68"/>
      <c r="PWB49" s="68"/>
      <c r="PWC49" s="68"/>
      <c r="PWD49" s="68"/>
      <c r="PWE49" s="68"/>
      <c r="PWF49" s="68"/>
      <c r="PWG49" s="68"/>
      <c r="PWH49" s="68"/>
      <c r="PWI49" s="68"/>
      <c r="PWJ49" s="68"/>
      <c r="PWK49" s="68"/>
      <c r="PWL49" s="68"/>
      <c r="PWM49" s="68"/>
      <c r="PWN49" s="68"/>
      <c r="PWO49" s="68"/>
      <c r="PWP49" s="68"/>
      <c r="PWQ49" s="68"/>
      <c r="PWR49" s="68"/>
      <c r="PWS49" s="68"/>
      <c r="PWT49" s="68"/>
      <c r="PWU49" s="68"/>
      <c r="PWV49" s="68"/>
      <c r="PWW49" s="68"/>
      <c r="PWX49" s="68"/>
      <c r="PWY49" s="68"/>
      <c r="PWZ49" s="68"/>
      <c r="PXA49" s="68"/>
      <c r="PXB49" s="68"/>
      <c r="PXC49" s="68"/>
      <c r="PXD49" s="68"/>
      <c r="PXE49" s="68"/>
      <c r="PXF49" s="68"/>
      <c r="PXG49" s="68"/>
      <c r="PXH49" s="68"/>
      <c r="PXI49" s="68"/>
      <c r="PXJ49" s="68"/>
      <c r="PXK49" s="68"/>
      <c r="PXL49" s="68"/>
      <c r="PXM49" s="68"/>
      <c r="PXN49" s="68"/>
      <c r="PXO49" s="68"/>
      <c r="PXP49" s="68"/>
      <c r="PXQ49" s="68"/>
      <c r="PXR49" s="68"/>
      <c r="PXS49" s="68"/>
      <c r="PXT49" s="68"/>
      <c r="PXU49" s="68"/>
      <c r="PXV49" s="68"/>
      <c r="PXW49" s="68"/>
      <c r="PXX49" s="68"/>
      <c r="PXY49" s="68"/>
      <c r="PXZ49" s="68"/>
      <c r="PYA49" s="68"/>
      <c r="PYB49" s="68"/>
      <c r="PYC49" s="68"/>
      <c r="PYD49" s="68"/>
      <c r="PYE49" s="68"/>
      <c r="PYF49" s="68"/>
      <c r="PYG49" s="68"/>
      <c r="PYH49" s="68"/>
      <c r="PYI49" s="68"/>
      <c r="PYJ49" s="68"/>
      <c r="PYK49" s="68"/>
      <c r="PYL49" s="68"/>
      <c r="PYM49" s="68"/>
      <c r="PYN49" s="68"/>
      <c r="PYO49" s="68"/>
      <c r="PYP49" s="68"/>
      <c r="PYQ49" s="68"/>
      <c r="PYR49" s="68"/>
      <c r="PYS49" s="68"/>
      <c r="PYT49" s="68"/>
      <c r="PYU49" s="68"/>
      <c r="PYV49" s="68"/>
      <c r="PYW49" s="68"/>
      <c r="PYX49" s="68"/>
      <c r="PYY49" s="68"/>
      <c r="PYZ49" s="68"/>
      <c r="PZA49" s="68"/>
      <c r="PZB49" s="68"/>
      <c r="PZC49" s="68"/>
      <c r="PZD49" s="68"/>
      <c r="PZE49" s="68"/>
      <c r="PZF49" s="68"/>
      <c r="PZG49" s="68"/>
      <c r="PZH49" s="68"/>
      <c r="PZI49" s="68"/>
      <c r="PZJ49" s="68"/>
      <c r="PZK49" s="68"/>
      <c r="PZL49" s="68"/>
      <c r="PZM49" s="68"/>
      <c r="PZN49" s="68"/>
      <c r="PZO49" s="68"/>
      <c r="PZP49" s="68"/>
      <c r="PZQ49" s="68"/>
      <c r="PZR49" s="68"/>
      <c r="PZS49" s="68"/>
      <c r="PZT49" s="68"/>
      <c r="PZU49" s="68"/>
      <c r="PZV49" s="68"/>
      <c r="PZW49" s="68"/>
      <c r="PZX49" s="68"/>
      <c r="PZY49" s="68"/>
      <c r="PZZ49" s="68"/>
      <c r="QAA49" s="68"/>
      <c r="QAB49" s="68"/>
      <c r="QAC49" s="68"/>
      <c r="QAD49" s="68"/>
      <c r="QAE49" s="68"/>
      <c r="QAF49" s="68"/>
      <c r="QAG49" s="68"/>
      <c r="QAH49" s="68"/>
      <c r="QAI49" s="68"/>
      <c r="QAJ49" s="68"/>
      <c r="QAK49" s="68"/>
      <c r="QAL49" s="68"/>
      <c r="QAM49" s="68"/>
      <c r="QAN49" s="68"/>
      <c r="QAO49" s="68"/>
      <c r="QAP49" s="68"/>
      <c r="QAQ49" s="68"/>
      <c r="QAR49" s="68"/>
      <c r="QAS49" s="68"/>
      <c r="QAT49" s="68"/>
      <c r="QAU49" s="68"/>
      <c r="QAV49" s="68"/>
      <c r="QAW49" s="68"/>
      <c r="QAX49" s="68"/>
      <c r="QAY49" s="68"/>
      <c r="QAZ49" s="68"/>
      <c r="QBA49" s="68"/>
      <c r="QBB49" s="68"/>
      <c r="QBC49" s="68"/>
      <c r="QBD49" s="68"/>
      <c r="QBE49" s="68"/>
      <c r="QBF49" s="68"/>
      <c r="QBG49" s="68"/>
      <c r="QBH49" s="68"/>
      <c r="QBI49" s="68"/>
      <c r="QBJ49" s="68"/>
      <c r="QBK49" s="68"/>
      <c r="QBL49" s="68"/>
      <c r="QBM49" s="68"/>
      <c r="QBN49" s="68"/>
      <c r="QBO49" s="68"/>
      <c r="QBP49" s="68"/>
      <c r="QBQ49" s="68"/>
      <c r="QBR49" s="68"/>
      <c r="QBS49" s="68"/>
      <c r="QBT49" s="68"/>
      <c r="QBU49" s="68"/>
      <c r="QBV49" s="68"/>
      <c r="QBW49" s="68"/>
      <c r="QBX49" s="68"/>
      <c r="QBY49" s="68"/>
      <c r="QBZ49" s="68"/>
      <c r="QCA49" s="68"/>
      <c r="QCB49" s="68"/>
      <c r="QCC49" s="68"/>
      <c r="QCD49" s="68"/>
      <c r="QCE49" s="68"/>
      <c r="QCF49" s="68"/>
      <c r="QCG49" s="68"/>
      <c r="QCH49" s="68"/>
      <c r="QCI49" s="68"/>
      <c r="QCJ49" s="68"/>
      <c r="QCK49" s="68"/>
      <c r="QCL49" s="68"/>
      <c r="QCM49" s="68"/>
      <c r="QCN49" s="68"/>
      <c r="QCO49" s="68"/>
      <c r="QCP49" s="68"/>
      <c r="QCQ49" s="68"/>
      <c r="QCR49" s="68"/>
      <c r="QCS49" s="68"/>
      <c r="QCT49" s="68"/>
      <c r="QCU49" s="68"/>
      <c r="QCV49" s="68"/>
      <c r="QCW49" s="68"/>
      <c r="QCX49" s="68"/>
      <c r="QCY49" s="68"/>
      <c r="QCZ49" s="68"/>
      <c r="QDA49" s="68"/>
      <c r="QDB49" s="68"/>
      <c r="QDC49" s="68"/>
      <c r="QDD49" s="68"/>
      <c r="QDE49" s="68"/>
      <c r="QDF49" s="68"/>
      <c r="QDG49" s="68"/>
      <c r="QDH49" s="68"/>
      <c r="QDI49" s="68"/>
      <c r="QDJ49" s="68"/>
      <c r="QDK49" s="68"/>
      <c r="QDL49" s="68"/>
      <c r="QDM49" s="68"/>
      <c r="QDN49" s="68"/>
      <c r="QDO49" s="68"/>
      <c r="QDP49" s="68"/>
      <c r="QDQ49" s="68"/>
      <c r="QDR49" s="68"/>
      <c r="QDS49" s="68"/>
      <c r="QDT49" s="68"/>
      <c r="QDU49" s="68"/>
      <c r="QDV49" s="68"/>
      <c r="QDW49" s="68"/>
      <c r="QDX49" s="68"/>
      <c r="QDY49" s="68"/>
      <c r="QDZ49" s="68"/>
      <c r="QEA49" s="68"/>
      <c r="QEB49" s="68"/>
      <c r="QEC49" s="68"/>
      <c r="QED49" s="68"/>
      <c r="QEE49" s="68"/>
      <c r="QEF49" s="68"/>
      <c r="QEG49" s="68"/>
      <c r="QEH49" s="68"/>
      <c r="QEI49" s="68"/>
      <c r="QEJ49" s="68"/>
      <c r="QEK49" s="68"/>
      <c r="QEL49" s="68"/>
      <c r="QEM49" s="68"/>
      <c r="QEN49" s="68"/>
      <c r="QEO49" s="68"/>
      <c r="QEP49" s="68"/>
      <c r="QEQ49" s="68"/>
      <c r="QER49" s="68"/>
      <c r="QES49" s="68"/>
      <c r="QET49" s="68"/>
      <c r="QEU49" s="68"/>
      <c r="QEV49" s="68"/>
      <c r="QEW49" s="68"/>
      <c r="QEX49" s="68"/>
      <c r="QEY49" s="68"/>
      <c r="QEZ49" s="68"/>
      <c r="QFA49" s="68"/>
      <c r="QFB49" s="68"/>
      <c r="QFC49" s="68"/>
      <c r="QFD49" s="68"/>
      <c r="QFE49" s="68"/>
      <c r="QFF49" s="68"/>
      <c r="QFG49" s="68"/>
      <c r="QFH49" s="68"/>
      <c r="QFI49" s="68"/>
      <c r="QFJ49" s="68"/>
      <c r="QFK49" s="68"/>
      <c r="QFL49" s="68"/>
      <c r="QFM49" s="68"/>
      <c r="QFN49" s="68"/>
      <c r="QFO49" s="68"/>
      <c r="QFP49" s="68"/>
      <c r="QFQ49" s="68"/>
      <c r="QFR49" s="68"/>
      <c r="QFS49" s="68"/>
      <c r="QFT49" s="68"/>
      <c r="QFU49" s="68"/>
      <c r="QFV49" s="68"/>
      <c r="QFW49" s="68"/>
      <c r="QFX49" s="68"/>
      <c r="QFY49" s="68"/>
      <c r="QFZ49" s="68"/>
      <c r="QGA49" s="68"/>
      <c r="QGB49" s="68"/>
      <c r="QGC49" s="68"/>
      <c r="QGD49" s="68"/>
      <c r="QGE49" s="68"/>
      <c r="QGF49" s="68"/>
      <c r="QGG49" s="68"/>
      <c r="QGH49" s="68"/>
      <c r="QGI49" s="68"/>
      <c r="QGJ49" s="68"/>
      <c r="QGK49" s="68"/>
      <c r="QGL49" s="68"/>
      <c r="QGM49" s="68"/>
      <c r="QGN49" s="68"/>
      <c r="QGO49" s="68"/>
      <c r="QGP49" s="68"/>
      <c r="QGQ49" s="68"/>
      <c r="QGR49" s="68"/>
      <c r="QGS49" s="68"/>
      <c r="QGT49" s="68"/>
      <c r="QGU49" s="68"/>
      <c r="QGV49" s="68"/>
      <c r="QGW49" s="68"/>
      <c r="QGX49" s="68"/>
      <c r="QGY49" s="68"/>
      <c r="QGZ49" s="68"/>
      <c r="QHA49" s="68"/>
      <c r="QHB49" s="68"/>
      <c r="QHC49" s="68"/>
      <c r="QHD49" s="68"/>
      <c r="QHE49" s="68"/>
      <c r="QHF49" s="68"/>
      <c r="QHG49" s="68"/>
      <c r="QHH49" s="68"/>
      <c r="QHI49" s="68"/>
      <c r="QHJ49" s="68"/>
      <c r="QHK49" s="68"/>
      <c r="QHL49" s="68"/>
      <c r="QHM49" s="68"/>
      <c r="QHN49" s="68"/>
      <c r="QHO49" s="68"/>
      <c r="QHP49" s="68"/>
      <c r="QHQ49" s="68"/>
      <c r="QHR49" s="68"/>
      <c r="QHS49" s="68"/>
      <c r="QHT49" s="68"/>
      <c r="QHU49" s="68"/>
      <c r="QHV49" s="68"/>
      <c r="QHW49" s="68"/>
      <c r="QHX49" s="68"/>
      <c r="QHY49" s="68"/>
      <c r="QHZ49" s="68"/>
      <c r="QIA49" s="68"/>
      <c r="QIB49" s="68"/>
      <c r="QIC49" s="68"/>
      <c r="QID49" s="68"/>
      <c r="QIE49" s="68"/>
      <c r="QIF49" s="68"/>
      <c r="QIG49" s="68"/>
      <c r="QIH49" s="68"/>
      <c r="QII49" s="68"/>
      <c r="QIJ49" s="68"/>
      <c r="QIK49" s="68"/>
      <c r="QIL49" s="68"/>
      <c r="QIM49" s="68"/>
      <c r="QIN49" s="68"/>
      <c r="QIO49" s="68"/>
      <c r="QIP49" s="68"/>
      <c r="QIQ49" s="68"/>
      <c r="QIR49" s="68"/>
      <c r="QIS49" s="68"/>
      <c r="QIT49" s="68"/>
      <c r="QIU49" s="68"/>
      <c r="QIV49" s="68"/>
      <c r="QIW49" s="68"/>
      <c r="QIX49" s="68"/>
      <c r="QIY49" s="68"/>
      <c r="QIZ49" s="68"/>
      <c r="QJA49" s="68"/>
      <c r="QJB49" s="68"/>
      <c r="QJC49" s="68"/>
      <c r="QJD49" s="68"/>
      <c r="QJE49" s="68"/>
      <c r="QJF49" s="68"/>
      <c r="QJG49" s="68"/>
      <c r="QJH49" s="68"/>
      <c r="QJI49" s="68"/>
      <c r="QJJ49" s="68"/>
      <c r="QJK49" s="68"/>
      <c r="QJL49" s="68"/>
      <c r="QJM49" s="68"/>
      <c r="QJN49" s="68"/>
      <c r="QJO49" s="68"/>
      <c r="QJP49" s="68"/>
      <c r="QJQ49" s="68"/>
      <c r="QJR49" s="68"/>
      <c r="QJS49" s="68"/>
      <c r="QJT49" s="68"/>
      <c r="QJU49" s="68"/>
      <c r="QJV49" s="68"/>
      <c r="QJW49" s="68"/>
      <c r="QJX49" s="68"/>
      <c r="QJY49" s="68"/>
      <c r="QJZ49" s="68"/>
      <c r="QKA49" s="68"/>
      <c r="QKB49" s="68"/>
      <c r="QKC49" s="68"/>
      <c r="QKD49" s="68"/>
      <c r="QKE49" s="68"/>
      <c r="QKF49" s="68"/>
      <c r="QKG49" s="68"/>
      <c r="QKH49" s="68"/>
      <c r="QKI49" s="68"/>
      <c r="QKJ49" s="68"/>
      <c r="QKK49" s="68"/>
      <c r="QKL49" s="68"/>
      <c r="QKM49" s="68"/>
      <c r="QKN49" s="68"/>
      <c r="QKO49" s="68"/>
      <c r="QKP49" s="68"/>
      <c r="QKQ49" s="68"/>
      <c r="QKR49" s="68"/>
      <c r="QKS49" s="68"/>
      <c r="QKT49" s="68"/>
      <c r="QKU49" s="68"/>
      <c r="QKV49" s="68"/>
      <c r="QKW49" s="68"/>
      <c r="QKX49" s="68"/>
      <c r="QKY49" s="68"/>
      <c r="QKZ49" s="68"/>
      <c r="QLA49" s="68"/>
      <c r="QLB49" s="68"/>
      <c r="QLC49" s="68"/>
      <c r="QLD49" s="68"/>
      <c r="QLE49" s="68"/>
      <c r="QLF49" s="68"/>
      <c r="QLG49" s="68"/>
      <c r="QLH49" s="68"/>
      <c r="QLI49" s="68"/>
      <c r="QLJ49" s="68"/>
      <c r="QLK49" s="68"/>
      <c r="QLL49" s="68"/>
      <c r="QLM49" s="68"/>
      <c r="QLN49" s="68"/>
      <c r="QLO49" s="68"/>
      <c r="QLP49" s="68"/>
      <c r="QLQ49" s="68"/>
      <c r="QLR49" s="68"/>
      <c r="QLS49" s="68"/>
      <c r="QLT49" s="68"/>
      <c r="QLU49" s="68"/>
      <c r="QLV49" s="68"/>
      <c r="QLW49" s="68"/>
      <c r="QLX49" s="68"/>
      <c r="QLY49" s="68"/>
      <c r="QLZ49" s="68"/>
      <c r="QMA49" s="68"/>
      <c r="QMB49" s="68"/>
      <c r="QMC49" s="68"/>
      <c r="QMD49" s="68"/>
      <c r="QME49" s="68"/>
      <c r="QMF49" s="68"/>
      <c r="QMG49" s="68"/>
      <c r="QMH49" s="68"/>
      <c r="QMI49" s="68"/>
      <c r="QMJ49" s="68"/>
      <c r="QMK49" s="68"/>
      <c r="QML49" s="68"/>
      <c r="QMM49" s="68"/>
      <c r="QMN49" s="68"/>
      <c r="QMO49" s="68"/>
      <c r="QMP49" s="68"/>
      <c r="QMQ49" s="68"/>
      <c r="QMR49" s="68"/>
      <c r="QMS49" s="68"/>
      <c r="QMT49" s="68"/>
      <c r="QMU49" s="68"/>
      <c r="QMV49" s="68"/>
      <c r="QMW49" s="68"/>
      <c r="QMX49" s="68"/>
      <c r="QMY49" s="68"/>
      <c r="QMZ49" s="68"/>
      <c r="QNA49" s="68"/>
      <c r="QNB49" s="68"/>
      <c r="QNC49" s="68"/>
      <c r="QND49" s="68"/>
      <c r="QNE49" s="68"/>
      <c r="QNF49" s="68"/>
      <c r="QNG49" s="68"/>
      <c r="QNH49" s="68"/>
      <c r="QNI49" s="68"/>
      <c r="QNJ49" s="68"/>
      <c r="QNK49" s="68"/>
      <c r="QNL49" s="68"/>
      <c r="QNM49" s="68"/>
      <c r="QNN49" s="68"/>
      <c r="QNO49" s="68"/>
      <c r="QNP49" s="68"/>
      <c r="QNQ49" s="68"/>
      <c r="QNR49" s="68"/>
      <c r="QNS49" s="68"/>
      <c r="QNT49" s="68"/>
      <c r="QNU49" s="68"/>
      <c r="QNV49" s="68"/>
      <c r="QNW49" s="68"/>
      <c r="QNX49" s="68"/>
      <c r="QNY49" s="68"/>
      <c r="QNZ49" s="68"/>
      <c r="QOA49" s="68"/>
      <c r="QOB49" s="68"/>
      <c r="QOC49" s="68"/>
      <c r="QOD49" s="68"/>
      <c r="QOE49" s="68"/>
      <c r="QOF49" s="68"/>
      <c r="QOG49" s="68"/>
      <c r="QOH49" s="68"/>
      <c r="QOI49" s="68"/>
      <c r="QOJ49" s="68"/>
      <c r="QOK49" s="68"/>
      <c r="QOL49" s="68"/>
      <c r="QOM49" s="68"/>
      <c r="QON49" s="68"/>
      <c r="QOO49" s="68"/>
      <c r="QOP49" s="68"/>
      <c r="QOQ49" s="68"/>
      <c r="QOR49" s="68"/>
      <c r="QOS49" s="68"/>
      <c r="QOT49" s="68"/>
      <c r="QOU49" s="68"/>
      <c r="QOV49" s="68"/>
      <c r="QOW49" s="68"/>
      <c r="QOX49" s="68"/>
      <c r="QOY49" s="68"/>
      <c r="QOZ49" s="68"/>
      <c r="QPA49" s="68"/>
      <c r="QPB49" s="68"/>
      <c r="QPC49" s="68"/>
      <c r="QPD49" s="68"/>
      <c r="QPE49" s="68"/>
      <c r="QPF49" s="68"/>
      <c r="QPG49" s="68"/>
      <c r="QPH49" s="68"/>
      <c r="QPI49" s="68"/>
      <c r="QPJ49" s="68"/>
      <c r="QPK49" s="68"/>
      <c r="QPL49" s="68"/>
      <c r="QPM49" s="68"/>
      <c r="QPN49" s="68"/>
      <c r="QPO49" s="68"/>
      <c r="QPP49" s="68"/>
      <c r="QPQ49" s="68"/>
      <c r="QPR49" s="68"/>
      <c r="QPS49" s="68"/>
      <c r="QPT49" s="68"/>
      <c r="QPU49" s="68"/>
      <c r="QPV49" s="68"/>
      <c r="QPW49" s="68"/>
      <c r="QPX49" s="68"/>
      <c r="QPY49" s="68"/>
      <c r="QPZ49" s="68"/>
      <c r="QQA49" s="68"/>
      <c r="QQB49" s="68"/>
      <c r="QQC49" s="68"/>
      <c r="QQD49" s="68"/>
      <c r="QQE49" s="68"/>
      <c r="QQF49" s="68"/>
      <c r="QQG49" s="68"/>
      <c r="QQH49" s="68"/>
      <c r="QQI49" s="68"/>
      <c r="QQJ49" s="68"/>
      <c r="QQK49" s="68"/>
      <c r="QQL49" s="68"/>
      <c r="QQM49" s="68"/>
      <c r="QQN49" s="68"/>
      <c r="QQO49" s="68"/>
      <c r="QQP49" s="68"/>
      <c r="QQQ49" s="68"/>
      <c r="QQR49" s="68"/>
      <c r="QQS49" s="68"/>
      <c r="QQT49" s="68"/>
      <c r="QQU49" s="68"/>
      <c r="QQV49" s="68"/>
      <c r="QQW49" s="68"/>
      <c r="QQX49" s="68"/>
      <c r="QQY49" s="68"/>
      <c r="QQZ49" s="68"/>
      <c r="QRA49" s="68"/>
      <c r="QRB49" s="68"/>
      <c r="QRC49" s="68"/>
      <c r="QRD49" s="68"/>
      <c r="QRE49" s="68"/>
      <c r="QRF49" s="68"/>
      <c r="QRG49" s="68"/>
      <c r="QRH49" s="68"/>
      <c r="QRI49" s="68"/>
      <c r="QRJ49" s="68"/>
      <c r="QRK49" s="68"/>
      <c r="QRL49" s="68"/>
      <c r="QRM49" s="68"/>
      <c r="QRN49" s="68"/>
      <c r="QRO49" s="68"/>
      <c r="QRP49" s="68"/>
      <c r="QRQ49" s="68"/>
      <c r="QRR49" s="68"/>
      <c r="QRS49" s="68"/>
      <c r="QRT49" s="68"/>
      <c r="QRU49" s="68"/>
      <c r="QRV49" s="68"/>
      <c r="QRW49" s="68"/>
      <c r="QRX49" s="68"/>
      <c r="QRY49" s="68"/>
      <c r="QRZ49" s="68"/>
      <c r="QSA49" s="68"/>
      <c r="QSB49" s="68"/>
      <c r="QSC49" s="68"/>
      <c r="QSD49" s="68"/>
      <c r="QSE49" s="68"/>
      <c r="QSF49" s="68"/>
      <c r="QSG49" s="68"/>
      <c r="QSH49" s="68"/>
      <c r="QSI49" s="68"/>
      <c r="QSJ49" s="68"/>
      <c r="QSK49" s="68"/>
      <c r="QSL49" s="68"/>
      <c r="QSM49" s="68"/>
      <c r="QSN49" s="68"/>
      <c r="QSO49" s="68"/>
      <c r="QSP49" s="68"/>
      <c r="QSQ49" s="68"/>
      <c r="QSR49" s="68"/>
      <c r="QSS49" s="68"/>
      <c r="QST49" s="68"/>
      <c r="QSU49" s="68"/>
      <c r="QSV49" s="68"/>
      <c r="QSW49" s="68"/>
      <c r="QSX49" s="68"/>
      <c r="QSY49" s="68"/>
      <c r="QSZ49" s="68"/>
      <c r="QTA49" s="68"/>
      <c r="QTB49" s="68"/>
      <c r="QTC49" s="68"/>
      <c r="QTD49" s="68"/>
      <c r="QTE49" s="68"/>
      <c r="QTF49" s="68"/>
      <c r="QTG49" s="68"/>
      <c r="QTH49" s="68"/>
      <c r="QTI49" s="68"/>
      <c r="QTJ49" s="68"/>
      <c r="QTK49" s="68"/>
      <c r="QTL49" s="68"/>
      <c r="QTM49" s="68"/>
      <c r="QTN49" s="68"/>
      <c r="QTO49" s="68"/>
      <c r="QTP49" s="68"/>
      <c r="QTQ49" s="68"/>
      <c r="QTR49" s="68"/>
      <c r="QTS49" s="68"/>
      <c r="QTT49" s="68"/>
      <c r="QTU49" s="68"/>
      <c r="QTV49" s="68"/>
      <c r="QTW49" s="68"/>
      <c r="QTX49" s="68"/>
      <c r="QTY49" s="68"/>
      <c r="QTZ49" s="68"/>
      <c r="QUA49" s="68"/>
      <c r="QUB49" s="68"/>
      <c r="QUC49" s="68"/>
      <c r="QUD49" s="68"/>
      <c r="QUE49" s="68"/>
      <c r="QUF49" s="68"/>
      <c r="QUG49" s="68"/>
      <c r="QUH49" s="68"/>
      <c r="QUI49" s="68"/>
      <c r="QUJ49" s="68"/>
      <c r="QUK49" s="68"/>
      <c r="QUL49" s="68"/>
      <c r="QUM49" s="68"/>
      <c r="QUN49" s="68"/>
      <c r="QUO49" s="68"/>
      <c r="QUP49" s="68"/>
      <c r="QUQ49" s="68"/>
      <c r="QUR49" s="68"/>
      <c r="QUS49" s="68"/>
      <c r="QUT49" s="68"/>
      <c r="QUU49" s="68"/>
      <c r="QUV49" s="68"/>
      <c r="QUW49" s="68"/>
      <c r="QUX49" s="68"/>
      <c r="QUY49" s="68"/>
      <c r="QUZ49" s="68"/>
      <c r="QVA49" s="68"/>
      <c r="QVB49" s="68"/>
      <c r="QVC49" s="68"/>
      <c r="QVD49" s="68"/>
      <c r="QVE49" s="68"/>
      <c r="QVF49" s="68"/>
      <c r="QVG49" s="68"/>
      <c r="QVH49" s="68"/>
      <c r="QVI49" s="68"/>
      <c r="QVJ49" s="68"/>
      <c r="QVK49" s="68"/>
      <c r="QVL49" s="68"/>
      <c r="QVM49" s="68"/>
      <c r="QVN49" s="68"/>
      <c r="QVO49" s="68"/>
      <c r="QVP49" s="68"/>
      <c r="QVQ49" s="68"/>
      <c r="QVR49" s="68"/>
      <c r="QVS49" s="68"/>
      <c r="QVT49" s="68"/>
      <c r="QVU49" s="68"/>
      <c r="QVV49" s="68"/>
      <c r="QVW49" s="68"/>
      <c r="QVX49" s="68"/>
      <c r="QVY49" s="68"/>
      <c r="QVZ49" s="68"/>
      <c r="QWA49" s="68"/>
      <c r="QWB49" s="68"/>
      <c r="QWC49" s="68"/>
      <c r="QWD49" s="68"/>
      <c r="QWE49" s="68"/>
      <c r="QWF49" s="68"/>
      <c r="QWG49" s="68"/>
      <c r="QWH49" s="68"/>
      <c r="QWI49" s="68"/>
      <c r="QWJ49" s="68"/>
      <c r="QWK49" s="68"/>
      <c r="QWL49" s="68"/>
      <c r="QWM49" s="68"/>
      <c r="QWN49" s="68"/>
      <c r="QWO49" s="68"/>
      <c r="QWP49" s="68"/>
      <c r="QWQ49" s="68"/>
      <c r="QWR49" s="68"/>
      <c r="QWS49" s="68"/>
      <c r="QWT49" s="68"/>
      <c r="QWU49" s="68"/>
      <c r="QWV49" s="68"/>
      <c r="QWW49" s="68"/>
      <c r="QWX49" s="68"/>
      <c r="QWY49" s="68"/>
      <c r="QWZ49" s="68"/>
      <c r="QXA49" s="68"/>
      <c r="QXB49" s="68"/>
      <c r="QXC49" s="68"/>
      <c r="QXD49" s="68"/>
      <c r="QXE49" s="68"/>
      <c r="QXF49" s="68"/>
      <c r="QXG49" s="68"/>
      <c r="QXH49" s="68"/>
      <c r="QXI49" s="68"/>
      <c r="QXJ49" s="68"/>
      <c r="QXK49" s="68"/>
      <c r="QXL49" s="68"/>
      <c r="QXM49" s="68"/>
      <c r="QXN49" s="68"/>
      <c r="QXO49" s="68"/>
      <c r="QXP49" s="68"/>
      <c r="QXQ49" s="68"/>
      <c r="QXR49" s="68"/>
      <c r="QXS49" s="68"/>
      <c r="QXT49" s="68"/>
      <c r="QXU49" s="68"/>
      <c r="QXV49" s="68"/>
      <c r="QXW49" s="68"/>
      <c r="QXX49" s="68"/>
      <c r="QXY49" s="68"/>
      <c r="QXZ49" s="68"/>
      <c r="QYA49" s="68"/>
      <c r="QYB49" s="68"/>
      <c r="QYC49" s="68"/>
      <c r="QYD49" s="68"/>
      <c r="QYE49" s="68"/>
      <c r="QYF49" s="68"/>
      <c r="QYG49" s="68"/>
      <c r="QYH49" s="68"/>
      <c r="QYI49" s="68"/>
      <c r="QYJ49" s="68"/>
      <c r="QYK49" s="68"/>
      <c r="QYL49" s="68"/>
      <c r="QYM49" s="68"/>
      <c r="QYN49" s="68"/>
      <c r="QYO49" s="68"/>
      <c r="QYP49" s="68"/>
      <c r="QYQ49" s="68"/>
      <c r="QYR49" s="68"/>
      <c r="QYS49" s="68"/>
      <c r="QYT49" s="68"/>
      <c r="QYU49" s="68"/>
      <c r="QYV49" s="68"/>
      <c r="QYW49" s="68"/>
      <c r="QYX49" s="68"/>
      <c r="QYY49" s="68"/>
      <c r="QYZ49" s="68"/>
      <c r="QZA49" s="68"/>
      <c r="QZB49" s="68"/>
      <c r="QZC49" s="68"/>
      <c r="QZD49" s="68"/>
      <c r="QZE49" s="68"/>
      <c r="QZF49" s="68"/>
      <c r="QZG49" s="68"/>
      <c r="QZH49" s="68"/>
      <c r="QZI49" s="68"/>
      <c r="QZJ49" s="68"/>
      <c r="QZK49" s="68"/>
      <c r="QZL49" s="68"/>
      <c r="QZM49" s="68"/>
      <c r="QZN49" s="68"/>
      <c r="QZO49" s="68"/>
      <c r="QZP49" s="68"/>
      <c r="QZQ49" s="68"/>
      <c r="QZR49" s="68"/>
      <c r="QZS49" s="68"/>
      <c r="QZT49" s="68"/>
      <c r="QZU49" s="68"/>
      <c r="QZV49" s="68"/>
      <c r="QZW49" s="68"/>
      <c r="QZX49" s="68"/>
      <c r="QZY49" s="68"/>
      <c r="QZZ49" s="68"/>
      <c r="RAA49" s="68"/>
      <c r="RAB49" s="68"/>
      <c r="RAC49" s="68"/>
      <c r="RAD49" s="68"/>
      <c r="RAE49" s="68"/>
      <c r="RAF49" s="68"/>
      <c r="RAG49" s="68"/>
      <c r="RAH49" s="68"/>
      <c r="RAI49" s="68"/>
      <c r="RAJ49" s="68"/>
      <c r="RAK49" s="68"/>
      <c r="RAL49" s="68"/>
      <c r="RAM49" s="68"/>
      <c r="RAN49" s="68"/>
      <c r="RAO49" s="68"/>
      <c r="RAP49" s="68"/>
      <c r="RAQ49" s="68"/>
      <c r="RAR49" s="68"/>
      <c r="RAS49" s="68"/>
      <c r="RAT49" s="68"/>
      <c r="RAU49" s="68"/>
      <c r="RAV49" s="68"/>
      <c r="RAW49" s="68"/>
      <c r="RAX49" s="68"/>
      <c r="RAY49" s="68"/>
      <c r="RAZ49" s="68"/>
      <c r="RBA49" s="68"/>
      <c r="RBB49" s="68"/>
      <c r="RBC49" s="68"/>
      <c r="RBD49" s="68"/>
      <c r="RBE49" s="68"/>
      <c r="RBF49" s="68"/>
      <c r="RBG49" s="68"/>
      <c r="RBH49" s="68"/>
      <c r="RBI49" s="68"/>
      <c r="RBJ49" s="68"/>
      <c r="RBK49" s="68"/>
      <c r="RBL49" s="68"/>
      <c r="RBM49" s="68"/>
      <c r="RBN49" s="68"/>
      <c r="RBO49" s="68"/>
      <c r="RBP49" s="68"/>
      <c r="RBQ49" s="68"/>
      <c r="RBR49" s="68"/>
      <c r="RBS49" s="68"/>
      <c r="RBT49" s="68"/>
      <c r="RBU49" s="68"/>
      <c r="RBV49" s="68"/>
      <c r="RBW49" s="68"/>
      <c r="RBX49" s="68"/>
      <c r="RBY49" s="68"/>
      <c r="RBZ49" s="68"/>
      <c r="RCA49" s="68"/>
      <c r="RCB49" s="68"/>
      <c r="RCC49" s="68"/>
      <c r="RCD49" s="68"/>
      <c r="RCE49" s="68"/>
      <c r="RCF49" s="68"/>
      <c r="RCG49" s="68"/>
      <c r="RCH49" s="68"/>
      <c r="RCI49" s="68"/>
      <c r="RCJ49" s="68"/>
      <c r="RCK49" s="68"/>
      <c r="RCL49" s="68"/>
      <c r="RCM49" s="68"/>
      <c r="RCN49" s="68"/>
      <c r="RCO49" s="68"/>
      <c r="RCP49" s="68"/>
      <c r="RCQ49" s="68"/>
      <c r="RCR49" s="68"/>
      <c r="RCS49" s="68"/>
      <c r="RCT49" s="68"/>
      <c r="RCU49" s="68"/>
      <c r="RCV49" s="68"/>
      <c r="RCW49" s="68"/>
      <c r="RCX49" s="68"/>
      <c r="RCY49" s="68"/>
      <c r="RCZ49" s="68"/>
      <c r="RDA49" s="68"/>
      <c r="RDB49" s="68"/>
      <c r="RDC49" s="68"/>
      <c r="RDD49" s="68"/>
      <c r="RDE49" s="68"/>
      <c r="RDF49" s="68"/>
      <c r="RDG49" s="68"/>
      <c r="RDH49" s="68"/>
      <c r="RDI49" s="68"/>
      <c r="RDJ49" s="68"/>
      <c r="RDK49" s="68"/>
      <c r="RDL49" s="68"/>
      <c r="RDM49" s="68"/>
      <c r="RDN49" s="68"/>
      <c r="RDO49" s="68"/>
      <c r="RDP49" s="68"/>
      <c r="RDQ49" s="68"/>
      <c r="RDR49" s="68"/>
      <c r="RDS49" s="68"/>
      <c r="RDT49" s="68"/>
      <c r="RDU49" s="68"/>
      <c r="RDV49" s="68"/>
      <c r="RDW49" s="68"/>
      <c r="RDX49" s="68"/>
      <c r="RDY49" s="68"/>
      <c r="RDZ49" s="68"/>
      <c r="REA49" s="68"/>
      <c r="REB49" s="68"/>
      <c r="REC49" s="68"/>
      <c r="RED49" s="68"/>
      <c r="REE49" s="68"/>
      <c r="REF49" s="68"/>
      <c r="REG49" s="68"/>
      <c r="REH49" s="68"/>
      <c r="REI49" s="68"/>
      <c r="REJ49" s="68"/>
      <c r="REK49" s="68"/>
      <c r="REL49" s="68"/>
      <c r="REM49" s="68"/>
      <c r="REN49" s="68"/>
      <c r="REO49" s="68"/>
      <c r="REP49" s="68"/>
      <c r="REQ49" s="68"/>
      <c r="RER49" s="68"/>
      <c r="RES49" s="68"/>
      <c r="RET49" s="68"/>
      <c r="REU49" s="68"/>
      <c r="REV49" s="68"/>
      <c r="REW49" s="68"/>
      <c r="REX49" s="68"/>
      <c r="REY49" s="68"/>
      <c r="REZ49" s="68"/>
      <c r="RFA49" s="68"/>
      <c r="RFB49" s="68"/>
      <c r="RFC49" s="68"/>
      <c r="RFD49" s="68"/>
      <c r="RFE49" s="68"/>
      <c r="RFF49" s="68"/>
      <c r="RFG49" s="68"/>
      <c r="RFH49" s="68"/>
      <c r="RFI49" s="68"/>
      <c r="RFJ49" s="68"/>
      <c r="RFK49" s="68"/>
      <c r="RFL49" s="68"/>
      <c r="RFM49" s="68"/>
      <c r="RFN49" s="68"/>
      <c r="RFO49" s="68"/>
      <c r="RFP49" s="68"/>
      <c r="RFQ49" s="68"/>
      <c r="RFR49" s="68"/>
      <c r="RFS49" s="68"/>
      <c r="RFT49" s="68"/>
      <c r="RFU49" s="68"/>
      <c r="RFV49" s="68"/>
      <c r="RFW49" s="68"/>
      <c r="RFX49" s="68"/>
      <c r="RFY49" s="68"/>
      <c r="RFZ49" s="68"/>
      <c r="RGA49" s="68"/>
      <c r="RGB49" s="68"/>
      <c r="RGC49" s="68"/>
      <c r="RGD49" s="68"/>
      <c r="RGE49" s="68"/>
      <c r="RGF49" s="68"/>
      <c r="RGG49" s="68"/>
      <c r="RGH49" s="68"/>
      <c r="RGI49" s="68"/>
      <c r="RGJ49" s="68"/>
      <c r="RGK49" s="68"/>
      <c r="RGL49" s="68"/>
      <c r="RGM49" s="68"/>
      <c r="RGN49" s="68"/>
      <c r="RGO49" s="68"/>
      <c r="RGP49" s="68"/>
      <c r="RGQ49" s="68"/>
      <c r="RGR49" s="68"/>
      <c r="RGS49" s="68"/>
      <c r="RGT49" s="68"/>
      <c r="RGU49" s="68"/>
      <c r="RGV49" s="68"/>
      <c r="RGW49" s="68"/>
      <c r="RGX49" s="68"/>
      <c r="RGY49" s="68"/>
      <c r="RGZ49" s="68"/>
      <c r="RHA49" s="68"/>
      <c r="RHB49" s="68"/>
      <c r="RHC49" s="68"/>
      <c r="RHD49" s="68"/>
      <c r="RHE49" s="68"/>
      <c r="RHF49" s="68"/>
      <c r="RHG49" s="68"/>
      <c r="RHH49" s="68"/>
      <c r="RHI49" s="68"/>
      <c r="RHJ49" s="68"/>
      <c r="RHK49" s="68"/>
      <c r="RHL49" s="68"/>
      <c r="RHM49" s="68"/>
      <c r="RHN49" s="68"/>
      <c r="RHO49" s="68"/>
      <c r="RHP49" s="68"/>
      <c r="RHQ49" s="68"/>
      <c r="RHR49" s="68"/>
      <c r="RHS49" s="68"/>
      <c r="RHT49" s="68"/>
      <c r="RHU49" s="68"/>
      <c r="RHV49" s="68"/>
      <c r="RHW49" s="68"/>
      <c r="RHX49" s="68"/>
      <c r="RHY49" s="68"/>
      <c r="RHZ49" s="68"/>
      <c r="RIA49" s="68"/>
      <c r="RIB49" s="68"/>
      <c r="RIC49" s="68"/>
      <c r="RID49" s="68"/>
      <c r="RIE49" s="68"/>
      <c r="RIF49" s="68"/>
      <c r="RIG49" s="68"/>
      <c r="RIH49" s="68"/>
      <c r="RII49" s="68"/>
      <c r="RIJ49" s="68"/>
      <c r="RIK49" s="68"/>
      <c r="RIL49" s="68"/>
      <c r="RIM49" s="68"/>
      <c r="RIN49" s="68"/>
      <c r="RIO49" s="68"/>
      <c r="RIP49" s="68"/>
      <c r="RIQ49" s="68"/>
      <c r="RIR49" s="68"/>
      <c r="RIS49" s="68"/>
      <c r="RIT49" s="68"/>
      <c r="RIU49" s="68"/>
      <c r="RIV49" s="68"/>
      <c r="RIW49" s="68"/>
      <c r="RIX49" s="68"/>
      <c r="RIY49" s="68"/>
      <c r="RIZ49" s="68"/>
      <c r="RJA49" s="68"/>
      <c r="RJB49" s="68"/>
      <c r="RJC49" s="68"/>
      <c r="RJD49" s="68"/>
      <c r="RJE49" s="68"/>
      <c r="RJF49" s="68"/>
      <c r="RJG49" s="68"/>
      <c r="RJH49" s="68"/>
      <c r="RJI49" s="68"/>
      <c r="RJJ49" s="68"/>
      <c r="RJK49" s="68"/>
      <c r="RJL49" s="68"/>
      <c r="RJM49" s="68"/>
      <c r="RJN49" s="68"/>
      <c r="RJO49" s="68"/>
      <c r="RJP49" s="68"/>
      <c r="RJQ49" s="68"/>
      <c r="RJR49" s="68"/>
      <c r="RJS49" s="68"/>
      <c r="RJT49" s="68"/>
      <c r="RJU49" s="68"/>
      <c r="RJV49" s="68"/>
      <c r="RJW49" s="68"/>
      <c r="RJX49" s="68"/>
      <c r="RJY49" s="68"/>
      <c r="RJZ49" s="68"/>
      <c r="RKA49" s="68"/>
      <c r="RKB49" s="68"/>
      <c r="RKC49" s="68"/>
      <c r="RKD49" s="68"/>
      <c r="RKE49" s="68"/>
      <c r="RKF49" s="68"/>
      <c r="RKG49" s="68"/>
      <c r="RKH49" s="68"/>
      <c r="RKI49" s="68"/>
      <c r="RKJ49" s="68"/>
      <c r="RKK49" s="68"/>
      <c r="RKL49" s="68"/>
      <c r="RKM49" s="68"/>
      <c r="RKN49" s="68"/>
      <c r="RKO49" s="68"/>
      <c r="RKP49" s="68"/>
      <c r="RKQ49" s="68"/>
      <c r="RKR49" s="68"/>
      <c r="RKS49" s="68"/>
      <c r="RKT49" s="68"/>
      <c r="RKU49" s="68"/>
      <c r="RKV49" s="68"/>
      <c r="RKW49" s="68"/>
      <c r="RKX49" s="68"/>
      <c r="RKY49" s="68"/>
      <c r="RKZ49" s="68"/>
      <c r="RLA49" s="68"/>
      <c r="RLB49" s="68"/>
      <c r="RLC49" s="68"/>
      <c r="RLD49" s="68"/>
      <c r="RLE49" s="68"/>
      <c r="RLF49" s="68"/>
      <c r="RLG49" s="68"/>
      <c r="RLH49" s="68"/>
      <c r="RLI49" s="68"/>
      <c r="RLJ49" s="68"/>
      <c r="RLK49" s="68"/>
      <c r="RLL49" s="68"/>
      <c r="RLM49" s="68"/>
      <c r="RLN49" s="68"/>
      <c r="RLO49" s="68"/>
      <c r="RLP49" s="68"/>
      <c r="RLQ49" s="68"/>
      <c r="RLR49" s="68"/>
      <c r="RLS49" s="68"/>
      <c r="RLT49" s="68"/>
      <c r="RLU49" s="68"/>
      <c r="RLV49" s="68"/>
      <c r="RLW49" s="68"/>
      <c r="RLX49" s="68"/>
      <c r="RLY49" s="68"/>
      <c r="RLZ49" s="68"/>
      <c r="RMA49" s="68"/>
      <c r="RMB49" s="68"/>
      <c r="RMC49" s="68"/>
      <c r="RMD49" s="68"/>
      <c r="RME49" s="68"/>
      <c r="RMF49" s="68"/>
      <c r="RMG49" s="68"/>
      <c r="RMH49" s="68"/>
      <c r="RMI49" s="68"/>
      <c r="RMJ49" s="68"/>
      <c r="RMK49" s="68"/>
      <c r="RML49" s="68"/>
      <c r="RMM49" s="68"/>
      <c r="RMN49" s="68"/>
      <c r="RMO49" s="68"/>
      <c r="RMP49" s="68"/>
      <c r="RMQ49" s="68"/>
      <c r="RMR49" s="68"/>
      <c r="RMS49" s="68"/>
      <c r="RMT49" s="68"/>
      <c r="RMU49" s="68"/>
      <c r="RMV49" s="68"/>
      <c r="RMW49" s="68"/>
      <c r="RMX49" s="68"/>
      <c r="RMY49" s="68"/>
      <c r="RMZ49" s="68"/>
      <c r="RNA49" s="68"/>
      <c r="RNB49" s="68"/>
      <c r="RNC49" s="68"/>
      <c r="RND49" s="68"/>
      <c r="RNE49" s="68"/>
      <c r="RNF49" s="68"/>
      <c r="RNG49" s="68"/>
      <c r="RNH49" s="68"/>
      <c r="RNI49" s="68"/>
      <c r="RNJ49" s="68"/>
      <c r="RNK49" s="68"/>
      <c r="RNL49" s="68"/>
      <c r="RNM49" s="68"/>
      <c r="RNN49" s="68"/>
      <c r="RNO49" s="68"/>
      <c r="RNP49" s="68"/>
      <c r="RNQ49" s="68"/>
      <c r="RNR49" s="68"/>
      <c r="RNS49" s="68"/>
      <c r="RNT49" s="68"/>
      <c r="RNU49" s="68"/>
      <c r="RNV49" s="68"/>
      <c r="RNW49" s="68"/>
      <c r="RNX49" s="68"/>
      <c r="RNY49" s="68"/>
      <c r="RNZ49" s="68"/>
      <c r="ROA49" s="68"/>
      <c r="ROB49" s="68"/>
      <c r="ROC49" s="68"/>
      <c r="ROD49" s="68"/>
      <c r="ROE49" s="68"/>
      <c r="ROF49" s="68"/>
      <c r="ROG49" s="68"/>
      <c r="ROH49" s="68"/>
      <c r="ROI49" s="68"/>
      <c r="ROJ49" s="68"/>
      <c r="ROK49" s="68"/>
      <c r="ROL49" s="68"/>
      <c r="ROM49" s="68"/>
      <c r="RON49" s="68"/>
      <c r="ROO49" s="68"/>
      <c r="ROP49" s="68"/>
      <c r="ROQ49" s="68"/>
      <c r="ROR49" s="68"/>
      <c r="ROS49" s="68"/>
      <c r="ROT49" s="68"/>
      <c r="ROU49" s="68"/>
      <c r="ROV49" s="68"/>
      <c r="ROW49" s="68"/>
      <c r="ROX49" s="68"/>
      <c r="ROY49" s="68"/>
      <c r="ROZ49" s="68"/>
      <c r="RPA49" s="68"/>
      <c r="RPB49" s="68"/>
      <c r="RPC49" s="68"/>
      <c r="RPD49" s="68"/>
      <c r="RPE49" s="68"/>
      <c r="RPF49" s="68"/>
      <c r="RPG49" s="68"/>
      <c r="RPH49" s="68"/>
      <c r="RPI49" s="68"/>
      <c r="RPJ49" s="68"/>
      <c r="RPK49" s="68"/>
      <c r="RPL49" s="68"/>
      <c r="RPM49" s="68"/>
      <c r="RPN49" s="68"/>
      <c r="RPO49" s="68"/>
      <c r="RPP49" s="68"/>
      <c r="RPQ49" s="68"/>
      <c r="RPR49" s="68"/>
      <c r="RPS49" s="68"/>
      <c r="RPT49" s="68"/>
      <c r="RPU49" s="68"/>
      <c r="RPV49" s="68"/>
      <c r="RPW49" s="68"/>
      <c r="RPX49" s="68"/>
      <c r="RPY49" s="68"/>
      <c r="RPZ49" s="68"/>
      <c r="RQA49" s="68"/>
      <c r="RQB49" s="68"/>
      <c r="RQC49" s="68"/>
      <c r="RQD49" s="68"/>
      <c r="RQE49" s="68"/>
      <c r="RQF49" s="68"/>
      <c r="RQG49" s="68"/>
      <c r="RQH49" s="68"/>
      <c r="RQI49" s="68"/>
      <c r="RQJ49" s="68"/>
      <c r="RQK49" s="68"/>
      <c r="RQL49" s="68"/>
      <c r="RQM49" s="68"/>
      <c r="RQN49" s="68"/>
      <c r="RQO49" s="68"/>
      <c r="RQP49" s="68"/>
      <c r="RQQ49" s="68"/>
      <c r="RQR49" s="68"/>
      <c r="RQS49" s="68"/>
      <c r="RQT49" s="68"/>
      <c r="RQU49" s="68"/>
      <c r="RQV49" s="68"/>
      <c r="RQW49" s="68"/>
      <c r="RQX49" s="68"/>
      <c r="RQY49" s="68"/>
      <c r="RQZ49" s="68"/>
      <c r="RRA49" s="68"/>
      <c r="RRB49" s="68"/>
      <c r="RRC49" s="68"/>
      <c r="RRD49" s="68"/>
      <c r="RRE49" s="68"/>
      <c r="RRF49" s="68"/>
      <c r="RRG49" s="68"/>
      <c r="RRH49" s="68"/>
      <c r="RRI49" s="68"/>
      <c r="RRJ49" s="68"/>
      <c r="RRK49" s="68"/>
      <c r="RRL49" s="68"/>
      <c r="RRM49" s="68"/>
      <c r="RRN49" s="68"/>
      <c r="RRO49" s="68"/>
      <c r="RRP49" s="68"/>
      <c r="RRQ49" s="68"/>
      <c r="RRR49" s="68"/>
      <c r="RRS49" s="68"/>
      <c r="RRT49" s="68"/>
      <c r="RRU49" s="68"/>
      <c r="RRV49" s="68"/>
      <c r="RRW49" s="68"/>
      <c r="RRX49" s="68"/>
      <c r="RRY49" s="68"/>
      <c r="RRZ49" s="68"/>
      <c r="RSA49" s="68"/>
      <c r="RSB49" s="68"/>
      <c r="RSC49" s="68"/>
      <c r="RSD49" s="68"/>
      <c r="RSE49" s="68"/>
      <c r="RSF49" s="68"/>
      <c r="RSG49" s="68"/>
      <c r="RSH49" s="68"/>
      <c r="RSI49" s="68"/>
      <c r="RSJ49" s="68"/>
      <c r="RSK49" s="68"/>
      <c r="RSL49" s="68"/>
      <c r="RSM49" s="68"/>
      <c r="RSN49" s="68"/>
      <c r="RSO49" s="68"/>
      <c r="RSP49" s="68"/>
      <c r="RSQ49" s="68"/>
      <c r="RSR49" s="68"/>
      <c r="RSS49" s="68"/>
      <c r="RST49" s="68"/>
      <c r="RSU49" s="68"/>
      <c r="RSV49" s="68"/>
      <c r="RSW49" s="68"/>
      <c r="RSX49" s="68"/>
      <c r="RSY49" s="68"/>
      <c r="RSZ49" s="68"/>
      <c r="RTA49" s="68"/>
      <c r="RTB49" s="68"/>
      <c r="RTC49" s="68"/>
      <c r="RTD49" s="68"/>
      <c r="RTE49" s="68"/>
      <c r="RTF49" s="68"/>
      <c r="RTG49" s="68"/>
      <c r="RTH49" s="68"/>
      <c r="RTI49" s="68"/>
      <c r="RTJ49" s="68"/>
      <c r="RTK49" s="68"/>
      <c r="RTL49" s="68"/>
      <c r="RTM49" s="68"/>
      <c r="RTN49" s="68"/>
      <c r="RTO49" s="68"/>
      <c r="RTP49" s="68"/>
      <c r="RTQ49" s="68"/>
      <c r="RTR49" s="68"/>
      <c r="RTS49" s="68"/>
      <c r="RTT49" s="68"/>
      <c r="RTU49" s="68"/>
      <c r="RTV49" s="68"/>
      <c r="RTW49" s="68"/>
      <c r="RTX49" s="68"/>
      <c r="RTY49" s="68"/>
      <c r="RTZ49" s="68"/>
      <c r="RUA49" s="68"/>
      <c r="RUB49" s="68"/>
      <c r="RUC49" s="68"/>
      <c r="RUD49" s="68"/>
      <c r="RUE49" s="68"/>
      <c r="RUF49" s="68"/>
      <c r="RUG49" s="68"/>
      <c r="RUH49" s="68"/>
      <c r="RUI49" s="68"/>
      <c r="RUJ49" s="68"/>
      <c r="RUK49" s="68"/>
      <c r="RUL49" s="68"/>
      <c r="RUM49" s="68"/>
      <c r="RUN49" s="68"/>
      <c r="RUO49" s="68"/>
      <c r="RUP49" s="68"/>
      <c r="RUQ49" s="68"/>
      <c r="RUR49" s="68"/>
      <c r="RUS49" s="68"/>
      <c r="RUT49" s="68"/>
      <c r="RUU49" s="68"/>
      <c r="RUV49" s="68"/>
      <c r="RUW49" s="68"/>
      <c r="RUX49" s="68"/>
      <c r="RUY49" s="68"/>
      <c r="RUZ49" s="68"/>
      <c r="RVA49" s="68"/>
      <c r="RVB49" s="68"/>
      <c r="RVC49" s="68"/>
      <c r="RVD49" s="68"/>
      <c r="RVE49" s="68"/>
      <c r="RVF49" s="68"/>
      <c r="RVG49" s="68"/>
      <c r="RVH49" s="68"/>
      <c r="RVI49" s="68"/>
      <c r="RVJ49" s="68"/>
      <c r="RVK49" s="68"/>
      <c r="RVL49" s="68"/>
      <c r="RVM49" s="68"/>
      <c r="RVN49" s="68"/>
      <c r="RVO49" s="68"/>
      <c r="RVP49" s="68"/>
      <c r="RVQ49" s="68"/>
      <c r="RVR49" s="68"/>
      <c r="RVS49" s="68"/>
      <c r="RVT49" s="68"/>
      <c r="RVU49" s="68"/>
      <c r="RVV49" s="68"/>
      <c r="RVW49" s="68"/>
      <c r="RVX49" s="68"/>
      <c r="RVY49" s="68"/>
      <c r="RVZ49" s="68"/>
      <c r="RWA49" s="68"/>
      <c r="RWB49" s="68"/>
      <c r="RWC49" s="68"/>
      <c r="RWD49" s="68"/>
      <c r="RWE49" s="68"/>
      <c r="RWF49" s="68"/>
      <c r="RWG49" s="68"/>
      <c r="RWH49" s="68"/>
      <c r="RWI49" s="68"/>
      <c r="RWJ49" s="68"/>
      <c r="RWK49" s="68"/>
      <c r="RWL49" s="68"/>
      <c r="RWM49" s="68"/>
      <c r="RWN49" s="68"/>
      <c r="RWO49" s="68"/>
      <c r="RWP49" s="68"/>
      <c r="RWQ49" s="68"/>
      <c r="RWR49" s="68"/>
      <c r="RWS49" s="68"/>
      <c r="RWT49" s="68"/>
      <c r="RWU49" s="68"/>
      <c r="RWV49" s="68"/>
      <c r="RWW49" s="68"/>
      <c r="RWX49" s="68"/>
      <c r="RWY49" s="68"/>
      <c r="RWZ49" s="68"/>
      <c r="RXA49" s="68"/>
      <c r="RXB49" s="68"/>
      <c r="RXC49" s="68"/>
      <c r="RXD49" s="68"/>
      <c r="RXE49" s="68"/>
      <c r="RXF49" s="68"/>
      <c r="RXG49" s="68"/>
      <c r="RXH49" s="68"/>
      <c r="RXI49" s="68"/>
      <c r="RXJ49" s="68"/>
      <c r="RXK49" s="68"/>
      <c r="RXL49" s="68"/>
      <c r="RXM49" s="68"/>
      <c r="RXN49" s="68"/>
      <c r="RXO49" s="68"/>
      <c r="RXP49" s="68"/>
      <c r="RXQ49" s="68"/>
      <c r="RXR49" s="68"/>
      <c r="RXS49" s="68"/>
      <c r="RXT49" s="68"/>
      <c r="RXU49" s="68"/>
      <c r="RXV49" s="68"/>
      <c r="RXW49" s="68"/>
      <c r="RXX49" s="68"/>
      <c r="RXY49" s="68"/>
      <c r="RXZ49" s="68"/>
      <c r="RYA49" s="68"/>
      <c r="RYB49" s="68"/>
      <c r="RYC49" s="68"/>
      <c r="RYD49" s="68"/>
      <c r="RYE49" s="68"/>
      <c r="RYF49" s="68"/>
      <c r="RYG49" s="68"/>
      <c r="RYH49" s="68"/>
      <c r="RYI49" s="68"/>
      <c r="RYJ49" s="68"/>
      <c r="RYK49" s="68"/>
      <c r="RYL49" s="68"/>
      <c r="RYM49" s="68"/>
      <c r="RYN49" s="68"/>
      <c r="RYO49" s="68"/>
      <c r="RYP49" s="68"/>
      <c r="RYQ49" s="68"/>
      <c r="RYR49" s="68"/>
      <c r="RYS49" s="68"/>
      <c r="RYT49" s="68"/>
      <c r="RYU49" s="68"/>
      <c r="RYV49" s="68"/>
      <c r="RYW49" s="68"/>
      <c r="RYX49" s="68"/>
      <c r="RYY49" s="68"/>
      <c r="RYZ49" s="68"/>
      <c r="RZA49" s="68"/>
      <c r="RZB49" s="68"/>
      <c r="RZC49" s="68"/>
      <c r="RZD49" s="68"/>
      <c r="RZE49" s="68"/>
      <c r="RZF49" s="68"/>
      <c r="RZG49" s="68"/>
      <c r="RZH49" s="68"/>
      <c r="RZI49" s="68"/>
      <c r="RZJ49" s="68"/>
      <c r="RZK49" s="68"/>
      <c r="RZL49" s="68"/>
      <c r="RZM49" s="68"/>
      <c r="RZN49" s="68"/>
      <c r="RZO49" s="68"/>
      <c r="RZP49" s="68"/>
      <c r="RZQ49" s="68"/>
      <c r="RZR49" s="68"/>
      <c r="RZS49" s="68"/>
      <c r="RZT49" s="68"/>
      <c r="RZU49" s="68"/>
      <c r="RZV49" s="68"/>
      <c r="RZW49" s="68"/>
      <c r="RZX49" s="68"/>
      <c r="RZY49" s="68"/>
      <c r="RZZ49" s="68"/>
      <c r="SAA49" s="68"/>
      <c r="SAB49" s="68"/>
      <c r="SAC49" s="68"/>
      <c r="SAD49" s="68"/>
      <c r="SAE49" s="68"/>
      <c r="SAF49" s="68"/>
      <c r="SAG49" s="68"/>
      <c r="SAH49" s="68"/>
      <c r="SAI49" s="68"/>
      <c r="SAJ49" s="68"/>
      <c r="SAK49" s="68"/>
      <c r="SAL49" s="68"/>
      <c r="SAM49" s="68"/>
      <c r="SAN49" s="68"/>
      <c r="SAO49" s="68"/>
      <c r="SAP49" s="68"/>
      <c r="SAQ49" s="68"/>
      <c r="SAR49" s="68"/>
      <c r="SAS49" s="68"/>
      <c r="SAT49" s="68"/>
      <c r="SAU49" s="68"/>
      <c r="SAV49" s="68"/>
      <c r="SAW49" s="68"/>
      <c r="SAX49" s="68"/>
      <c r="SAY49" s="68"/>
      <c r="SAZ49" s="68"/>
      <c r="SBA49" s="68"/>
      <c r="SBB49" s="68"/>
      <c r="SBC49" s="68"/>
      <c r="SBD49" s="68"/>
      <c r="SBE49" s="68"/>
      <c r="SBF49" s="68"/>
      <c r="SBG49" s="68"/>
      <c r="SBH49" s="68"/>
      <c r="SBI49" s="68"/>
      <c r="SBJ49" s="68"/>
      <c r="SBK49" s="68"/>
      <c r="SBL49" s="68"/>
      <c r="SBM49" s="68"/>
      <c r="SBN49" s="68"/>
      <c r="SBO49" s="68"/>
      <c r="SBP49" s="68"/>
      <c r="SBQ49" s="68"/>
      <c r="SBR49" s="68"/>
      <c r="SBS49" s="68"/>
      <c r="SBT49" s="68"/>
      <c r="SBU49" s="68"/>
      <c r="SBV49" s="68"/>
      <c r="SBW49" s="68"/>
      <c r="SBX49" s="68"/>
      <c r="SBY49" s="68"/>
      <c r="SBZ49" s="68"/>
      <c r="SCA49" s="68"/>
      <c r="SCB49" s="68"/>
      <c r="SCC49" s="68"/>
      <c r="SCD49" s="68"/>
      <c r="SCE49" s="68"/>
      <c r="SCF49" s="68"/>
      <c r="SCG49" s="68"/>
      <c r="SCH49" s="68"/>
      <c r="SCI49" s="68"/>
      <c r="SCJ49" s="68"/>
      <c r="SCK49" s="68"/>
      <c r="SCL49" s="68"/>
      <c r="SCM49" s="68"/>
      <c r="SCN49" s="68"/>
      <c r="SCO49" s="68"/>
      <c r="SCP49" s="68"/>
      <c r="SCQ49" s="68"/>
      <c r="SCR49" s="68"/>
      <c r="SCS49" s="68"/>
      <c r="SCT49" s="68"/>
      <c r="SCU49" s="68"/>
      <c r="SCV49" s="68"/>
      <c r="SCW49" s="68"/>
      <c r="SCX49" s="68"/>
      <c r="SCY49" s="68"/>
      <c r="SCZ49" s="68"/>
      <c r="SDA49" s="68"/>
      <c r="SDB49" s="68"/>
      <c r="SDC49" s="68"/>
      <c r="SDD49" s="68"/>
      <c r="SDE49" s="68"/>
      <c r="SDF49" s="68"/>
      <c r="SDG49" s="68"/>
      <c r="SDH49" s="68"/>
      <c r="SDI49" s="68"/>
      <c r="SDJ49" s="68"/>
      <c r="SDK49" s="68"/>
      <c r="SDL49" s="68"/>
      <c r="SDM49" s="68"/>
      <c r="SDN49" s="68"/>
      <c r="SDO49" s="68"/>
      <c r="SDP49" s="68"/>
      <c r="SDQ49" s="68"/>
      <c r="SDR49" s="68"/>
      <c r="SDS49" s="68"/>
      <c r="SDT49" s="68"/>
      <c r="SDU49" s="68"/>
      <c r="SDV49" s="68"/>
      <c r="SDW49" s="68"/>
      <c r="SDX49" s="68"/>
      <c r="SDY49" s="68"/>
      <c r="SDZ49" s="68"/>
      <c r="SEA49" s="68"/>
      <c r="SEB49" s="68"/>
      <c r="SEC49" s="68"/>
      <c r="SED49" s="68"/>
      <c r="SEE49" s="68"/>
      <c r="SEF49" s="68"/>
      <c r="SEG49" s="68"/>
      <c r="SEH49" s="68"/>
      <c r="SEI49" s="68"/>
      <c r="SEJ49" s="68"/>
      <c r="SEK49" s="68"/>
      <c r="SEL49" s="68"/>
      <c r="SEM49" s="68"/>
      <c r="SEN49" s="68"/>
      <c r="SEO49" s="68"/>
      <c r="SEP49" s="68"/>
      <c r="SEQ49" s="68"/>
      <c r="SER49" s="68"/>
      <c r="SES49" s="68"/>
      <c r="SET49" s="68"/>
      <c r="SEU49" s="68"/>
      <c r="SEV49" s="68"/>
      <c r="SEW49" s="68"/>
      <c r="SEX49" s="68"/>
      <c r="SEY49" s="68"/>
      <c r="SEZ49" s="68"/>
      <c r="SFA49" s="68"/>
      <c r="SFB49" s="68"/>
      <c r="SFC49" s="68"/>
      <c r="SFD49" s="68"/>
      <c r="SFE49" s="68"/>
      <c r="SFF49" s="68"/>
      <c r="SFG49" s="68"/>
      <c r="SFH49" s="68"/>
      <c r="SFI49" s="68"/>
      <c r="SFJ49" s="68"/>
      <c r="SFK49" s="68"/>
      <c r="SFL49" s="68"/>
      <c r="SFM49" s="68"/>
      <c r="SFN49" s="68"/>
      <c r="SFO49" s="68"/>
      <c r="SFP49" s="68"/>
      <c r="SFQ49" s="68"/>
      <c r="SFR49" s="68"/>
      <c r="SFS49" s="68"/>
      <c r="SFT49" s="68"/>
      <c r="SFU49" s="68"/>
      <c r="SFV49" s="68"/>
      <c r="SFW49" s="68"/>
      <c r="SFX49" s="68"/>
      <c r="SFY49" s="68"/>
      <c r="SFZ49" s="68"/>
      <c r="SGA49" s="68"/>
      <c r="SGB49" s="68"/>
      <c r="SGC49" s="68"/>
      <c r="SGD49" s="68"/>
      <c r="SGE49" s="68"/>
      <c r="SGF49" s="68"/>
      <c r="SGG49" s="68"/>
      <c r="SGH49" s="68"/>
      <c r="SGI49" s="68"/>
      <c r="SGJ49" s="68"/>
      <c r="SGK49" s="68"/>
      <c r="SGL49" s="68"/>
      <c r="SGM49" s="68"/>
      <c r="SGN49" s="68"/>
      <c r="SGO49" s="68"/>
      <c r="SGP49" s="68"/>
      <c r="SGQ49" s="68"/>
      <c r="SGR49" s="68"/>
      <c r="SGS49" s="68"/>
      <c r="SGT49" s="68"/>
      <c r="SGU49" s="68"/>
      <c r="SGV49" s="68"/>
      <c r="SGW49" s="68"/>
      <c r="SGX49" s="68"/>
      <c r="SGY49" s="68"/>
      <c r="SGZ49" s="68"/>
      <c r="SHA49" s="68"/>
      <c r="SHB49" s="68"/>
      <c r="SHC49" s="68"/>
      <c r="SHD49" s="68"/>
      <c r="SHE49" s="68"/>
      <c r="SHF49" s="68"/>
      <c r="SHG49" s="68"/>
      <c r="SHH49" s="68"/>
      <c r="SHI49" s="68"/>
      <c r="SHJ49" s="68"/>
      <c r="SHK49" s="68"/>
      <c r="SHL49" s="68"/>
      <c r="SHM49" s="68"/>
      <c r="SHN49" s="68"/>
      <c r="SHO49" s="68"/>
      <c r="SHP49" s="68"/>
      <c r="SHQ49" s="68"/>
      <c r="SHR49" s="68"/>
      <c r="SHS49" s="68"/>
      <c r="SHT49" s="68"/>
      <c r="SHU49" s="68"/>
      <c r="SHV49" s="68"/>
      <c r="SHW49" s="68"/>
      <c r="SHX49" s="68"/>
      <c r="SHY49" s="68"/>
      <c r="SHZ49" s="68"/>
      <c r="SIA49" s="68"/>
      <c r="SIB49" s="68"/>
      <c r="SIC49" s="68"/>
      <c r="SID49" s="68"/>
      <c r="SIE49" s="68"/>
      <c r="SIF49" s="68"/>
      <c r="SIG49" s="68"/>
      <c r="SIH49" s="68"/>
      <c r="SII49" s="68"/>
      <c r="SIJ49" s="68"/>
      <c r="SIK49" s="68"/>
      <c r="SIL49" s="68"/>
      <c r="SIM49" s="68"/>
      <c r="SIN49" s="68"/>
      <c r="SIO49" s="68"/>
      <c r="SIP49" s="68"/>
      <c r="SIQ49" s="68"/>
      <c r="SIR49" s="68"/>
      <c r="SIS49" s="68"/>
      <c r="SIT49" s="68"/>
      <c r="SIU49" s="68"/>
      <c r="SIV49" s="68"/>
      <c r="SIW49" s="68"/>
      <c r="SIX49" s="68"/>
      <c r="SIY49" s="68"/>
      <c r="SIZ49" s="68"/>
      <c r="SJA49" s="68"/>
      <c r="SJB49" s="68"/>
      <c r="SJC49" s="68"/>
      <c r="SJD49" s="68"/>
      <c r="SJE49" s="68"/>
      <c r="SJF49" s="68"/>
      <c r="SJG49" s="68"/>
      <c r="SJH49" s="68"/>
      <c r="SJI49" s="68"/>
      <c r="SJJ49" s="68"/>
      <c r="SJK49" s="68"/>
      <c r="SJL49" s="68"/>
      <c r="SJM49" s="68"/>
      <c r="SJN49" s="68"/>
      <c r="SJO49" s="68"/>
      <c r="SJP49" s="68"/>
      <c r="SJQ49" s="68"/>
      <c r="SJR49" s="68"/>
      <c r="SJS49" s="68"/>
      <c r="SJT49" s="68"/>
      <c r="SJU49" s="68"/>
      <c r="SJV49" s="68"/>
      <c r="SJW49" s="68"/>
      <c r="SJX49" s="68"/>
      <c r="SJY49" s="68"/>
      <c r="SJZ49" s="68"/>
      <c r="SKA49" s="68"/>
      <c r="SKB49" s="68"/>
      <c r="SKC49" s="68"/>
      <c r="SKD49" s="68"/>
      <c r="SKE49" s="68"/>
      <c r="SKF49" s="68"/>
      <c r="SKG49" s="68"/>
      <c r="SKH49" s="68"/>
      <c r="SKI49" s="68"/>
      <c r="SKJ49" s="68"/>
      <c r="SKK49" s="68"/>
      <c r="SKL49" s="68"/>
      <c r="SKM49" s="68"/>
      <c r="SKN49" s="68"/>
      <c r="SKO49" s="68"/>
      <c r="SKP49" s="68"/>
      <c r="SKQ49" s="68"/>
      <c r="SKR49" s="68"/>
      <c r="SKS49" s="68"/>
      <c r="SKT49" s="68"/>
      <c r="SKU49" s="68"/>
      <c r="SKV49" s="68"/>
      <c r="SKW49" s="68"/>
      <c r="SKX49" s="68"/>
      <c r="SKY49" s="68"/>
      <c r="SKZ49" s="68"/>
      <c r="SLA49" s="68"/>
      <c r="SLB49" s="68"/>
      <c r="SLC49" s="68"/>
      <c r="SLD49" s="68"/>
      <c r="SLE49" s="68"/>
      <c r="SLF49" s="68"/>
      <c r="SLG49" s="68"/>
      <c r="SLH49" s="68"/>
      <c r="SLI49" s="68"/>
      <c r="SLJ49" s="68"/>
      <c r="SLK49" s="68"/>
      <c r="SLL49" s="68"/>
      <c r="SLM49" s="68"/>
      <c r="SLN49" s="68"/>
      <c r="SLO49" s="68"/>
      <c r="SLP49" s="68"/>
      <c r="SLQ49" s="68"/>
      <c r="SLR49" s="68"/>
      <c r="SLS49" s="68"/>
      <c r="SLT49" s="68"/>
      <c r="SLU49" s="68"/>
      <c r="SLV49" s="68"/>
      <c r="SLW49" s="68"/>
      <c r="SLX49" s="68"/>
      <c r="SLY49" s="68"/>
      <c r="SLZ49" s="68"/>
      <c r="SMA49" s="68"/>
      <c r="SMB49" s="68"/>
      <c r="SMC49" s="68"/>
      <c r="SMD49" s="68"/>
      <c r="SME49" s="68"/>
      <c r="SMF49" s="68"/>
      <c r="SMG49" s="68"/>
      <c r="SMH49" s="68"/>
      <c r="SMI49" s="68"/>
      <c r="SMJ49" s="68"/>
      <c r="SMK49" s="68"/>
      <c r="SML49" s="68"/>
      <c r="SMM49" s="68"/>
      <c r="SMN49" s="68"/>
      <c r="SMO49" s="68"/>
      <c r="SMP49" s="68"/>
      <c r="SMQ49" s="68"/>
      <c r="SMR49" s="68"/>
      <c r="SMS49" s="68"/>
      <c r="SMT49" s="68"/>
      <c r="SMU49" s="68"/>
      <c r="SMV49" s="68"/>
      <c r="SMW49" s="68"/>
      <c r="SMX49" s="68"/>
      <c r="SMY49" s="68"/>
      <c r="SMZ49" s="68"/>
      <c r="SNA49" s="68"/>
      <c r="SNB49" s="68"/>
      <c r="SNC49" s="68"/>
      <c r="SND49" s="68"/>
      <c r="SNE49" s="68"/>
      <c r="SNF49" s="68"/>
      <c r="SNG49" s="68"/>
      <c r="SNH49" s="68"/>
      <c r="SNI49" s="68"/>
      <c r="SNJ49" s="68"/>
      <c r="SNK49" s="68"/>
      <c r="SNL49" s="68"/>
      <c r="SNM49" s="68"/>
      <c r="SNN49" s="68"/>
      <c r="SNO49" s="68"/>
      <c r="SNP49" s="68"/>
      <c r="SNQ49" s="68"/>
      <c r="SNR49" s="68"/>
      <c r="SNS49" s="68"/>
      <c r="SNT49" s="68"/>
      <c r="SNU49" s="68"/>
      <c r="SNV49" s="68"/>
      <c r="SNW49" s="68"/>
      <c r="SNX49" s="68"/>
      <c r="SNY49" s="68"/>
      <c r="SNZ49" s="68"/>
      <c r="SOA49" s="68"/>
      <c r="SOB49" s="68"/>
      <c r="SOC49" s="68"/>
      <c r="SOD49" s="68"/>
      <c r="SOE49" s="68"/>
      <c r="SOF49" s="68"/>
      <c r="SOG49" s="68"/>
      <c r="SOH49" s="68"/>
      <c r="SOI49" s="68"/>
      <c r="SOJ49" s="68"/>
      <c r="SOK49" s="68"/>
      <c r="SOL49" s="68"/>
      <c r="SOM49" s="68"/>
      <c r="SON49" s="68"/>
      <c r="SOO49" s="68"/>
      <c r="SOP49" s="68"/>
      <c r="SOQ49" s="68"/>
      <c r="SOR49" s="68"/>
      <c r="SOS49" s="68"/>
      <c r="SOT49" s="68"/>
      <c r="SOU49" s="68"/>
      <c r="SOV49" s="68"/>
      <c r="SOW49" s="68"/>
      <c r="SOX49" s="68"/>
      <c r="SOY49" s="68"/>
      <c r="SOZ49" s="68"/>
      <c r="SPA49" s="68"/>
      <c r="SPB49" s="68"/>
      <c r="SPC49" s="68"/>
      <c r="SPD49" s="68"/>
      <c r="SPE49" s="68"/>
      <c r="SPF49" s="68"/>
      <c r="SPG49" s="68"/>
      <c r="SPH49" s="68"/>
      <c r="SPI49" s="68"/>
      <c r="SPJ49" s="68"/>
      <c r="SPK49" s="68"/>
      <c r="SPL49" s="68"/>
      <c r="SPM49" s="68"/>
      <c r="SPN49" s="68"/>
      <c r="SPO49" s="68"/>
      <c r="SPP49" s="68"/>
      <c r="SPQ49" s="68"/>
      <c r="SPR49" s="68"/>
      <c r="SPS49" s="68"/>
      <c r="SPT49" s="68"/>
      <c r="SPU49" s="68"/>
      <c r="SPV49" s="68"/>
      <c r="SPW49" s="68"/>
      <c r="SPX49" s="68"/>
      <c r="SPY49" s="68"/>
      <c r="SPZ49" s="68"/>
      <c r="SQA49" s="68"/>
      <c r="SQB49" s="68"/>
      <c r="SQC49" s="68"/>
      <c r="SQD49" s="68"/>
      <c r="SQE49" s="68"/>
      <c r="SQF49" s="68"/>
      <c r="SQG49" s="68"/>
      <c r="SQH49" s="68"/>
      <c r="SQI49" s="68"/>
      <c r="SQJ49" s="68"/>
      <c r="SQK49" s="68"/>
      <c r="SQL49" s="68"/>
      <c r="SQM49" s="68"/>
      <c r="SQN49" s="68"/>
      <c r="SQO49" s="68"/>
      <c r="SQP49" s="68"/>
      <c r="SQQ49" s="68"/>
      <c r="SQR49" s="68"/>
      <c r="SQS49" s="68"/>
      <c r="SQT49" s="68"/>
      <c r="SQU49" s="68"/>
      <c r="SQV49" s="68"/>
      <c r="SQW49" s="68"/>
      <c r="SQX49" s="68"/>
      <c r="SQY49" s="68"/>
      <c r="SQZ49" s="68"/>
      <c r="SRA49" s="68"/>
      <c r="SRB49" s="68"/>
      <c r="SRC49" s="68"/>
      <c r="SRD49" s="68"/>
      <c r="SRE49" s="68"/>
      <c r="SRF49" s="68"/>
      <c r="SRG49" s="68"/>
      <c r="SRH49" s="68"/>
      <c r="SRI49" s="68"/>
      <c r="SRJ49" s="68"/>
      <c r="SRK49" s="68"/>
      <c r="SRL49" s="68"/>
      <c r="SRM49" s="68"/>
      <c r="SRN49" s="68"/>
      <c r="SRO49" s="68"/>
      <c r="SRP49" s="68"/>
      <c r="SRQ49" s="68"/>
      <c r="SRR49" s="68"/>
      <c r="SRS49" s="68"/>
      <c r="SRT49" s="68"/>
      <c r="SRU49" s="68"/>
      <c r="SRV49" s="68"/>
      <c r="SRW49" s="68"/>
      <c r="SRX49" s="68"/>
      <c r="SRY49" s="68"/>
      <c r="SRZ49" s="68"/>
      <c r="SSA49" s="68"/>
      <c r="SSB49" s="68"/>
      <c r="SSC49" s="68"/>
      <c r="SSD49" s="68"/>
      <c r="SSE49" s="68"/>
      <c r="SSF49" s="68"/>
      <c r="SSG49" s="68"/>
      <c r="SSH49" s="68"/>
      <c r="SSI49" s="68"/>
      <c r="SSJ49" s="68"/>
      <c r="SSK49" s="68"/>
      <c r="SSL49" s="68"/>
      <c r="SSM49" s="68"/>
      <c r="SSN49" s="68"/>
      <c r="SSO49" s="68"/>
      <c r="SSP49" s="68"/>
      <c r="SSQ49" s="68"/>
      <c r="SSR49" s="68"/>
      <c r="SSS49" s="68"/>
      <c r="SST49" s="68"/>
      <c r="SSU49" s="68"/>
      <c r="SSV49" s="68"/>
      <c r="SSW49" s="68"/>
      <c r="SSX49" s="68"/>
      <c r="SSY49" s="68"/>
      <c r="SSZ49" s="68"/>
      <c r="STA49" s="68"/>
      <c r="STB49" s="68"/>
      <c r="STC49" s="68"/>
      <c r="STD49" s="68"/>
      <c r="STE49" s="68"/>
      <c r="STF49" s="68"/>
      <c r="STG49" s="68"/>
      <c r="STH49" s="68"/>
      <c r="STI49" s="68"/>
      <c r="STJ49" s="68"/>
      <c r="STK49" s="68"/>
      <c r="STL49" s="68"/>
      <c r="STM49" s="68"/>
      <c r="STN49" s="68"/>
      <c r="STO49" s="68"/>
      <c r="STP49" s="68"/>
      <c r="STQ49" s="68"/>
      <c r="STR49" s="68"/>
      <c r="STS49" s="68"/>
      <c r="STT49" s="68"/>
      <c r="STU49" s="68"/>
      <c r="STV49" s="68"/>
      <c r="STW49" s="68"/>
      <c r="STX49" s="68"/>
      <c r="STY49" s="68"/>
      <c r="STZ49" s="68"/>
      <c r="SUA49" s="68"/>
      <c r="SUB49" s="68"/>
      <c r="SUC49" s="68"/>
      <c r="SUD49" s="68"/>
      <c r="SUE49" s="68"/>
      <c r="SUF49" s="68"/>
      <c r="SUG49" s="68"/>
      <c r="SUH49" s="68"/>
      <c r="SUI49" s="68"/>
      <c r="SUJ49" s="68"/>
      <c r="SUK49" s="68"/>
      <c r="SUL49" s="68"/>
      <c r="SUM49" s="68"/>
      <c r="SUN49" s="68"/>
      <c r="SUO49" s="68"/>
      <c r="SUP49" s="68"/>
      <c r="SUQ49" s="68"/>
      <c r="SUR49" s="68"/>
      <c r="SUS49" s="68"/>
      <c r="SUT49" s="68"/>
      <c r="SUU49" s="68"/>
      <c r="SUV49" s="68"/>
      <c r="SUW49" s="68"/>
      <c r="SUX49" s="68"/>
      <c r="SUY49" s="68"/>
      <c r="SUZ49" s="68"/>
      <c r="SVA49" s="68"/>
      <c r="SVB49" s="68"/>
      <c r="SVC49" s="68"/>
      <c r="SVD49" s="68"/>
      <c r="SVE49" s="68"/>
      <c r="SVF49" s="68"/>
      <c r="SVG49" s="68"/>
      <c r="SVH49" s="68"/>
      <c r="SVI49" s="68"/>
      <c r="SVJ49" s="68"/>
      <c r="SVK49" s="68"/>
      <c r="SVL49" s="68"/>
      <c r="SVM49" s="68"/>
      <c r="SVN49" s="68"/>
      <c r="SVO49" s="68"/>
      <c r="SVP49" s="68"/>
      <c r="SVQ49" s="68"/>
      <c r="SVR49" s="68"/>
      <c r="SVS49" s="68"/>
      <c r="SVT49" s="68"/>
      <c r="SVU49" s="68"/>
      <c r="SVV49" s="68"/>
      <c r="SVW49" s="68"/>
      <c r="SVX49" s="68"/>
      <c r="SVY49" s="68"/>
      <c r="SVZ49" s="68"/>
      <c r="SWA49" s="68"/>
      <c r="SWB49" s="68"/>
      <c r="SWC49" s="68"/>
      <c r="SWD49" s="68"/>
      <c r="SWE49" s="68"/>
      <c r="SWF49" s="68"/>
      <c r="SWG49" s="68"/>
      <c r="SWH49" s="68"/>
      <c r="SWI49" s="68"/>
      <c r="SWJ49" s="68"/>
      <c r="SWK49" s="68"/>
      <c r="SWL49" s="68"/>
      <c r="SWM49" s="68"/>
      <c r="SWN49" s="68"/>
      <c r="SWO49" s="68"/>
      <c r="SWP49" s="68"/>
      <c r="SWQ49" s="68"/>
      <c r="SWR49" s="68"/>
      <c r="SWS49" s="68"/>
      <c r="SWT49" s="68"/>
      <c r="SWU49" s="68"/>
      <c r="SWV49" s="68"/>
      <c r="SWW49" s="68"/>
      <c r="SWX49" s="68"/>
      <c r="SWY49" s="68"/>
      <c r="SWZ49" s="68"/>
      <c r="SXA49" s="68"/>
      <c r="SXB49" s="68"/>
      <c r="SXC49" s="68"/>
      <c r="SXD49" s="68"/>
      <c r="SXE49" s="68"/>
      <c r="SXF49" s="68"/>
      <c r="SXG49" s="68"/>
      <c r="SXH49" s="68"/>
      <c r="SXI49" s="68"/>
      <c r="SXJ49" s="68"/>
      <c r="SXK49" s="68"/>
      <c r="SXL49" s="68"/>
      <c r="SXM49" s="68"/>
      <c r="SXN49" s="68"/>
      <c r="SXO49" s="68"/>
      <c r="SXP49" s="68"/>
      <c r="SXQ49" s="68"/>
      <c r="SXR49" s="68"/>
      <c r="SXS49" s="68"/>
      <c r="SXT49" s="68"/>
      <c r="SXU49" s="68"/>
      <c r="SXV49" s="68"/>
      <c r="SXW49" s="68"/>
      <c r="SXX49" s="68"/>
      <c r="SXY49" s="68"/>
      <c r="SXZ49" s="68"/>
      <c r="SYA49" s="68"/>
      <c r="SYB49" s="68"/>
      <c r="SYC49" s="68"/>
      <c r="SYD49" s="68"/>
      <c r="SYE49" s="68"/>
      <c r="SYF49" s="68"/>
      <c r="SYG49" s="68"/>
      <c r="SYH49" s="68"/>
      <c r="SYI49" s="68"/>
      <c r="SYJ49" s="68"/>
      <c r="SYK49" s="68"/>
      <c r="SYL49" s="68"/>
      <c r="SYM49" s="68"/>
      <c r="SYN49" s="68"/>
      <c r="SYO49" s="68"/>
      <c r="SYP49" s="68"/>
      <c r="SYQ49" s="68"/>
      <c r="SYR49" s="68"/>
      <c r="SYS49" s="68"/>
      <c r="SYT49" s="68"/>
      <c r="SYU49" s="68"/>
      <c r="SYV49" s="68"/>
      <c r="SYW49" s="68"/>
      <c r="SYX49" s="68"/>
      <c r="SYY49" s="68"/>
      <c r="SYZ49" s="68"/>
      <c r="SZA49" s="68"/>
      <c r="SZB49" s="68"/>
      <c r="SZC49" s="68"/>
      <c r="SZD49" s="68"/>
      <c r="SZE49" s="68"/>
      <c r="SZF49" s="68"/>
      <c r="SZG49" s="68"/>
      <c r="SZH49" s="68"/>
      <c r="SZI49" s="68"/>
      <c r="SZJ49" s="68"/>
      <c r="SZK49" s="68"/>
      <c r="SZL49" s="68"/>
      <c r="SZM49" s="68"/>
      <c r="SZN49" s="68"/>
      <c r="SZO49" s="68"/>
      <c r="SZP49" s="68"/>
      <c r="SZQ49" s="68"/>
      <c r="SZR49" s="68"/>
      <c r="SZS49" s="68"/>
      <c r="SZT49" s="68"/>
      <c r="SZU49" s="68"/>
      <c r="SZV49" s="68"/>
      <c r="SZW49" s="68"/>
      <c r="SZX49" s="68"/>
      <c r="SZY49" s="68"/>
      <c r="SZZ49" s="68"/>
      <c r="TAA49" s="68"/>
      <c r="TAB49" s="68"/>
      <c r="TAC49" s="68"/>
      <c r="TAD49" s="68"/>
      <c r="TAE49" s="68"/>
      <c r="TAF49" s="68"/>
      <c r="TAG49" s="68"/>
      <c r="TAH49" s="68"/>
      <c r="TAI49" s="68"/>
      <c r="TAJ49" s="68"/>
      <c r="TAK49" s="68"/>
      <c r="TAL49" s="68"/>
      <c r="TAM49" s="68"/>
      <c r="TAN49" s="68"/>
      <c r="TAO49" s="68"/>
      <c r="TAP49" s="68"/>
      <c r="TAQ49" s="68"/>
      <c r="TAR49" s="68"/>
      <c r="TAS49" s="68"/>
      <c r="TAT49" s="68"/>
      <c r="TAU49" s="68"/>
      <c r="TAV49" s="68"/>
      <c r="TAW49" s="68"/>
      <c r="TAX49" s="68"/>
      <c r="TAY49" s="68"/>
      <c r="TAZ49" s="68"/>
      <c r="TBA49" s="68"/>
      <c r="TBB49" s="68"/>
      <c r="TBC49" s="68"/>
      <c r="TBD49" s="68"/>
      <c r="TBE49" s="68"/>
      <c r="TBF49" s="68"/>
      <c r="TBG49" s="68"/>
      <c r="TBH49" s="68"/>
      <c r="TBI49" s="68"/>
      <c r="TBJ49" s="68"/>
      <c r="TBK49" s="68"/>
      <c r="TBL49" s="68"/>
      <c r="TBM49" s="68"/>
      <c r="TBN49" s="68"/>
      <c r="TBO49" s="68"/>
      <c r="TBP49" s="68"/>
      <c r="TBQ49" s="68"/>
      <c r="TBR49" s="68"/>
      <c r="TBS49" s="68"/>
      <c r="TBT49" s="68"/>
      <c r="TBU49" s="68"/>
      <c r="TBV49" s="68"/>
      <c r="TBW49" s="68"/>
      <c r="TBX49" s="68"/>
      <c r="TBY49" s="68"/>
      <c r="TBZ49" s="68"/>
      <c r="TCA49" s="68"/>
      <c r="TCB49" s="68"/>
      <c r="TCC49" s="68"/>
      <c r="TCD49" s="68"/>
      <c r="TCE49" s="68"/>
      <c r="TCF49" s="68"/>
      <c r="TCG49" s="68"/>
      <c r="TCH49" s="68"/>
      <c r="TCI49" s="68"/>
      <c r="TCJ49" s="68"/>
      <c r="TCK49" s="68"/>
      <c r="TCL49" s="68"/>
      <c r="TCM49" s="68"/>
      <c r="TCN49" s="68"/>
      <c r="TCO49" s="68"/>
      <c r="TCP49" s="68"/>
      <c r="TCQ49" s="68"/>
      <c r="TCR49" s="68"/>
      <c r="TCS49" s="68"/>
      <c r="TCT49" s="68"/>
      <c r="TCU49" s="68"/>
      <c r="TCV49" s="68"/>
      <c r="TCW49" s="68"/>
      <c r="TCX49" s="68"/>
      <c r="TCY49" s="68"/>
      <c r="TCZ49" s="68"/>
      <c r="TDA49" s="68"/>
      <c r="TDB49" s="68"/>
      <c r="TDC49" s="68"/>
      <c r="TDD49" s="68"/>
      <c r="TDE49" s="68"/>
      <c r="TDF49" s="68"/>
      <c r="TDG49" s="68"/>
      <c r="TDH49" s="68"/>
      <c r="TDI49" s="68"/>
      <c r="TDJ49" s="68"/>
      <c r="TDK49" s="68"/>
      <c r="TDL49" s="68"/>
      <c r="TDM49" s="68"/>
      <c r="TDN49" s="68"/>
      <c r="TDO49" s="68"/>
      <c r="TDP49" s="68"/>
      <c r="TDQ49" s="68"/>
      <c r="TDR49" s="68"/>
      <c r="TDS49" s="68"/>
      <c r="TDT49" s="68"/>
      <c r="TDU49" s="68"/>
      <c r="TDV49" s="68"/>
      <c r="TDW49" s="68"/>
      <c r="TDX49" s="68"/>
      <c r="TDY49" s="68"/>
      <c r="TDZ49" s="68"/>
      <c r="TEA49" s="68"/>
      <c r="TEB49" s="68"/>
      <c r="TEC49" s="68"/>
      <c r="TED49" s="68"/>
      <c r="TEE49" s="68"/>
      <c r="TEF49" s="68"/>
      <c r="TEG49" s="68"/>
      <c r="TEH49" s="68"/>
      <c r="TEI49" s="68"/>
      <c r="TEJ49" s="68"/>
      <c r="TEK49" s="68"/>
      <c r="TEL49" s="68"/>
      <c r="TEM49" s="68"/>
      <c r="TEN49" s="68"/>
      <c r="TEO49" s="68"/>
      <c r="TEP49" s="68"/>
      <c r="TEQ49" s="68"/>
      <c r="TER49" s="68"/>
      <c r="TES49" s="68"/>
      <c r="TET49" s="68"/>
      <c r="TEU49" s="68"/>
      <c r="TEV49" s="68"/>
      <c r="TEW49" s="68"/>
      <c r="TEX49" s="68"/>
      <c r="TEY49" s="68"/>
      <c r="TEZ49" s="68"/>
      <c r="TFA49" s="68"/>
      <c r="TFB49" s="68"/>
      <c r="TFC49" s="68"/>
      <c r="TFD49" s="68"/>
      <c r="TFE49" s="68"/>
      <c r="TFF49" s="68"/>
      <c r="TFG49" s="68"/>
      <c r="TFH49" s="68"/>
      <c r="TFI49" s="68"/>
      <c r="TFJ49" s="68"/>
      <c r="TFK49" s="68"/>
      <c r="TFL49" s="68"/>
      <c r="TFM49" s="68"/>
      <c r="TFN49" s="68"/>
      <c r="TFO49" s="68"/>
      <c r="TFP49" s="68"/>
      <c r="TFQ49" s="68"/>
      <c r="TFR49" s="68"/>
      <c r="TFS49" s="68"/>
      <c r="TFT49" s="68"/>
      <c r="TFU49" s="68"/>
      <c r="TFV49" s="68"/>
      <c r="TFW49" s="68"/>
      <c r="TFX49" s="68"/>
      <c r="TFY49" s="68"/>
      <c r="TFZ49" s="68"/>
      <c r="TGA49" s="68"/>
      <c r="TGB49" s="68"/>
      <c r="TGC49" s="68"/>
      <c r="TGD49" s="68"/>
      <c r="TGE49" s="68"/>
      <c r="TGF49" s="68"/>
      <c r="TGG49" s="68"/>
      <c r="TGH49" s="68"/>
      <c r="TGI49" s="68"/>
      <c r="TGJ49" s="68"/>
      <c r="TGK49" s="68"/>
      <c r="TGL49" s="68"/>
      <c r="TGM49" s="68"/>
      <c r="TGN49" s="68"/>
      <c r="TGO49" s="68"/>
      <c r="TGP49" s="68"/>
      <c r="TGQ49" s="68"/>
      <c r="TGR49" s="68"/>
      <c r="TGS49" s="68"/>
      <c r="TGT49" s="68"/>
      <c r="TGU49" s="68"/>
      <c r="TGV49" s="68"/>
      <c r="TGW49" s="68"/>
      <c r="TGX49" s="68"/>
      <c r="TGY49" s="68"/>
      <c r="TGZ49" s="68"/>
      <c r="THA49" s="68"/>
      <c r="THB49" s="68"/>
      <c r="THC49" s="68"/>
      <c r="THD49" s="68"/>
      <c r="THE49" s="68"/>
      <c r="THF49" s="68"/>
      <c r="THG49" s="68"/>
      <c r="THH49" s="68"/>
      <c r="THI49" s="68"/>
      <c r="THJ49" s="68"/>
      <c r="THK49" s="68"/>
      <c r="THL49" s="68"/>
      <c r="THM49" s="68"/>
      <c r="THN49" s="68"/>
      <c r="THO49" s="68"/>
      <c r="THP49" s="68"/>
      <c r="THQ49" s="68"/>
      <c r="THR49" s="68"/>
      <c r="THS49" s="68"/>
      <c r="THT49" s="68"/>
      <c r="THU49" s="68"/>
      <c r="THV49" s="68"/>
      <c r="THW49" s="68"/>
      <c r="THX49" s="68"/>
      <c r="THY49" s="68"/>
      <c r="THZ49" s="68"/>
      <c r="TIA49" s="68"/>
      <c r="TIB49" s="68"/>
      <c r="TIC49" s="68"/>
      <c r="TID49" s="68"/>
      <c r="TIE49" s="68"/>
      <c r="TIF49" s="68"/>
      <c r="TIG49" s="68"/>
      <c r="TIH49" s="68"/>
      <c r="TII49" s="68"/>
      <c r="TIJ49" s="68"/>
      <c r="TIK49" s="68"/>
      <c r="TIL49" s="68"/>
      <c r="TIM49" s="68"/>
      <c r="TIN49" s="68"/>
      <c r="TIO49" s="68"/>
      <c r="TIP49" s="68"/>
      <c r="TIQ49" s="68"/>
      <c r="TIR49" s="68"/>
      <c r="TIS49" s="68"/>
      <c r="TIT49" s="68"/>
      <c r="TIU49" s="68"/>
      <c r="TIV49" s="68"/>
      <c r="TIW49" s="68"/>
      <c r="TIX49" s="68"/>
      <c r="TIY49" s="68"/>
      <c r="TIZ49" s="68"/>
      <c r="TJA49" s="68"/>
      <c r="TJB49" s="68"/>
      <c r="TJC49" s="68"/>
      <c r="TJD49" s="68"/>
      <c r="TJE49" s="68"/>
      <c r="TJF49" s="68"/>
      <c r="TJG49" s="68"/>
      <c r="TJH49" s="68"/>
      <c r="TJI49" s="68"/>
      <c r="TJJ49" s="68"/>
      <c r="TJK49" s="68"/>
      <c r="TJL49" s="68"/>
      <c r="TJM49" s="68"/>
      <c r="TJN49" s="68"/>
      <c r="TJO49" s="68"/>
      <c r="TJP49" s="68"/>
      <c r="TJQ49" s="68"/>
      <c r="TJR49" s="68"/>
      <c r="TJS49" s="68"/>
      <c r="TJT49" s="68"/>
      <c r="TJU49" s="68"/>
      <c r="TJV49" s="68"/>
      <c r="TJW49" s="68"/>
      <c r="TJX49" s="68"/>
      <c r="TJY49" s="68"/>
      <c r="TJZ49" s="68"/>
      <c r="TKA49" s="68"/>
      <c r="TKB49" s="68"/>
      <c r="TKC49" s="68"/>
      <c r="TKD49" s="68"/>
      <c r="TKE49" s="68"/>
      <c r="TKF49" s="68"/>
      <c r="TKG49" s="68"/>
      <c r="TKH49" s="68"/>
      <c r="TKI49" s="68"/>
      <c r="TKJ49" s="68"/>
      <c r="TKK49" s="68"/>
      <c r="TKL49" s="68"/>
      <c r="TKM49" s="68"/>
      <c r="TKN49" s="68"/>
      <c r="TKO49" s="68"/>
      <c r="TKP49" s="68"/>
      <c r="TKQ49" s="68"/>
      <c r="TKR49" s="68"/>
      <c r="TKS49" s="68"/>
      <c r="TKT49" s="68"/>
      <c r="TKU49" s="68"/>
      <c r="TKV49" s="68"/>
      <c r="TKW49" s="68"/>
      <c r="TKX49" s="68"/>
      <c r="TKY49" s="68"/>
      <c r="TKZ49" s="68"/>
      <c r="TLA49" s="68"/>
      <c r="TLB49" s="68"/>
      <c r="TLC49" s="68"/>
      <c r="TLD49" s="68"/>
      <c r="TLE49" s="68"/>
      <c r="TLF49" s="68"/>
      <c r="TLG49" s="68"/>
      <c r="TLH49" s="68"/>
      <c r="TLI49" s="68"/>
      <c r="TLJ49" s="68"/>
      <c r="TLK49" s="68"/>
      <c r="TLL49" s="68"/>
      <c r="TLM49" s="68"/>
      <c r="TLN49" s="68"/>
      <c r="TLO49" s="68"/>
      <c r="TLP49" s="68"/>
      <c r="TLQ49" s="68"/>
      <c r="TLR49" s="68"/>
      <c r="TLS49" s="68"/>
      <c r="TLT49" s="68"/>
      <c r="TLU49" s="68"/>
      <c r="TLV49" s="68"/>
      <c r="TLW49" s="68"/>
      <c r="TLX49" s="68"/>
      <c r="TLY49" s="68"/>
      <c r="TLZ49" s="68"/>
      <c r="TMA49" s="68"/>
      <c r="TMB49" s="68"/>
      <c r="TMC49" s="68"/>
      <c r="TMD49" s="68"/>
      <c r="TME49" s="68"/>
      <c r="TMF49" s="68"/>
      <c r="TMG49" s="68"/>
      <c r="TMH49" s="68"/>
      <c r="TMI49" s="68"/>
      <c r="TMJ49" s="68"/>
      <c r="TMK49" s="68"/>
      <c r="TML49" s="68"/>
      <c r="TMM49" s="68"/>
      <c r="TMN49" s="68"/>
      <c r="TMO49" s="68"/>
      <c r="TMP49" s="68"/>
      <c r="TMQ49" s="68"/>
      <c r="TMR49" s="68"/>
      <c r="TMS49" s="68"/>
      <c r="TMT49" s="68"/>
      <c r="TMU49" s="68"/>
      <c r="TMV49" s="68"/>
      <c r="TMW49" s="68"/>
      <c r="TMX49" s="68"/>
      <c r="TMY49" s="68"/>
      <c r="TMZ49" s="68"/>
      <c r="TNA49" s="68"/>
      <c r="TNB49" s="68"/>
      <c r="TNC49" s="68"/>
      <c r="TND49" s="68"/>
      <c r="TNE49" s="68"/>
      <c r="TNF49" s="68"/>
      <c r="TNG49" s="68"/>
      <c r="TNH49" s="68"/>
      <c r="TNI49" s="68"/>
      <c r="TNJ49" s="68"/>
      <c r="TNK49" s="68"/>
      <c r="TNL49" s="68"/>
      <c r="TNM49" s="68"/>
      <c r="TNN49" s="68"/>
      <c r="TNO49" s="68"/>
      <c r="TNP49" s="68"/>
      <c r="TNQ49" s="68"/>
      <c r="TNR49" s="68"/>
      <c r="TNS49" s="68"/>
      <c r="TNT49" s="68"/>
      <c r="TNU49" s="68"/>
      <c r="TNV49" s="68"/>
      <c r="TNW49" s="68"/>
      <c r="TNX49" s="68"/>
      <c r="TNY49" s="68"/>
      <c r="TNZ49" s="68"/>
      <c r="TOA49" s="68"/>
      <c r="TOB49" s="68"/>
      <c r="TOC49" s="68"/>
      <c r="TOD49" s="68"/>
      <c r="TOE49" s="68"/>
      <c r="TOF49" s="68"/>
      <c r="TOG49" s="68"/>
      <c r="TOH49" s="68"/>
      <c r="TOI49" s="68"/>
      <c r="TOJ49" s="68"/>
      <c r="TOK49" s="68"/>
      <c r="TOL49" s="68"/>
      <c r="TOM49" s="68"/>
      <c r="TON49" s="68"/>
      <c r="TOO49" s="68"/>
      <c r="TOP49" s="68"/>
      <c r="TOQ49" s="68"/>
      <c r="TOR49" s="68"/>
      <c r="TOS49" s="68"/>
      <c r="TOT49" s="68"/>
      <c r="TOU49" s="68"/>
      <c r="TOV49" s="68"/>
      <c r="TOW49" s="68"/>
      <c r="TOX49" s="68"/>
      <c r="TOY49" s="68"/>
      <c r="TOZ49" s="68"/>
      <c r="TPA49" s="68"/>
      <c r="TPB49" s="68"/>
      <c r="TPC49" s="68"/>
      <c r="TPD49" s="68"/>
      <c r="TPE49" s="68"/>
      <c r="TPF49" s="68"/>
      <c r="TPG49" s="68"/>
      <c r="TPH49" s="68"/>
      <c r="TPI49" s="68"/>
      <c r="TPJ49" s="68"/>
      <c r="TPK49" s="68"/>
      <c r="TPL49" s="68"/>
      <c r="TPM49" s="68"/>
      <c r="TPN49" s="68"/>
      <c r="TPO49" s="68"/>
      <c r="TPP49" s="68"/>
      <c r="TPQ49" s="68"/>
      <c r="TPR49" s="68"/>
      <c r="TPS49" s="68"/>
      <c r="TPT49" s="68"/>
      <c r="TPU49" s="68"/>
      <c r="TPV49" s="68"/>
      <c r="TPW49" s="68"/>
      <c r="TPX49" s="68"/>
      <c r="TPY49" s="68"/>
      <c r="TPZ49" s="68"/>
      <c r="TQA49" s="68"/>
      <c r="TQB49" s="68"/>
      <c r="TQC49" s="68"/>
      <c r="TQD49" s="68"/>
      <c r="TQE49" s="68"/>
      <c r="TQF49" s="68"/>
      <c r="TQG49" s="68"/>
      <c r="TQH49" s="68"/>
      <c r="TQI49" s="68"/>
      <c r="TQJ49" s="68"/>
      <c r="TQK49" s="68"/>
      <c r="TQL49" s="68"/>
      <c r="TQM49" s="68"/>
      <c r="TQN49" s="68"/>
      <c r="TQO49" s="68"/>
      <c r="TQP49" s="68"/>
      <c r="TQQ49" s="68"/>
      <c r="TQR49" s="68"/>
      <c r="TQS49" s="68"/>
      <c r="TQT49" s="68"/>
      <c r="TQU49" s="68"/>
      <c r="TQV49" s="68"/>
      <c r="TQW49" s="68"/>
      <c r="TQX49" s="68"/>
      <c r="TQY49" s="68"/>
      <c r="TQZ49" s="68"/>
      <c r="TRA49" s="68"/>
      <c r="TRB49" s="68"/>
      <c r="TRC49" s="68"/>
      <c r="TRD49" s="68"/>
      <c r="TRE49" s="68"/>
      <c r="TRF49" s="68"/>
      <c r="TRG49" s="68"/>
      <c r="TRH49" s="68"/>
      <c r="TRI49" s="68"/>
      <c r="TRJ49" s="68"/>
      <c r="TRK49" s="68"/>
      <c r="TRL49" s="68"/>
      <c r="TRM49" s="68"/>
      <c r="TRN49" s="68"/>
      <c r="TRO49" s="68"/>
      <c r="TRP49" s="68"/>
      <c r="TRQ49" s="68"/>
      <c r="TRR49" s="68"/>
      <c r="TRS49" s="68"/>
      <c r="TRT49" s="68"/>
      <c r="TRU49" s="68"/>
      <c r="TRV49" s="68"/>
      <c r="TRW49" s="68"/>
      <c r="TRX49" s="68"/>
      <c r="TRY49" s="68"/>
      <c r="TRZ49" s="68"/>
      <c r="TSA49" s="68"/>
      <c r="TSB49" s="68"/>
      <c r="TSC49" s="68"/>
      <c r="TSD49" s="68"/>
      <c r="TSE49" s="68"/>
      <c r="TSF49" s="68"/>
      <c r="TSG49" s="68"/>
      <c r="TSH49" s="68"/>
      <c r="TSI49" s="68"/>
      <c r="TSJ49" s="68"/>
      <c r="TSK49" s="68"/>
      <c r="TSL49" s="68"/>
      <c r="TSM49" s="68"/>
      <c r="TSN49" s="68"/>
      <c r="TSO49" s="68"/>
      <c r="TSP49" s="68"/>
      <c r="TSQ49" s="68"/>
      <c r="TSR49" s="68"/>
      <c r="TSS49" s="68"/>
      <c r="TST49" s="68"/>
      <c r="TSU49" s="68"/>
      <c r="TSV49" s="68"/>
      <c r="TSW49" s="68"/>
      <c r="TSX49" s="68"/>
      <c r="TSY49" s="68"/>
      <c r="TSZ49" s="68"/>
      <c r="TTA49" s="68"/>
      <c r="TTB49" s="68"/>
      <c r="TTC49" s="68"/>
      <c r="TTD49" s="68"/>
      <c r="TTE49" s="68"/>
      <c r="TTF49" s="68"/>
      <c r="TTG49" s="68"/>
      <c r="TTH49" s="68"/>
      <c r="TTI49" s="68"/>
      <c r="TTJ49" s="68"/>
      <c r="TTK49" s="68"/>
      <c r="TTL49" s="68"/>
      <c r="TTM49" s="68"/>
      <c r="TTN49" s="68"/>
      <c r="TTO49" s="68"/>
      <c r="TTP49" s="68"/>
      <c r="TTQ49" s="68"/>
      <c r="TTR49" s="68"/>
      <c r="TTS49" s="68"/>
      <c r="TTT49" s="68"/>
      <c r="TTU49" s="68"/>
      <c r="TTV49" s="68"/>
      <c r="TTW49" s="68"/>
      <c r="TTX49" s="68"/>
      <c r="TTY49" s="68"/>
      <c r="TTZ49" s="68"/>
      <c r="TUA49" s="68"/>
      <c r="TUB49" s="68"/>
      <c r="TUC49" s="68"/>
      <c r="TUD49" s="68"/>
      <c r="TUE49" s="68"/>
      <c r="TUF49" s="68"/>
      <c r="TUG49" s="68"/>
      <c r="TUH49" s="68"/>
      <c r="TUI49" s="68"/>
      <c r="TUJ49" s="68"/>
      <c r="TUK49" s="68"/>
      <c r="TUL49" s="68"/>
      <c r="TUM49" s="68"/>
      <c r="TUN49" s="68"/>
      <c r="TUO49" s="68"/>
      <c r="TUP49" s="68"/>
      <c r="TUQ49" s="68"/>
      <c r="TUR49" s="68"/>
      <c r="TUS49" s="68"/>
      <c r="TUT49" s="68"/>
      <c r="TUU49" s="68"/>
      <c r="TUV49" s="68"/>
      <c r="TUW49" s="68"/>
      <c r="TUX49" s="68"/>
      <c r="TUY49" s="68"/>
      <c r="TUZ49" s="68"/>
      <c r="TVA49" s="68"/>
      <c r="TVB49" s="68"/>
      <c r="TVC49" s="68"/>
      <c r="TVD49" s="68"/>
      <c r="TVE49" s="68"/>
      <c r="TVF49" s="68"/>
      <c r="TVG49" s="68"/>
      <c r="TVH49" s="68"/>
      <c r="TVI49" s="68"/>
      <c r="TVJ49" s="68"/>
      <c r="TVK49" s="68"/>
      <c r="TVL49" s="68"/>
      <c r="TVM49" s="68"/>
      <c r="TVN49" s="68"/>
      <c r="TVO49" s="68"/>
      <c r="TVP49" s="68"/>
      <c r="TVQ49" s="68"/>
      <c r="TVR49" s="68"/>
      <c r="TVS49" s="68"/>
      <c r="TVT49" s="68"/>
      <c r="TVU49" s="68"/>
      <c r="TVV49" s="68"/>
      <c r="TVW49" s="68"/>
      <c r="TVX49" s="68"/>
      <c r="TVY49" s="68"/>
      <c r="TVZ49" s="68"/>
      <c r="TWA49" s="68"/>
      <c r="TWB49" s="68"/>
      <c r="TWC49" s="68"/>
      <c r="TWD49" s="68"/>
      <c r="TWE49" s="68"/>
      <c r="TWF49" s="68"/>
      <c r="TWG49" s="68"/>
      <c r="TWH49" s="68"/>
      <c r="TWI49" s="68"/>
      <c r="TWJ49" s="68"/>
      <c r="TWK49" s="68"/>
      <c r="TWL49" s="68"/>
      <c r="TWM49" s="68"/>
      <c r="TWN49" s="68"/>
      <c r="TWO49" s="68"/>
      <c r="TWP49" s="68"/>
      <c r="TWQ49" s="68"/>
      <c r="TWR49" s="68"/>
      <c r="TWS49" s="68"/>
      <c r="TWT49" s="68"/>
      <c r="TWU49" s="68"/>
      <c r="TWV49" s="68"/>
      <c r="TWW49" s="68"/>
      <c r="TWX49" s="68"/>
      <c r="TWY49" s="68"/>
      <c r="TWZ49" s="68"/>
      <c r="TXA49" s="68"/>
      <c r="TXB49" s="68"/>
      <c r="TXC49" s="68"/>
      <c r="TXD49" s="68"/>
      <c r="TXE49" s="68"/>
      <c r="TXF49" s="68"/>
      <c r="TXG49" s="68"/>
      <c r="TXH49" s="68"/>
      <c r="TXI49" s="68"/>
      <c r="TXJ49" s="68"/>
      <c r="TXK49" s="68"/>
      <c r="TXL49" s="68"/>
      <c r="TXM49" s="68"/>
      <c r="TXN49" s="68"/>
      <c r="TXO49" s="68"/>
      <c r="TXP49" s="68"/>
      <c r="TXQ49" s="68"/>
      <c r="TXR49" s="68"/>
      <c r="TXS49" s="68"/>
      <c r="TXT49" s="68"/>
      <c r="TXU49" s="68"/>
      <c r="TXV49" s="68"/>
      <c r="TXW49" s="68"/>
      <c r="TXX49" s="68"/>
      <c r="TXY49" s="68"/>
      <c r="TXZ49" s="68"/>
      <c r="TYA49" s="68"/>
      <c r="TYB49" s="68"/>
      <c r="TYC49" s="68"/>
      <c r="TYD49" s="68"/>
      <c r="TYE49" s="68"/>
      <c r="TYF49" s="68"/>
      <c r="TYG49" s="68"/>
      <c r="TYH49" s="68"/>
      <c r="TYI49" s="68"/>
      <c r="TYJ49" s="68"/>
      <c r="TYK49" s="68"/>
      <c r="TYL49" s="68"/>
      <c r="TYM49" s="68"/>
      <c r="TYN49" s="68"/>
      <c r="TYO49" s="68"/>
      <c r="TYP49" s="68"/>
      <c r="TYQ49" s="68"/>
      <c r="TYR49" s="68"/>
      <c r="TYS49" s="68"/>
      <c r="TYT49" s="68"/>
      <c r="TYU49" s="68"/>
      <c r="TYV49" s="68"/>
      <c r="TYW49" s="68"/>
      <c r="TYX49" s="68"/>
      <c r="TYY49" s="68"/>
      <c r="TYZ49" s="68"/>
      <c r="TZA49" s="68"/>
      <c r="TZB49" s="68"/>
      <c r="TZC49" s="68"/>
      <c r="TZD49" s="68"/>
      <c r="TZE49" s="68"/>
      <c r="TZF49" s="68"/>
      <c r="TZG49" s="68"/>
      <c r="TZH49" s="68"/>
      <c r="TZI49" s="68"/>
      <c r="TZJ49" s="68"/>
      <c r="TZK49" s="68"/>
      <c r="TZL49" s="68"/>
      <c r="TZM49" s="68"/>
      <c r="TZN49" s="68"/>
      <c r="TZO49" s="68"/>
      <c r="TZP49" s="68"/>
      <c r="TZQ49" s="68"/>
      <c r="TZR49" s="68"/>
      <c r="TZS49" s="68"/>
      <c r="TZT49" s="68"/>
      <c r="TZU49" s="68"/>
      <c r="TZV49" s="68"/>
      <c r="TZW49" s="68"/>
      <c r="TZX49" s="68"/>
      <c r="TZY49" s="68"/>
      <c r="TZZ49" s="68"/>
      <c r="UAA49" s="68"/>
      <c r="UAB49" s="68"/>
      <c r="UAC49" s="68"/>
      <c r="UAD49" s="68"/>
      <c r="UAE49" s="68"/>
      <c r="UAF49" s="68"/>
      <c r="UAG49" s="68"/>
      <c r="UAH49" s="68"/>
      <c r="UAI49" s="68"/>
      <c r="UAJ49" s="68"/>
      <c r="UAK49" s="68"/>
      <c r="UAL49" s="68"/>
      <c r="UAM49" s="68"/>
      <c r="UAN49" s="68"/>
      <c r="UAO49" s="68"/>
      <c r="UAP49" s="68"/>
      <c r="UAQ49" s="68"/>
      <c r="UAR49" s="68"/>
      <c r="UAS49" s="68"/>
      <c r="UAT49" s="68"/>
      <c r="UAU49" s="68"/>
      <c r="UAV49" s="68"/>
      <c r="UAW49" s="68"/>
      <c r="UAX49" s="68"/>
      <c r="UAY49" s="68"/>
      <c r="UAZ49" s="68"/>
      <c r="UBA49" s="68"/>
      <c r="UBB49" s="68"/>
      <c r="UBC49" s="68"/>
      <c r="UBD49" s="68"/>
      <c r="UBE49" s="68"/>
      <c r="UBF49" s="68"/>
      <c r="UBG49" s="68"/>
      <c r="UBH49" s="68"/>
      <c r="UBI49" s="68"/>
      <c r="UBJ49" s="68"/>
      <c r="UBK49" s="68"/>
      <c r="UBL49" s="68"/>
      <c r="UBM49" s="68"/>
      <c r="UBN49" s="68"/>
      <c r="UBO49" s="68"/>
      <c r="UBP49" s="68"/>
      <c r="UBQ49" s="68"/>
      <c r="UBR49" s="68"/>
      <c r="UBS49" s="68"/>
      <c r="UBT49" s="68"/>
      <c r="UBU49" s="68"/>
      <c r="UBV49" s="68"/>
      <c r="UBW49" s="68"/>
      <c r="UBX49" s="68"/>
      <c r="UBY49" s="68"/>
      <c r="UBZ49" s="68"/>
      <c r="UCA49" s="68"/>
      <c r="UCB49" s="68"/>
      <c r="UCC49" s="68"/>
      <c r="UCD49" s="68"/>
      <c r="UCE49" s="68"/>
      <c r="UCF49" s="68"/>
      <c r="UCG49" s="68"/>
      <c r="UCH49" s="68"/>
      <c r="UCI49" s="68"/>
      <c r="UCJ49" s="68"/>
      <c r="UCK49" s="68"/>
      <c r="UCL49" s="68"/>
      <c r="UCM49" s="68"/>
      <c r="UCN49" s="68"/>
      <c r="UCO49" s="68"/>
      <c r="UCP49" s="68"/>
      <c r="UCQ49" s="68"/>
      <c r="UCR49" s="68"/>
      <c r="UCS49" s="68"/>
      <c r="UCT49" s="68"/>
      <c r="UCU49" s="68"/>
      <c r="UCV49" s="68"/>
      <c r="UCW49" s="68"/>
      <c r="UCX49" s="68"/>
      <c r="UCY49" s="68"/>
      <c r="UCZ49" s="68"/>
      <c r="UDA49" s="68"/>
      <c r="UDB49" s="68"/>
      <c r="UDC49" s="68"/>
      <c r="UDD49" s="68"/>
      <c r="UDE49" s="68"/>
      <c r="UDF49" s="68"/>
      <c r="UDG49" s="68"/>
      <c r="UDH49" s="68"/>
      <c r="UDI49" s="68"/>
      <c r="UDJ49" s="68"/>
      <c r="UDK49" s="68"/>
      <c r="UDL49" s="68"/>
      <c r="UDM49" s="68"/>
      <c r="UDN49" s="68"/>
      <c r="UDO49" s="68"/>
      <c r="UDP49" s="68"/>
      <c r="UDQ49" s="68"/>
      <c r="UDR49" s="68"/>
      <c r="UDS49" s="68"/>
      <c r="UDT49" s="68"/>
      <c r="UDU49" s="68"/>
      <c r="UDV49" s="68"/>
      <c r="UDW49" s="68"/>
      <c r="UDX49" s="68"/>
      <c r="UDY49" s="68"/>
      <c r="UDZ49" s="68"/>
      <c r="UEA49" s="68"/>
      <c r="UEB49" s="68"/>
      <c r="UEC49" s="68"/>
      <c r="UED49" s="68"/>
      <c r="UEE49" s="68"/>
      <c r="UEF49" s="68"/>
      <c r="UEG49" s="68"/>
      <c r="UEH49" s="68"/>
      <c r="UEI49" s="68"/>
      <c r="UEJ49" s="68"/>
      <c r="UEK49" s="68"/>
      <c r="UEL49" s="68"/>
      <c r="UEM49" s="68"/>
      <c r="UEN49" s="68"/>
      <c r="UEO49" s="68"/>
      <c r="UEP49" s="68"/>
      <c r="UEQ49" s="68"/>
      <c r="UER49" s="68"/>
      <c r="UES49" s="68"/>
      <c r="UET49" s="68"/>
      <c r="UEU49" s="68"/>
      <c r="UEV49" s="68"/>
      <c r="UEW49" s="68"/>
      <c r="UEX49" s="68"/>
      <c r="UEY49" s="68"/>
      <c r="UEZ49" s="68"/>
      <c r="UFA49" s="68"/>
      <c r="UFB49" s="68"/>
      <c r="UFC49" s="68"/>
      <c r="UFD49" s="68"/>
      <c r="UFE49" s="68"/>
      <c r="UFF49" s="68"/>
      <c r="UFG49" s="68"/>
      <c r="UFH49" s="68"/>
      <c r="UFI49" s="68"/>
      <c r="UFJ49" s="68"/>
      <c r="UFK49" s="68"/>
      <c r="UFL49" s="68"/>
      <c r="UFM49" s="68"/>
      <c r="UFN49" s="68"/>
      <c r="UFO49" s="68"/>
      <c r="UFP49" s="68"/>
      <c r="UFQ49" s="68"/>
      <c r="UFR49" s="68"/>
      <c r="UFS49" s="68"/>
      <c r="UFT49" s="68"/>
      <c r="UFU49" s="68"/>
      <c r="UFV49" s="68"/>
      <c r="UFW49" s="68"/>
      <c r="UFX49" s="68"/>
      <c r="UFY49" s="68"/>
      <c r="UFZ49" s="68"/>
      <c r="UGA49" s="68"/>
      <c r="UGB49" s="68"/>
      <c r="UGC49" s="68"/>
      <c r="UGD49" s="68"/>
      <c r="UGE49" s="68"/>
      <c r="UGF49" s="68"/>
      <c r="UGG49" s="68"/>
      <c r="UGH49" s="68"/>
      <c r="UGI49" s="68"/>
      <c r="UGJ49" s="68"/>
      <c r="UGK49" s="68"/>
      <c r="UGL49" s="68"/>
      <c r="UGM49" s="68"/>
      <c r="UGN49" s="68"/>
      <c r="UGO49" s="68"/>
      <c r="UGP49" s="68"/>
      <c r="UGQ49" s="68"/>
      <c r="UGR49" s="68"/>
      <c r="UGS49" s="68"/>
      <c r="UGT49" s="68"/>
      <c r="UGU49" s="68"/>
      <c r="UGV49" s="68"/>
      <c r="UGW49" s="68"/>
      <c r="UGX49" s="68"/>
      <c r="UGY49" s="68"/>
      <c r="UGZ49" s="68"/>
      <c r="UHA49" s="68"/>
      <c r="UHB49" s="68"/>
      <c r="UHC49" s="68"/>
      <c r="UHD49" s="68"/>
      <c r="UHE49" s="68"/>
      <c r="UHF49" s="68"/>
      <c r="UHG49" s="68"/>
      <c r="UHH49" s="68"/>
      <c r="UHI49" s="68"/>
      <c r="UHJ49" s="68"/>
      <c r="UHK49" s="68"/>
      <c r="UHL49" s="68"/>
      <c r="UHM49" s="68"/>
      <c r="UHN49" s="68"/>
      <c r="UHO49" s="68"/>
      <c r="UHP49" s="68"/>
      <c r="UHQ49" s="68"/>
      <c r="UHR49" s="68"/>
      <c r="UHS49" s="68"/>
      <c r="UHT49" s="68"/>
      <c r="UHU49" s="68"/>
      <c r="UHV49" s="68"/>
      <c r="UHW49" s="68"/>
      <c r="UHX49" s="68"/>
      <c r="UHY49" s="68"/>
      <c r="UHZ49" s="68"/>
      <c r="UIA49" s="68"/>
      <c r="UIB49" s="68"/>
      <c r="UIC49" s="68"/>
      <c r="UID49" s="68"/>
      <c r="UIE49" s="68"/>
      <c r="UIF49" s="68"/>
      <c r="UIG49" s="68"/>
      <c r="UIH49" s="68"/>
      <c r="UII49" s="68"/>
      <c r="UIJ49" s="68"/>
      <c r="UIK49" s="68"/>
      <c r="UIL49" s="68"/>
      <c r="UIM49" s="68"/>
      <c r="UIN49" s="68"/>
      <c r="UIO49" s="68"/>
      <c r="UIP49" s="68"/>
      <c r="UIQ49" s="68"/>
      <c r="UIR49" s="68"/>
      <c r="UIS49" s="68"/>
      <c r="UIT49" s="68"/>
      <c r="UIU49" s="68"/>
      <c r="UIV49" s="68"/>
      <c r="UIW49" s="68"/>
      <c r="UIX49" s="68"/>
      <c r="UIY49" s="68"/>
      <c r="UIZ49" s="68"/>
      <c r="UJA49" s="68"/>
      <c r="UJB49" s="68"/>
      <c r="UJC49" s="68"/>
      <c r="UJD49" s="68"/>
      <c r="UJE49" s="68"/>
      <c r="UJF49" s="68"/>
      <c r="UJG49" s="68"/>
      <c r="UJH49" s="68"/>
      <c r="UJI49" s="68"/>
      <c r="UJJ49" s="68"/>
      <c r="UJK49" s="68"/>
      <c r="UJL49" s="68"/>
      <c r="UJM49" s="68"/>
      <c r="UJN49" s="68"/>
      <c r="UJO49" s="68"/>
      <c r="UJP49" s="68"/>
      <c r="UJQ49" s="68"/>
      <c r="UJR49" s="68"/>
      <c r="UJS49" s="68"/>
      <c r="UJT49" s="68"/>
      <c r="UJU49" s="68"/>
      <c r="UJV49" s="68"/>
      <c r="UJW49" s="68"/>
      <c r="UJX49" s="68"/>
      <c r="UJY49" s="68"/>
      <c r="UJZ49" s="68"/>
      <c r="UKA49" s="68"/>
      <c r="UKB49" s="68"/>
      <c r="UKC49" s="68"/>
      <c r="UKD49" s="68"/>
      <c r="UKE49" s="68"/>
      <c r="UKF49" s="68"/>
      <c r="UKG49" s="68"/>
      <c r="UKH49" s="68"/>
      <c r="UKI49" s="68"/>
      <c r="UKJ49" s="68"/>
      <c r="UKK49" s="68"/>
      <c r="UKL49" s="68"/>
      <c r="UKM49" s="68"/>
      <c r="UKN49" s="68"/>
      <c r="UKO49" s="68"/>
      <c r="UKP49" s="68"/>
      <c r="UKQ49" s="68"/>
      <c r="UKR49" s="68"/>
      <c r="UKS49" s="68"/>
      <c r="UKT49" s="68"/>
      <c r="UKU49" s="68"/>
      <c r="UKV49" s="68"/>
      <c r="UKW49" s="68"/>
      <c r="UKX49" s="68"/>
      <c r="UKY49" s="68"/>
      <c r="UKZ49" s="68"/>
      <c r="ULA49" s="68"/>
      <c r="ULB49" s="68"/>
      <c r="ULC49" s="68"/>
      <c r="ULD49" s="68"/>
      <c r="ULE49" s="68"/>
      <c r="ULF49" s="68"/>
      <c r="ULG49" s="68"/>
      <c r="ULH49" s="68"/>
      <c r="ULI49" s="68"/>
      <c r="ULJ49" s="68"/>
      <c r="ULK49" s="68"/>
      <c r="ULL49" s="68"/>
      <c r="ULM49" s="68"/>
      <c r="ULN49" s="68"/>
      <c r="ULO49" s="68"/>
      <c r="ULP49" s="68"/>
      <c r="ULQ49" s="68"/>
      <c r="ULR49" s="68"/>
      <c r="ULS49" s="68"/>
      <c r="ULT49" s="68"/>
      <c r="ULU49" s="68"/>
      <c r="ULV49" s="68"/>
      <c r="ULW49" s="68"/>
      <c r="ULX49" s="68"/>
      <c r="ULY49" s="68"/>
      <c r="ULZ49" s="68"/>
      <c r="UMA49" s="68"/>
      <c r="UMB49" s="68"/>
      <c r="UMC49" s="68"/>
      <c r="UMD49" s="68"/>
      <c r="UME49" s="68"/>
      <c r="UMF49" s="68"/>
      <c r="UMG49" s="68"/>
      <c r="UMH49" s="68"/>
      <c r="UMI49" s="68"/>
      <c r="UMJ49" s="68"/>
      <c r="UMK49" s="68"/>
      <c r="UML49" s="68"/>
      <c r="UMM49" s="68"/>
      <c r="UMN49" s="68"/>
      <c r="UMO49" s="68"/>
      <c r="UMP49" s="68"/>
      <c r="UMQ49" s="68"/>
      <c r="UMR49" s="68"/>
      <c r="UMS49" s="68"/>
      <c r="UMT49" s="68"/>
      <c r="UMU49" s="68"/>
      <c r="UMV49" s="68"/>
      <c r="UMW49" s="68"/>
      <c r="UMX49" s="68"/>
      <c r="UMY49" s="68"/>
      <c r="UMZ49" s="68"/>
      <c r="UNA49" s="68"/>
      <c r="UNB49" s="68"/>
      <c r="UNC49" s="68"/>
      <c r="UND49" s="68"/>
      <c r="UNE49" s="68"/>
      <c r="UNF49" s="68"/>
      <c r="UNG49" s="68"/>
      <c r="UNH49" s="68"/>
      <c r="UNI49" s="68"/>
      <c r="UNJ49" s="68"/>
      <c r="UNK49" s="68"/>
      <c r="UNL49" s="68"/>
      <c r="UNM49" s="68"/>
      <c r="UNN49" s="68"/>
      <c r="UNO49" s="68"/>
      <c r="UNP49" s="68"/>
      <c r="UNQ49" s="68"/>
      <c r="UNR49" s="68"/>
      <c r="UNS49" s="68"/>
      <c r="UNT49" s="68"/>
      <c r="UNU49" s="68"/>
      <c r="UNV49" s="68"/>
      <c r="UNW49" s="68"/>
      <c r="UNX49" s="68"/>
      <c r="UNY49" s="68"/>
      <c r="UNZ49" s="68"/>
      <c r="UOA49" s="68"/>
      <c r="UOB49" s="68"/>
      <c r="UOC49" s="68"/>
      <c r="UOD49" s="68"/>
      <c r="UOE49" s="68"/>
      <c r="UOF49" s="68"/>
      <c r="UOG49" s="68"/>
      <c r="UOH49" s="68"/>
      <c r="UOI49" s="68"/>
      <c r="UOJ49" s="68"/>
      <c r="UOK49" s="68"/>
      <c r="UOL49" s="68"/>
      <c r="UOM49" s="68"/>
      <c r="UON49" s="68"/>
      <c r="UOO49" s="68"/>
      <c r="UOP49" s="68"/>
      <c r="UOQ49" s="68"/>
      <c r="UOR49" s="68"/>
      <c r="UOS49" s="68"/>
      <c r="UOT49" s="68"/>
      <c r="UOU49" s="68"/>
      <c r="UOV49" s="68"/>
      <c r="UOW49" s="68"/>
      <c r="UOX49" s="68"/>
      <c r="UOY49" s="68"/>
      <c r="UOZ49" s="68"/>
      <c r="UPA49" s="68"/>
      <c r="UPB49" s="68"/>
      <c r="UPC49" s="68"/>
      <c r="UPD49" s="68"/>
      <c r="UPE49" s="68"/>
      <c r="UPF49" s="68"/>
      <c r="UPG49" s="68"/>
      <c r="UPH49" s="68"/>
      <c r="UPI49" s="68"/>
      <c r="UPJ49" s="68"/>
      <c r="UPK49" s="68"/>
      <c r="UPL49" s="68"/>
      <c r="UPM49" s="68"/>
      <c r="UPN49" s="68"/>
      <c r="UPO49" s="68"/>
      <c r="UPP49" s="68"/>
      <c r="UPQ49" s="68"/>
      <c r="UPR49" s="68"/>
      <c r="UPS49" s="68"/>
      <c r="UPT49" s="68"/>
      <c r="UPU49" s="68"/>
      <c r="UPV49" s="68"/>
      <c r="UPW49" s="68"/>
      <c r="UPX49" s="68"/>
      <c r="UPY49" s="68"/>
      <c r="UPZ49" s="68"/>
      <c r="UQA49" s="68"/>
      <c r="UQB49" s="68"/>
      <c r="UQC49" s="68"/>
      <c r="UQD49" s="68"/>
      <c r="UQE49" s="68"/>
      <c r="UQF49" s="68"/>
      <c r="UQG49" s="68"/>
      <c r="UQH49" s="68"/>
      <c r="UQI49" s="68"/>
      <c r="UQJ49" s="68"/>
      <c r="UQK49" s="68"/>
      <c r="UQL49" s="68"/>
      <c r="UQM49" s="68"/>
      <c r="UQN49" s="68"/>
      <c r="UQO49" s="68"/>
      <c r="UQP49" s="68"/>
      <c r="UQQ49" s="68"/>
      <c r="UQR49" s="68"/>
      <c r="UQS49" s="68"/>
      <c r="UQT49" s="68"/>
      <c r="UQU49" s="68"/>
      <c r="UQV49" s="68"/>
      <c r="UQW49" s="68"/>
      <c r="UQX49" s="68"/>
      <c r="UQY49" s="68"/>
      <c r="UQZ49" s="68"/>
      <c r="URA49" s="68"/>
      <c r="URB49" s="68"/>
      <c r="URC49" s="68"/>
      <c r="URD49" s="68"/>
      <c r="URE49" s="68"/>
      <c r="URF49" s="68"/>
      <c r="URG49" s="68"/>
      <c r="URH49" s="68"/>
      <c r="URI49" s="68"/>
      <c r="URJ49" s="68"/>
      <c r="URK49" s="68"/>
      <c r="URL49" s="68"/>
      <c r="URM49" s="68"/>
      <c r="URN49" s="68"/>
      <c r="URO49" s="68"/>
      <c r="URP49" s="68"/>
      <c r="URQ49" s="68"/>
      <c r="URR49" s="68"/>
      <c r="URS49" s="68"/>
      <c r="URT49" s="68"/>
      <c r="URU49" s="68"/>
      <c r="URV49" s="68"/>
      <c r="URW49" s="68"/>
      <c r="URX49" s="68"/>
      <c r="URY49" s="68"/>
      <c r="URZ49" s="68"/>
      <c r="USA49" s="68"/>
      <c r="USB49" s="68"/>
      <c r="USC49" s="68"/>
      <c r="USD49" s="68"/>
      <c r="USE49" s="68"/>
      <c r="USF49" s="68"/>
      <c r="USG49" s="68"/>
      <c r="USH49" s="68"/>
      <c r="USI49" s="68"/>
      <c r="USJ49" s="68"/>
      <c r="USK49" s="68"/>
      <c r="USL49" s="68"/>
      <c r="USM49" s="68"/>
      <c r="USN49" s="68"/>
      <c r="USO49" s="68"/>
      <c r="USP49" s="68"/>
      <c r="USQ49" s="68"/>
      <c r="USR49" s="68"/>
      <c r="USS49" s="68"/>
      <c r="UST49" s="68"/>
      <c r="USU49" s="68"/>
      <c r="USV49" s="68"/>
      <c r="USW49" s="68"/>
      <c r="USX49" s="68"/>
      <c r="USY49" s="68"/>
      <c r="USZ49" s="68"/>
      <c r="UTA49" s="68"/>
      <c r="UTB49" s="68"/>
      <c r="UTC49" s="68"/>
      <c r="UTD49" s="68"/>
      <c r="UTE49" s="68"/>
      <c r="UTF49" s="68"/>
      <c r="UTG49" s="68"/>
      <c r="UTH49" s="68"/>
      <c r="UTI49" s="68"/>
      <c r="UTJ49" s="68"/>
      <c r="UTK49" s="68"/>
      <c r="UTL49" s="68"/>
      <c r="UTM49" s="68"/>
      <c r="UTN49" s="68"/>
      <c r="UTO49" s="68"/>
      <c r="UTP49" s="68"/>
      <c r="UTQ49" s="68"/>
      <c r="UTR49" s="68"/>
      <c r="UTS49" s="68"/>
      <c r="UTT49" s="68"/>
      <c r="UTU49" s="68"/>
      <c r="UTV49" s="68"/>
      <c r="UTW49" s="68"/>
      <c r="UTX49" s="68"/>
      <c r="UTY49" s="68"/>
      <c r="UTZ49" s="68"/>
      <c r="UUA49" s="68"/>
      <c r="UUB49" s="68"/>
      <c r="UUC49" s="68"/>
      <c r="UUD49" s="68"/>
      <c r="UUE49" s="68"/>
      <c r="UUF49" s="68"/>
      <c r="UUG49" s="68"/>
      <c r="UUH49" s="68"/>
      <c r="UUI49" s="68"/>
      <c r="UUJ49" s="68"/>
      <c r="UUK49" s="68"/>
      <c r="UUL49" s="68"/>
      <c r="UUM49" s="68"/>
      <c r="UUN49" s="68"/>
      <c r="UUO49" s="68"/>
      <c r="UUP49" s="68"/>
      <c r="UUQ49" s="68"/>
      <c r="UUR49" s="68"/>
      <c r="UUS49" s="68"/>
      <c r="UUT49" s="68"/>
      <c r="UUU49" s="68"/>
      <c r="UUV49" s="68"/>
      <c r="UUW49" s="68"/>
      <c r="UUX49" s="68"/>
      <c r="UUY49" s="68"/>
      <c r="UUZ49" s="68"/>
      <c r="UVA49" s="68"/>
      <c r="UVB49" s="68"/>
      <c r="UVC49" s="68"/>
      <c r="UVD49" s="68"/>
      <c r="UVE49" s="68"/>
      <c r="UVF49" s="68"/>
      <c r="UVG49" s="68"/>
      <c r="UVH49" s="68"/>
      <c r="UVI49" s="68"/>
      <c r="UVJ49" s="68"/>
      <c r="UVK49" s="68"/>
      <c r="UVL49" s="68"/>
      <c r="UVM49" s="68"/>
      <c r="UVN49" s="68"/>
      <c r="UVO49" s="68"/>
      <c r="UVP49" s="68"/>
      <c r="UVQ49" s="68"/>
      <c r="UVR49" s="68"/>
      <c r="UVS49" s="68"/>
      <c r="UVT49" s="68"/>
      <c r="UVU49" s="68"/>
      <c r="UVV49" s="68"/>
      <c r="UVW49" s="68"/>
      <c r="UVX49" s="68"/>
      <c r="UVY49" s="68"/>
      <c r="UVZ49" s="68"/>
      <c r="UWA49" s="68"/>
      <c r="UWB49" s="68"/>
      <c r="UWC49" s="68"/>
      <c r="UWD49" s="68"/>
      <c r="UWE49" s="68"/>
      <c r="UWF49" s="68"/>
      <c r="UWG49" s="68"/>
      <c r="UWH49" s="68"/>
      <c r="UWI49" s="68"/>
      <c r="UWJ49" s="68"/>
      <c r="UWK49" s="68"/>
      <c r="UWL49" s="68"/>
      <c r="UWM49" s="68"/>
      <c r="UWN49" s="68"/>
      <c r="UWO49" s="68"/>
      <c r="UWP49" s="68"/>
      <c r="UWQ49" s="68"/>
      <c r="UWR49" s="68"/>
      <c r="UWS49" s="68"/>
      <c r="UWT49" s="68"/>
      <c r="UWU49" s="68"/>
      <c r="UWV49" s="68"/>
      <c r="UWW49" s="68"/>
      <c r="UWX49" s="68"/>
      <c r="UWY49" s="68"/>
      <c r="UWZ49" s="68"/>
      <c r="UXA49" s="68"/>
      <c r="UXB49" s="68"/>
      <c r="UXC49" s="68"/>
      <c r="UXD49" s="68"/>
      <c r="UXE49" s="68"/>
      <c r="UXF49" s="68"/>
      <c r="UXG49" s="68"/>
      <c r="UXH49" s="68"/>
      <c r="UXI49" s="68"/>
      <c r="UXJ49" s="68"/>
      <c r="UXK49" s="68"/>
      <c r="UXL49" s="68"/>
      <c r="UXM49" s="68"/>
      <c r="UXN49" s="68"/>
      <c r="UXO49" s="68"/>
      <c r="UXP49" s="68"/>
      <c r="UXQ49" s="68"/>
      <c r="UXR49" s="68"/>
      <c r="UXS49" s="68"/>
      <c r="UXT49" s="68"/>
      <c r="UXU49" s="68"/>
      <c r="UXV49" s="68"/>
      <c r="UXW49" s="68"/>
      <c r="UXX49" s="68"/>
      <c r="UXY49" s="68"/>
      <c r="UXZ49" s="68"/>
      <c r="UYA49" s="68"/>
      <c r="UYB49" s="68"/>
      <c r="UYC49" s="68"/>
      <c r="UYD49" s="68"/>
      <c r="UYE49" s="68"/>
      <c r="UYF49" s="68"/>
      <c r="UYG49" s="68"/>
      <c r="UYH49" s="68"/>
      <c r="UYI49" s="68"/>
      <c r="UYJ49" s="68"/>
      <c r="UYK49" s="68"/>
      <c r="UYL49" s="68"/>
      <c r="UYM49" s="68"/>
      <c r="UYN49" s="68"/>
      <c r="UYO49" s="68"/>
      <c r="UYP49" s="68"/>
      <c r="UYQ49" s="68"/>
      <c r="UYR49" s="68"/>
      <c r="UYS49" s="68"/>
      <c r="UYT49" s="68"/>
      <c r="UYU49" s="68"/>
      <c r="UYV49" s="68"/>
      <c r="UYW49" s="68"/>
      <c r="UYX49" s="68"/>
      <c r="UYY49" s="68"/>
      <c r="UYZ49" s="68"/>
      <c r="UZA49" s="68"/>
      <c r="UZB49" s="68"/>
      <c r="UZC49" s="68"/>
      <c r="UZD49" s="68"/>
      <c r="UZE49" s="68"/>
      <c r="UZF49" s="68"/>
      <c r="UZG49" s="68"/>
      <c r="UZH49" s="68"/>
      <c r="UZI49" s="68"/>
      <c r="UZJ49" s="68"/>
      <c r="UZK49" s="68"/>
      <c r="UZL49" s="68"/>
      <c r="UZM49" s="68"/>
      <c r="UZN49" s="68"/>
      <c r="UZO49" s="68"/>
      <c r="UZP49" s="68"/>
      <c r="UZQ49" s="68"/>
      <c r="UZR49" s="68"/>
      <c r="UZS49" s="68"/>
      <c r="UZT49" s="68"/>
      <c r="UZU49" s="68"/>
      <c r="UZV49" s="68"/>
      <c r="UZW49" s="68"/>
      <c r="UZX49" s="68"/>
      <c r="UZY49" s="68"/>
      <c r="UZZ49" s="68"/>
      <c r="VAA49" s="68"/>
      <c r="VAB49" s="68"/>
      <c r="VAC49" s="68"/>
      <c r="VAD49" s="68"/>
      <c r="VAE49" s="68"/>
      <c r="VAF49" s="68"/>
      <c r="VAG49" s="68"/>
      <c r="VAH49" s="68"/>
      <c r="VAI49" s="68"/>
      <c r="VAJ49" s="68"/>
      <c r="VAK49" s="68"/>
      <c r="VAL49" s="68"/>
      <c r="VAM49" s="68"/>
      <c r="VAN49" s="68"/>
      <c r="VAO49" s="68"/>
      <c r="VAP49" s="68"/>
      <c r="VAQ49" s="68"/>
      <c r="VAR49" s="68"/>
      <c r="VAS49" s="68"/>
      <c r="VAT49" s="68"/>
      <c r="VAU49" s="68"/>
      <c r="VAV49" s="68"/>
      <c r="VAW49" s="68"/>
      <c r="VAX49" s="68"/>
      <c r="VAY49" s="68"/>
      <c r="VAZ49" s="68"/>
      <c r="VBA49" s="68"/>
      <c r="VBB49" s="68"/>
      <c r="VBC49" s="68"/>
      <c r="VBD49" s="68"/>
      <c r="VBE49" s="68"/>
      <c r="VBF49" s="68"/>
      <c r="VBG49" s="68"/>
      <c r="VBH49" s="68"/>
      <c r="VBI49" s="68"/>
      <c r="VBJ49" s="68"/>
      <c r="VBK49" s="68"/>
      <c r="VBL49" s="68"/>
      <c r="VBM49" s="68"/>
      <c r="VBN49" s="68"/>
      <c r="VBO49" s="68"/>
      <c r="VBP49" s="68"/>
      <c r="VBQ49" s="68"/>
      <c r="VBR49" s="68"/>
      <c r="VBS49" s="68"/>
      <c r="VBT49" s="68"/>
      <c r="VBU49" s="68"/>
      <c r="VBV49" s="68"/>
      <c r="VBW49" s="68"/>
      <c r="VBX49" s="68"/>
      <c r="VBY49" s="68"/>
      <c r="VBZ49" s="68"/>
      <c r="VCA49" s="68"/>
      <c r="VCB49" s="68"/>
      <c r="VCC49" s="68"/>
      <c r="VCD49" s="68"/>
      <c r="VCE49" s="68"/>
      <c r="VCF49" s="68"/>
      <c r="VCG49" s="68"/>
      <c r="VCH49" s="68"/>
      <c r="VCI49" s="68"/>
      <c r="VCJ49" s="68"/>
      <c r="VCK49" s="68"/>
      <c r="VCL49" s="68"/>
      <c r="VCM49" s="68"/>
      <c r="VCN49" s="68"/>
      <c r="VCO49" s="68"/>
      <c r="VCP49" s="68"/>
      <c r="VCQ49" s="68"/>
      <c r="VCR49" s="68"/>
      <c r="VCS49" s="68"/>
      <c r="VCT49" s="68"/>
      <c r="VCU49" s="68"/>
      <c r="VCV49" s="68"/>
      <c r="VCW49" s="68"/>
      <c r="VCX49" s="68"/>
      <c r="VCY49" s="68"/>
      <c r="VCZ49" s="68"/>
      <c r="VDA49" s="68"/>
      <c r="VDB49" s="68"/>
      <c r="VDC49" s="68"/>
      <c r="VDD49" s="68"/>
      <c r="VDE49" s="68"/>
      <c r="VDF49" s="68"/>
      <c r="VDG49" s="68"/>
      <c r="VDH49" s="68"/>
      <c r="VDI49" s="68"/>
      <c r="VDJ49" s="68"/>
      <c r="VDK49" s="68"/>
      <c r="VDL49" s="68"/>
      <c r="VDM49" s="68"/>
      <c r="VDN49" s="68"/>
      <c r="VDO49" s="68"/>
      <c r="VDP49" s="68"/>
      <c r="VDQ49" s="68"/>
      <c r="VDR49" s="68"/>
      <c r="VDS49" s="68"/>
      <c r="VDT49" s="68"/>
      <c r="VDU49" s="68"/>
      <c r="VDV49" s="68"/>
      <c r="VDW49" s="68"/>
      <c r="VDX49" s="68"/>
      <c r="VDY49" s="68"/>
      <c r="VDZ49" s="68"/>
      <c r="VEA49" s="68"/>
      <c r="VEB49" s="68"/>
      <c r="VEC49" s="68"/>
      <c r="VED49" s="68"/>
      <c r="VEE49" s="68"/>
      <c r="VEF49" s="68"/>
      <c r="VEG49" s="68"/>
      <c r="VEH49" s="68"/>
      <c r="VEI49" s="68"/>
      <c r="VEJ49" s="68"/>
      <c r="VEK49" s="68"/>
      <c r="VEL49" s="68"/>
      <c r="VEM49" s="68"/>
      <c r="VEN49" s="68"/>
      <c r="VEO49" s="68"/>
      <c r="VEP49" s="68"/>
      <c r="VEQ49" s="68"/>
      <c r="VER49" s="68"/>
      <c r="VES49" s="68"/>
      <c r="VET49" s="68"/>
      <c r="VEU49" s="68"/>
      <c r="VEV49" s="68"/>
      <c r="VEW49" s="68"/>
      <c r="VEX49" s="68"/>
      <c r="VEY49" s="68"/>
      <c r="VEZ49" s="68"/>
      <c r="VFA49" s="68"/>
      <c r="VFB49" s="68"/>
      <c r="VFC49" s="68"/>
      <c r="VFD49" s="68"/>
      <c r="VFE49" s="68"/>
      <c r="VFF49" s="68"/>
      <c r="VFG49" s="68"/>
      <c r="VFH49" s="68"/>
      <c r="VFI49" s="68"/>
      <c r="VFJ49" s="68"/>
      <c r="VFK49" s="68"/>
      <c r="VFL49" s="68"/>
      <c r="VFM49" s="68"/>
      <c r="VFN49" s="68"/>
      <c r="VFO49" s="68"/>
      <c r="VFP49" s="68"/>
      <c r="VFQ49" s="68"/>
      <c r="VFR49" s="68"/>
      <c r="VFS49" s="68"/>
      <c r="VFT49" s="68"/>
      <c r="VFU49" s="68"/>
      <c r="VFV49" s="68"/>
      <c r="VFW49" s="68"/>
      <c r="VFX49" s="68"/>
      <c r="VFY49" s="68"/>
      <c r="VFZ49" s="68"/>
      <c r="VGA49" s="68"/>
      <c r="VGB49" s="68"/>
      <c r="VGC49" s="68"/>
      <c r="VGD49" s="68"/>
      <c r="VGE49" s="68"/>
      <c r="VGF49" s="68"/>
      <c r="VGG49" s="68"/>
      <c r="VGH49" s="68"/>
      <c r="VGI49" s="68"/>
      <c r="VGJ49" s="68"/>
      <c r="VGK49" s="68"/>
      <c r="VGL49" s="68"/>
      <c r="VGM49" s="68"/>
      <c r="VGN49" s="68"/>
      <c r="VGO49" s="68"/>
      <c r="VGP49" s="68"/>
      <c r="VGQ49" s="68"/>
      <c r="VGR49" s="68"/>
      <c r="VGS49" s="68"/>
      <c r="VGT49" s="68"/>
      <c r="VGU49" s="68"/>
      <c r="VGV49" s="68"/>
      <c r="VGW49" s="68"/>
      <c r="VGX49" s="68"/>
      <c r="VGY49" s="68"/>
      <c r="VGZ49" s="68"/>
      <c r="VHA49" s="68"/>
      <c r="VHB49" s="68"/>
      <c r="VHC49" s="68"/>
      <c r="VHD49" s="68"/>
      <c r="VHE49" s="68"/>
      <c r="VHF49" s="68"/>
      <c r="VHG49" s="68"/>
      <c r="VHH49" s="68"/>
      <c r="VHI49" s="68"/>
      <c r="VHJ49" s="68"/>
      <c r="VHK49" s="68"/>
      <c r="VHL49" s="68"/>
      <c r="VHM49" s="68"/>
      <c r="VHN49" s="68"/>
      <c r="VHO49" s="68"/>
      <c r="VHP49" s="68"/>
      <c r="VHQ49" s="68"/>
      <c r="VHR49" s="68"/>
      <c r="VHS49" s="68"/>
      <c r="VHT49" s="68"/>
      <c r="VHU49" s="68"/>
      <c r="VHV49" s="68"/>
      <c r="VHW49" s="68"/>
      <c r="VHX49" s="68"/>
      <c r="VHY49" s="68"/>
      <c r="VHZ49" s="68"/>
      <c r="VIA49" s="68"/>
      <c r="VIB49" s="68"/>
      <c r="VIC49" s="68"/>
      <c r="VID49" s="68"/>
      <c r="VIE49" s="68"/>
      <c r="VIF49" s="68"/>
      <c r="VIG49" s="68"/>
      <c r="VIH49" s="68"/>
      <c r="VII49" s="68"/>
      <c r="VIJ49" s="68"/>
      <c r="VIK49" s="68"/>
      <c r="VIL49" s="68"/>
      <c r="VIM49" s="68"/>
      <c r="VIN49" s="68"/>
      <c r="VIO49" s="68"/>
      <c r="VIP49" s="68"/>
      <c r="VIQ49" s="68"/>
      <c r="VIR49" s="68"/>
      <c r="VIS49" s="68"/>
      <c r="VIT49" s="68"/>
      <c r="VIU49" s="68"/>
      <c r="VIV49" s="68"/>
      <c r="VIW49" s="68"/>
      <c r="VIX49" s="68"/>
      <c r="VIY49" s="68"/>
      <c r="VIZ49" s="68"/>
      <c r="VJA49" s="68"/>
      <c r="VJB49" s="68"/>
      <c r="VJC49" s="68"/>
      <c r="VJD49" s="68"/>
      <c r="VJE49" s="68"/>
      <c r="VJF49" s="68"/>
      <c r="VJG49" s="68"/>
      <c r="VJH49" s="68"/>
      <c r="VJI49" s="68"/>
      <c r="VJJ49" s="68"/>
      <c r="VJK49" s="68"/>
      <c r="VJL49" s="68"/>
      <c r="VJM49" s="68"/>
      <c r="VJN49" s="68"/>
      <c r="VJO49" s="68"/>
      <c r="VJP49" s="68"/>
      <c r="VJQ49" s="68"/>
      <c r="VJR49" s="68"/>
      <c r="VJS49" s="68"/>
      <c r="VJT49" s="68"/>
      <c r="VJU49" s="68"/>
      <c r="VJV49" s="68"/>
      <c r="VJW49" s="68"/>
      <c r="VJX49" s="68"/>
      <c r="VJY49" s="68"/>
      <c r="VJZ49" s="68"/>
      <c r="VKA49" s="68"/>
      <c r="VKB49" s="68"/>
      <c r="VKC49" s="68"/>
      <c r="VKD49" s="68"/>
      <c r="VKE49" s="68"/>
      <c r="VKF49" s="68"/>
      <c r="VKG49" s="68"/>
      <c r="VKH49" s="68"/>
      <c r="VKI49" s="68"/>
      <c r="VKJ49" s="68"/>
      <c r="VKK49" s="68"/>
      <c r="VKL49" s="68"/>
      <c r="VKM49" s="68"/>
      <c r="VKN49" s="68"/>
      <c r="VKO49" s="68"/>
      <c r="VKP49" s="68"/>
      <c r="VKQ49" s="68"/>
      <c r="VKR49" s="68"/>
      <c r="VKS49" s="68"/>
      <c r="VKT49" s="68"/>
      <c r="VKU49" s="68"/>
      <c r="VKV49" s="68"/>
      <c r="VKW49" s="68"/>
      <c r="VKX49" s="68"/>
      <c r="VKY49" s="68"/>
      <c r="VKZ49" s="68"/>
      <c r="VLA49" s="68"/>
      <c r="VLB49" s="68"/>
      <c r="VLC49" s="68"/>
      <c r="VLD49" s="68"/>
      <c r="VLE49" s="68"/>
      <c r="VLF49" s="68"/>
      <c r="VLG49" s="68"/>
      <c r="VLH49" s="68"/>
      <c r="VLI49" s="68"/>
      <c r="VLJ49" s="68"/>
      <c r="VLK49" s="68"/>
      <c r="VLL49" s="68"/>
      <c r="VLM49" s="68"/>
      <c r="VLN49" s="68"/>
      <c r="VLO49" s="68"/>
      <c r="VLP49" s="68"/>
      <c r="VLQ49" s="68"/>
      <c r="VLR49" s="68"/>
      <c r="VLS49" s="68"/>
      <c r="VLT49" s="68"/>
      <c r="VLU49" s="68"/>
      <c r="VLV49" s="68"/>
      <c r="VLW49" s="68"/>
      <c r="VLX49" s="68"/>
      <c r="VLY49" s="68"/>
      <c r="VLZ49" s="68"/>
      <c r="VMA49" s="68"/>
      <c r="VMB49" s="68"/>
      <c r="VMC49" s="68"/>
      <c r="VMD49" s="68"/>
      <c r="VME49" s="68"/>
      <c r="VMF49" s="68"/>
      <c r="VMG49" s="68"/>
      <c r="VMH49" s="68"/>
      <c r="VMI49" s="68"/>
      <c r="VMJ49" s="68"/>
      <c r="VMK49" s="68"/>
      <c r="VML49" s="68"/>
      <c r="VMM49" s="68"/>
      <c r="VMN49" s="68"/>
      <c r="VMO49" s="68"/>
      <c r="VMP49" s="68"/>
      <c r="VMQ49" s="68"/>
      <c r="VMR49" s="68"/>
      <c r="VMS49" s="68"/>
      <c r="VMT49" s="68"/>
      <c r="VMU49" s="68"/>
      <c r="VMV49" s="68"/>
      <c r="VMW49" s="68"/>
      <c r="VMX49" s="68"/>
      <c r="VMY49" s="68"/>
      <c r="VMZ49" s="68"/>
      <c r="VNA49" s="68"/>
      <c r="VNB49" s="68"/>
      <c r="VNC49" s="68"/>
      <c r="VND49" s="68"/>
      <c r="VNE49" s="68"/>
      <c r="VNF49" s="68"/>
      <c r="VNG49" s="68"/>
      <c r="VNH49" s="68"/>
      <c r="VNI49" s="68"/>
      <c r="VNJ49" s="68"/>
      <c r="VNK49" s="68"/>
      <c r="VNL49" s="68"/>
      <c r="VNM49" s="68"/>
      <c r="VNN49" s="68"/>
      <c r="VNO49" s="68"/>
      <c r="VNP49" s="68"/>
      <c r="VNQ49" s="68"/>
      <c r="VNR49" s="68"/>
      <c r="VNS49" s="68"/>
      <c r="VNT49" s="68"/>
      <c r="VNU49" s="68"/>
      <c r="VNV49" s="68"/>
      <c r="VNW49" s="68"/>
      <c r="VNX49" s="68"/>
      <c r="VNY49" s="68"/>
      <c r="VNZ49" s="68"/>
      <c r="VOA49" s="68"/>
      <c r="VOB49" s="68"/>
      <c r="VOC49" s="68"/>
      <c r="VOD49" s="68"/>
      <c r="VOE49" s="68"/>
      <c r="VOF49" s="68"/>
      <c r="VOG49" s="68"/>
      <c r="VOH49" s="68"/>
      <c r="VOI49" s="68"/>
      <c r="VOJ49" s="68"/>
      <c r="VOK49" s="68"/>
      <c r="VOL49" s="68"/>
      <c r="VOM49" s="68"/>
      <c r="VON49" s="68"/>
      <c r="VOO49" s="68"/>
      <c r="VOP49" s="68"/>
      <c r="VOQ49" s="68"/>
      <c r="VOR49" s="68"/>
      <c r="VOS49" s="68"/>
      <c r="VOT49" s="68"/>
      <c r="VOU49" s="68"/>
      <c r="VOV49" s="68"/>
      <c r="VOW49" s="68"/>
      <c r="VOX49" s="68"/>
      <c r="VOY49" s="68"/>
      <c r="VOZ49" s="68"/>
      <c r="VPA49" s="68"/>
      <c r="VPB49" s="68"/>
      <c r="VPC49" s="68"/>
      <c r="VPD49" s="68"/>
      <c r="VPE49" s="68"/>
      <c r="VPF49" s="68"/>
      <c r="VPG49" s="68"/>
      <c r="VPH49" s="68"/>
      <c r="VPI49" s="68"/>
      <c r="VPJ49" s="68"/>
      <c r="VPK49" s="68"/>
      <c r="VPL49" s="68"/>
      <c r="VPM49" s="68"/>
      <c r="VPN49" s="68"/>
      <c r="VPO49" s="68"/>
      <c r="VPP49" s="68"/>
      <c r="VPQ49" s="68"/>
      <c r="VPR49" s="68"/>
      <c r="VPS49" s="68"/>
      <c r="VPT49" s="68"/>
      <c r="VPU49" s="68"/>
      <c r="VPV49" s="68"/>
      <c r="VPW49" s="68"/>
      <c r="VPX49" s="68"/>
      <c r="VPY49" s="68"/>
      <c r="VPZ49" s="68"/>
      <c r="VQA49" s="68"/>
      <c r="VQB49" s="68"/>
      <c r="VQC49" s="68"/>
      <c r="VQD49" s="68"/>
      <c r="VQE49" s="68"/>
      <c r="VQF49" s="68"/>
      <c r="VQG49" s="68"/>
      <c r="VQH49" s="68"/>
      <c r="VQI49" s="68"/>
      <c r="VQJ49" s="68"/>
      <c r="VQK49" s="68"/>
      <c r="VQL49" s="68"/>
      <c r="VQM49" s="68"/>
      <c r="VQN49" s="68"/>
      <c r="VQO49" s="68"/>
      <c r="VQP49" s="68"/>
      <c r="VQQ49" s="68"/>
      <c r="VQR49" s="68"/>
      <c r="VQS49" s="68"/>
      <c r="VQT49" s="68"/>
      <c r="VQU49" s="68"/>
      <c r="VQV49" s="68"/>
      <c r="VQW49" s="68"/>
      <c r="VQX49" s="68"/>
      <c r="VQY49" s="68"/>
      <c r="VQZ49" s="68"/>
      <c r="VRA49" s="68"/>
      <c r="VRB49" s="68"/>
      <c r="VRC49" s="68"/>
      <c r="VRD49" s="68"/>
      <c r="VRE49" s="68"/>
      <c r="VRF49" s="68"/>
      <c r="VRG49" s="68"/>
      <c r="VRH49" s="68"/>
      <c r="VRI49" s="68"/>
      <c r="VRJ49" s="68"/>
      <c r="VRK49" s="68"/>
      <c r="VRL49" s="68"/>
      <c r="VRM49" s="68"/>
      <c r="VRN49" s="68"/>
      <c r="VRO49" s="68"/>
      <c r="VRP49" s="68"/>
      <c r="VRQ49" s="68"/>
      <c r="VRR49" s="68"/>
      <c r="VRS49" s="68"/>
      <c r="VRT49" s="68"/>
      <c r="VRU49" s="68"/>
      <c r="VRV49" s="68"/>
      <c r="VRW49" s="68"/>
      <c r="VRX49" s="68"/>
      <c r="VRY49" s="68"/>
      <c r="VRZ49" s="68"/>
      <c r="VSA49" s="68"/>
      <c r="VSB49" s="68"/>
      <c r="VSC49" s="68"/>
      <c r="VSD49" s="68"/>
      <c r="VSE49" s="68"/>
      <c r="VSF49" s="68"/>
      <c r="VSG49" s="68"/>
      <c r="VSH49" s="68"/>
      <c r="VSI49" s="68"/>
      <c r="VSJ49" s="68"/>
      <c r="VSK49" s="68"/>
      <c r="VSL49" s="68"/>
      <c r="VSM49" s="68"/>
      <c r="VSN49" s="68"/>
      <c r="VSO49" s="68"/>
      <c r="VSP49" s="68"/>
      <c r="VSQ49" s="68"/>
      <c r="VSR49" s="68"/>
      <c r="VSS49" s="68"/>
      <c r="VST49" s="68"/>
      <c r="VSU49" s="68"/>
      <c r="VSV49" s="68"/>
      <c r="VSW49" s="68"/>
      <c r="VSX49" s="68"/>
      <c r="VSY49" s="68"/>
      <c r="VSZ49" s="68"/>
      <c r="VTA49" s="68"/>
      <c r="VTB49" s="68"/>
      <c r="VTC49" s="68"/>
      <c r="VTD49" s="68"/>
      <c r="VTE49" s="68"/>
      <c r="VTF49" s="68"/>
      <c r="VTG49" s="68"/>
      <c r="VTH49" s="68"/>
      <c r="VTI49" s="68"/>
      <c r="VTJ49" s="68"/>
      <c r="VTK49" s="68"/>
      <c r="VTL49" s="68"/>
      <c r="VTM49" s="68"/>
      <c r="VTN49" s="68"/>
      <c r="VTO49" s="68"/>
      <c r="VTP49" s="68"/>
      <c r="VTQ49" s="68"/>
      <c r="VTR49" s="68"/>
      <c r="VTS49" s="68"/>
      <c r="VTT49" s="68"/>
      <c r="VTU49" s="68"/>
      <c r="VTV49" s="68"/>
      <c r="VTW49" s="68"/>
      <c r="VTX49" s="68"/>
      <c r="VTY49" s="68"/>
      <c r="VTZ49" s="68"/>
      <c r="VUA49" s="68"/>
      <c r="VUB49" s="68"/>
      <c r="VUC49" s="68"/>
      <c r="VUD49" s="68"/>
      <c r="VUE49" s="68"/>
      <c r="VUF49" s="68"/>
      <c r="VUG49" s="68"/>
      <c r="VUH49" s="68"/>
      <c r="VUI49" s="68"/>
      <c r="VUJ49" s="68"/>
      <c r="VUK49" s="68"/>
      <c r="VUL49" s="68"/>
      <c r="VUM49" s="68"/>
      <c r="VUN49" s="68"/>
      <c r="VUO49" s="68"/>
      <c r="VUP49" s="68"/>
      <c r="VUQ49" s="68"/>
      <c r="VUR49" s="68"/>
      <c r="VUS49" s="68"/>
      <c r="VUT49" s="68"/>
      <c r="VUU49" s="68"/>
      <c r="VUV49" s="68"/>
      <c r="VUW49" s="68"/>
      <c r="VUX49" s="68"/>
      <c r="VUY49" s="68"/>
      <c r="VUZ49" s="68"/>
      <c r="VVA49" s="68"/>
      <c r="VVB49" s="68"/>
      <c r="VVC49" s="68"/>
      <c r="VVD49" s="68"/>
      <c r="VVE49" s="68"/>
      <c r="VVF49" s="68"/>
      <c r="VVG49" s="68"/>
      <c r="VVH49" s="68"/>
      <c r="VVI49" s="68"/>
      <c r="VVJ49" s="68"/>
      <c r="VVK49" s="68"/>
      <c r="VVL49" s="68"/>
      <c r="VVM49" s="68"/>
      <c r="VVN49" s="68"/>
      <c r="VVO49" s="68"/>
      <c r="VVP49" s="68"/>
      <c r="VVQ49" s="68"/>
      <c r="VVR49" s="68"/>
      <c r="VVS49" s="68"/>
      <c r="VVT49" s="68"/>
      <c r="VVU49" s="68"/>
      <c r="VVV49" s="68"/>
      <c r="VVW49" s="68"/>
      <c r="VVX49" s="68"/>
      <c r="VVY49" s="68"/>
      <c r="VVZ49" s="68"/>
      <c r="VWA49" s="68"/>
      <c r="VWB49" s="68"/>
      <c r="VWC49" s="68"/>
      <c r="VWD49" s="68"/>
      <c r="VWE49" s="68"/>
      <c r="VWF49" s="68"/>
      <c r="VWG49" s="68"/>
      <c r="VWH49" s="68"/>
      <c r="VWI49" s="68"/>
      <c r="VWJ49" s="68"/>
      <c r="VWK49" s="68"/>
      <c r="VWL49" s="68"/>
      <c r="VWM49" s="68"/>
      <c r="VWN49" s="68"/>
      <c r="VWO49" s="68"/>
      <c r="VWP49" s="68"/>
      <c r="VWQ49" s="68"/>
      <c r="VWR49" s="68"/>
      <c r="VWS49" s="68"/>
      <c r="VWT49" s="68"/>
      <c r="VWU49" s="68"/>
      <c r="VWV49" s="68"/>
      <c r="VWW49" s="68"/>
      <c r="VWX49" s="68"/>
      <c r="VWY49" s="68"/>
      <c r="VWZ49" s="68"/>
      <c r="VXA49" s="68"/>
      <c r="VXB49" s="68"/>
      <c r="VXC49" s="68"/>
      <c r="VXD49" s="68"/>
      <c r="VXE49" s="68"/>
      <c r="VXF49" s="68"/>
      <c r="VXG49" s="68"/>
      <c r="VXH49" s="68"/>
      <c r="VXI49" s="68"/>
      <c r="VXJ49" s="68"/>
      <c r="VXK49" s="68"/>
      <c r="VXL49" s="68"/>
      <c r="VXM49" s="68"/>
      <c r="VXN49" s="68"/>
      <c r="VXO49" s="68"/>
      <c r="VXP49" s="68"/>
      <c r="VXQ49" s="68"/>
      <c r="VXR49" s="68"/>
      <c r="VXS49" s="68"/>
      <c r="VXT49" s="68"/>
      <c r="VXU49" s="68"/>
      <c r="VXV49" s="68"/>
      <c r="VXW49" s="68"/>
      <c r="VXX49" s="68"/>
      <c r="VXY49" s="68"/>
      <c r="VXZ49" s="68"/>
      <c r="VYA49" s="68"/>
      <c r="VYB49" s="68"/>
      <c r="VYC49" s="68"/>
      <c r="VYD49" s="68"/>
      <c r="VYE49" s="68"/>
      <c r="VYF49" s="68"/>
      <c r="VYG49" s="68"/>
      <c r="VYH49" s="68"/>
      <c r="VYI49" s="68"/>
      <c r="VYJ49" s="68"/>
      <c r="VYK49" s="68"/>
      <c r="VYL49" s="68"/>
      <c r="VYM49" s="68"/>
      <c r="VYN49" s="68"/>
      <c r="VYO49" s="68"/>
      <c r="VYP49" s="68"/>
      <c r="VYQ49" s="68"/>
      <c r="VYR49" s="68"/>
      <c r="VYS49" s="68"/>
      <c r="VYT49" s="68"/>
      <c r="VYU49" s="68"/>
      <c r="VYV49" s="68"/>
      <c r="VYW49" s="68"/>
      <c r="VYX49" s="68"/>
      <c r="VYY49" s="68"/>
      <c r="VYZ49" s="68"/>
      <c r="VZA49" s="68"/>
      <c r="VZB49" s="68"/>
      <c r="VZC49" s="68"/>
      <c r="VZD49" s="68"/>
      <c r="VZE49" s="68"/>
      <c r="VZF49" s="68"/>
      <c r="VZG49" s="68"/>
      <c r="VZH49" s="68"/>
      <c r="VZI49" s="68"/>
      <c r="VZJ49" s="68"/>
      <c r="VZK49" s="68"/>
      <c r="VZL49" s="68"/>
      <c r="VZM49" s="68"/>
      <c r="VZN49" s="68"/>
      <c r="VZO49" s="68"/>
      <c r="VZP49" s="68"/>
      <c r="VZQ49" s="68"/>
      <c r="VZR49" s="68"/>
      <c r="VZS49" s="68"/>
      <c r="VZT49" s="68"/>
      <c r="VZU49" s="68"/>
      <c r="VZV49" s="68"/>
      <c r="VZW49" s="68"/>
      <c r="VZX49" s="68"/>
      <c r="VZY49" s="68"/>
      <c r="VZZ49" s="68"/>
      <c r="WAA49" s="68"/>
      <c r="WAB49" s="68"/>
      <c r="WAC49" s="68"/>
      <c r="WAD49" s="68"/>
      <c r="WAE49" s="68"/>
      <c r="WAF49" s="68"/>
      <c r="WAG49" s="68"/>
      <c r="WAH49" s="68"/>
      <c r="WAI49" s="68"/>
      <c r="WAJ49" s="68"/>
      <c r="WAK49" s="68"/>
      <c r="WAL49" s="68"/>
      <c r="WAM49" s="68"/>
      <c r="WAN49" s="68"/>
      <c r="WAO49" s="68"/>
      <c r="WAP49" s="68"/>
      <c r="WAQ49" s="68"/>
      <c r="WAR49" s="68"/>
      <c r="WAS49" s="68"/>
      <c r="WAT49" s="68"/>
      <c r="WAU49" s="68"/>
      <c r="WAV49" s="68"/>
      <c r="WAW49" s="68"/>
      <c r="WAX49" s="68"/>
      <c r="WAY49" s="68"/>
      <c r="WAZ49" s="68"/>
      <c r="WBA49" s="68"/>
      <c r="WBB49" s="68"/>
      <c r="WBC49" s="68"/>
      <c r="WBD49" s="68"/>
      <c r="WBE49" s="68"/>
      <c r="WBF49" s="68"/>
      <c r="WBG49" s="68"/>
      <c r="WBH49" s="68"/>
      <c r="WBI49" s="68"/>
      <c r="WBJ49" s="68"/>
      <c r="WBK49" s="68"/>
      <c r="WBL49" s="68"/>
      <c r="WBM49" s="68"/>
      <c r="WBN49" s="68"/>
      <c r="WBO49" s="68"/>
      <c r="WBP49" s="68"/>
      <c r="WBQ49" s="68"/>
      <c r="WBR49" s="68"/>
      <c r="WBS49" s="68"/>
      <c r="WBT49" s="68"/>
      <c r="WBU49" s="68"/>
      <c r="WBV49" s="68"/>
      <c r="WBW49" s="68"/>
      <c r="WBX49" s="68"/>
      <c r="WBY49" s="68"/>
      <c r="WBZ49" s="68"/>
      <c r="WCA49" s="68"/>
      <c r="WCB49" s="68"/>
      <c r="WCC49" s="68"/>
      <c r="WCD49" s="68"/>
      <c r="WCE49" s="68"/>
      <c r="WCF49" s="68"/>
      <c r="WCG49" s="68"/>
      <c r="WCH49" s="68"/>
      <c r="WCI49" s="68"/>
      <c r="WCJ49" s="68"/>
      <c r="WCK49" s="68"/>
      <c r="WCL49" s="68"/>
      <c r="WCM49" s="68"/>
      <c r="WCN49" s="68"/>
      <c r="WCO49" s="68"/>
      <c r="WCP49" s="68"/>
      <c r="WCQ49" s="68"/>
      <c r="WCR49" s="68"/>
      <c r="WCS49" s="68"/>
      <c r="WCT49" s="68"/>
      <c r="WCU49" s="68"/>
      <c r="WCV49" s="68"/>
      <c r="WCW49" s="68"/>
      <c r="WCX49" s="68"/>
      <c r="WCY49" s="68"/>
      <c r="WCZ49" s="68"/>
      <c r="WDA49" s="68"/>
      <c r="WDB49" s="68"/>
      <c r="WDC49" s="68"/>
      <c r="WDD49" s="68"/>
      <c r="WDE49" s="68"/>
      <c r="WDF49" s="68"/>
      <c r="WDG49" s="68"/>
      <c r="WDH49" s="68"/>
      <c r="WDI49" s="68"/>
      <c r="WDJ49" s="68"/>
      <c r="WDK49" s="68"/>
      <c r="WDL49" s="68"/>
      <c r="WDM49" s="68"/>
      <c r="WDN49" s="68"/>
      <c r="WDO49" s="68"/>
      <c r="WDP49" s="68"/>
      <c r="WDQ49" s="68"/>
      <c r="WDR49" s="68"/>
      <c r="WDS49" s="68"/>
      <c r="WDT49" s="68"/>
      <c r="WDU49" s="68"/>
      <c r="WDV49" s="68"/>
      <c r="WDW49" s="68"/>
      <c r="WDX49" s="68"/>
      <c r="WDY49" s="68"/>
      <c r="WDZ49" s="68"/>
      <c r="WEA49" s="68"/>
      <c r="WEB49" s="68"/>
      <c r="WEC49" s="68"/>
      <c r="WED49" s="68"/>
      <c r="WEE49" s="68"/>
      <c r="WEF49" s="68"/>
      <c r="WEG49" s="68"/>
      <c r="WEH49" s="68"/>
      <c r="WEI49" s="68"/>
      <c r="WEJ49" s="68"/>
      <c r="WEK49" s="68"/>
      <c r="WEL49" s="68"/>
      <c r="WEM49" s="68"/>
      <c r="WEN49" s="68"/>
      <c r="WEO49" s="68"/>
      <c r="WEP49" s="68"/>
      <c r="WEQ49" s="68"/>
      <c r="WER49" s="68"/>
      <c r="WES49" s="68"/>
      <c r="WET49" s="68"/>
      <c r="WEU49" s="68"/>
      <c r="WEV49" s="68"/>
      <c r="WEW49" s="68"/>
      <c r="WEX49" s="68"/>
      <c r="WEY49" s="68"/>
      <c r="WEZ49" s="68"/>
      <c r="WFA49" s="68"/>
      <c r="WFB49" s="68"/>
      <c r="WFC49" s="68"/>
      <c r="WFD49" s="68"/>
      <c r="WFE49" s="68"/>
      <c r="WFF49" s="68"/>
      <c r="WFG49" s="68"/>
      <c r="WFH49" s="68"/>
      <c r="WFI49" s="68"/>
      <c r="WFJ49" s="68"/>
      <c r="WFK49" s="68"/>
      <c r="WFL49" s="68"/>
      <c r="WFM49" s="68"/>
      <c r="WFN49" s="68"/>
      <c r="WFO49" s="68"/>
      <c r="WFP49" s="68"/>
      <c r="WFQ49" s="68"/>
      <c r="WFR49" s="68"/>
      <c r="WFS49" s="68"/>
      <c r="WFT49" s="68"/>
      <c r="WFU49" s="68"/>
      <c r="WFV49" s="68"/>
      <c r="WFW49" s="68"/>
      <c r="WFX49" s="68"/>
      <c r="WFY49" s="68"/>
      <c r="WFZ49" s="68"/>
      <c r="WGA49" s="68"/>
      <c r="WGB49" s="68"/>
      <c r="WGC49" s="68"/>
      <c r="WGD49" s="68"/>
      <c r="WGE49" s="68"/>
      <c r="WGF49" s="68"/>
      <c r="WGG49" s="68"/>
      <c r="WGH49" s="68"/>
      <c r="WGI49" s="68"/>
      <c r="WGJ49" s="68"/>
      <c r="WGK49" s="68"/>
      <c r="WGL49" s="68"/>
      <c r="WGM49" s="68"/>
      <c r="WGN49" s="68"/>
      <c r="WGO49" s="68"/>
      <c r="WGP49" s="68"/>
      <c r="WGQ49" s="68"/>
      <c r="WGR49" s="68"/>
      <c r="WGS49" s="68"/>
      <c r="WGT49" s="68"/>
      <c r="WGU49" s="68"/>
      <c r="WGV49" s="68"/>
      <c r="WGW49" s="68"/>
      <c r="WGX49" s="68"/>
      <c r="WGY49" s="68"/>
      <c r="WGZ49" s="68"/>
      <c r="WHA49" s="68"/>
      <c r="WHB49" s="68"/>
      <c r="WHC49" s="68"/>
      <c r="WHD49" s="68"/>
      <c r="WHE49" s="68"/>
      <c r="WHF49" s="68"/>
      <c r="WHG49" s="68"/>
      <c r="WHH49" s="68"/>
      <c r="WHI49" s="68"/>
      <c r="WHJ49" s="68"/>
      <c r="WHK49" s="68"/>
      <c r="WHL49" s="68"/>
      <c r="WHM49" s="68"/>
      <c r="WHN49" s="68"/>
      <c r="WHO49" s="68"/>
      <c r="WHP49" s="68"/>
      <c r="WHQ49" s="68"/>
      <c r="WHR49" s="68"/>
      <c r="WHS49" s="68"/>
      <c r="WHT49" s="68"/>
      <c r="WHU49" s="68"/>
      <c r="WHV49" s="68"/>
      <c r="WHW49" s="68"/>
      <c r="WHX49" s="68"/>
      <c r="WHY49" s="68"/>
      <c r="WHZ49" s="68"/>
      <c r="WIA49" s="68"/>
      <c r="WIB49" s="68"/>
      <c r="WIC49" s="68"/>
      <c r="WID49" s="68"/>
      <c r="WIE49" s="68"/>
      <c r="WIF49" s="68"/>
      <c r="WIG49" s="68"/>
      <c r="WIH49" s="68"/>
      <c r="WII49" s="68"/>
      <c r="WIJ49" s="68"/>
      <c r="WIK49" s="68"/>
      <c r="WIL49" s="68"/>
      <c r="WIM49" s="68"/>
      <c r="WIN49" s="68"/>
      <c r="WIO49" s="68"/>
      <c r="WIP49" s="68"/>
      <c r="WIQ49" s="68"/>
      <c r="WIR49" s="68"/>
      <c r="WIS49" s="68"/>
      <c r="WIT49" s="68"/>
      <c r="WIU49" s="68"/>
      <c r="WIV49" s="68"/>
      <c r="WIW49" s="68"/>
      <c r="WIX49" s="68"/>
      <c r="WIY49" s="68"/>
      <c r="WIZ49" s="68"/>
      <c r="WJA49" s="68"/>
      <c r="WJB49" s="68"/>
      <c r="WJC49" s="68"/>
      <c r="WJD49" s="68"/>
      <c r="WJE49" s="68"/>
      <c r="WJF49" s="68"/>
      <c r="WJG49" s="68"/>
      <c r="WJH49" s="68"/>
      <c r="WJI49" s="68"/>
      <c r="WJJ49" s="68"/>
      <c r="WJK49" s="68"/>
      <c r="WJL49" s="68"/>
      <c r="WJM49" s="68"/>
      <c r="WJN49" s="68"/>
      <c r="WJO49" s="68"/>
      <c r="WJP49" s="68"/>
      <c r="WJQ49" s="68"/>
      <c r="WJR49" s="68"/>
      <c r="WJS49" s="68"/>
      <c r="WJT49" s="68"/>
      <c r="WJU49" s="68"/>
      <c r="WJV49" s="68"/>
      <c r="WJW49" s="68"/>
      <c r="WJX49" s="68"/>
      <c r="WJY49" s="68"/>
      <c r="WJZ49" s="68"/>
      <c r="WKA49" s="68"/>
      <c r="WKB49" s="68"/>
      <c r="WKC49" s="68"/>
      <c r="WKD49" s="68"/>
      <c r="WKE49" s="68"/>
      <c r="WKF49" s="68"/>
      <c r="WKG49" s="68"/>
      <c r="WKH49" s="68"/>
      <c r="WKI49" s="68"/>
      <c r="WKJ49" s="68"/>
      <c r="WKK49" s="68"/>
      <c r="WKL49" s="68"/>
      <c r="WKM49" s="68"/>
      <c r="WKN49" s="68"/>
      <c r="WKO49" s="68"/>
      <c r="WKP49" s="68"/>
      <c r="WKQ49" s="68"/>
      <c r="WKR49" s="68"/>
      <c r="WKS49" s="68"/>
      <c r="WKT49" s="68"/>
      <c r="WKU49" s="68"/>
      <c r="WKV49" s="68"/>
      <c r="WKW49" s="68"/>
      <c r="WKX49" s="68"/>
      <c r="WKY49" s="68"/>
      <c r="WKZ49" s="68"/>
      <c r="WLA49" s="68"/>
      <c r="WLB49" s="68"/>
      <c r="WLC49" s="68"/>
      <c r="WLD49" s="68"/>
      <c r="WLE49" s="68"/>
      <c r="WLF49" s="68"/>
      <c r="WLG49" s="68"/>
      <c r="WLH49" s="68"/>
      <c r="WLI49" s="68"/>
      <c r="WLJ49" s="68"/>
      <c r="WLK49" s="68"/>
      <c r="WLL49" s="68"/>
      <c r="WLM49" s="68"/>
      <c r="WLN49" s="68"/>
      <c r="WLO49" s="68"/>
      <c r="WLP49" s="68"/>
      <c r="WLQ49" s="68"/>
      <c r="WLR49" s="68"/>
      <c r="WLS49" s="68"/>
      <c r="WLT49" s="68"/>
      <c r="WLU49" s="68"/>
      <c r="WLV49" s="68"/>
      <c r="WLW49" s="68"/>
      <c r="WLX49" s="68"/>
      <c r="WLY49" s="68"/>
      <c r="WLZ49" s="68"/>
      <c r="WMA49" s="68"/>
      <c r="WMB49" s="68"/>
      <c r="WMC49" s="68"/>
      <c r="WMD49" s="68"/>
      <c r="WME49" s="68"/>
      <c r="WMF49" s="68"/>
      <c r="WMG49" s="68"/>
      <c r="WMH49" s="68"/>
      <c r="WMI49" s="68"/>
      <c r="WMJ49" s="68"/>
      <c r="WMK49" s="68"/>
      <c r="WML49" s="68"/>
      <c r="WMM49" s="68"/>
      <c r="WMN49" s="68"/>
      <c r="WMO49" s="68"/>
      <c r="WMP49" s="68"/>
      <c r="WMQ49" s="68"/>
      <c r="WMR49" s="68"/>
      <c r="WMS49" s="68"/>
      <c r="WMT49" s="68"/>
      <c r="WMU49" s="68"/>
      <c r="WMV49" s="68"/>
      <c r="WMW49" s="68"/>
      <c r="WMX49" s="68"/>
      <c r="WMY49" s="68"/>
      <c r="WMZ49" s="68"/>
      <c r="WNA49" s="68"/>
      <c r="WNB49" s="68"/>
      <c r="WNC49" s="68"/>
      <c r="WND49" s="68"/>
      <c r="WNE49" s="68"/>
      <c r="WNF49" s="68"/>
      <c r="WNG49" s="68"/>
      <c r="WNH49" s="68"/>
      <c r="WNI49" s="68"/>
      <c r="WNJ49" s="68"/>
      <c r="WNK49" s="68"/>
      <c r="WNL49" s="68"/>
      <c r="WNM49" s="68"/>
      <c r="WNN49" s="68"/>
      <c r="WNO49" s="68"/>
      <c r="WNP49" s="68"/>
      <c r="WNQ49" s="68"/>
      <c r="WNR49" s="68"/>
      <c r="WNS49" s="68"/>
      <c r="WNT49" s="68"/>
      <c r="WNU49" s="68"/>
      <c r="WNV49" s="68"/>
      <c r="WNW49" s="68"/>
      <c r="WNX49" s="68"/>
      <c r="WNY49" s="68"/>
      <c r="WNZ49" s="68"/>
      <c r="WOA49" s="68"/>
      <c r="WOB49" s="68"/>
      <c r="WOC49" s="68"/>
      <c r="WOD49" s="68"/>
      <c r="WOE49" s="68"/>
      <c r="WOF49" s="68"/>
      <c r="WOG49" s="68"/>
      <c r="WOH49" s="68"/>
      <c r="WOI49" s="68"/>
      <c r="WOJ49" s="68"/>
      <c r="WOK49" s="68"/>
      <c r="WOL49" s="68"/>
      <c r="WOM49" s="68"/>
      <c r="WON49" s="68"/>
      <c r="WOO49" s="68"/>
      <c r="WOP49" s="68"/>
      <c r="WOQ49" s="68"/>
      <c r="WOR49" s="68"/>
      <c r="WOS49" s="68"/>
      <c r="WOT49" s="68"/>
      <c r="WOU49" s="68"/>
      <c r="WOV49" s="68"/>
      <c r="WOW49" s="68"/>
      <c r="WOX49" s="68"/>
      <c r="WOY49" s="68"/>
      <c r="WOZ49" s="68"/>
      <c r="WPA49" s="68"/>
      <c r="WPB49" s="68"/>
      <c r="WPC49" s="68"/>
      <c r="WPD49" s="68"/>
      <c r="WPE49" s="68"/>
      <c r="WPF49" s="68"/>
      <c r="WPG49" s="68"/>
      <c r="WPH49" s="68"/>
      <c r="WPI49" s="68"/>
      <c r="WPJ49" s="68"/>
      <c r="WPK49" s="68"/>
      <c r="WPL49" s="68"/>
      <c r="WPM49" s="68"/>
      <c r="WPN49" s="68"/>
      <c r="WPO49" s="68"/>
      <c r="WPP49" s="68"/>
      <c r="WPQ49" s="68"/>
      <c r="WPR49" s="68"/>
      <c r="WPS49" s="68"/>
      <c r="WPT49" s="68"/>
      <c r="WPU49" s="68"/>
      <c r="WPV49" s="68"/>
      <c r="WPW49" s="68"/>
      <c r="WPX49" s="68"/>
      <c r="WPY49" s="68"/>
      <c r="WPZ49" s="68"/>
      <c r="WQA49" s="68"/>
      <c r="WQB49" s="68"/>
      <c r="WQC49" s="68"/>
      <c r="WQD49" s="68"/>
      <c r="WQE49" s="68"/>
      <c r="WQF49" s="68"/>
      <c r="WQG49" s="68"/>
      <c r="WQH49" s="68"/>
      <c r="WQI49" s="68"/>
      <c r="WQJ49" s="68"/>
      <c r="WQK49" s="68"/>
      <c r="WQL49" s="68"/>
      <c r="WQM49" s="68"/>
      <c r="WQN49" s="68"/>
      <c r="WQO49" s="68"/>
      <c r="WQP49" s="68"/>
      <c r="WQQ49" s="68"/>
      <c r="WQR49" s="68"/>
      <c r="WQS49" s="68"/>
      <c r="WQT49" s="68"/>
      <c r="WQU49" s="68"/>
      <c r="WQV49" s="68"/>
      <c r="WQW49" s="68"/>
      <c r="WQX49" s="68"/>
      <c r="WQY49" s="68"/>
      <c r="WQZ49" s="68"/>
      <c r="WRA49" s="68"/>
      <c r="WRB49" s="68"/>
      <c r="WRC49" s="68"/>
      <c r="WRD49" s="68"/>
      <c r="WRE49" s="68"/>
      <c r="WRF49" s="68"/>
      <c r="WRG49" s="68"/>
      <c r="WRH49" s="68"/>
      <c r="WRI49" s="68"/>
      <c r="WRJ49" s="68"/>
      <c r="WRK49" s="68"/>
      <c r="WRL49" s="68"/>
      <c r="WRM49" s="68"/>
      <c r="WRN49" s="68"/>
      <c r="WRO49" s="68"/>
      <c r="WRP49" s="68"/>
      <c r="WRQ49" s="68"/>
      <c r="WRR49" s="68"/>
      <c r="WRS49" s="68"/>
      <c r="WRT49" s="68"/>
      <c r="WRU49" s="68"/>
      <c r="WRV49" s="68"/>
      <c r="WRW49" s="68"/>
      <c r="WRX49" s="68"/>
      <c r="WRY49" s="68"/>
      <c r="WRZ49" s="68"/>
      <c r="WSA49" s="68"/>
      <c r="WSB49" s="68"/>
      <c r="WSC49" s="68"/>
      <c r="WSD49" s="68"/>
      <c r="WSE49" s="68"/>
      <c r="WSF49" s="68"/>
      <c r="WSG49" s="68"/>
      <c r="WSH49" s="68"/>
      <c r="WSI49" s="68"/>
      <c r="WSJ49" s="68"/>
      <c r="WSK49" s="68"/>
      <c r="WSL49" s="68"/>
      <c r="WSM49" s="68"/>
      <c r="WSN49" s="68"/>
      <c r="WSO49" s="68"/>
      <c r="WSP49" s="68"/>
      <c r="WSQ49" s="68"/>
      <c r="WSR49" s="68"/>
      <c r="WSS49" s="68"/>
      <c r="WST49" s="68"/>
      <c r="WSU49" s="68"/>
      <c r="WSV49" s="68"/>
      <c r="WSW49" s="68"/>
      <c r="WSX49" s="68"/>
      <c r="WSY49" s="68"/>
      <c r="WSZ49" s="68"/>
      <c r="WTA49" s="68"/>
      <c r="WTB49" s="68"/>
      <c r="WTC49" s="68"/>
      <c r="WTD49" s="68"/>
      <c r="WTE49" s="68"/>
      <c r="WTF49" s="68"/>
      <c r="WTG49" s="68"/>
      <c r="WTH49" s="68"/>
      <c r="WTI49" s="68"/>
      <c r="WTJ49" s="68"/>
      <c r="WTK49" s="68"/>
      <c r="WTL49" s="68"/>
      <c r="WTM49" s="68"/>
      <c r="WTN49" s="68"/>
      <c r="WTO49" s="68"/>
      <c r="WTP49" s="68"/>
      <c r="WTQ49" s="68"/>
      <c r="WTR49" s="68"/>
      <c r="WTS49" s="68"/>
      <c r="WTT49" s="68"/>
      <c r="WTU49" s="68"/>
      <c r="WTV49" s="68"/>
      <c r="WTW49" s="68"/>
      <c r="WTX49" s="68"/>
      <c r="WTY49" s="68"/>
      <c r="WTZ49" s="68"/>
      <c r="WUA49" s="68"/>
      <c r="WUB49" s="68"/>
      <c r="WUC49" s="68"/>
      <c r="WUD49" s="68"/>
      <c r="WUE49" s="68"/>
      <c r="WUF49" s="68"/>
      <c r="WUG49" s="68"/>
      <c r="WUH49" s="68"/>
      <c r="WUI49" s="68"/>
      <c r="WUJ49" s="68"/>
      <c r="WUK49" s="68"/>
      <c r="WUL49" s="68"/>
      <c r="WUM49" s="68"/>
      <c r="WUN49" s="68"/>
      <c r="WUO49" s="68"/>
      <c r="WUP49" s="68"/>
      <c r="WUQ49" s="68"/>
      <c r="WUR49" s="68"/>
      <c r="WUS49" s="68"/>
      <c r="WUT49" s="68"/>
      <c r="WUU49" s="68"/>
      <c r="WUV49" s="68"/>
      <c r="WUW49" s="68"/>
      <c r="WUX49" s="68"/>
      <c r="WUY49" s="68"/>
      <c r="WUZ49" s="68"/>
      <c r="WVA49" s="68"/>
      <c r="WVB49" s="68"/>
      <c r="WVC49" s="68"/>
      <c r="WVD49" s="68"/>
      <c r="WVE49" s="68"/>
      <c r="WVF49" s="68"/>
      <c r="WVG49" s="68"/>
      <c r="WVH49" s="68"/>
      <c r="WVI49" s="68"/>
      <c r="WVJ49" s="68"/>
      <c r="WVK49" s="68"/>
      <c r="WVL49" s="68"/>
      <c r="WVM49" s="68"/>
      <c r="WVN49" s="68"/>
      <c r="WVO49" s="68"/>
      <c r="WVP49" s="68"/>
      <c r="WVQ49" s="68"/>
      <c r="WVR49" s="68"/>
      <c r="WVS49" s="68"/>
      <c r="WVT49" s="68"/>
      <c r="WVU49" s="68"/>
      <c r="WVV49" s="68"/>
      <c r="WVW49" s="68"/>
      <c r="WVX49" s="68"/>
      <c r="WVY49" s="68"/>
      <c r="WVZ49" s="68"/>
      <c r="WWA49" s="68"/>
      <c r="WWB49" s="68"/>
      <c r="WWC49" s="68"/>
      <c r="WWD49" s="68"/>
      <c r="WWE49" s="68"/>
      <c r="WWF49" s="68"/>
      <c r="WWG49" s="68"/>
      <c r="WWH49" s="68"/>
      <c r="WWI49" s="68"/>
      <c r="WWJ49" s="68"/>
      <c r="WWK49" s="68"/>
      <c r="WWL49" s="68"/>
      <c r="WWM49" s="68"/>
      <c r="WWN49" s="68"/>
      <c r="WWO49" s="68"/>
      <c r="WWP49" s="68"/>
      <c r="WWQ49" s="68"/>
      <c r="WWR49" s="68"/>
      <c r="WWS49" s="68"/>
      <c r="WWT49" s="68"/>
      <c r="WWU49" s="68"/>
      <c r="WWV49" s="68"/>
      <c r="WWW49" s="68"/>
      <c r="WWX49" s="68"/>
      <c r="WWY49" s="68"/>
      <c r="WWZ49" s="68"/>
      <c r="WXA49" s="68"/>
      <c r="WXB49" s="68"/>
      <c r="WXC49" s="68"/>
      <c r="WXD49" s="68"/>
      <c r="WXE49" s="68"/>
      <c r="WXF49" s="68"/>
      <c r="WXG49" s="68"/>
      <c r="WXH49" s="68"/>
      <c r="WXI49" s="68"/>
      <c r="WXJ49" s="68"/>
      <c r="WXK49" s="68"/>
      <c r="WXL49" s="68"/>
      <c r="WXM49" s="68"/>
      <c r="WXN49" s="68"/>
      <c r="WXO49" s="68"/>
      <c r="WXP49" s="68"/>
      <c r="WXQ49" s="68"/>
      <c r="WXR49" s="68"/>
      <c r="WXS49" s="68"/>
      <c r="WXT49" s="68"/>
      <c r="WXU49" s="68"/>
      <c r="WXV49" s="68"/>
      <c r="WXW49" s="68"/>
      <c r="WXX49" s="68"/>
      <c r="WXY49" s="68"/>
      <c r="WXZ49" s="68"/>
      <c r="WYA49" s="68"/>
      <c r="WYB49" s="68"/>
      <c r="WYC49" s="68"/>
      <c r="WYD49" s="68"/>
      <c r="WYE49" s="68"/>
      <c r="WYF49" s="68"/>
      <c r="WYG49" s="68"/>
      <c r="WYH49" s="68"/>
      <c r="WYI49" s="68"/>
      <c r="WYJ49" s="68"/>
      <c r="WYK49" s="68"/>
      <c r="WYL49" s="68"/>
      <c r="WYM49" s="68"/>
      <c r="WYN49" s="68"/>
      <c r="WYO49" s="68"/>
      <c r="WYP49" s="68"/>
      <c r="WYQ49" s="68"/>
      <c r="WYR49" s="68"/>
      <c r="WYS49" s="68"/>
      <c r="WYT49" s="68"/>
      <c r="WYU49" s="68"/>
      <c r="WYV49" s="68"/>
      <c r="WYW49" s="68"/>
      <c r="WYX49" s="68"/>
      <c r="WYY49" s="68"/>
      <c r="WYZ49" s="68"/>
      <c r="WZA49" s="68"/>
      <c r="WZB49" s="68"/>
    </row>
    <row r="50" spans="1:16226" s="69" customFormat="1" ht="20.25" x14ac:dyDescent="0.25">
      <c r="A50" s="186" t="s">
        <v>342</v>
      </c>
      <c r="B50" s="186"/>
      <c r="C50" s="132" t="s">
        <v>99</v>
      </c>
      <c r="D50" s="132"/>
      <c r="E50" s="132" t="s">
        <v>287</v>
      </c>
      <c r="F50" s="132"/>
      <c r="G50" s="132"/>
      <c r="H50" s="132" t="s">
        <v>287</v>
      </c>
      <c r="I50" s="132"/>
      <c r="J50" s="68"/>
      <c r="K50" s="68"/>
      <c r="L50" s="68"/>
      <c r="M50" s="68"/>
      <c r="N50" s="68"/>
      <c r="O50" s="68"/>
      <c r="P50" s="68"/>
      <c r="Q50" s="68"/>
      <c r="R50" s="68"/>
      <c r="S50" s="68"/>
      <c r="T50" s="68"/>
      <c r="U50" s="68"/>
      <c r="V50" s="68"/>
      <c r="W50" s="68"/>
      <c r="X50" s="68"/>
      <c r="Y50" s="68"/>
      <c r="Z50" s="68"/>
      <c r="AA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c r="IN50" s="68"/>
      <c r="IO50" s="68"/>
      <c r="IP50" s="68"/>
      <c r="IQ50" s="68"/>
      <c r="IR50" s="68"/>
      <c r="IS50" s="68"/>
      <c r="IT50" s="68"/>
      <c r="IU50" s="68"/>
      <c r="IV50" s="68"/>
      <c r="IW50" s="68"/>
      <c r="IX50" s="68"/>
      <c r="IY50" s="68"/>
      <c r="IZ50" s="68"/>
      <c r="JA50" s="68"/>
      <c r="JB50" s="68"/>
      <c r="JC50" s="68"/>
      <c r="JD50" s="68"/>
      <c r="JE50" s="68"/>
      <c r="JF50" s="68"/>
      <c r="JG50" s="68"/>
      <c r="JH50" s="68"/>
      <c r="JI50" s="68"/>
      <c r="JJ50" s="68"/>
      <c r="JK50" s="68"/>
      <c r="JL50" s="68"/>
      <c r="JM50" s="68"/>
      <c r="JN50" s="68"/>
      <c r="JO50" s="68"/>
      <c r="JP50" s="68"/>
      <c r="JQ50" s="68"/>
      <c r="JR50" s="68"/>
      <c r="JS50" s="68"/>
      <c r="JT50" s="68"/>
      <c r="JU50" s="68"/>
      <c r="JV50" s="68"/>
      <c r="JW50" s="68"/>
      <c r="JX50" s="68"/>
      <c r="JY50" s="68"/>
      <c r="JZ50" s="68"/>
      <c r="KA50" s="68"/>
      <c r="KB50" s="68"/>
      <c r="KC50" s="68"/>
      <c r="KD50" s="68"/>
      <c r="KE50" s="68"/>
      <c r="KF50" s="68"/>
      <c r="KG50" s="68"/>
      <c r="KH50" s="68"/>
      <c r="KI50" s="68"/>
      <c r="KJ50" s="68"/>
      <c r="KK50" s="68"/>
      <c r="KL50" s="68"/>
      <c r="KM50" s="68"/>
      <c r="KN50" s="68"/>
      <c r="KO50" s="68"/>
      <c r="KP50" s="68"/>
      <c r="KQ50" s="68"/>
      <c r="KR50" s="68"/>
      <c r="KS50" s="68"/>
      <c r="KT50" s="68"/>
      <c r="KU50" s="68"/>
      <c r="KV50" s="68"/>
      <c r="KW50" s="68"/>
      <c r="KX50" s="68"/>
      <c r="KY50" s="68"/>
      <c r="KZ50" s="68"/>
      <c r="LA50" s="68"/>
      <c r="LB50" s="68"/>
      <c r="LC50" s="68"/>
      <c r="LD50" s="68"/>
      <c r="LE50" s="68"/>
      <c r="LF50" s="68"/>
      <c r="LG50" s="68"/>
      <c r="LH50" s="68"/>
      <c r="LI50" s="68"/>
      <c r="LJ50" s="68"/>
      <c r="LK50" s="68"/>
      <c r="LL50" s="68"/>
      <c r="LM50" s="68"/>
      <c r="LN50" s="68"/>
      <c r="LO50" s="68"/>
      <c r="LP50" s="68"/>
      <c r="LQ50" s="68"/>
      <c r="LR50" s="68"/>
      <c r="LS50" s="68"/>
      <c r="LT50" s="68"/>
      <c r="LU50" s="68"/>
      <c r="LV50" s="68"/>
      <c r="LW50" s="68"/>
      <c r="LX50" s="68"/>
      <c r="LY50" s="68"/>
      <c r="LZ50" s="68"/>
      <c r="MA50" s="68"/>
      <c r="MB50" s="68"/>
      <c r="MC50" s="68"/>
      <c r="MD50" s="68"/>
      <c r="ME50" s="68"/>
      <c r="MF50" s="68"/>
      <c r="MG50" s="68"/>
      <c r="MH50" s="68"/>
      <c r="MI50" s="68"/>
      <c r="MJ50" s="68"/>
      <c r="MK50" s="68"/>
      <c r="ML50" s="68"/>
      <c r="MM50" s="68"/>
      <c r="MN50" s="68"/>
      <c r="MO50" s="68"/>
      <c r="MP50" s="68"/>
      <c r="MQ50" s="68"/>
      <c r="MR50" s="68"/>
      <c r="MS50" s="68"/>
      <c r="MT50" s="68"/>
      <c r="MU50" s="68"/>
      <c r="MV50" s="68"/>
      <c r="MW50" s="68"/>
      <c r="MX50" s="68"/>
      <c r="MY50" s="68"/>
      <c r="MZ50" s="68"/>
      <c r="NA50" s="68"/>
      <c r="NB50" s="68"/>
      <c r="NC50" s="68"/>
      <c r="ND50" s="68"/>
      <c r="NE50" s="68"/>
      <c r="NF50" s="68"/>
      <c r="NG50" s="68"/>
      <c r="NH50" s="68"/>
      <c r="NI50" s="68"/>
      <c r="NJ50" s="68"/>
      <c r="NK50" s="68"/>
      <c r="NL50" s="68"/>
      <c r="NM50" s="68"/>
      <c r="NN50" s="68"/>
      <c r="NO50" s="68"/>
      <c r="NP50" s="68"/>
      <c r="NQ50" s="68"/>
      <c r="NR50" s="68"/>
      <c r="NS50" s="68"/>
      <c r="NT50" s="68"/>
      <c r="NU50" s="68"/>
      <c r="NV50" s="68"/>
      <c r="NW50" s="68"/>
      <c r="NX50" s="68"/>
      <c r="NY50" s="68"/>
      <c r="NZ50" s="68"/>
      <c r="OA50" s="68"/>
      <c r="OB50" s="68"/>
      <c r="OC50" s="68"/>
      <c r="OD50" s="68"/>
      <c r="OE50" s="68"/>
      <c r="OF50" s="68"/>
      <c r="OG50" s="68"/>
      <c r="OH50" s="68"/>
      <c r="OI50" s="68"/>
      <c r="OJ50" s="68"/>
      <c r="OK50" s="68"/>
      <c r="OL50" s="68"/>
      <c r="OM50" s="68"/>
      <c r="ON50" s="68"/>
      <c r="OO50" s="68"/>
      <c r="OP50" s="68"/>
      <c r="OQ50" s="68"/>
      <c r="OR50" s="68"/>
      <c r="OS50" s="68"/>
      <c r="OT50" s="68"/>
      <c r="OU50" s="68"/>
      <c r="OV50" s="68"/>
      <c r="OW50" s="68"/>
      <c r="OX50" s="68"/>
      <c r="OY50" s="68"/>
      <c r="OZ50" s="68"/>
      <c r="PA50" s="68"/>
      <c r="PB50" s="68"/>
      <c r="PC50" s="68"/>
      <c r="PD50" s="68"/>
      <c r="PE50" s="68"/>
      <c r="PF50" s="68"/>
      <c r="PG50" s="68"/>
      <c r="PH50" s="68"/>
      <c r="PI50" s="68"/>
      <c r="PJ50" s="68"/>
      <c r="PK50" s="68"/>
      <c r="PL50" s="68"/>
      <c r="PM50" s="68"/>
      <c r="PN50" s="68"/>
      <c r="PO50" s="68"/>
      <c r="PP50" s="68"/>
      <c r="PQ50" s="68"/>
      <c r="PR50" s="68"/>
      <c r="PS50" s="68"/>
      <c r="PT50" s="68"/>
      <c r="PU50" s="68"/>
      <c r="PV50" s="68"/>
      <c r="PW50" s="68"/>
      <c r="PX50" s="68"/>
      <c r="PY50" s="68"/>
      <c r="PZ50" s="68"/>
      <c r="QA50" s="68"/>
      <c r="QB50" s="68"/>
      <c r="QC50" s="68"/>
      <c r="QD50" s="68"/>
      <c r="QE50" s="68"/>
      <c r="QF50" s="68"/>
      <c r="QG50" s="68"/>
      <c r="QH50" s="68"/>
      <c r="QI50" s="68"/>
      <c r="QJ50" s="68"/>
      <c r="QK50" s="68"/>
      <c r="QL50" s="68"/>
      <c r="QM50" s="68"/>
      <c r="QN50" s="68"/>
      <c r="QO50" s="68"/>
      <c r="QP50" s="68"/>
      <c r="QQ50" s="68"/>
      <c r="QR50" s="68"/>
      <c r="QS50" s="68"/>
      <c r="QT50" s="68"/>
      <c r="QU50" s="68"/>
      <c r="QV50" s="68"/>
      <c r="QW50" s="68"/>
      <c r="QX50" s="68"/>
      <c r="QY50" s="68"/>
      <c r="QZ50" s="68"/>
      <c r="RA50" s="68"/>
      <c r="RB50" s="68"/>
      <c r="RC50" s="68"/>
      <c r="RD50" s="68"/>
      <c r="RE50" s="68"/>
      <c r="RF50" s="68"/>
      <c r="RG50" s="68"/>
      <c r="RH50" s="68"/>
      <c r="RI50" s="68"/>
      <c r="RJ50" s="68"/>
      <c r="RK50" s="68"/>
      <c r="RL50" s="68"/>
      <c r="RM50" s="68"/>
      <c r="RN50" s="68"/>
      <c r="RO50" s="68"/>
      <c r="RP50" s="68"/>
      <c r="RQ50" s="68"/>
      <c r="RR50" s="68"/>
      <c r="RS50" s="68"/>
      <c r="RT50" s="68"/>
      <c r="RU50" s="68"/>
      <c r="RV50" s="68"/>
      <c r="RW50" s="68"/>
      <c r="RX50" s="68"/>
      <c r="RY50" s="68"/>
      <c r="RZ50" s="68"/>
      <c r="SA50" s="68"/>
      <c r="SB50" s="68"/>
      <c r="SC50" s="68"/>
      <c r="SD50" s="68"/>
      <c r="SE50" s="68"/>
      <c r="SF50" s="68"/>
      <c r="SG50" s="68"/>
      <c r="SH50" s="68"/>
      <c r="SI50" s="68"/>
      <c r="SJ50" s="68"/>
      <c r="SK50" s="68"/>
      <c r="SL50" s="68"/>
      <c r="SM50" s="68"/>
      <c r="SN50" s="68"/>
      <c r="SO50" s="68"/>
      <c r="SP50" s="68"/>
      <c r="SQ50" s="68"/>
      <c r="SR50" s="68"/>
      <c r="SS50" s="68"/>
      <c r="ST50" s="68"/>
      <c r="SU50" s="68"/>
      <c r="SV50" s="68"/>
      <c r="SW50" s="68"/>
      <c r="SX50" s="68"/>
      <c r="SY50" s="68"/>
      <c r="SZ50" s="68"/>
      <c r="TA50" s="68"/>
      <c r="TB50" s="68"/>
      <c r="TC50" s="68"/>
      <c r="TD50" s="68"/>
      <c r="TE50" s="68"/>
      <c r="TF50" s="68"/>
      <c r="TG50" s="68"/>
      <c r="TH50" s="68"/>
      <c r="TI50" s="68"/>
      <c r="TJ50" s="68"/>
      <c r="TK50" s="68"/>
      <c r="TL50" s="68"/>
      <c r="TM50" s="68"/>
      <c r="TN50" s="68"/>
      <c r="TO50" s="68"/>
      <c r="TP50" s="68"/>
      <c r="TQ50" s="68"/>
      <c r="TR50" s="68"/>
      <c r="TS50" s="68"/>
      <c r="TT50" s="68"/>
      <c r="TU50" s="68"/>
      <c r="TV50" s="68"/>
      <c r="TW50" s="68"/>
      <c r="TX50" s="68"/>
      <c r="TY50" s="68"/>
      <c r="TZ50" s="68"/>
      <c r="UA50" s="68"/>
      <c r="UB50" s="68"/>
      <c r="UC50" s="68"/>
      <c r="UD50" s="68"/>
      <c r="UE50" s="68"/>
      <c r="UF50" s="68"/>
      <c r="UG50" s="68"/>
      <c r="UH50" s="68"/>
      <c r="UI50" s="68"/>
      <c r="UJ50" s="68"/>
      <c r="UK50" s="68"/>
      <c r="UL50" s="68"/>
      <c r="UM50" s="68"/>
      <c r="UN50" s="68"/>
      <c r="UO50" s="68"/>
      <c r="UP50" s="68"/>
      <c r="UQ50" s="68"/>
      <c r="UR50" s="68"/>
      <c r="US50" s="68"/>
      <c r="UT50" s="68"/>
      <c r="UU50" s="68"/>
      <c r="UV50" s="68"/>
      <c r="UW50" s="68"/>
      <c r="UX50" s="68"/>
      <c r="UY50" s="68"/>
      <c r="UZ50" s="68"/>
      <c r="VA50" s="68"/>
      <c r="VB50" s="68"/>
      <c r="VC50" s="68"/>
      <c r="VD50" s="68"/>
      <c r="VE50" s="68"/>
      <c r="VF50" s="68"/>
      <c r="VG50" s="68"/>
      <c r="VH50" s="68"/>
      <c r="VI50" s="68"/>
      <c r="VJ50" s="68"/>
      <c r="VK50" s="68"/>
      <c r="VL50" s="68"/>
      <c r="VM50" s="68"/>
      <c r="VN50" s="68"/>
      <c r="VO50" s="68"/>
      <c r="VP50" s="68"/>
      <c r="VQ50" s="68"/>
      <c r="VR50" s="68"/>
      <c r="VS50" s="68"/>
      <c r="VT50" s="68"/>
      <c r="VU50" s="68"/>
      <c r="VV50" s="68"/>
      <c r="VW50" s="68"/>
      <c r="VX50" s="68"/>
      <c r="VY50" s="68"/>
      <c r="VZ50" s="68"/>
      <c r="WA50" s="68"/>
      <c r="WB50" s="68"/>
      <c r="WC50" s="68"/>
      <c r="WD50" s="68"/>
      <c r="WE50" s="68"/>
      <c r="WF50" s="68"/>
      <c r="WG50" s="68"/>
      <c r="WH50" s="68"/>
      <c r="WI50" s="68"/>
      <c r="WJ50" s="68"/>
      <c r="WK50" s="68"/>
      <c r="WL50" s="68"/>
      <c r="WM50" s="68"/>
      <c r="WN50" s="68"/>
      <c r="WO50" s="68"/>
      <c r="WP50" s="68"/>
      <c r="WQ50" s="68"/>
      <c r="WR50" s="68"/>
      <c r="WS50" s="68"/>
      <c r="WT50" s="68"/>
      <c r="WU50" s="68"/>
      <c r="WV50" s="68"/>
      <c r="WW50" s="68"/>
      <c r="WX50" s="68"/>
      <c r="WY50" s="68"/>
      <c r="WZ50" s="68"/>
      <c r="XA50" s="68"/>
      <c r="XB50" s="68"/>
      <c r="XC50" s="68"/>
      <c r="XD50" s="68"/>
      <c r="XE50" s="68"/>
      <c r="XF50" s="68"/>
      <c r="XG50" s="68"/>
      <c r="XH50" s="68"/>
      <c r="XI50" s="68"/>
      <c r="XJ50" s="68"/>
      <c r="XK50" s="68"/>
      <c r="XL50" s="68"/>
      <c r="XM50" s="68"/>
      <c r="XN50" s="68"/>
      <c r="XO50" s="68"/>
      <c r="XP50" s="68"/>
      <c r="XQ50" s="68"/>
      <c r="XR50" s="68"/>
      <c r="XS50" s="68"/>
      <c r="XT50" s="68"/>
      <c r="XU50" s="68"/>
      <c r="XV50" s="68"/>
      <c r="XW50" s="68"/>
      <c r="XX50" s="68"/>
      <c r="XY50" s="68"/>
      <c r="XZ50" s="68"/>
      <c r="YA50" s="68"/>
      <c r="YB50" s="68"/>
      <c r="YC50" s="68"/>
      <c r="YD50" s="68"/>
      <c r="YE50" s="68"/>
      <c r="YF50" s="68"/>
      <c r="YG50" s="68"/>
      <c r="YH50" s="68"/>
      <c r="YI50" s="68"/>
      <c r="YJ50" s="68"/>
      <c r="YK50" s="68"/>
      <c r="YL50" s="68"/>
      <c r="YM50" s="68"/>
      <c r="YN50" s="68"/>
      <c r="YO50" s="68"/>
      <c r="YP50" s="68"/>
      <c r="YQ50" s="68"/>
      <c r="YR50" s="68"/>
      <c r="YS50" s="68"/>
      <c r="YT50" s="68"/>
      <c r="YU50" s="68"/>
      <c r="YV50" s="68"/>
      <c r="YW50" s="68"/>
      <c r="YX50" s="68"/>
      <c r="YY50" s="68"/>
      <c r="YZ50" s="68"/>
      <c r="ZA50" s="68"/>
      <c r="ZB50" s="68"/>
      <c r="ZC50" s="68"/>
      <c r="ZD50" s="68"/>
      <c r="ZE50" s="68"/>
      <c r="ZF50" s="68"/>
      <c r="ZG50" s="68"/>
      <c r="ZH50" s="68"/>
      <c r="ZI50" s="68"/>
      <c r="ZJ50" s="68"/>
      <c r="ZK50" s="68"/>
      <c r="ZL50" s="68"/>
      <c r="ZM50" s="68"/>
      <c r="ZN50" s="68"/>
      <c r="ZO50" s="68"/>
      <c r="ZP50" s="68"/>
      <c r="ZQ50" s="68"/>
      <c r="ZR50" s="68"/>
      <c r="ZS50" s="68"/>
      <c r="ZT50" s="68"/>
      <c r="ZU50" s="68"/>
      <c r="ZV50" s="68"/>
      <c r="ZW50" s="68"/>
      <c r="ZX50" s="68"/>
      <c r="ZY50" s="68"/>
      <c r="ZZ50" s="68"/>
      <c r="AAA50" s="68"/>
      <c r="AAB50" s="68"/>
      <c r="AAC50" s="68"/>
      <c r="AAD50" s="68"/>
      <c r="AAE50" s="68"/>
      <c r="AAF50" s="68"/>
      <c r="AAG50" s="68"/>
      <c r="AAH50" s="68"/>
      <c r="AAI50" s="68"/>
      <c r="AAJ50" s="68"/>
      <c r="AAK50" s="68"/>
      <c r="AAL50" s="68"/>
      <c r="AAM50" s="68"/>
      <c r="AAN50" s="68"/>
      <c r="AAO50" s="68"/>
      <c r="AAP50" s="68"/>
      <c r="AAQ50" s="68"/>
      <c r="AAR50" s="68"/>
      <c r="AAS50" s="68"/>
      <c r="AAT50" s="68"/>
      <c r="AAU50" s="68"/>
      <c r="AAV50" s="68"/>
      <c r="AAW50" s="68"/>
      <c r="AAX50" s="68"/>
      <c r="AAY50" s="68"/>
      <c r="AAZ50" s="68"/>
      <c r="ABA50" s="68"/>
      <c r="ABB50" s="68"/>
      <c r="ABC50" s="68"/>
      <c r="ABD50" s="68"/>
      <c r="ABE50" s="68"/>
      <c r="ABF50" s="68"/>
      <c r="ABG50" s="68"/>
      <c r="ABH50" s="68"/>
      <c r="ABI50" s="68"/>
      <c r="ABJ50" s="68"/>
      <c r="ABK50" s="68"/>
      <c r="ABL50" s="68"/>
      <c r="ABM50" s="68"/>
      <c r="ABN50" s="68"/>
      <c r="ABO50" s="68"/>
      <c r="ABP50" s="68"/>
      <c r="ABQ50" s="68"/>
      <c r="ABR50" s="68"/>
      <c r="ABS50" s="68"/>
      <c r="ABT50" s="68"/>
      <c r="ABU50" s="68"/>
      <c r="ABV50" s="68"/>
      <c r="ABW50" s="68"/>
      <c r="ABX50" s="68"/>
      <c r="ABY50" s="68"/>
      <c r="ABZ50" s="68"/>
      <c r="ACA50" s="68"/>
      <c r="ACB50" s="68"/>
      <c r="ACC50" s="68"/>
      <c r="ACD50" s="68"/>
      <c r="ACE50" s="68"/>
      <c r="ACF50" s="68"/>
      <c r="ACG50" s="68"/>
      <c r="ACH50" s="68"/>
      <c r="ACI50" s="68"/>
      <c r="ACJ50" s="68"/>
      <c r="ACK50" s="68"/>
      <c r="ACL50" s="68"/>
      <c r="ACM50" s="68"/>
      <c r="ACN50" s="68"/>
      <c r="ACO50" s="68"/>
      <c r="ACP50" s="68"/>
      <c r="ACQ50" s="68"/>
      <c r="ACR50" s="68"/>
      <c r="ACS50" s="68"/>
      <c r="ACT50" s="68"/>
      <c r="ACU50" s="68"/>
      <c r="ACV50" s="68"/>
      <c r="ACW50" s="68"/>
      <c r="ACX50" s="68"/>
      <c r="ACY50" s="68"/>
      <c r="ACZ50" s="68"/>
      <c r="ADA50" s="68"/>
      <c r="ADB50" s="68"/>
      <c r="ADC50" s="68"/>
      <c r="ADD50" s="68"/>
      <c r="ADE50" s="68"/>
      <c r="ADF50" s="68"/>
      <c r="ADG50" s="68"/>
      <c r="ADH50" s="68"/>
      <c r="ADI50" s="68"/>
      <c r="ADJ50" s="68"/>
      <c r="ADK50" s="68"/>
      <c r="ADL50" s="68"/>
      <c r="ADM50" s="68"/>
      <c r="ADN50" s="68"/>
      <c r="ADO50" s="68"/>
      <c r="ADP50" s="68"/>
      <c r="ADQ50" s="68"/>
      <c r="ADR50" s="68"/>
      <c r="ADS50" s="68"/>
      <c r="ADT50" s="68"/>
      <c r="ADU50" s="68"/>
      <c r="ADV50" s="68"/>
      <c r="ADW50" s="68"/>
      <c r="ADX50" s="68"/>
      <c r="ADY50" s="68"/>
      <c r="ADZ50" s="68"/>
      <c r="AEA50" s="68"/>
      <c r="AEB50" s="68"/>
      <c r="AEC50" s="68"/>
      <c r="AED50" s="68"/>
      <c r="AEE50" s="68"/>
      <c r="AEF50" s="68"/>
      <c r="AEG50" s="68"/>
      <c r="AEH50" s="68"/>
      <c r="AEI50" s="68"/>
      <c r="AEJ50" s="68"/>
      <c r="AEK50" s="68"/>
      <c r="AEL50" s="68"/>
      <c r="AEM50" s="68"/>
      <c r="AEN50" s="68"/>
      <c r="AEO50" s="68"/>
      <c r="AEP50" s="68"/>
      <c r="AEQ50" s="68"/>
      <c r="AER50" s="68"/>
      <c r="AES50" s="68"/>
      <c r="AET50" s="68"/>
      <c r="AEU50" s="68"/>
      <c r="AEV50" s="68"/>
      <c r="AEW50" s="68"/>
      <c r="AEX50" s="68"/>
      <c r="AEY50" s="68"/>
      <c r="AEZ50" s="68"/>
      <c r="AFA50" s="68"/>
      <c r="AFB50" s="68"/>
      <c r="AFC50" s="68"/>
      <c r="AFD50" s="68"/>
      <c r="AFE50" s="68"/>
      <c r="AFF50" s="68"/>
      <c r="AFG50" s="68"/>
      <c r="AFH50" s="68"/>
      <c r="AFI50" s="68"/>
      <c r="AFJ50" s="68"/>
      <c r="AFK50" s="68"/>
      <c r="AFL50" s="68"/>
      <c r="AFM50" s="68"/>
      <c r="AFN50" s="68"/>
      <c r="AFO50" s="68"/>
      <c r="AFP50" s="68"/>
      <c r="AFQ50" s="68"/>
      <c r="AFR50" s="68"/>
      <c r="AFS50" s="68"/>
      <c r="AFT50" s="68"/>
      <c r="AFU50" s="68"/>
      <c r="AFV50" s="68"/>
      <c r="AFW50" s="68"/>
      <c r="AFX50" s="68"/>
      <c r="AFY50" s="68"/>
      <c r="AFZ50" s="68"/>
      <c r="AGA50" s="68"/>
      <c r="AGB50" s="68"/>
      <c r="AGC50" s="68"/>
      <c r="AGD50" s="68"/>
      <c r="AGE50" s="68"/>
      <c r="AGF50" s="68"/>
      <c r="AGG50" s="68"/>
      <c r="AGH50" s="68"/>
      <c r="AGI50" s="68"/>
      <c r="AGJ50" s="68"/>
      <c r="AGK50" s="68"/>
      <c r="AGL50" s="68"/>
      <c r="AGM50" s="68"/>
      <c r="AGN50" s="68"/>
      <c r="AGO50" s="68"/>
      <c r="AGP50" s="68"/>
      <c r="AGQ50" s="68"/>
      <c r="AGR50" s="68"/>
      <c r="AGS50" s="68"/>
      <c r="AGT50" s="68"/>
      <c r="AGU50" s="68"/>
      <c r="AGV50" s="68"/>
      <c r="AGW50" s="68"/>
      <c r="AGX50" s="68"/>
      <c r="AGY50" s="68"/>
      <c r="AGZ50" s="68"/>
      <c r="AHA50" s="68"/>
      <c r="AHB50" s="68"/>
      <c r="AHC50" s="68"/>
      <c r="AHD50" s="68"/>
      <c r="AHE50" s="68"/>
      <c r="AHF50" s="68"/>
      <c r="AHG50" s="68"/>
      <c r="AHH50" s="68"/>
      <c r="AHI50" s="68"/>
      <c r="AHJ50" s="68"/>
      <c r="AHK50" s="68"/>
      <c r="AHL50" s="68"/>
      <c r="AHM50" s="68"/>
      <c r="AHN50" s="68"/>
      <c r="AHO50" s="68"/>
      <c r="AHP50" s="68"/>
      <c r="AHQ50" s="68"/>
      <c r="AHR50" s="68"/>
      <c r="AHS50" s="68"/>
      <c r="AHT50" s="68"/>
      <c r="AHU50" s="68"/>
      <c r="AHV50" s="68"/>
      <c r="AHW50" s="68"/>
      <c r="AHX50" s="68"/>
      <c r="AHY50" s="68"/>
      <c r="AHZ50" s="68"/>
      <c r="AIA50" s="68"/>
      <c r="AIB50" s="68"/>
      <c r="AIC50" s="68"/>
      <c r="AID50" s="68"/>
      <c r="AIE50" s="68"/>
      <c r="AIF50" s="68"/>
      <c r="AIG50" s="68"/>
      <c r="AIH50" s="68"/>
      <c r="AII50" s="68"/>
      <c r="AIJ50" s="68"/>
      <c r="AIK50" s="68"/>
      <c r="AIL50" s="68"/>
      <c r="AIM50" s="68"/>
      <c r="AIN50" s="68"/>
      <c r="AIO50" s="68"/>
      <c r="AIP50" s="68"/>
      <c r="AIQ50" s="68"/>
      <c r="AIR50" s="68"/>
      <c r="AIS50" s="68"/>
      <c r="AIT50" s="68"/>
      <c r="AIU50" s="68"/>
      <c r="AIV50" s="68"/>
      <c r="AIW50" s="68"/>
      <c r="AIX50" s="68"/>
      <c r="AIY50" s="68"/>
      <c r="AIZ50" s="68"/>
      <c r="AJA50" s="68"/>
      <c r="AJB50" s="68"/>
      <c r="AJC50" s="68"/>
      <c r="AJD50" s="68"/>
      <c r="AJE50" s="68"/>
      <c r="AJF50" s="68"/>
      <c r="AJG50" s="68"/>
      <c r="AJH50" s="68"/>
      <c r="AJI50" s="68"/>
      <c r="AJJ50" s="68"/>
      <c r="AJK50" s="68"/>
      <c r="AJL50" s="68"/>
      <c r="AJM50" s="68"/>
      <c r="AJN50" s="68"/>
      <c r="AJO50" s="68"/>
      <c r="AJP50" s="68"/>
      <c r="AJQ50" s="68"/>
      <c r="AJR50" s="68"/>
      <c r="AJS50" s="68"/>
      <c r="AJT50" s="68"/>
      <c r="AJU50" s="68"/>
      <c r="AJV50" s="68"/>
      <c r="AJW50" s="68"/>
      <c r="AJX50" s="68"/>
      <c r="AJY50" s="68"/>
      <c r="AJZ50" s="68"/>
      <c r="AKA50" s="68"/>
      <c r="AKB50" s="68"/>
      <c r="AKC50" s="68"/>
      <c r="AKD50" s="68"/>
      <c r="AKE50" s="68"/>
      <c r="AKF50" s="68"/>
      <c r="AKG50" s="68"/>
      <c r="AKH50" s="68"/>
      <c r="AKI50" s="68"/>
      <c r="AKJ50" s="68"/>
      <c r="AKK50" s="68"/>
      <c r="AKL50" s="68"/>
      <c r="AKM50" s="68"/>
      <c r="AKN50" s="68"/>
      <c r="AKO50" s="68"/>
      <c r="AKP50" s="68"/>
      <c r="AKQ50" s="68"/>
      <c r="AKR50" s="68"/>
      <c r="AKS50" s="68"/>
      <c r="AKT50" s="68"/>
      <c r="AKU50" s="68"/>
      <c r="AKV50" s="68"/>
      <c r="AKW50" s="68"/>
      <c r="AKX50" s="68"/>
      <c r="AKY50" s="68"/>
      <c r="AKZ50" s="68"/>
      <c r="ALA50" s="68"/>
      <c r="ALB50" s="68"/>
      <c r="ALC50" s="68"/>
      <c r="ALD50" s="68"/>
      <c r="ALE50" s="68"/>
      <c r="ALF50" s="68"/>
      <c r="ALG50" s="68"/>
      <c r="ALH50" s="68"/>
      <c r="ALI50" s="68"/>
      <c r="ALJ50" s="68"/>
      <c r="ALK50" s="68"/>
      <c r="ALL50" s="68"/>
      <c r="ALM50" s="68"/>
      <c r="ALN50" s="68"/>
      <c r="ALO50" s="68"/>
      <c r="ALP50" s="68"/>
      <c r="ALQ50" s="68"/>
      <c r="ALR50" s="68"/>
      <c r="ALS50" s="68"/>
      <c r="ALT50" s="68"/>
      <c r="ALU50" s="68"/>
      <c r="ALV50" s="68"/>
      <c r="ALW50" s="68"/>
      <c r="ALX50" s="68"/>
      <c r="ALY50" s="68"/>
      <c r="ALZ50" s="68"/>
      <c r="AMA50" s="68"/>
      <c r="AMB50" s="68"/>
      <c r="AMC50" s="68"/>
      <c r="AMD50" s="68"/>
      <c r="AME50" s="68"/>
      <c r="AMF50" s="68"/>
      <c r="AMG50" s="68"/>
      <c r="AMH50" s="68"/>
      <c r="AMI50" s="68"/>
      <c r="AMJ50" s="68"/>
      <c r="AMK50" s="68"/>
      <c r="AML50" s="68"/>
      <c r="AMM50" s="68"/>
      <c r="AMN50" s="68"/>
      <c r="AMO50" s="68"/>
      <c r="AMP50" s="68"/>
      <c r="AMQ50" s="68"/>
      <c r="AMR50" s="68"/>
      <c r="AMS50" s="68"/>
      <c r="AMT50" s="68"/>
      <c r="AMU50" s="68"/>
      <c r="AMV50" s="68"/>
      <c r="AMW50" s="68"/>
      <c r="AMX50" s="68"/>
      <c r="AMY50" s="68"/>
      <c r="AMZ50" s="68"/>
      <c r="ANA50" s="68"/>
      <c r="ANB50" s="68"/>
      <c r="ANC50" s="68"/>
      <c r="AND50" s="68"/>
      <c r="ANE50" s="68"/>
      <c r="ANF50" s="68"/>
      <c r="ANG50" s="68"/>
      <c r="ANH50" s="68"/>
      <c r="ANI50" s="68"/>
      <c r="ANJ50" s="68"/>
      <c r="ANK50" s="68"/>
      <c r="ANL50" s="68"/>
      <c r="ANM50" s="68"/>
      <c r="ANN50" s="68"/>
      <c r="ANO50" s="68"/>
      <c r="ANP50" s="68"/>
      <c r="ANQ50" s="68"/>
      <c r="ANR50" s="68"/>
      <c r="ANS50" s="68"/>
      <c r="ANT50" s="68"/>
      <c r="ANU50" s="68"/>
      <c r="ANV50" s="68"/>
      <c r="ANW50" s="68"/>
      <c r="ANX50" s="68"/>
      <c r="ANY50" s="68"/>
      <c r="ANZ50" s="68"/>
      <c r="AOA50" s="68"/>
      <c r="AOB50" s="68"/>
      <c r="AOC50" s="68"/>
      <c r="AOD50" s="68"/>
      <c r="AOE50" s="68"/>
      <c r="AOF50" s="68"/>
      <c r="AOG50" s="68"/>
      <c r="AOH50" s="68"/>
      <c r="AOI50" s="68"/>
      <c r="AOJ50" s="68"/>
      <c r="AOK50" s="68"/>
      <c r="AOL50" s="68"/>
      <c r="AOM50" s="68"/>
      <c r="AON50" s="68"/>
      <c r="AOO50" s="68"/>
      <c r="AOP50" s="68"/>
      <c r="AOQ50" s="68"/>
      <c r="AOR50" s="68"/>
      <c r="AOS50" s="68"/>
      <c r="AOT50" s="68"/>
      <c r="AOU50" s="68"/>
      <c r="AOV50" s="68"/>
      <c r="AOW50" s="68"/>
      <c r="AOX50" s="68"/>
      <c r="AOY50" s="68"/>
      <c r="AOZ50" s="68"/>
      <c r="APA50" s="68"/>
      <c r="APB50" s="68"/>
      <c r="APC50" s="68"/>
      <c r="APD50" s="68"/>
      <c r="APE50" s="68"/>
      <c r="APF50" s="68"/>
      <c r="APG50" s="68"/>
      <c r="APH50" s="68"/>
      <c r="API50" s="68"/>
      <c r="APJ50" s="68"/>
      <c r="APK50" s="68"/>
      <c r="APL50" s="68"/>
      <c r="APM50" s="68"/>
      <c r="APN50" s="68"/>
      <c r="APO50" s="68"/>
      <c r="APP50" s="68"/>
      <c r="APQ50" s="68"/>
      <c r="APR50" s="68"/>
      <c r="APS50" s="68"/>
      <c r="APT50" s="68"/>
      <c r="APU50" s="68"/>
      <c r="APV50" s="68"/>
      <c r="APW50" s="68"/>
      <c r="APX50" s="68"/>
      <c r="APY50" s="68"/>
      <c r="APZ50" s="68"/>
      <c r="AQA50" s="68"/>
      <c r="AQB50" s="68"/>
      <c r="AQC50" s="68"/>
      <c r="AQD50" s="68"/>
      <c r="AQE50" s="68"/>
      <c r="AQF50" s="68"/>
      <c r="AQG50" s="68"/>
      <c r="AQH50" s="68"/>
      <c r="AQI50" s="68"/>
      <c r="AQJ50" s="68"/>
      <c r="AQK50" s="68"/>
      <c r="AQL50" s="68"/>
      <c r="AQM50" s="68"/>
      <c r="AQN50" s="68"/>
      <c r="AQO50" s="68"/>
      <c r="AQP50" s="68"/>
      <c r="AQQ50" s="68"/>
      <c r="AQR50" s="68"/>
      <c r="AQS50" s="68"/>
      <c r="AQT50" s="68"/>
      <c r="AQU50" s="68"/>
      <c r="AQV50" s="68"/>
      <c r="AQW50" s="68"/>
      <c r="AQX50" s="68"/>
      <c r="AQY50" s="68"/>
      <c r="AQZ50" s="68"/>
      <c r="ARA50" s="68"/>
      <c r="ARB50" s="68"/>
      <c r="ARC50" s="68"/>
      <c r="ARD50" s="68"/>
      <c r="ARE50" s="68"/>
      <c r="ARF50" s="68"/>
      <c r="ARG50" s="68"/>
      <c r="ARH50" s="68"/>
      <c r="ARI50" s="68"/>
      <c r="ARJ50" s="68"/>
      <c r="ARK50" s="68"/>
      <c r="ARL50" s="68"/>
      <c r="ARM50" s="68"/>
      <c r="ARN50" s="68"/>
      <c r="ARO50" s="68"/>
      <c r="ARP50" s="68"/>
      <c r="ARQ50" s="68"/>
      <c r="ARR50" s="68"/>
      <c r="ARS50" s="68"/>
      <c r="ART50" s="68"/>
      <c r="ARU50" s="68"/>
      <c r="ARV50" s="68"/>
      <c r="ARW50" s="68"/>
      <c r="ARX50" s="68"/>
      <c r="ARY50" s="68"/>
      <c r="ARZ50" s="68"/>
      <c r="ASA50" s="68"/>
      <c r="ASB50" s="68"/>
      <c r="ASC50" s="68"/>
      <c r="ASD50" s="68"/>
      <c r="ASE50" s="68"/>
      <c r="ASF50" s="68"/>
      <c r="ASG50" s="68"/>
      <c r="ASH50" s="68"/>
      <c r="ASI50" s="68"/>
      <c r="ASJ50" s="68"/>
      <c r="ASK50" s="68"/>
      <c r="ASL50" s="68"/>
      <c r="ASM50" s="68"/>
      <c r="ASN50" s="68"/>
      <c r="ASO50" s="68"/>
      <c r="ASP50" s="68"/>
      <c r="ASQ50" s="68"/>
      <c r="ASR50" s="68"/>
      <c r="ASS50" s="68"/>
      <c r="AST50" s="68"/>
      <c r="ASU50" s="68"/>
      <c r="ASV50" s="68"/>
      <c r="ASW50" s="68"/>
      <c r="ASX50" s="68"/>
      <c r="ASY50" s="68"/>
      <c r="ASZ50" s="68"/>
      <c r="ATA50" s="68"/>
      <c r="ATB50" s="68"/>
      <c r="ATC50" s="68"/>
      <c r="ATD50" s="68"/>
      <c r="ATE50" s="68"/>
      <c r="ATF50" s="68"/>
      <c r="ATG50" s="68"/>
      <c r="ATH50" s="68"/>
      <c r="ATI50" s="68"/>
      <c r="ATJ50" s="68"/>
      <c r="ATK50" s="68"/>
      <c r="ATL50" s="68"/>
      <c r="ATM50" s="68"/>
      <c r="ATN50" s="68"/>
      <c r="ATO50" s="68"/>
      <c r="ATP50" s="68"/>
      <c r="ATQ50" s="68"/>
      <c r="ATR50" s="68"/>
      <c r="ATS50" s="68"/>
      <c r="ATT50" s="68"/>
      <c r="ATU50" s="68"/>
      <c r="ATV50" s="68"/>
      <c r="ATW50" s="68"/>
      <c r="ATX50" s="68"/>
      <c r="ATY50" s="68"/>
      <c r="ATZ50" s="68"/>
      <c r="AUA50" s="68"/>
      <c r="AUB50" s="68"/>
      <c r="AUC50" s="68"/>
      <c r="AUD50" s="68"/>
      <c r="AUE50" s="68"/>
      <c r="AUF50" s="68"/>
      <c r="AUG50" s="68"/>
      <c r="AUH50" s="68"/>
      <c r="AUI50" s="68"/>
      <c r="AUJ50" s="68"/>
      <c r="AUK50" s="68"/>
      <c r="AUL50" s="68"/>
      <c r="AUM50" s="68"/>
      <c r="AUN50" s="68"/>
      <c r="AUO50" s="68"/>
      <c r="AUP50" s="68"/>
      <c r="AUQ50" s="68"/>
      <c r="AUR50" s="68"/>
      <c r="AUS50" s="68"/>
      <c r="AUT50" s="68"/>
      <c r="AUU50" s="68"/>
      <c r="AUV50" s="68"/>
      <c r="AUW50" s="68"/>
      <c r="AUX50" s="68"/>
      <c r="AUY50" s="68"/>
      <c r="AUZ50" s="68"/>
      <c r="AVA50" s="68"/>
      <c r="AVB50" s="68"/>
      <c r="AVC50" s="68"/>
      <c r="AVD50" s="68"/>
      <c r="AVE50" s="68"/>
      <c r="AVF50" s="68"/>
      <c r="AVG50" s="68"/>
      <c r="AVH50" s="68"/>
      <c r="AVI50" s="68"/>
      <c r="AVJ50" s="68"/>
      <c r="AVK50" s="68"/>
      <c r="AVL50" s="68"/>
      <c r="AVM50" s="68"/>
      <c r="AVN50" s="68"/>
      <c r="AVO50" s="68"/>
      <c r="AVP50" s="68"/>
      <c r="AVQ50" s="68"/>
      <c r="AVR50" s="68"/>
      <c r="AVS50" s="68"/>
      <c r="AVT50" s="68"/>
      <c r="AVU50" s="68"/>
      <c r="AVV50" s="68"/>
      <c r="AVW50" s="68"/>
      <c r="AVX50" s="68"/>
      <c r="AVY50" s="68"/>
      <c r="AVZ50" s="68"/>
      <c r="AWA50" s="68"/>
      <c r="AWB50" s="68"/>
      <c r="AWC50" s="68"/>
      <c r="AWD50" s="68"/>
      <c r="AWE50" s="68"/>
      <c r="AWF50" s="68"/>
      <c r="AWG50" s="68"/>
      <c r="AWH50" s="68"/>
      <c r="AWI50" s="68"/>
      <c r="AWJ50" s="68"/>
      <c r="AWK50" s="68"/>
      <c r="AWL50" s="68"/>
      <c r="AWM50" s="68"/>
      <c r="AWN50" s="68"/>
      <c r="AWO50" s="68"/>
      <c r="AWP50" s="68"/>
      <c r="AWQ50" s="68"/>
      <c r="AWR50" s="68"/>
      <c r="AWS50" s="68"/>
      <c r="AWT50" s="68"/>
      <c r="AWU50" s="68"/>
      <c r="AWV50" s="68"/>
      <c r="AWW50" s="68"/>
      <c r="AWX50" s="68"/>
      <c r="AWY50" s="68"/>
      <c r="AWZ50" s="68"/>
      <c r="AXA50" s="68"/>
      <c r="AXB50" s="68"/>
      <c r="AXC50" s="68"/>
      <c r="AXD50" s="68"/>
      <c r="AXE50" s="68"/>
      <c r="AXF50" s="68"/>
      <c r="AXG50" s="68"/>
      <c r="AXH50" s="68"/>
      <c r="AXI50" s="68"/>
      <c r="AXJ50" s="68"/>
      <c r="AXK50" s="68"/>
      <c r="AXL50" s="68"/>
      <c r="AXM50" s="68"/>
      <c r="AXN50" s="68"/>
      <c r="AXO50" s="68"/>
      <c r="AXP50" s="68"/>
      <c r="AXQ50" s="68"/>
      <c r="AXR50" s="68"/>
      <c r="AXS50" s="68"/>
      <c r="AXT50" s="68"/>
      <c r="AXU50" s="68"/>
      <c r="AXV50" s="68"/>
      <c r="AXW50" s="68"/>
      <c r="AXX50" s="68"/>
      <c r="AXY50" s="68"/>
      <c r="AXZ50" s="68"/>
      <c r="AYA50" s="68"/>
      <c r="AYB50" s="68"/>
      <c r="AYC50" s="68"/>
      <c r="AYD50" s="68"/>
      <c r="AYE50" s="68"/>
      <c r="AYF50" s="68"/>
      <c r="AYG50" s="68"/>
      <c r="AYH50" s="68"/>
      <c r="AYI50" s="68"/>
      <c r="AYJ50" s="68"/>
      <c r="AYK50" s="68"/>
      <c r="AYL50" s="68"/>
      <c r="AYM50" s="68"/>
      <c r="AYN50" s="68"/>
      <c r="AYO50" s="68"/>
      <c r="AYP50" s="68"/>
      <c r="AYQ50" s="68"/>
      <c r="AYR50" s="68"/>
      <c r="AYS50" s="68"/>
      <c r="AYT50" s="68"/>
      <c r="AYU50" s="68"/>
      <c r="AYV50" s="68"/>
      <c r="AYW50" s="68"/>
      <c r="AYX50" s="68"/>
      <c r="AYY50" s="68"/>
      <c r="AYZ50" s="68"/>
      <c r="AZA50" s="68"/>
      <c r="AZB50" s="68"/>
      <c r="AZC50" s="68"/>
      <c r="AZD50" s="68"/>
      <c r="AZE50" s="68"/>
      <c r="AZF50" s="68"/>
      <c r="AZG50" s="68"/>
      <c r="AZH50" s="68"/>
      <c r="AZI50" s="68"/>
      <c r="AZJ50" s="68"/>
      <c r="AZK50" s="68"/>
      <c r="AZL50" s="68"/>
      <c r="AZM50" s="68"/>
      <c r="AZN50" s="68"/>
      <c r="AZO50" s="68"/>
      <c r="AZP50" s="68"/>
      <c r="AZQ50" s="68"/>
      <c r="AZR50" s="68"/>
      <c r="AZS50" s="68"/>
      <c r="AZT50" s="68"/>
      <c r="AZU50" s="68"/>
      <c r="AZV50" s="68"/>
      <c r="AZW50" s="68"/>
      <c r="AZX50" s="68"/>
      <c r="AZY50" s="68"/>
      <c r="AZZ50" s="68"/>
      <c r="BAA50" s="68"/>
      <c r="BAB50" s="68"/>
      <c r="BAC50" s="68"/>
      <c r="BAD50" s="68"/>
      <c r="BAE50" s="68"/>
      <c r="BAF50" s="68"/>
      <c r="BAG50" s="68"/>
      <c r="BAH50" s="68"/>
      <c r="BAI50" s="68"/>
      <c r="BAJ50" s="68"/>
      <c r="BAK50" s="68"/>
      <c r="BAL50" s="68"/>
      <c r="BAM50" s="68"/>
      <c r="BAN50" s="68"/>
      <c r="BAO50" s="68"/>
      <c r="BAP50" s="68"/>
      <c r="BAQ50" s="68"/>
      <c r="BAR50" s="68"/>
      <c r="BAS50" s="68"/>
      <c r="BAT50" s="68"/>
      <c r="BAU50" s="68"/>
      <c r="BAV50" s="68"/>
      <c r="BAW50" s="68"/>
      <c r="BAX50" s="68"/>
      <c r="BAY50" s="68"/>
      <c r="BAZ50" s="68"/>
      <c r="BBA50" s="68"/>
      <c r="BBB50" s="68"/>
      <c r="BBC50" s="68"/>
      <c r="BBD50" s="68"/>
      <c r="BBE50" s="68"/>
      <c r="BBF50" s="68"/>
      <c r="BBG50" s="68"/>
      <c r="BBH50" s="68"/>
      <c r="BBI50" s="68"/>
      <c r="BBJ50" s="68"/>
      <c r="BBK50" s="68"/>
      <c r="BBL50" s="68"/>
      <c r="BBM50" s="68"/>
      <c r="BBN50" s="68"/>
      <c r="BBO50" s="68"/>
      <c r="BBP50" s="68"/>
      <c r="BBQ50" s="68"/>
      <c r="BBR50" s="68"/>
      <c r="BBS50" s="68"/>
      <c r="BBT50" s="68"/>
      <c r="BBU50" s="68"/>
      <c r="BBV50" s="68"/>
      <c r="BBW50" s="68"/>
      <c r="BBX50" s="68"/>
      <c r="BBY50" s="68"/>
      <c r="BBZ50" s="68"/>
      <c r="BCA50" s="68"/>
      <c r="BCB50" s="68"/>
      <c r="BCC50" s="68"/>
      <c r="BCD50" s="68"/>
      <c r="BCE50" s="68"/>
      <c r="BCF50" s="68"/>
      <c r="BCG50" s="68"/>
      <c r="BCH50" s="68"/>
      <c r="BCI50" s="68"/>
      <c r="BCJ50" s="68"/>
      <c r="BCK50" s="68"/>
      <c r="BCL50" s="68"/>
      <c r="BCM50" s="68"/>
      <c r="BCN50" s="68"/>
      <c r="BCO50" s="68"/>
      <c r="BCP50" s="68"/>
      <c r="BCQ50" s="68"/>
      <c r="BCR50" s="68"/>
      <c r="BCS50" s="68"/>
      <c r="BCT50" s="68"/>
      <c r="BCU50" s="68"/>
      <c r="BCV50" s="68"/>
      <c r="BCW50" s="68"/>
      <c r="BCX50" s="68"/>
      <c r="BCY50" s="68"/>
      <c r="BCZ50" s="68"/>
      <c r="BDA50" s="68"/>
      <c r="BDB50" s="68"/>
      <c r="BDC50" s="68"/>
      <c r="BDD50" s="68"/>
      <c r="BDE50" s="68"/>
      <c r="BDF50" s="68"/>
      <c r="BDG50" s="68"/>
      <c r="BDH50" s="68"/>
      <c r="BDI50" s="68"/>
      <c r="BDJ50" s="68"/>
      <c r="BDK50" s="68"/>
      <c r="BDL50" s="68"/>
      <c r="BDM50" s="68"/>
      <c r="BDN50" s="68"/>
      <c r="BDO50" s="68"/>
      <c r="BDP50" s="68"/>
      <c r="BDQ50" s="68"/>
      <c r="BDR50" s="68"/>
      <c r="BDS50" s="68"/>
      <c r="BDT50" s="68"/>
      <c r="BDU50" s="68"/>
      <c r="BDV50" s="68"/>
      <c r="BDW50" s="68"/>
      <c r="BDX50" s="68"/>
      <c r="BDY50" s="68"/>
      <c r="BDZ50" s="68"/>
      <c r="BEA50" s="68"/>
      <c r="BEB50" s="68"/>
      <c r="BEC50" s="68"/>
      <c r="BED50" s="68"/>
      <c r="BEE50" s="68"/>
      <c r="BEF50" s="68"/>
      <c r="BEG50" s="68"/>
      <c r="BEH50" s="68"/>
      <c r="BEI50" s="68"/>
      <c r="BEJ50" s="68"/>
      <c r="BEK50" s="68"/>
      <c r="BEL50" s="68"/>
      <c r="BEM50" s="68"/>
      <c r="BEN50" s="68"/>
      <c r="BEO50" s="68"/>
      <c r="BEP50" s="68"/>
      <c r="BEQ50" s="68"/>
      <c r="BER50" s="68"/>
      <c r="BES50" s="68"/>
      <c r="BET50" s="68"/>
      <c r="BEU50" s="68"/>
      <c r="BEV50" s="68"/>
      <c r="BEW50" s="68"/>
      <c r="BEX50" s="68"/>
      <c r="BEY50" s="68"/>
      <c r="BEZ50" s="68"/>
      <c r="BFA50" s="68"/>
      <c r="BFB50" s="68"/>
      <c r="BFC50" s="68"/>
      <c r="BFD50" s="68"/>
      <c r="BFE50" s="68"/>
      <c r="BFF50" s="68"/>
      <c r="BFG50" s="68"/>
      <c r="BFH50" s="68"/>
      <c r="BFI50" s="68"/>
      <c r="BFJ50" s="68"/>
      <c r="BFK50" s="68"/>
      <c r="BFL50" s="68"/>
      <c r="BFM50" s="68"/>
      <c r="BFN50" s="68"/>
      <c r="BFO50" s="68"/>
      <c r="BFP50" s="68"/>
      <c r="BFQ50" s="68"/>
      <c r="BFR50" s="68"/>
      <c r="BFS50" s="68"/>
      <c r="BFT50" s="68"/>
      <c r="BFU50" s="68"/>
      <c r="BFV50" s="68"/>
      <c r="BFW50" s="68"/>
      <c r="BFX50" s="68"/>
      <c r="BFY50" s="68"/>
      <c r="BFZ50" s="68"/>
      <c r="BGA50" s="68"/>
      <c r="BGB50" s="68"/>
      <c r="BGC50" s="68"/>
      <c r="BGD50" s="68"/>
      <c r="BGE50" s="68"/>
      <c r="BGF50" s="68"/>
      <c r="BGG50" s="68"/>
      <c r="BGH50" s="68"/>
      <c r="BGI50" s="68"/>
      <c r="BGJ50" s="68"/>
      <c r="BGK50" s="68"/>
      <c r="BGL50" s="68"/>
      <c r="BGM50" s="68"/>
      <c r="BGN50" s="68"/>
      <c r="BGO50" s="68"/>
      <c r="BGP50" s="68"/>
      <c r="BGQ50" s="68"/>
      <c r="BGR50" s="68"/>
      <c r="BGS50" s="68"/>
      <c r="BGT50" s="68"/>
      <c r="BGU50" s="68"/>
      <c r="BGV50" s="68"/>
      <c r="BGW50" s="68"/>
      <c r="BGX50" s="68"/>
      <c r="BGY50" s="68"/>
      <c r="BGZ50" s="68"/>
      <c r="BHA50" s="68"/>
      <c r="BHB50" s="68"/>
      <c r="BHC50" s="68"/>
      <c r="BHD50" s="68"/>
      <c r="BHE50" s="68"/>
      <c r="BHF50" s="68"/>
      <c r="BHG50" s="68"/>
      <c r="BHH50" s="68"/>
      <c r="BHI50" s="68"/>
      <c r="BHJ50" s="68"/>
      <c r="BHK50" s="68"/>
      <c r="BHL50" s="68"/>
      <c r="BHM50" s="68"/>
      <c r="BHN50" s="68"/>
      <c r="BHO50" s="68"/>
      <c r="BHP50" s="68"/>
      <c r="BHQ50" s="68"/>
      <c r="BHR50" s="68"/>
      <c r="BHS50" s="68"/>
      <c r="BHT50" s="68"/>
      <c r="BHU50" s="68"/>
      <c r="BHV50" s="68"/>
      <c r="BHW50" s="68"/>
      <c r="BHX50" s="68"/>
      <c r="BHY50" s="68"/>
      <c r="BHZ50" s="68"/>
      <c r="BIA50" s="68"/>
      <c r="BIB50" s="68"/>
      <c r="BIC50" s="68"/>
      <c r="BID50" s="68"/>
      <c r="BIE50" s="68"/>
      <c r="BIF50" s="68"/>
      <c r="BIG50" s="68"/>
      <c r="BIH50" s="68"/>
      <c r="BII50" s="68"/>
      <c r="BIJ50" s="68"/>
      <c r="BIK50" s="68"/>
      <c r="BIL50" s="68"/>
      <c r="BIM50" s="68"/>
      <c r="BIN50" s="68"/>
      <c r="BIO50" s="68"/>
      <c r="BIP50" s="68"/>
      <c r="BIQ50" s="68"/>
      <c r="BIR50" s="68"/>
      <c r="BIS50" s="68"/>
      <c r="BIT50" s="68"/>
      <c r="BIU50" s="68"/>
      <c r="BIV50" s="68"/>
      <c r="BIW50" s="68"/>
      <c r="BIX50" s="68"/>
      <c r="BIY50" s="68"/>
      <c r="BIZ50" s="68"/>
      <c r="BJA50" s="68"/>
      <c r="BJB50" s="68"/>
      <c r="BJC50" s="68"/>
      <c r="BJD50" s="68"/>
      <c r="BJE50" s="68"/>
      <c r="BJF50" s="68"/>
      <c r="BJG50" s="68"/>
      <c r="BJH50" s="68"/>
      <c r="BJI50" s="68"/>
      <c r="BJJ50" s="68"/>
      <c r="BJK50" s="68"/>
      <c r="BJL50" s="68"/>
      <c r="BJM50" s="68"/>
      <c r="BJN50" s="68"/>
      <c r="BJO50" s="68"/>
      <c r="BJP50" s="68"/>
      <c r="BJQ50" s="68"/>
      <c r="BJR50" s="68"/>
      <c r="BJS50" s="68"/>
      <c r="BJT50" s="68"/>
      <c r="BJU50" s="68"/>
      <c r="BJV50" s="68"/>
      <c r="BJW50" s="68"/>
      <c r="BJX50" s="68"/>
      <c r="BJY50" s="68"/>
      <c r="BJZ50" s="68"/>
      <c r="BKA50" s="68"/>
      <c r="BKB50" s="68"/>
      <c r="BKC50" s="68"/>
      <c r="BKD50" s="68"/>
      <c r="BKE50" s="68"/>
      <c r="BKF50" s="68"/>
      <c r="BKG50" s="68"/>
      <c r="BKH50" s="68"/>
      <c r="BKI50" s="68"/>
      <c r="BKJ50" s="68"/>
      <c r="BKK50" s="68"/>
      <c r="BKL50" s="68"/>
      <c r="BKM50" s="68"/>
      <c r="BKN50" s="68"/>
      <c r="BKO50" s="68"/>
      <c r="BKP50" s="68"/>
      <c r="BKQ50" s="68"/>
      <c r="BKR50" s="68"/>
      <c r="BKS50" s="68"/>
      <c r="BKT50" s="68"/>
      <c r="BKU50" s="68"/>
      <c r="BKV50" s="68"/>
      <c r="BKW50" s="68"/>
      <c r="BKX50" s="68"/>
      <c r="BKY50" s="68"/>
      <c r="BKZ50" s="68"/>
      <c r="BLA50" s="68"/>
      <c r="BLB50" s="68"/>
      <c r="BLC50" s="68"/>
      <c r="BLD50" s="68"/>
      <c r="BLE50" s="68"/>
      <c r="BLF50" s="68"/>
      <c r="BLG50" s="68"/>
      <c r="BLH50" s="68"/>
      <c r="BLI50" s="68"/>
      <c r="BLJ50" s="68"/>
      <c r="BLK50" s="68"/>
      <c r="BLL50" s="68"/>
      <c r="BLM50" s="68"/>
      <c r="BLN50" s="68"/>
      <c r="BLO50" s="68"/>
      <c r="BLP50" s="68"/>
      <c r="BLQ50" s="68"/>
      <c r="BLR50" s="68"/>
      <c r="BLS50" s="68"/>
      <c r="BLT50" s="68"/>
      <c r="BLU50" s="68"/>
      <c r="BLV50" s="68"/>
      <c r="BLW50" s="68"/>
      <c r="BLX50" s="68"/>
      <c r="BLY50" s="68"/>
      <c r="BLZ50" s="68"/>
      <c r="BMA50" s="68"/>
      <c r="BMB50" s="68"/>
      <c r="BMC50" s="68"/>
      <c r="BMD50" s="68"/>
      <c r="BME50" s="68"/>
      <c r="BMF50" s="68"/>
      <c r="BMG50" s="68"/>
      <c r="BMH50" s="68"/>
      <c r="BMI50" s="68"/>
      <c r="BMJ50" s="68"/>
      <c r="BMK50" s="68"/>
      <c r="BML50" s="68"/>
      <c r="BMM50" s="68"/>
      <c r="BMN50" s="68"/>
      <c r="BMO50" s="68"/>
      <c r="BMP50" s="68"/>
      <c r="BMQ50" s="68"/>
      <c r="BMR50" s="68"/>
      <c r="BMS50" s="68"/>
      <c r="BMT50" s="68"/>
      <c r="BMU50" s="68"/>
      <c r="BMV50" s="68"/>
      <c r="BMW50" s="68"/>
      <c r="BMX50" s="68"/>
      <c r="BMY50" s="68"/>
      <c r="BMZ50" s="68"/>
      <c r="BNA50" s="68"/>
      <c r="BNB50" s="68"/>
      <c r="BNC50" s="68"/>
      <c r="BND50" s="68"/>
      <c r="BNE50" s="68"/>
      <c r="BNF50" s="68"/>
      <c r="BNG50" s="68"/>
      <c r="BNH50" s="68"/>
      <c r="BNI50" s="68"/>
      <c r="BNJ50" s="68"/>
      <c r="BNK50" s="68"/>
      <c r="BNL50" s="68"/>
      <c r="BNM50" s="68"/>
      <c r="BNN50" s="68"/>
      <c r="BNO50" s="68"/>
      <c r="BNP50" s="68"/>
      <c r="BNQ50" s="68"/>
      <c r="BNR50" s="68"/>
      <c r="BNS50" s="68"/>
      <c r="BNT50" s="68"/>
      <c r="BNU50" s="68"/>
      <c r="BNV50" s="68"/>
      <c r="BNW50" s="68"/>
      <c r="BNX50" s="68"/>
      <c r="BNY50" s="68"/>
      <c r="BNZ50" s="68"/>
      <c r="BOA50" s="68"/>
      <c r="BOB50" s="68"/>
      <c r="BOC50" s="68"/>
      <c r="BOD50" s="68"/>
      <c r="BOE50" s="68"/>
      <c r="BOF50" s="68"/>
      <c r="BOG50" s="68"/>
      <c r="BOH50" s="68"/>
      <c r="BOI50" s="68"/>
      <c r="BOJ50" s="68"/>
      <c r="BOK50" s="68"/>
      <c r="BOL50" s="68"/>
      <c r="BOM50" s="68"/>
      <c r="BON50" s="68"/>
      <c r="BOO50" s="68"/>
      <c r="BOP50" s="68"/>
      <c r="BOQ50" s="68"/>
      <c r="BOR50" s="68"/>
      <c r="BOS50" s="68"/>
      <c r="BOT50" s="68"/>
      <c r="BOU50" s="68"/>
      <c r="BOV50" s="68"/>
      <c r="BOW50" s="68"/>
      <c r="BOX50" s="68"/>
      <c r="BOY50" s="68"/>
      <c r="BOZ50" s="68"/>
      <c r="BPA50" s="68"/>
      <c r="BPB50" s="68"/>
      <c r="BPC50" s="68"/>
      <c r="BPD50" s="68"/>
      <c r="BPE50" s="68"/>
      <c r="BPF50" s="68"/>
      <c r="BPG50" s="68"/>
      <c r="BPH50" s="68"/>
      <c r="BPI50" s="68"/>
      <c r="BPJ50" s="68"/>
      <c r="BPK50" s="68"/>
      <c r="BPL50" s="68"/>
      <c r="BPM50" s="68"/>
      <c r="BPN50" s="68"/>
      <c r="BPO50" s="68"/>
      <c r="BPP50" s="68"/>
      <c r="BPQ50" s="68"/>
      <c r="BPR50" s="68"/>
      <c r="BPS50" s="68"/>
      <c r="BPT50" s="68"/>
      <c r="BPU50" s="68"/>
      <c r="BPV50" s="68"/>
      <c r="BPW50" s="68"/>
      <c r="BPX50" s="68"/>
      <c r="BPY50" s="68"/>
      <c r="BPZ50" s="68"/>
      <c r="BQA50" s="68"/>
      <c r="BQB50" s="68"/>
      <c r="BQC50" s="68"/>
      <c r="BQD50" s="68"/>
      <c r="BQE50" s="68"/>
      <c r="BQF50" s="68"/>
      <c r="BQG50" s="68"/>
      <c r="BQH50" s="68"/>
      <c r="BQI50" s="68"/>
      <c r="BQJ50" s="68"/>
      <c r="BQK50" s="68"/>
      <c r="BQL50" s="68"/>
      <c r="BQM50" s="68"/>
      <c r="BQN50" s="68"/>
      <c r="BQO50" s="68"/>
      <c r="BQP50" s="68"/>
      <c r="BQQ50" s="68"/>
      <c r="BQR50" s="68"/>
      <c r="BQS50" s="68"/>
      <c r="BQT50" s="68"/>
      <c r="BQU50" s="68"/>
      <c r="BQV50" s="68"/>
      <c r="BQW50" s="68"/>
      <c r="BQX50" s="68"/>
      <c r="BQY50" s="68"/>
      <c r="BQZ50" s="68"/>
      <c r="BRA50" s="68"/>
      <c r="BRB50" s="68"/>
      <c r="BRC50" s="68"/>
      <c r="BRD50" s="68"/>
      <c r="BRE50" s="68"/>
      <c r="BRF50" s="68"/>
      <c r="BRG50" s="68"/>
      <c r="BRH50" s="68"/>
      <c r="BRI50" s="68"/>
      <c r="BRJ50" s="68"/>
      <c r="BRK50" s="68"/>
      <c r="BRL50" s="68"/>
      <c r="BRM50" s="68"/>
      <c r="BRN50" s="68"/>
      <c r="BRO50" s="68"/>
      <c r="BRP50" s="68"/>
      <c r="BRQ50" s="68"/>
      <c r="BRR50" s="68"/>
      <c r="BRS50" s="68"/>
      <c r="BRT50" s="68"/>
      <c r="BRU50" s="68"/>
      <c r="BRV50" s="68"/>
      <c r="BRW50" s="68"/>
      <c r="BRX50" s="68"/>
      <c r="BRY50" s="68"/>
      <c r="BRZ50" s="68"/>
      <c r="BSA50" s="68"/>
      <c r="BSB50" s="68"/>
      <c r="BSC50" s="68"/>
      <c r="BSD50" s="68"/>
      <c r="BSE50" s="68"/>
      <c r="BSF50" s="68"/>
      <c r="BSG50" s="68"/>
      <c r="BSH50" s="68"/>
      <c r="BSI50" s="68"/>
      <c r="BSJ50" s="68"/>
      <c r="BSK50" s="68"/>
      <c r="BSL50" s="68"/>
      <c r="BSM50" s="68"/>
      <c r="BSN50" s="68"/>
      <c r="BSO50" s="68"/>
      <c r="BSP50" s="68"/>
      <c r="BSQ50" s="68"/>
      <c r="BSR50" s="68"/>
      <c r="BSS50" s="68"/>
      <c r="BST50" s="68"/>
      <c r="BSU50" s="68"/>
      <c r="BSV50" s="68"/>
      <c r="BSW50" s="68"/>
      <c r="BSX50" s="68"/>
      <c r="BSY50" s="68"/>
      <c r="BSZ50" s="68"/>
      <c r="BTA50" s="68"/>
      <c r="BTB50" s="68"/>
      <c r="BTC50" s="68"/>
      <c r="BTD50" s="68"/>
      <c r="BTE50" s="68"/>
      <c r="BTF50" s="68"/>
      <c r="BTG50" s="68"/>
      <c r="BTH50" s="68"/>
      <c r="BTI50" s="68"/>
      <c r="BTJ50" s="68"/>
      <c r="BTK50" s="68"/>
      <c r="BTL50" s="68"/>
      <c r="BTM50" s="68"/>
      <c r="BTN50" s="68"/>
      <c r="BTO50" s="68"/>
      <c r="BTP50" s="68"/>
      <c r="BTQ50" s="68"/>
      <c r="BTR50" s="68"/>
      <c r="BTS50" s="68"/>
      <c r="BTT50" s="68"/>
      <c r="BTU50" s="68"/>
      <c r="BTV50" s="68"/>
      <c r="BTW50" s="68"/>
      <c r="BTX50" s="68"/>
      <c r="BTY50" s="68"/>
      <c r="BTZ50" s="68"/>
      <c r="BUA50" s="68"/>
      <c r="BUB50" s="68"/>
      <c r="BUC50" s="68"/>
      <c r="BUD50" s="68"/>
      <c r="BUE50" s="68"/>
      <c r="BUF50" s="68"/>
      <c r="BUG50" s="68"/>
      <c r="BUH50" s="68"/>
      <c r="BUI50" s="68"/>
      <c r="BUJ50" s="68"/>
      <c r="BUK50" s="68"/>
      <c r="BUL50" s="68"/>
      <c r="BUM50" s="68"/>
      <c r="BUN50" s="68"/>
      <c r="BUO50" s="68"/>
      <c r="BUP50" s="68"/>
      <c r="BUQ50" s="68"/>
      <c r="BUR50" s="68"/>
      <c r="BUS50" s="68"/>
      <c r="BUT50" s="68"/>
      <c r="BUU50" s="68"/>
      <c r="BUV50" s="68"/>
      <c r="BUW50" s="68"/>
      <c r="BUX50" s="68"/>
      <c r="BUY50" s="68"/>
      <c r="BUZ50" s="68"/>
      <c r="BVA50" s="68"/>
      <c r="BVB50" s="68"/>
      <c r="BVC50" s="68"/>
      <c r="BVD50" s="68"/>
      <c r="BVE50" s="68"/>
      <c r="BVF50" s="68"/>
      <c r="BVG50" s="68"/>
      <c r="BVH50" s="68"/>
      <c r="BVI50" s="68"/>
      <c r="BVJ50" s="68"/>
      <c r="BVK50" s="68"/>
      <c r="BVL50" s="68"/>
      <c r="BVM50" s="68"/>
      <c r="BVN50" s="68"/>
      <c r="BVO50" s="68"/>
      <c r="BVP50" s="68"/>
      <c r="BVQ50" s="68"/>
      <c r="BVR50" s="68"/>
      <c r="BVS50" s="68"/>
      <c r="BVT50" s="68"/>
      <c r="BVU50" s="68"/>
      <c r="BVV50" s="68"/>
      <c r="BVW50" s="68"/>
      <c r="BVX50" s="68"/>
      <c r="BVY50" s="68"/>
      <c r="BVZ50" s="68"/>
      <c r="BWA50" s="68"/>
      <c r="BWB50" s="68"/>
      <c r="BWC50" s="68"/>
      <c r="BWD50" s="68"/>
      <c r="BWE50" s="68"/>
      <c r="BWF50" s="68"/>
      <c r="BWG50" s="68"/>
      <c r="BWH50" s="68"/>
      <c r="BWI50" s="68"/>
      <c r="BWJ50" s="68"/>
      <c r="BWK50" s="68"/>
      <c r="BWL50" s="68"/>
      <c r="BWM50" s="68"/>
      <c r="BWN50" s="68"/>
      <c r="BWO50" s="68"/>
      <c r="BWP50" s="68"/>
      <c r="BWQ50" s="68"/>
      <c r="BWR50" s="68"/>
      <c r="BWS50" s="68"/>
      <c r="BWT50" s="68"/>
      <c r="BWU50" s="68"/>
      <c r="BWV50" s="68"/>
      <c r="BWW50" s="68"/>
      <c r="BWX50" s="68"/>
      <c r="BWY50" s="68"/>
      <c r="BWZ50" s="68"/>
      <c r="BXA50" s="68"/>
      <c r="BXB50" s="68"/>
      <c r="BXC50" s="68"/>
      <c r="BXD50" s="68"/>
      <c r="BXE50" s="68"/>
      <c r="BXF50" s="68"/>
      <c r="BXG50" s="68"/>
      <c r="BXH50" s="68"/>
      <c r="BXI50" s="68"/>
      <c r="BXJ50" s="68"/>
      <c r="BXK50" s="68"/>
      <c r="BXL50" s="68"/>
      <c r="BXM50" s="68"/>
      <c r="BXN50" s="68"/>
      <c r="BXO50" s="68"/>
      <c r="BXP50" s="68"/>
      <c r="BXQ50" s="68"/>
      <c r="BXR50" s="68"/>
      <c r="BXS50" s="68"/>
      <c r="BXT50" s="68"/>
      <c r="BXU50" s="68"/>
      <c r="BXV50" s="68"/>
      <c r="BXW50" s="68"/>
      <c r="BXX50" s="68"/>
      <c r="BXY50" s="68"/>
      <c r="BXZ50" s="68"/>
      <c r="BYA50" s="68"/>
      <c r="BYB50" s="68"/>
      <c r="BYC50" s="68"/>
      <c r="BYD50" s="68"/>
      <c r="BYE50" s="68"/>
      <c r="BYF50" s="68"/>
      <c r="BYG50" s="68"/>
      <c r="BYH50" s="68"/>
      <c r="BYI50" s="68"/>
      <c r="BYJ50" s="68"/>
      <c r="BYK50" s="68"/>
      <c r="BYL50" s="68"/>
      <c r="BYM50" s="68"/>
      <c r="BYN50" s="68"/>
      <c r="BYO50" s="68"/>
      <c r="BYP50" s="68"/>
      <c r="BYQ50" s="68"/>
      <c r="BYR50" s="68"/>
      <c r="BYS50" s="68"/>
      <c r="BYT50" s="68"/>
      <c r="BYU50" s="68"/>
      <c r="BYV50" s="68"/>
      <c r="BYW50" s="68"/>
      <c r="BYX50" s="68"/>
      <c r="BYY50" s="68"/>
      <c r="BYZ50" s="68"/>
      <c r="BZA50" s="68"/>
      <c r="BZB50" s="68"/>
      <c r="BZC50" s="68"/>
      <c r="BZD50" s="68"/>
      <c r="BZE50" s="68"/>
      <c r="BZF50" s="68"/>
      <c r="BZG50" s="68"/>
      <c r="BZH50" s="68"/>
      <c r="BZI50" s="68"/>
      <c r="BZJ50" s="68"/>
      <c r="BZK50" s="68"/>
      <c r="BZL50" s="68"/>
      <c r="BZM50" s="68"/>
      <c r="BZN50" s="68"/>
      <c r="BZO50" s="68"/>
      <c r="BZP50" s="68"/>
      <c r="BZQ50" s="68"/>
      <c r="BZR50" s="68"/>
      <c r="BZS50" s="68"/>
      <c r="BZT50" s="68"/>
      <c r="BZU50" s="68"/>
      <c r="BZV50" s="68"/>
      <c r="BZW50" s="68"/>
      <c r="BZX50" s="68"/>
      <c r="BZY50" s="68"/>
      <c r="BZZ50" s="68"/>
      <c r="CAA50" s="68"/>
      <c r="CAB50" s="68"/>
      <c r="CAC50" s="68"/>
      <c r="CAD50" s="68"/>
      <c r="CAE50" s="68"/>
      <c r="CAF50" s="68"/>
      <c r="CAG50" s="68"/>
      <c r="CAH50" s="68"/>
      <c r="CAI50" s="68"/>
      <c r="CAJ50" s="68"/>
      <c r="CAK50" s="68"/>
      <c r="CAL50" s="68"/>
      <c r="CAM50" s="68"/>
      <c r="CAN50" s="68"/>
      <c r="CAO50" s="68"/>
      <c r="CAP50" s="68"/>
      <c r="CAQ50" s="68"/>
      <c r="CAR50" s="68"/>
      <c r="CAS50" s="68"/>
      <c r="CAT50" s="68"/>
      <c r="CAU50" s="68"/>
      <c r="CAV50" s="68"/>
      <c r="CAW50" s="68"/>
      <c r="CAX50" s="68"/>
      <c r="CAY50" s="68"/>
      <c r="CAZ50" s="68"/>
      <c r="CBA50" s="68"/>
      <c r="CBB50" s="68"/>
      <c r="CBC50" s="68"/>
      <c r="CBD50" s="68"/>
      <c r="CBE50" s="68"/>
      <c r="CBF50" s="68"/>
      <c r="CBG50" s="68"/>
      <c r="CBH50" s="68"/>
      <c r="CBI50" s="68"/>
      <c r="CBJ50" s="68"/>
      <c r="CBK50" s="68"/>
      <c r="CBL50" s="68"/>
      <c r="CBM50" s="68"/>
      <c r="CBN50" s="68"/>
      <c r="CBO50" s="68"/>
      <c r="CBP50" s="68"/>
      <c r="CBQ50" s="68"/>
      <c r="CBR50" s="68"/>
      <c r="CBS50" s="68"/>
      <c r="CBT50" s="68"/>
      <c r="CBU50" s="68"/>
      <c r="CBV50" s="68"/>
      <c r="CBW50" s="68"/>
      <c r="CBX50" s="68"/>
      <c r="CBY50" s="68"/>
      <c r="CBZ50" s="68"/>
      <c r="CCA50" s="68"/>
      <c r="CCB50" s="68"/>
      <c r="CCC50" s="68"/>
      <c r="CCD50" s="68"/>
      <c r="CCE50" s="68"/>
      <c r="CCF50" s="68"/>
      <c r="CCG50" s="68"/>
      <c r="CCH50" s="68"/>
      <c r="CCI50" s="68"/>
      <c r="CCJ50" s="68"/>
      <c r="CCK50" s="68"/>
      <c r="CCL50" s="68"/>
      <c r="CCM50" s="68"/>
      <c r="CCN50" s="68"/>
      <c r="CCO50" s="68"/>
      <c r="CCP50" s="68"/>
      <c r="CCQ50" s="68"/>
      <c r="CCR50" s="68"/>
      <c r="CCS50" s="68"/>
      <c r="CCT50" s="68"/>
      <c r="CCU50" s="68"/>
      <c r="CCV50" s="68"/>
      <c r="CCW50" s="68"/>
      <c r="CCX50" s="68"/>
      <c r="CCY50" s="68"/>
      <c r="CCZ50" s="68"/>
      <c r="CDA50" s="68"/>
      <c r="CDB50" s="68"/>
      <c r="CDC50" s="68"/>
      <c r="CDD50" s="68"/>
      <c r="CDE50" s="68"/>
      <c r="CDF50" s="68"/>
      <c r="CDG50" s="68"/>
      <c r="CDH50" s="68"/>
      <c r="CDI50" s="68"/>
      <c r="CDJ50" s="68"/>
      <c r="CDK50" s="68"/>
      <c r="CDL50" s="68"/>
      <c r="CDM50" s="68"/>
      <c r="CDN50" s="68"/>
      <c r="CDO50" s="68"/>
      <c r="CDP50" s="68"/>
      <c r="CDQ50" s="68"/>
      <c r="CDR50" s="68"/>
      <c r="CDS50" s="68"/>
      <c r="CDT50" s="68"/>
      <c r="CDU50" s="68"/>
      <c r="CDV50" s="68"/>
      <c r="CDW50" s="68"/>
      <c r="CDX50" s="68"/>
      <c r="CDY50" s="68"/>
      <c r="CDZ50" s="68"/>
      <c r="CEA50" s="68"/>
      <c r="CEB50" s="68"/>
      <c r="CEC50" s="68"/>
      <c r="CED50" s="68"/>
      <c r="CEE50" s="68"/>
      <c r="CEF50" s="68"/>
      <c r="CEG50" s="68"/>
      <c r="CEH50" s="68"/>
      <c r="CEI50" s="68"/>
      <c r="CEJ50" s="68"/>
      <c r="CEK50" s="68"/>
      <c r="CEL50" s="68"/>
      <c r="CEM50" s="68"/>
      <c r="CEN50" s="68"/>
      <c r="CEO50" s="68"/>
      <c r="CEP50" s="68"/>
      <c r="CEQ50" s="68"/>
      <c r="CER50" s="68"/>
      <c r="CES50" s="68"/>
      <c r="CET50" s="68"/>
      <c r="CEU50" s="68"/>
      <c r="CEV50" s="68"/>
      <c r="CEW50" s="68"/>
      <c r="CEX50" s="68"/>
      <c r="CEY50" s="68"/>
      <c r="CEZ50" s="68"/>
      <c r="CFA50" s="68"/>
      <c r="CFB50" s="68"/>
      <c r="CFC50" s="68"/>
      <c r="CFD50" s="68"/>
      <c r="CFE50" s="68"/>
      <c r="CFF50" s="68"/>
      <c r="CFG50" s="68"/>
      <c r="CFH50" s="68"/>
      <c r="CFI50" s="68"/>
      <c r="CFJ50" s="68"/>
      <c r="CFK50" s="68"/>
      <c r="CFL50" s="68"/>
      <c r="CFM50" s="68"/>
      <c r="CFN50" s="68"/>
      <c r="CFO50" s="68"/>
      <c r="CFP50" s="68"/>
      <c r="CFQ50" s="68"/>
      <c r="CFR50" s="68"/>
      <c r="CFS50" s="68"/>
      <c r="CFT50" s="68"/>
      <c r="CFU50" s="68"/>
      <c r="CFV50" s="68"/>
      <c r="CFW50" s="68"/>
      <c r="CFX50" s="68"/>
      <c r="CFY50" s="68"/>
      <c r="CFZ50" s="68"/>
      <c r="CGA50" s="68"/>
      <c r="CGB50" s="68"/>
      <c r="CGC50" s="68"/>
      <c r="CGD50" s="68"/>
      <c r="CGE50" s="68"/>
      <c r="CGF50" s="68"/>
      <c r="CGG50" s="68"/>
      <c r="CGH50" s="68"/>
      <c r="CGI50" s="68"/>
      <c r="CGJ50" s="68"/>
      <c r="CGK50" s="68"/>
      <c r="CGL50" s="68"/>
      <c r="CGM50" s="68"/>
      <c r="CGN50" s="68"/>
      <c r="CGO50" s="68"/>
      <c r="CGP50" s="68"/>
      <c r="CGQ50" s="68"/>
      <c r="CGR50" s="68"/>
      <c r="CGS50" s="68"/>
      <c r="CGT50" s="68"/>
      <c r="CGU50" s="68"/>
      <c r="CGV50" s="68"/>
      <c r="CGW50" s="68"/>
      <c r="CGX50" s="68"/>
      <c r="CGY50" s="68"/>
      <c r="CGZ50" s="68"/>
      <c r="CHA50" s="68"/>
      <c r="CHB50" s="68"/>
      <c r="CHC50" s="68"/>
      <c r="CHD50" s="68"/>
      <c r="CHE50" s="68"/>
      <c r="CHF50" s="68"/>
      <c r="CHG50" s="68"/>
      <c r="CHH50" s="68"/>
      <c r="CHI50" s="68"/>
      <c r="CHJ50" s="68"/>
      <c r="CHK50" s="68"/>
      <c r="CHL50" s="68"/>
      <c r="CHM50" s="68"/>
      <c r="CHN50" s="68"/>
      <c r="CHO50" s="68"/>
      <c r="CHP50" s="68"/>
      <c r="CHQ50" s="68"/>
      <c r="CHR50" s="68"/>
      <c r="CHS50" s="68"/>
      <c r="CHT50" s="68"/>
      <c r="CHU50" s="68"/>
      <c r="CHV50" s="68"/>
      <c r="CHW50" s="68"/>
      <c r="CHX50" s="68"/>
      <c r="CHY50" s="68"/>
      <c r="CHZ50" s="68"/>
      <c r="CIA50" s="68"/>
      <c r="CIB50" s="68"/>
      <c r="CIC50" s="68"/>
      <c r="CID50" s="68"/>
      <c r="CIE50" s="68"/>
      <c r="CIF50" s="68"/>
      <c r="CIG50" s="68"/>
      <c r="CIH50" s="68"/>
      <c r="CII50" s="68"/>
      <c r="CIJ50" s="68"/>
      <c r="CIK50" s="68"/>
      <c r="CIL50" s="68"/>
      <c r="CIM50" s="68"/>
      <c r="CIN50" s="68"/>
      <c r="CIO50" s="68"/>
      <c r="CIP50" s="68"/>
      <c r="CIQ50" s="68"/>
      <c r="CIR50" s="68"/>
      <c r="CIS50" s="68"/>
      <c r="CIT50" s="68"/>
      <c r="CIU50" s="68"/>
      <c r="CIV50" s="68"/>
      <c r="CIW50" s="68"/>
      <c r="CIX50" s="68"/>
      <c r="CIY50" s="68"/>
      <c r="CIZ50" s="68"/>
      <c r="CJA50" s="68"/>
      <c r="CJB50" s="68"/>
      <c r="CJC50" s="68"/>
      <c r="CJD50" s="68"/>
      <c r="CJE50" s="68"/>
      <c r="CJF50" s="68"/>
      <c r="CJG50" s="68"/>
      <c r="CJH50" s="68"/>
      <c r="CJI50" s="68"/>
      <c r="CJJ50" s="68"/>
      <c r="CJK50" s="68"/>
      <c r="CJL50" s="68"/>
      <c r="CJM50" s="68"/>
      <c r="CJN50" s="68"/>
      <c r="CJO50" s="68"/>
      <c r="CJP50" s="68"/>
      <c r="CJQ50" s="68"/>
      <c r="CJR50" s="68"/>
      <c r="CJS50" s="68"/>
      <c r="CJT50" s="68"/>
      <c r="CJU50" s="68"/>
      <c r="CJV50" s="68"/>
      <c r="CJW50" s="68"/>
      <c r="CJX50" s="68"/>
      <c r="CJY50" s="68"/>
      <c r="CJZ50" s="68"/>
      <c r="CKA50" s="68"/>
      <c r="CKB50" s="68"/>
      <c r="CKC50" s="68"/>
      <c r="CKD50" s="68"/>
      <c r="CKE50" s="68"/>
      <c r="CKF50" s="68"/>
      <c r="CKG50" s="68"/>
      <c r="CKH50" s="68"/>
      <c r="CKI50" s="68"/>
      <c r="CKJ50" s="68"/>
      <c r="CKK50" s="68"/>
      <c r="CKL50" s="68"/>
      <c r="CKM50" s="68"/>
      <c r="CKN50" s="68"/>
      <c r="CKO50" s="68"/>
      <c r="CKP50" s="68"/>
      <c r="CKQ50" s="68"/>
      <c r="CKR50" s="68"/>
      <c r="CKS50" s="68"/>
      <c r="CKT50" s="68"/>
      <c r="CKU50" s="68"/>
      <c r="CKV50" s="68"/>
      <c r="CKW50" s="68"/>
      <c r="CKX50" s="68"/>
      <c r="CKY50" s="68"/>
      <c r="CKZ50" s="68"/>
      <c r="CLA50" s="68"/>
      <c r="CLB50" s="68"/>
      <c r="CLC50" s="68"/>
      <c r="CLD50" s="68"/>
      <c r="CLE50" s="68"/>
      <c r="CLF50" s="68"/>
      <c r="CLG50" s="68"/>
      <c r="CLH50" s="68"/>
      <c r="CLI50" s="68"/>
      <c r="CLJ50" s="68"/>
      <c r="CLK50" s="68"/>
      <c r="CLL50" s="68"/>
      <c r="CLM50" s="68"/>
      <c r="CLN50" s="68"/>
      <c r="CLO50" s="68"/>
      <c r="CLP50" s="68"/>
      <c r="CLQ50" s="68"/>
      <c r="CLR50" s="68"/>
      <c r="CLS50" s="68"/>
      <c r="CLT50" s="68"/>
      <c r="CLU50" s="68"/>
      <c r="CLV50" s="68"/>
      <c r="CLW50" s="68"/>
      <c r="CLX50" s="68"/>
      <c r="CLY50" s="68"/>
      <c r="CLZ50" s="68"/>
      <c r="CMA50" s="68"/>
      <c r="CMB50" s="68"/>
      <c r="CMC50" s="68"/>
      <c r="CMD50" s="68"/>
      <c r="CME50" s="68"/>
      <c r="CMF50" s="68"/>
      <c r="CMG50" s="68"/>
      <c r="CMH50" s="68"/>
      <c r="CMI50" s="68"/>
      <c r="CMJ50" s="68"/>
      <c r="CMK50" s="68"/>
      <c r="CML50" s="68"/>
      <c r="CMM50" s="68"/>
      <c r="CMN50" s="68"/>
      <c r="CMO50" s="68"/>
      <c r="CMP50" s="68"/>
      <c r="CMQ50" s="68"/>
      <c r="CMR50" s="68"/>
      <c r="CMS50" s="68"/>
      <c r="CMT50" s="68"/>
      <c r="CMU50" s="68"/>
      <c r="CMV50" s="68"/>
      <c r="CMW50" s="68"/>
      <c r="CMX50" s="68"/>
      <c r="CMY50" s="68"/>
      <c r="CMZ50" s="68"/>
      <c r="CNA50" s="68"/>
      <c r="CNB50" s="68"/>
      <c r="CNC50" s="68"/>
      <c r="CND50" s="68"/>
      <c r="CNE50" s="68"/>
      <c r="CNF50" s="68"/>
      <c r="CNG50" s="68"/>
      <c r="CNH50" s="68"/>
      <c r="CNI50" s="68"/>
      <c r="CNJ50" s="68"/>
      <c r="CNK50" s="68"/>
      <c r="CNL50" s="68"/>
      <c r="CNM50" s="68"/>
      <c r="CNN50" s="68"/>
      <c r="CNO50" s="68"/>
      <c r="CNP50" s="68"/>
      <c r="CNQ50" s="68"/>
      <c r="CNR50" s="68"/>
      <c r="CNS50" s="68"/>
      <c r="CNT50" s="68"/>
      <c r="CNU50" s="68"/>
      <c r="CNV50" s="68"/>
      <c r="CNW50" s="68"/>
      <c r="CNX50" s="68"/>
      <c r="CNY50" s="68"/>
      <c r="CNZ50" s="68"/>
      <c r="COA50" s="68"/>
      <c r="COB50" s="68"/>
      <c r="COC50" s="68"/>
      <c r="COD50" s="68"/>
      <c r="COE50" s="68"/>
      <c r="COF50" s="68"/>
      <c r="COG50" s="68"/>
      <c r="COH50" s="68"/>
      <c r="COI50" s="68"/>
      <c r="COJ50" s="68"/>
      <c r="COK50" s="68"/>
      <c r="COL50" s="68"/>
      <c r="COM50" s="68"/>
      <c r="CON50" s="68"/>
      <c r="COO50" s="68"/>
      <c r="COP50" s="68"/>
      <c r="COQ50" s="68"/>
      <c r="COR50" s="68"/>
      <c r="COS50" s="68"/>
      <c r="COT50" s="68"/>
      <c r="COU50" s="68"/>
      <c r="COV50" s="68"/>
      <c r="COW50" s="68"/>
      <c r="COX50" s="68"/>
      <c r="COY50" s="68"/>
      <c r="COZ50" s="68"/>
      <c r="CPA50" s="68"/>
      <c r="CPB50" s="68"/>
      <c r="CPC50" s="68"/>
      <c r="CPD50" s="68"/>
      <c r="CPE50" s="68"/>
      <c r="CPF50" s="68"/>
      <c r="CPG50" s="68"/>
      <c r="CPH50" s="68"/>
      <c r="CPI50" s="68"/>
      <c r="CPJ50" s="68"/>
      <c r="CPK50" s="68"/>
      <c r="CPL50" s="68"/>
      <c r="CPM50" s="68"/>
      <c r="CPN50" s="68"/>
      <c r="CPO50" s="68"/>
      <c r="CPP50" s="68"/>
      <c r="CPQ50" s="68"/>
      <c r="CPR50" s="68"/>
      <c r="CPS50" s="68"/>
      <c r="CPT50" s="68"/>
      <c r="CPU50" s="68"/>
      <c r="CPV50" s="68"/>
      <c r="CPW50" s="68"/>
      <c r="CPX50" s="68"/>
      <c r="CPY50" s="68"/>
      <c r="CPZ50" s="68"/>
      <c r="CQA50" s="68"/>
      <c r="CQB50" s="68"/>
      <c r="CQC50" s="68"/>
      <c r="CQD50" s="68"/>
      <c r="CQE50" s="68"/>
      <c r="CQF50" s="68"/>
      <c r="CQG50" s="68"/>
      <c r="CQH50" s="68"/>
      <c r="CQI50" s="68"/>
      <c r="CQJ50" s="68"/>
      <c r="CQK50" s="68"/>
      <c r="CQL50" s="68"/>
      <c r="CQM50" s="68"/>
      <c r="CQN50" s="68"/>
      <c r="CQO50" s="68"/>
      <c r="CQP50" s="68"/>
      <c r="CQQ50" s="68"/>
      <c r="CQR50" s="68"/>
      <c r="CQS50" s="68"/>
      <c r="CQT50" s="68"/>
      <c r="CQU50" s="68"/>
      <c r="CQV50" s="68"/>
      <c r="CQW50" s="68"/>
      <c r="CQX50" s="68"/>
      <c r="CQY50" s="68"/>
      <c r="CQZ50" s="68"/>
      <c r="CRA50" s="68"/>
      <c r="CRB50" s="68"/>
      <c r="CRC50" s="68"/>
      <c r="CRD50" s="68"/>
      <c r="CRE50" s="68"/>
      <c r="CRF50" s="68"/>
      <c r="CRG50" s="68"/>
      <c r="CRH50" s="68"/>
      <c r="CRI50" s="68"/>
      <c r="CRJ50" s="68"/>
      <c r="CRK50" s="68"/>
      <c r="CRL50" s="68"/>
      <c r="CRM50" s="68"/>
      <c r="CRN50" s="68"/>
      <c r="CRO50" s="68"/>
      <c r="CRP50" s="68"/>
      <c r="CRQ50" s="68"/>
      <c r="CRR50" s="68"/>
      <c r="CRS50" s="68"/>
      <c r="CRT50" s="68"/>
      <c r="CRU50" s="68"/>
      <c r="CRV50" s="68"/>
      <c r="CRW50" s="68"/>
      <c r="CRX50" s="68"/>
      <c r="CRY50" s="68"/>
      <c r="CRZ50" s="68"/>
      <c r="CSA50" s="68"/>
      <c r="CSB50" s="68"/>
      <c r="CSC50" s="68"/>
      <c r="CSD50" s="68"/>
      <c r="CSE50" s="68"/>
      <c r="CSF50" s="68"/>
      <c r="CSG50" s="68"/>
      <c r="CSH50" s="68"/>
      <c r="CSI50" s="68"/>
      <c r="CSJ50" s="68"/>
      <c r="CSK50" s="68"/>
      <c r="CSL50" s="68"/>
      <c r="CSM50" s="68"/>
      <c r="CSN50" s="68"/>
      <c r="CSO50" s="68"/>
      <c r="CSP50" s="68"/>
      <c r="CSQ50" s="68"/>
      <c r="CSR50" s="68"/>
      <c r="CSS50" s="68"/>
      <c r="CST50" s="68"/>
      <c r="CSU50" s="68"/>
      <c r="CSV50" s="68"/>
      <c r="CSW50" s="68"/>
      <c r="CSX50" s="68"/>
      <c r="CSY50" s="68"/>
      <c r="CSZ50" s="68"/>
      <c r="CTA50" s="68"/>
      <c r="CTB50" s="68"/>
      <c r="CTC50" s="68"/>
      <c r="CTD50" s="68"/>
      <c r="CTE50" s="68"/>
      <c r="CTF50" s="68"/>
      <c r="CTG50" s="68"/>
      <c r="CTH50" s="68"/>
      <c r="CTI50" s="68"/>
      <c r="CTJ50" s="68"/>
      <c r="CTK50" s="68"/>
      <c r="CTL50" s="68"/>
      <c r="CTM50" s="68"/>
      <c r="CTN50" s="68"/>
      <c r="CTO50" s="68"/>
      <c r="CTP50" s="68"/>
      <c r="CTQ50" s="68"/>
      <c r="CTR50" s="68"/>
      <c r="CTS50" s="68"/>
      <c r="CTT50" s="68"/>
      <c r="CTU50" s="68"/>
      <c r="CTV50" s="68"/>
      <c r="CTW50" s="68"/>
      <c r="CTX50" s="68"/>
      <c r="CTY50" s="68"/>
      <c r="CTZ50" s="68"/>
      <c r="CUA50" s="68"/>
      <c r="CUB50" s="68"/>
      <c r="CUC50" s="68"/>
      <c r="CUD50" s="68"/>
      <c r="CUE50" s="68"/>
      <c r="CUF50" s="68"/>
      <c r="CUG50" s="68"/>
      <c r="CUH50" s="68"/>
      <c r="CUI50" s="68"/>
      <c r="CUJ50" s="68"/>
      <c r="CUK50" s="68"/>
      <c r="CUL50" s="68"/>
      <c r="CUM50" s="68"/>
      <c r="CUN50" s="68"/>
      <c r="CUO50" s="68"/>
      <c r="CUP50" s="68"/>
      <c r="CUQ50" s="68"/>
      <c r="CUR50" s="68"/>
      <c r="CUS50" s="68"/>
      <c r="CUT50" s="68"/>
      <c r="CUU50" s="68"/>
      <c r="CUV50" s="68"/>
      <c r="CUW50" s="68"/>
      <c r="CUX50" s="68"/>
      <c r="CUY50" s="68"/>
      <c r="CUZ50" s="68"/>
      <c r="CVA50" s="68"/>
      <c r="CVB50" s="68"/>
      <c r="CVC50" s="68"/>
      <c r="CVD50" s="68"/>
      <c r="CVE50" s="68"/>
      <c r="CVF50" s="68"/>
      <c r="CVG50" s="68"/>
      <c r="CVH50" s="68"/>
      <c r="CVI50" s="68"/>
      <c r="CVJ50" s="68"/>
      <c r="CVK50" s="68"/>
      <c r="CVL50" s="68"/>
      <c r="CVM50" s="68"/>
      <c r="CVN50" s="68"/>
      <c r="CVO50" s="68"/>
      <c r="CVP50" s="68"/>
      <c r="CVQ50" s="68"/>
      <c r="CVR50" s="68"/>
      <c r="CVS50" s="68"/>
      <c r="CVT50" s="68"/>
      <c r="CVU50" s="68"/>
      <c r="CVV50" s="68"/>
      <c r="CVW50" s="68"/>
      <c r="CVX50" s="68"/>
      <c r="CVY50" s="68"/>
      <c r="CVZ50" s="68"/>
      <c r="CWA50" s="68"/>
      <c r="CWB50" s="68"/>
      <c r="CWC50" s="68"/>
      <c r="CWD50" s="68"/>
      <c r="CWE50" s="68"/>
      <c r="CWF50" s="68"/>
      <c r="CWG50" s="68"/>
      <c r="CWH50" s="68"/>
      <c r="CWI50" s="68"/>
      <c r="CWJ50" s="68"/>
      <c r="CWK50" s="68"/>
      <c r="CWL50" s="68"/>
      <c r="CWM50" s="68"/>
      <c r="CWN50" s="68"/>
      <c r="CWO50" s="68"/>
      <c r="CWP50" s="68"/>
      <c r="CWQ50" s="68"/>
      <c r="CWR50" s="68"/>
      <c r="CWS50" s="68"/>
      <c r="CWT50" s="68"/>
      <c r="CWU50" s="68"/>
      <c r="CWV50" s="68"/>
      <c r="CWW50" s="68"/>
      <c r="CWX50" s="68"/>
      <c r="CWY50" s="68"/>
      <c r="CWZ50" s="68"/>
      <c r="CXA50" s="68"/>
      <c r="CXB50" s="68"/>
      <c r="CXC50" s="68"/>
      <c r="CXD50" s="68"/>
      <c r="CXE50" s="68"/>
      <c r="CXF50" s="68"/>
      <c r="CXG50" s="68"/>
      <c r="CXH50" s="68"/>
      <c r="CXI50" s="68"/>
      <c r="CXJ50" s="68"/>
      <c r="CXK50" s="68"/>
      <c r="CXL50" s="68"/>
      <c r="CXM50" s="68"/>
      <c r="CXN50" s="68"/>
      <c r="CXO50" s="68"/>
      <c r="CXP50" s="68"/>
      <c r="CXQ50" s="68"/>
      <c r="CXR50" s="68"/>
      <c r="CXS50" s="68"/>
      <c r="CXT50" s="68"/>
      <c r="CXU50" s="68"/>
      <c r="CXV50" s="68"/>
      <c r="CXW50" s="68"/>
      <c r="CXX50" s="68"/>
      <c r="CXY50" s="68"/>
      <c r="CXZ50" s="68"/>
      <c r="CYA50" s="68"/>
      <c r="CYB50" s="68"/>
      <c r="CYC50" s="68"/>
      <c r="CYD50" s="68"/>
      <c r="CYE50" s="68"/>
      <c r="CYF50" s="68"/>
      <c r="CYG50" s="68"/>
      <c r="CYH50" s="68"/>
      <c r="CYI50" s="68"/>
      <c r="CYJ50" s="68"/>
      <c r="CYK50" s="68"/>
      <c r="CYL50" s="68"/>
      <c r="CYM50" s="68"/>
      <c r="CYN50" s="68"/>
      <c r="CYO50" s="68"/>
      <c r="CYP50" s="68"/>
      <c r="CYQ50" s="68"/>
      <c r="CYR50" s="68"/>
      <c r="CYS50" s="68"/>
      <c r="CYT50" s="68"/>
      <c r="CYU50" s="68"/>
      <c r="CYV50" s="68"/>
      <c r="CYW50" s="68"/>
      <c r="CYX50" s="68"/>
      <c r="CYY50" s="68"/>
      <c r="CYZ50" s="68"/>
      <c r="CZA50" s="68"/>
      <c r="CZB50" s="68"/>
      <c r="CZC50" s="68"/>
      <c r="CZD50" s="68"/>
      <c r="CZE50" s="68"/>
      <c r="CZF50" s="68"/>
      <c r="CZG50" s="68"/>
      <c r="CZH50" s="68"/>
      <c r="CZI50" s="68"/>
      <c r="CZJ50" s="68"/>
      <c r="CZK50" s="68"/>
      <c r="CZL50" s="68"/>
      <c r="CZM50" s="68"/>
      <c r="CZN50" s="68"/>
      <c r="CZO50" s="68"/>
      <c r="CZP50" s="68"/>
      <c r="CZQ50" s="68"/>
      <c r="CZR50" s="68"/>
      <c r="CZS50" s="68"/>
      <c r="CZT50" s="68"/>
      <c r="CZU50" s="68"/>
      <c r="CZV50" s="68"/>
      <c r="CZW50" s="68"/>
      <c r="CZX50" s="68"/>
      <c r="CZY50" s="68"/>
      <c r="CZZ50" s="68"/>
      <c r="DAA50" s="68"/>
      <c r="DAB50" s="68"/>
      <c r="DAC50" s="68"/>
      <c r="DAD50" s="68"/>
      <c r="DAE50" s="68"/>
      <c r="DAF50" s="68"/>
      <c r="DAG50" s="68"/>
      <c r="DAH50" s="68"/>
      <c r="DAI50" s="68"/>
      <c r="DAJ50" s="68"/>
      <c r="DAK50" s="68"/>
      <c r="DAL50" s="68"/>
      <c r="DAM50" s="68"/>
      <c r="DAN50" s="68"/>
      <c r="DAO50" s="68"/>
      <c r="DAP50" s="68"/>
      <c r="DAQ50" s="68"/>
      <c r="DAR50" s="68"/>
      <c r="DAS50" s="68"/>
      <c r="DAT50" s="68"/>
      <c r="DAU50" s="68"/>
      <c r="DAV50" s="68"/>
      <c r="DAW50" s="68"/>
      <c r="DAX50" s="68"/>
      <c r="DAY50" s="68"/>
      <c r="DAZ50" s="68"/>
      <c r="DBA50" s="68"/>
      <c r="DBB50" s="68"/>
      <c r="DBC50" s="68"/>
      <c r="DBD50" s="68"/>
      <c r="DBE50" s="68"/>
      <c r="DBF50" s="68"/>
      <c r="DBG50" s="68"/>
      <c r="DBH50" s="68"/>
      <c r="DBI50" s="68"/>
      <c r="DBJ50" s="68"/>
      <c r="DBK50" s="68"/>
      <c r="DBL50" s="68"/>
      <c r="DBM50" s="68"/>
      <c r="DBN50" s="68"/>
      <c r="DBO50" s="68"/>
      <c r="DBP50" s="68"/>
      <c r="DBQ50" s="68"/>
      <c r="DBR50" s="68"/>
      <c r="DBS50" s="68"/>
      <c r="DBT50" s="68"/>
      <c r="DBU50" s="68"/>
      <c r="DBV50" s="68"/>
      <c r="DBW50" s="68"/>
      <c r="DBX50" s="68"/>
      <c r="DBY50" s="68"/>
      <c r="DBZ50" s="68"/>
      <c r="DCA50" s="68"/>
      <c r="DCB50" s="68"/>
      <c r="DCC50" s="68"/>
      <c r="DCD50" s="68"/>
      <c r="DCE50" s="68"/>
      <c r="DCF50" s="68"/>
      <c r="DCG50" s="68"/>
      <c r="DCH50" s="68"/>
      <c r="DCI50" s="68"/>
      <c r="DCJ50" s="68"/>
      <c r="DCK50" s="68"/>
      <c r="DCL50" s="68"/>
      <c r="DCM50" s="68"/>
      <c r="DCN50" s="68"/>
      <c r="DCO50" s="68"/>
      <c r="DCP50" s="68"/>
      <c r="DCQ50" s="68"/>
      <c r="DCR50" s="68"/>
      <c r="DCS50" s="68"/>
      <c r="DCT50" s="68"/>
      <c r="DCU50" s="68"/>
      <c r="DCV50" s="68"/>
      <c r="DCW50" s="68"/>
      <c r="DCX50" s="68"/>
      <c r="DCY50" s="68"/>
      <c r="DCZ50" s="68"/>
      <c r="DDA50" s="68"/>
      <c r="DDB50" s="68"/>
      <c r="DDC50" s="68"/>
      <c r="DDD50" s="68"/>
      <c r="DDE50" s="68"/>
      <c r="DDF50" s="68"/>
      <c r="DDG50" s="68"/>
      <c r="DDH50" s="68"/>
      <c r="DDI50" s="68"/>
      <c r="DDJ50" s="68"/>
      <c r="DDK50" s="68"/>
      <c r="DDL50" s="68"/>
      <c r="DDM50" s="68"/>
      <c r="DDN50" s="68"/>
      <c r="DDO50" s="68"/>
      <c r="DDP50" s="68"/>
      <c r="DDQ50" s="68"/>
      <c r="DDR50" s="68"/>
      <c r="DDS50" s="68"/>
      <c r="DDT50" s="68"/>
      <c r="DDU50" s="68"/>
      <c r="DDV50" s="68"/>
      <c r="DDW50" s="68"/>
      <c r="DDX50" s="68"/>
      <c r="DDY50" s="68"/>
      <c r="DDZ50" s="68"/>
      <c r="DEA50" s="68"/>
      <c r="DEB50" s="68"/>
      <c r="DEC50" s="68"/>
      <c r="DED50" s="68"/>
      <c r="DEE50" s="68"/>
      <c r="DEF50" s="68"/>
      <c r="DEG50" s="68"/>
      <c r="DEH50" s="68"/>
      <c r="DEI50" s="68"/>
      <c r="DEJ50" s="68"/>
      <c r="DEK50" s="68"/>
      <c r="DEL50" s="68"/>
      <c r="DEM50" s="68"/>
      <c r="DEN50" s="68"/>
      <c r="DEO50" s="68"/>
      <c r="DEP50" s="68"/>
      <c r="DEQ50" s="68"/>
      <c r="DER50" s="68"/>
      <c r="DES50" s="68"/>
      <c r="DET50" s="68"/>
      <c r="DEU50" s="68"/>
      <c r="DEV50" s="68"/>
      <c r="DEW50" s="68"/>
      <c r="DEX50" s="68"/>
      <c r="DEY50" s="68"/>
      <c r="DEZ50" s="68"/>
      <c r="DFA50" s="68"/>
      <c r="DFB50" s="68"/>
      <c r="DFC50" s="68"/>
      <c r="DFD50" s="68"/>
      <c r="DFE50" s="68"/>
      <c r="DFF50" s="68"/>
      <c r="DFG50" s="68"/>
      <c r="DFH50" s="68"/>
      <c r="DFI50" s="68"/>
      <c r="DFJ50" s="68"/>
      <c r="DFK50" s="68"/>
      <c r="DFL50" s="68"/>
      <c r="DFM50" s="68"/>
      <c r="DFN50" s="68"/>
      <c r="DFO50" s="68"/>
      <c r="DFP50" s="68"/>
      <c r="DFQ50" s="68"/>
      <c r="DFR50" s="68"/>
      <c r="DFS50" s="68"/>
      <c r="DFT50" s="68"/>
      <c r="DFU50" s="68"/>
      <c r="DFV50" s="68"/>
      <c r="DFW50" s="68"/>
      <c r="DFX50" s="68"/>
      <c r="DFY50" s="68"/>
      <c r="DFZ50" s="68"/>
      <c r="DGA50" s="68"/>
      <c r="DGB50" s="68"/>
      <c r="DGC50" s="68"/>
      <c r="DGD50" s="68"/>
      <c r="DGE50" s="68"/>
      <c r="DGF50" s="68"/>
      <c r="DGG50" s="68"/>
      <c r="DGH50" s="68"/>
      <c r="DGI50" s="68"/>
      <c r="DGJ50" s="68"/>
      <c r="DGK50" s="68"/>
      <c r="DGL50" s="68"/>
      <c r="DGM50" s="68"/>
      <c r="DGN50" s="68"/>
      <c r="DGO50" s="68"/>
      <c r="DGP50" s="68"/>
      <c r="DGQ50" s="68"/>
      <c r="DGR50" s="68"/>
      <c r="DGS50" s="68"/>
      <c r="DGT50" s="68"/>
      <c r="DGU50" s="68"/>
      <c r="DGV50" s="68"/>
      <c r="DGW50" s="68"/>
      <c r="DGX50" s="68"/>
      <c r="DGY50" s="68"/>
      <c r="DGZ50" s="68"/>
      <c r="DHA50" s="68"/>
      <c r="DHB50" s="68"/>
      <c r="DHC50" s="68"/>
      <c r="DHD50" s="68"/>
      <c r="DHE50" s="68"/>
      <c r="DHF50" s="68"/>
      <c r="DHG50" s="68"/>
      <c r="DHH50" s="68"/>
      <c r="DHI50" s="68"/>
      <c r="DHJ50" s="68"/>
      <c r="DHK50" s="68"/>
      <c r="DHL50" s="68"/>
      <c r="DHM50" s="68"/>
      <c r="DHN50" s="68"/>
      <c r="DHO50" s="68"/>
      <c r="DHP50" s="68"/>
      <c r="DHQ50" s="68"/>
      <c r="DHR50" s="68"/>
      <c r="DHS50" s="68"/>
      <c r="DHT50" s="68"/>
      <c r="DHU50" s="68"/>
      <c r="DHV50" s="68"/>
      <c r="DHW50" s="68"/>
      <c r="DHX50" s="68"/>
      <c r="DHY50" s="68"/>
      <c r="DHZ50" s="68"/>
      <c r="DIA50" s="68"/>
      <c r="DIB50" s="68"/>
      <c r="DIC50" s="68"/>
      <c r="DID50" s="68"/>
      <c r="DIE50" s="68"/>
      <c r="DIF50" s="68"/>
      <c r="DIG50" s="68"/>
      <c r="DIH50" s="68"/>
      <c r="DII50" s="68"/>
      <c r="DIJ50" s="68"/>
      <c r="DIK50" s="68"/>
      <c r="DIL50" s="68"/>
      <c r="DIM50" s="68"/>
      <c r="DIN50" s="68"/>
      <c r="DIO50" s="68"/>
      <c r="DIP50" s="68"/>
      <c r="DIQ50" s="68"/>
      <c r="DIR50" s="68"/>
      <c r="DIS50" s="68"/>
      <c r="DIT50" s="68"/>
      <c r="DIU50" s="68"/>
      <c r="DIV50" s="68"/>
      <c r="DIW50" s="68"/>
      <c r="DIX50" s="68"/>
      <c r="DIY50" s="68"/>
      <c r="DIZ50" s="68"/>
      <c r="DJA50" s="68"/>
      <c r="DJB50" s="68"/>
      <c r="DJC50" s="68"/>
      <c r="DJD50" s="68"/>
      <c r="DJE50" s="68"/>
      <c r="DJF50" s="68"/>
      <c r="DJG50" s="68"/>
      <c r="DJH50" s="68"/>
      <c r="DJI50" s="68"/>
      <c r="DJJ50" s="68"/>
      <c r="DJK50" s="68"/>
      <c r="DJL50" s="68"/>
      <c r="DJM50" s="68"/>
      <c r="DJN50" s="68"/>
      <c r="DJO50" s="68"/>
      <c r="DJP50" s="68"/>
      <c r="DJQ50" s="68"/>
      <c r="DJR50" s="68"/>
      <c r="DJS50" s="68"/>
      <c r="DJT50" s="68"/>
      <c r="DJU50" s="68"/>
      <c r="DJV50" s="68"/>
      <c r="DJW50" s="68"/>
      <c r="DJX50" s="68"/>
      <c r="DJY50" s="68"/>
      <c r="DJZ50" s="68"/>
      <c r="DKA50" s="68"/>
      <c r="DKB50" s="68"/>
      <c r="DKC50" s="68"/>
      <c r="DKD50" s="68"/>
      <c r="DKE50" s="68"/>
      <c r="DKF50" s="68"/>
      <c r="DKG50" s="68"/>
      <c r="DKH50" s="68"/>
      <c r="DKI50" s="68"/>
      <c r="DKJ50" s="68"/>
      <c r="DKK50" s="68"/>
      <c r="DKL50" s="68"/>
      <c r="DKM50" s="68"/>
      <c r="DKN50" s="68"/>
      <c r="DKO50" s="68"/>
      <c r="DKP50" s="68"/>
      <c r="DKQ50" s="68"/>
      <c r="DKR50" s="68"/>
      <c r="DKS50" s="68"/>
      <c r="DKT50" s="68"/>
      <c r="DKU50" s="68"/>
      <c r="DKV50" s="68"/>
      <c r="DKW50" s="68"/>
      <c r="DKX50" s="68"/>
      <c r="DKY50" s="68"/>
      <c r="DKZ50" s="68"/>
      <c r="DLA50" s="68"/>
      <c r="DLB50" s="68"/>
      <c r="DLC50" s="68"/>
      <c r="DLD50" s="68"/>
      <c r="DLE50" s="68"/>
      <c r="DLF50" s="68"/>
      <c r="DLG50" s="68"/>
      <c r="DLH50" s="68"/>
      <c r="DLI50" s="68"/>
      <c r="DLJ50" s="68"/>
      <c r="DLK50" s="68"/>
      <c r="DLL50" s="68"/>
      <c r="DLM50" s="68"/>
      <c r="DLN50" s="68"/>
      <c r="DLO50" s="68"/>
      <c r="DLP50" s="68"/>
      <c r="DLQ50" s="68"/>
      <c r="DLR50" s="68"/>
      <c r="DLS50" s="68"/>
      <c r="DLT50" s="68"/>
      <c r="DLU50" s="68"/>
      <c r="DLV50" s="68"/>
      <c r="DLW50" s="68"/>
      <c r="DLX50" s="68"/>
      <c r="DLY50" s="68"/>
      <c r="DLZ50" s="68"/>
      <c r="DMA50" s="68"/>
      <c r="DMB50" s="68"/>
      <c r="DMC50" s="68"/>
      <c r="DMD50" s="68"/>
      <c r="DME50" s="68"/>
      <c r="DMF50" s="68"/>
      <c r="DMG50" s="68"/>
      <c r="DMH50" s="68"/>
      <c r="DMI50" s="68"/>
      <c r="DMJ50" s="68"/>
      <c r="DMK50" s="68"/>
      <c r="DML50" s="68"/>
      <c r="DMM50" s="68"/>
      <c r="DMN50" s="68"/>
      <c r="DMO50" s="68"/>
      <c r="DMP50" s="68"/>
      <c r="DMQ50" s="68"/>
      <c r="DMR50" s="68"/>
      <c r="DMS50" s="68"/>
      <c r="DMT50" s="68"/>
      <c r="DMU50" s="68"/>
      <c r="DMV50" s="68"/>
      <c r="DMW50" s="68"/>
      <c r="DMX50" s="68"/>
      <c r="DMY50" s="68"/>
      <c r="DMZ50" s="68"/>
      <c r="DNA50" s="68"/>
      <c r="DNB50" s="68"/>
      <c r="DNC50" s="68"/>
      <c r="DND50" s="68"/>
      <c r="DNE50" s="68"/>
      <c r="DNF50" s="68"/>
      <c r="DNG50" s="68"/>
      <c r="DNH50" s="68"/>
      <c r="DNI50" s="68"/>
      <c r="DNJ50" s="68"/>
      <c r="DNK50" s="68"/>
      <c r="DNL50" s="68"/>
      <c r="DNM50" s="68"/>
      <c r="DNN50" s="68"/>
      <c r="DNO50" s="68"/>
      <c r="DNP50" s="68"/>
      <c r="DNQ50" s="68"/>
      <c r="DNR50" s="68"/>
      <c r="DNS50" s="68"/>
      <c r="DNT50" s="68"/>
      <c r="DNU50" s="68"/>
      <c r="DNV50" s="68"/>
      <c r="DNW50" s="68"/>
      <c r="DNX50" s="68"/>
      <c r="DNY50" s="68"/>
      <c r="DNZ50" s="68"/>
      <c r="DOA50" s="68"/>
      <c r="DOB50" s="68"/>
      <c r="DOC50" s="68"/>
      <c r="DOD50" s="68"/>
      <c r="DOE50" s="68"/>
      <c r="DOF50" s="68"/>
      <c r="DOG50" s="68"/>
      <c r="DOH50" s="68"/>
      <c r="DOI50" s="68"/>
      <c r="DOJ50" s="68"/>
      <c r="DOK50" s="68"/>
      <c r="DOL50" s="68"/>
      <c r="DOM50" s="68"/>
      <c r="DON50" s="68"/>
      <c r="DOO50" s="68"/>
      <c r="DOP50" s="68"/>
      <c r="DOQ50" s="68"/>
      <c r="DOR50" s="68"/>
      <c r="DOS50" s="68"/>
      <c r="DOT50" s="68"/>
      <c r="DOU50" s="68"/>
      <c r="DOV50" s="68"/>
      <c r="DOW50" s="68"/>
      <c r="DOX50" s="68"/>
      <c r="DOY50" s="68"/>
      <c r="DOZ50" s="68"/>
      <c r="DPA50" s="68"/>
      <c r="DPB50" s="68"/>
      <c r="DPC50" s="68"/>
      <c r="DPD50" s="68"/>
      <c r="DPE50" s="68"/>
      <c r="DPF50" s="68"/>
      <c r="DPG50" s="68"/>
      <c r="DPH50" s="68"/>
      <c r="DPI50" s="68"/>
      <c r="DPJ50" s="68"/>
      <c r="DPK50" s="68"/>
      <c r="DPL50" s="68"/>
      <c r="DPM50" s="68"/>
      <c r="DPN50" s="68"/>
      <c r="DPO50" s="68"/>
      <c r="DPP50" s="68"/>
      <c r="DPQ50" s="68"/>
      <c r="DPR50" s="68"/>
      <c r="DPS50" s="68"/>
      <c r="DPT50" s="68"/>
      <c r="DPU50" s="68"/>
      <c r="DPV50" s="68"/>
      <c r="DPW50" s="68"/>
      <c r="DPX50" s="68"/>
      <c r="DPY50" s="68"/>
      <c r="DPZ50" s="68"/>
      <c r="DQA50" s="68"/>
      <c r="DQB50" s="68"/>
      <c r="DQC50" s="68"/>
      <c r="DQD50" s="68"/>
      <c r="DQE50" s="68"/>
      <c r="DQF50" s="68"/>
      <c r="DQG50" s="68"/>
      <c r="DQH50" s="68"/>
      <c r="DQI50" s="68"/>
      <c r="DQJ50" s="68"/>
      <c r="DQK50" s="68"/>
      <c r="DQL50" s="68"/>
      <c r="DQM50" s="68"/>
      <c r="DQN50" s="68"/>
      <c r="DQO50" s="68"/>
      <c r="DQP50" s="68"/>
      <c r="DQQ50" s="68"/>
      <c r="DQR50" s="68"/>
      <c r="DQS50" s="68"/>
      <c r="DQT50" s="68"/>
      <c r="DQU50" s="68"/>
      <c r="DQV50" s="68"/>
      <c r="DQW50" s="68"/>
      <c r="DQX50" s="68"/>
      <c r="DQY50" s="68"/>
      <c r="DQZ50" s="68"/>
      <c r="DRA50" s="68"/>
      <c r="DRB50" s="68"/>
      <c r="DRC50" s="68"/>
      <c r="DRD50" s="68"/>
      <c r="DRE50" s="68"/>
      <c r="DRF50" s="68"/>
      <c r="DRG50" s="68"/>
      <c r="DRH50" s="68"/>
      <c r="DRI50" s="68"/>
      <c r="DRJ50" s="68"/>
      <c r="DRK50" s="68"/>
      <c r="DRL50" s="68"/>
      <c r="DRM50" s="68"/>
      <c r="DRN50" s="68"/>
      <c r="DRO50" s="68"/>
      <c r="DRP50" s="68"/>
      <c r="DRQ50" s="68"/>
      <c r="DRR50" s="68"/>
      <c r="DRS50" s="68"/>
      <c r="DRT50" s="68"/>
      <c r="DRU50" s="68"/>
      <c r="DRV50" s="68"/>
      <c r="DRW50" s="68"/>
      <c r="DRX50" s="68"/>
      <c r="DRY50" s="68"/>
      <c r="DRZ50" s="68"/>
      <c r="DSA50" s="68"/>
      <c r="DSB50" s="68"/>
      <c r="DSC50" s="68"/>
      <c r="DSD50" s="68"/>
      <c r="DSE50" s="68"/>
      <c r="DSF50" s="68"/>
      <c r="DSG50" s="68"/>
      <c r="DSH50" s="68"/>
      <c r="DSI50" s="68"/>
      <c r="DSJ50" s="68"/>
      <c r="DSK50" s="68"/>
      <c r="DSL50" s="68"/>
      <c r="DSM50" s="68"/>
      <c r="DSN50" s="68"/>
      <c r="DSO50" s="68"/>
      <c r="DSP50" s="68"/>
      <c r="DSQ50" s="68"/>
      <c r="DSR50" s="68"/>
      <c r="DSS50" s="68"/>
      <c r="DST50" s="68"/>
      <c r="DSU50" s="68"/>
      <c r="DSV50" s="68"/>
      <c r="DSW50" s="68"/>
      <c r="DSX50" s="68"/>
      <c r="DSY50" s="68"/>
      <c r="DSZ50" s="68"/>
      <c r="DTA50" s="68"/>
      <c r="DTB50" s="68"/>
      <c r="DTC50" s="68"/>
      <c r="DTD50" s="68"/>
      <c r="DTE50" s="68"/>
      <c r="DTF50" s="68"/>
      <c r="DTG50" s="68"/>
      <c r="DTH50" s="68"/>
      <c r="DTI50" s="68"/>
      <c r="DTJ50" s="68"/>
      <c r="DTK50" s="68"/>
      <c r="DTL50" s="68"/>
      <c r="DTM50" s="68"/>
      <c r="DTN50" s="68"/>
      <c r="DTO50" s="68"/>
      <c r="DTP50" s="68"/>
      <c r="DTQ50" s="68"/>
      <c r="DTR50" s="68"/>
      <c r="DTS50" s="68"/>
      <c r="DTT50" s="68"/>
      <c r="DTU50" s="68"/>
      <c r="DTV50" s="68"/>
      <c r="DTW50" s="68"/>
      <c r="DTX50" s="68"/>
      <c r="DTY50" s="68"/>
      <c r="DTZ50" s="68"/>
      <c r="DUA50" s="68"/>
      <c r="DUB50" s="68"/>
      <c r="DUC50" s="68"/>
      <c r="DUD50" s="68"/>
      <c r="DUE50" s="68"/>
      <c r="DUF50" s="68"/>
      <c r="DUG50" s="68"/>
      <c r="DUH50" s="68"/>
      <c r="DUI50" s="68"/>
      <c r="DUJ50" s="68"/>
      <c r="DUK50" s="68"/>
      <c r="DUL50" s="68"/>
      <c r="DUM50" s="68"/>
      <c r="DUN50" s="68"/>
      <c r="DUO50" s="68"/>
      <c r="DUP50" s="68"/>
      <c r="DUQ50" s="68"/>
      <c r="DUR50" s="68"/>
      <c r="DUS50" s="68"/>
      <c r="DUT50" s="68"/>
      <c r="DUU50" s="68"/>
      <c r="DUV50" s="68"/>
      <c r="DUW50" s="68"/>
      <c r="DUX50" s="68"/>
      <c r="DUY50" s="68"/>
      <c r="DUZ50" s="68"/>
      <c r="DVA50" s="68"/>
      <c r="DVB50" s="68"/>
      <c r="DVC50" s="68"/>
      <c r="DVD50" s="68"/>
      <c r="DVE50" s="68"/>
      <c r="DVF50" s="68"/>
      <c r="DVG50" s="68"/>
      <c r="DVH50" s="68"/>
      <c r="DVI50" s="68"/>
      <c r="DVJ50" s="68"/>
      <c r="DVK50" s="68"/>
      <c r="DVL50" s="68"/>
      <c r="DVM50" s="68"/>
      <c r="DVN50" s="68"/>
      <c r="DVO50" s="68"/>
      <c r="DVP50" s="68"/>
      <c r="DVQ50" s="68"/>
      <c r="DVR50" s="68"/>
      <c r="DVS50" s="68"/>
      <c r="DVT50" s="68"/>
      <c r="DVU50" s="68"/>
      <c r="DVV50" s="68"/>
      <c r="DVW50" s="68"/>
      <c r="DVX50" s="68"/>
      <c r="DVY50" s="68"/>
      <c r="DVZ50" s="68"/>
      <c r="DWA50" s="68"/>
      <c r="DWB50" s="68"/>
      <c r="DWC50" s="68"/>
      <c r="DWD50" s="68"/>
      <c r="DWE50" s="68"/>
      <c r="DWF50" s="68"/>
      <c r="DWG50" s="68"/>
      <c r="DWH50" s="68"/>
      <c r="DWI50" s="68"/>
      <c r="DWJ50" s="68"/>
      <c r="DWK50" s="68"/>
      <c r="DWL50" s="68"/>
      <c r="DWM50" s="68"/>
      <c r="DWN50" s="68"/>
      <c r="DWO50" s="68"/>
      <c r="DWP50" s="68"/>
      <c r="DWQ50" s="68"/>
      <c r="DWR50" s="68"/>
      <c r="DWS50" s="68"/>
      <c r="DWT50" s="68"/>
      <c r="DWU50" s="68"/>
      <c r="DWV50" s="68"/>
      <c r="DWW50" s="68"/>
      <c r="DWX50" s="68"/>
      <c r="DWY50" s="68"/>
      <c r="DWZ50" s="68"/>
      <c r="DXA50" s="68"/>
      <c r="DXB50" s="68"/>
      <c r="DXC50" s="68"/>
      <c r="DXD50" s="68"/>
      <c r="DXE50" s="68"/>
      <c r="DXF50" s="68"/>
      <c r="DXG50" s="68"/>
      <c r="DXH50" s="68"/>
      <c r="DXI50" s="68"/>
      <c r="DXJ50" s="68"/>
      <c r="DXK50" s="68"/>
      <c r="DXL50" s="68"/>
      <c r="DXM50" s="68"/>
      <c r="DXN50" s="68"/>
      <c r="DXO50" s="68"/>
      <c r="DXP50" s="68"/>
      <c r="DXQ50" s="68"/>
      <c r="DXR50" s="68"/>
      <c r="DXS50" s="68"/>
      <c r="DXT50" s="68"/>
      <c r="DXU50" s="68"/>
      <c r="DXV50" s="68"/>
      <c r="DXW50" s="68"/>
      <c r="DXX50" s="68"/>
      <c r="DXY50" s="68"/>
      <c r="DXZ50" s="68"/>
      <c r="DYA50" s="68"/>
      <c r="DYB50" s="68"/>
      <c r="DYC50" s="68"/>
      <c r="DYD50" s="68"/>
      <c r="DYE50" s="68"/>
      <c r="DYF50" s="68"/>
      <c r="DYG50" s="68"/>
      <c r="DYH50" s="68"/>
      <c r="DYI50" s="68"/>
      <c r="DYJ50" s="68"/>
      <c r="DYK50" s="68"/>
      <c r="DYL50" s="68"/>
      <c r="DYM50" s="68"/>
      <c r="DYN50" s="68"/>
      <c r="DYO50" s="68"/>
      <c r="DYP50" s="68"/>
      <c r="DYQ50" s="68"/>
      <c r="DYR50" s="68"/>
      <c r="DYS50" s="68"/>
      <c r="DYT50" s="68"/>
      <c r="DYU50" s="68"/>
      <c r="DYV50" s="68"/>
      <c r="DYW50" s="68"/>
      <c r="DYX50" s="68"/>
      <c r="DYY50" s="68"/>
      <c r="DYZ50" s="68"/>
      <c r="DZA50" s="68"/>
      <c r="DZB50" s="68"/>
      <c r="DZC50" s="68"/>
      <c r="DZD50" s="68"/>
      <c r="DZE50" s="68"/>
      <c r="DZF50" s="68"/>
      <c r="DZG50" s="68"/>
      <c r="DZH50" s="68"/>
      <c r="DZI50" s="68"/>
      <c r="DZJ50" s="68"/>
      <c r="DZK50" s="68"/>
      <c r="DZL50" s="68"/>
      <c r="DZM50" s="68"/>
      <c r="DZN50" s="68"/>
      <c r="DZO50" s="68"/>
      <c r="DZP50" s="68"/>
      <c r="DZQ50" s="68"/>
      <c r="DZR50" s="68"/>
      <c r="DZS50" s="68"/>
      <c r="DZT50" s="68"/>
      <c r="DZU50" s="68"/>
      <c r="DZV50" s="68"/>
      <c r="DZW50" s="68"/>
      <c r="DZX50" s="68"/>
      <c r="DZY50" s="68"/>
      <c r="DZZ50" s="68"/>
      <c r="EAA50" s="68"/>
      <c r="EAB50" s="68"/>
      <c r="EAC50" s="68"/>
      <c r="EAD50" s="68"/>
      <c r="EAE50" s="68"/>
      <c r="EAF50" s="68"/>
      <c r="EAG50" s="68"/>
      <c r="EAH50" s="68"/>
      <c r="EAI50" s="68"/>
      <c r="EAJ50" s="68"/>
      <c r="EAK50" s="68"/>
      <c r="EAL50" s="68"/>
      <c r="EAM50" s="68"/>
      <c r="EAN50" s="68"/>
      <c r="EAO50" s="68"/>
      <c r="EAP50" s="68"/>
      <c r="EAQ50" s="68"/>
      <c r="EAR50" s="68"/>
      <c r="EAS50" s="68"/>
      <c r="EAT50" s="68"/>
      <c r="EAU50" s="68"/>
      <c r="EAV50" s="68"/>
      <c r="EAW50" s="68"/>
      <c r="EAX50" s="68"/>
      <c r="EAY50" s="68"/>
      <c r="EAZ50" s="68"/>
      <c r="EBA50" s="68"/>
      <c r="EBB50" s="68"/>
      <c r="EBC50" s="68"/>
      <c r="EBD50" s="68"/>
      <c r="EBE50" s="68"/>
      <c r="EBF50" s="68"/>
      <c r="EBG50" s="68"/>
      <c r="EBH50" s="68"/>
      <c r="EBI50" s="68"/>
      <c r="EBJ50" s="68"/>
      <c r="EBK50" s="68"/>
      <c r="EBL50" s="68"/>
      <c r="EBM50" s="68"/>
      <c r="EBN50" s="68"/>
      <c r="EBO50" s="68"/>
      <c r="EBP50" s="68"/>
      <c r="EBQ50" s="68"/>
      <c r="EBR50" s="68"/>
      <c r="EBS50" s="68"/>
      <c r="EBT50" s="68"/>
      <c r="EBU50" s="68"/>
      <c r="EBV50" s="68"/>
      <c r="EBW50" s="68"/>
      <c r="EBX50" s="68"/>
      <c r="EBY50" s="68"/>
      <c r="EBZ50" s="68"/>
      <c r="ECA50" s="68"/>
      <c r="ECB50" s="68"/>
      <c r="ECC50" s="68"/>
      <c r="ECD50" s="68"/>
      <c r="ECE50" s="68"/>
      <c r="ECF50" s="68"/>
      <c r="ECG50" s="68"/>
      <c r="ECH50" s="68"/>
      <c r="ECI50" s="68"/>
      <c r="ECJ50" s="68"/>
      <c r="ECK50" s="68"/>
      <c r="ECL50" s="68"/>
      <c r="ECM50" s="68"/>
      <c r="ECN50" s="68"/>
      <c r="ECO50" s="68"/>
      <c r="ECP50" s="68"/>
      <c r="ECQ50" s="68"/>
      <c r="ECR50" s="68"/>
      <c r="ECS50" s="68"/>
      <c r="ECT50" s="68"/>
      <c r="ECU50" s="68"/>
      <c r="ECV50" s="68"/>
      <c r="ECW50" s="68"/>
      <c r="ECX50" s="68"/>
      <c r="ECY50" s="68"/>
      <c r="ECZ50" s="68"/>
      <c r="EDA50" s="68"/>
      <c r="EDB50" s="68"/>
      <c r="EDC50" s="68"/>
      <c r="EDD50" s="68"/>
      <c r="EDE50" s="68"/>
      <c r="EDF50" s="68"/>
      <c r="EDG50" s="68"/>
      <c r="EDH50" s="68"/>
      <c r="EDI50" s="68"/>
      <c r="EDJ50" s="68"/>
      <c r="EDK50" s="68"/>
      <c r="EDL50" s="68"/>
      <c r="EDM50" s="68"/>
      <c r="EDN50" s="68"/>
      <c r="EDO50" s="68"/>
      <c r="EDP50" s="68"/>
      <c r="EDQ50" s="68"/>
      <c r="EDR50" s="68"/>
      <c r="EDS50" s="68"/>
      <c r="EDT50" s="68"/>
      <c r="EDU50" s="68"/>
      <c r="EDV50" s="68"/>
      <c r="EDW50" s="68"/>
      <c r="EDX50" s="68"/>
      <c r="EDY50" s="68"/>
      <c r="EDZ50" s="68"/>
      <c r="EEA50" s="68"/>
      <c r="EEB50" s="68"/>
      <c r="EEC50" s="68"/>
      <c r="EED50" s="68"/>
      <c r="EEE50" s="68"/>
      <c r="EEF50" s="68"/>
      <c r="EEG50" s="68"/>
      <c r="EEH50" s="68"/>
      <c r="EEI50" s="68"/>
      <c r="EEJ50" s="68"/>
      <c r="EEK50" s="68"/>
      <c r="EEL50" s="68"/>
      <c r="EEM50" s="68"/>
      <c r="EEN50" s="68"/>
      <c r="EEO50" s="68"/>
      <c r="EEP50" s="68"/>
      <c r="EEQ50" s="68"/>
      <c r="EER50" s="68"/>
      <c r="EES50" s="68"/>
      <c r="EET50" s="68"/>
      <c r="EEU50" s="68"/>
      <c r="EEV50" s="68"/>
      <c r="EEW50" s="68"/>
      <c r="EEX50" s="68"/>
      <c r="EEY50" s="68"/>
      <c r="EEZ50" s="68"/>
      <c r="EFA50" s="68"/>
      <c r="EFB50" s="68"/>
      <c r="EFC50" s="68"/>
      <c r="EFD50" s="68"/>
      <c r="EFE50" s="68"/>
      <c r="EFF50" s="68"/>
      <c r="EFG50" s="68"/>
      <c r="EFH50" s="68"/>
      <c r="EFI50" s="68"/>
      <c r="EFJ50" s="68"/>
      <c r="EFK50" s="68"/>
      <c r="EFL50" s="68"/>
      <c r="EFM50" s="68"/>
      <c r="EFN50" s="68"/>
      <c r="EFO50" s="68"/>
      <c r="EFP50" s="68"/>
      <c r="EFQ50" s="68"/>
      <c r="EFR50" s="68"/>
      <c r="EFS50" s="68"/>
      <c r="EFT50" s="68"/>
      <c r="EFU50" s="68"/>
      <c r="EFV50" s="68"/>
      <c r="EFW50" s="68"/>
      <c r="EFX50" s="68"/>
      <c r="EFY50" s="68"/>
      <c r="EFZ50" s="68"/>
      <c r="EGA50" s="68"/>
      <c r="EGB50" s="68"/>
      <c r="EGC50" s="68"/>
      <c r="EGD50" s="68"/>
      <c r="EGE50" s="68"/>
      <c r="EGF50" s="68"/>
      <c r="EGG50" s="68"/>
      <c r="EGH50" s="68"/>
      <c r="EGI50" s="68"/>
      <c r="EGJ50" s="68"/>
      <c r="EGK50" s="68"/>
      <c r="EGL50" s="68"/>
      <c r="EGM50" s="68"/>
      <c r="EGN50" s="68"/>
      <c r="EGO50" s="68"/>
      <c r="EGP50" s="68"/>
      <c r="EGQ50" s="68"/>
      <c r="EGR50" s="68"/>
      <c r="EGS50" s="68"/>
      <c r="EGT50" s="68"/>
      <c r="EGU50" s="68"/>
      <c r="EGV50" s="68"/>
      <c r="EGW50" s="68"/>
      <c r="EGX50" s="68"/>
      <c r="EGY50" s="68"/>
      <c r="EGZ50" s="68"/>
      <c r="EHA50" s="68"/>
      <c r="EHB50" s="68"/>
      <c r="EHC50" s="68"/>
      <c r="EHD50" s="68"/>
      <c r="EHE50" s="68"/>
      <c r="EHF50" s="68"/>
      <c r="EHG50" s="68"/>
      <c r="EHH50" s="68"/>
      <c r="EHI50" s="68"/>
      <c r="EHJ50" s="68"/>
      <c r="EHK50" s="68"/>
      <c r="EHL50" s="68"/>
      <c r="EHM50" s="68"/>
      <c r="EHN50" s="68"/>
      <c r="EHO50" s="68"/>
      <c r="EHP50" s="68"/>
      <c r="EHQ50" s="68"/>
      <c r="EHR50" s="68"/>
      <c r="EHS50" s="68"/>
      <c r="EHT50" s="68"/>
      <c r="EHU50" s="68"/>
      <c r="EHV50" s="68"/>
      <c r="EHW50" s="68"/>
      <c r="EHX50" s="68"/>
      <c r="EHY50" s="68"/>
      <c r="EHZ50" s="68"/>
      <c r="EIA50" s="68"/>
      <c r="EIB50" s="68"/>
      <c r="EIC50" s="68"/>
      <c r="EID50" s="68"/>
      <c r="EIE50" s="68"/>
      <c r="EIF50" s="68"/>
      <c r="EIG50" s="68"/>
      <c r="EIH50" s="68"/>
      <c r="EII50" s="68"/>
      <c r="EIJ50" s="68"/>
      <c r="EIK50" s="68"/>
      <c r="EIL50" s="68"/>
      <c r="EIM50" s="68"/>
      <c r="EIN50" s="68"/>
      <c r="EIO50" s="68"/>
      <c r="EIP50" s="68"/>
      <c r="EIQ50" s="68"/>
      <c r="EIR50" s="68"/>
      <c r="EIS50" s="68"/>
      <c r="EIT50" s="68"/>
      <c r="EIU50" s="68"/>
      <c r="EIV50" s="68"/>
      <c r="EIW50" s="68"/>
      <c r="EIX50" s="68"/>
      <c r="EIY50" s="68"/>
      <c r="EIZ50" s="68"/>
      <c r="EJA50" s="68"/>
      <c r="EJB50" s="68"/>
      <c r="EJC50" s="68"/>
      <c r="EJD50" s="68"/>
      <c r="EJE50" s="68"/>
      <c r="EJF50" s="68"/>
      <c r="EJG50" s="68"/>
      <c r="EJH50" s="68"/>
      <c r="EJI50" s="68"/>
      <c r="EJJ50" s="68"/>
      <c r="EJK50" s="68"/>
      <c r="EJL50" s="68"/>
      <c r="EJM50" s="68"/>
      <c r="EJN50" s="68"/>
      <c r="EJO50" s="68"/>
      <c r="EJP50" s="68"/>
      <c r="EJQ50" s="68"/>
      <c r="EJR50" s="68"/>
      <c r="EJS50" s="68"/>
      <c r="EJT50" s="68"/>
      <c r="EJU50" s="68"/>
      <c r="EJV50" s="68"/>
      <c r="EJW50" s="68"/>
      <c r="EJX50" s="68"/>
      <c r="EJY50" s="68"/>
      <c r="EJZ50" s="68"/>
      <c r="EKA50" s="68"/>
      <c r="EKB50" s="68"/>
      <c r="EKC50" s="68"/>
      <c r="EKD50" s="68"/>
      <c r="EKE50" s="68"/>
      <c r="EKF50" s="68"/>
      <c r="EKG50" s="68"/>
      <c r="EKH50" s="68"/>
      <c r="EKI50" s="68"/>
      <c r="EKJ50" s="68"/>
      <c r="EKK50" s="68"/>
      <c r="EKL50" s="68"/>
      <c r="EKM50" s="68"/>
      <c r="EKN50" s="68"/>
      <c r="EKO50" s="68"/>
      <c r="EKP50" s="68"/>
      <c r="EKQ50" s="68"/>
      <c r="EKR50" s="68"/>
      <c r="EKS50" s="68"/>
      <c r="EKT50" s="68"/>
      <c r="EKU50" s="68"/>
      <c r="EKV50" s="68"/>
      <c r="EKW50" s="68"/>
      <c r="EKX50" s="68"/>
      <c r="EKY50" s="68"/>
      <c r="EKZ50" s="68"/>
      <c r="ELA50" s="68"/>
      <c r="ELB50" s="68"/>
      <c r="ELC50" s="68"/>
      <c r="ELD50" s="68"/>
      <c r="ELE50" s="68"/>
      <c r="ELF50" s="68"/>
      <c r="ELG50" s="68"/>
      <c r="ELH50" s="68"/>
      <c r="ELI50" s="68"/>
      <c r="ELJ50" s="68"/>
      <c r="ELK50" s="68"/>
      <c r="ELL50" s="68"/>
      <c r="ELM50" s="68"/>
      <c r="ELN50" s="68"/>
      <c r="ELO50" s="68"/>
      <c r="ELP50" s="68"/>
      <c r="ELQ50" s="68"/>
      <c r="ELR50" s="68"/>
      <c r="ELS50" s="68"/>
      <c r="ELT50" s="68"/>
      <c r="ELU50" s="68"/>
      <c r="ELV50" s="68"/>
      <c r="ELW50" s="68"/>
      <c r="ELX50" s="68"/>
      <c r="ELY50" s="68"/>
      <c r="ELZ50" s="68"/>
      <c r="EMA50" s="68"/>
      <c r="EMB50" s="68"/>
      <c r="EMC50" s="68"/>
      <c r="EMD50" s="68"/>
      <c r="EME50" s="68"/>
      <c r="EMF50" s="68"/>
      <c r="EMG50" s="68"/>
      <c r="EMH50" s="68"/>
      <c r="EMI50" s="68"/>
      <c r="EMJ50" s="68"/>
      <c r="EMK50" s="68"/>
      <c r="EML50" s="68"/>
      <c r="EMM50" s="68"/>
      <c r="EMN50" s="68"/>
      <c r="EMO50" s="68"/>
      <c r="EMP50" s="68"/>
      <c r="EMQ50" s="68"/>
      <c r="EMR50" s="68"/>
      <c r="EMS50" s="68"/>
      <c r="EMT50" s="68"/>
      <c r="EMU50" s="68"/>
      <c r="EMV50" s="68"/>
      <c r="EMW50" s="68"/>
      <c r="EMX50" s="68"/>
      <c r="EMY50" s="68"/>
      <c r="EMZ50" s="68"/>
      <c r="ENA50" s="68"/>
      <c r="ENB50" s="68"/>
      <c r="ENC50" s="68"/>
      <c r="END50" s="68"/>
      <c r="ENE50" s="68"/>
      <c r="ENF50" s="68"/>
      <c r="ENG50" s="68"/>
      <c r="ENH50" s="68"/>
      <c r="ENI50" s="68"/>
      <c r="ENJ50" s="68"/>
      <c r="ENK50" s="68"/>
      <c r="ENL50" s="68"/>
      <c r="ENM50" s="68"/>
      <c r="ENN50" s="68"/>
      <c r="ENO50" s="68"/>
      <c r="ENP50" s="68"/>
      <c r="ENQ50" s="68"/>
      <c r="ENR50" s="68"/>
      <c r="ENS50" s="68"/>
      <c r="ENT50" s="68"/>
      <c r="ENU50" s="68"/>
      <c r="ENV50" s="68"/>
      <c r="ENW50" s="68"/>
      <c r="ENX50" s="68"/>
      <c r="ENY50" s="68"/>
      <c r="ENZ50" s="68"/>
      <c r="EOA50" s="68"/>
      <c r="EOB50" s="68"/>
      <c r="EOC50" s="68"/>
      <c r="EOD50" s="68"/>
      <c r="EOE50" s="68"/>
      <c r="EOF50" s="68"/>
      <c r="EOG50" s="68"/>
      <c r="EOH50" s="68"/>
      <c r="EOI50" s="68"/>
      <c r="EOJ50" s="68"/>
      <c r="EOK50" s="68"/>
      <c r="EOL50" s="68"/>
      <c r="EOM50" s="68"/>
      <c r="EON50" s="68"/>
      <c r="EOO50" s="68"/>
      <c r="EOP50" s="68"/>
      <c r="EOQ50" s="68"/>
      <c r="EOR50" s="68"/>
      <c r="EOS50" s="68"/>
      <c r="EOT50" s="68"/>
      <c r="EOU50" s="68"/>
      <c r="EOV50" s="68"/>
      <c r="EOW50" s="68"/>
      <c r="EOX50" s="68"/>
      <c r="EOY50" s="68"/>
      <c r="EOZ50" s="68"/>
      <c r="EPA50" s="68"/>
      <c r="EPB50" s="68"/>
      <c r="EPC50" s="68"/>
      <c r="EPD50" s="68"/>
      <c r="EPE50" s="68"/>
      <c r="EPF50" s="68"/>
      <c r="EPG50" s="68"/>
      <c r="EPH50" s="68"/>
      <c r="EPI50" s="68"/>
      <c r="EPJ50" s="68"/>
      <c r="EPK50" s="68"/>
      <c r="EPL50" s="68"/>
      <c r="EPM50" s="68"/>
      <c r="EPN50" s="68"/>
      <c r="EPO50" s="68"/>
      <c r="EPP50" s="68"/>
      <c r="EPQ50" s="68"/>
      <c r="EPR50" s="68"/>
      <c r="EPS50" s="68"/>
      <c r="EPT50" s="68"/>
      <c r="EPU50" s="68"/>
      <c r="EPV50" s="68"/>
      <c r="EPW50" s="68"/>
      <c r="EPX50" s="68"/>
      <c r="EPY50" s="68"/>
      <c r="EPZ50" s="68"/>
      <c r="EQA50" s="68"/>
      <c r="EQB50" s="68"/>
      <c r="EQC50" s="68"/>
      <c r="EQD50" s="68"/>
      <c r="EQE50" s="68"/>
      <c r="EQF50" s="68"/>
      <c r="EQG50" s="68"/>
      <c r="EQH50" s="68"/>
      <c r="EQI50" s="68"/>
      <c r="EQJ50" s="68"/>
      <c r="EQK50" s="68"/>
      <c r="EQL50" s="68"/>
      <c r="EQM50" s="68"/>
      <c r="EQN50" s="68"/>
      <c r="EQO50" s="68"/>
      <c r="EQP50" s="68"/>
      <c r="EQQ50" s="68"/>
      <c r="EQR50" s="68"/>
      <c r="EQS50" s="68"/>
      <c r="EQT50" s="68"/>
      <c r="EQU50" s="68"/>
      <c r="EQV50" s="68"/>
      <c r="EQW50" s="68"/>
      <c r="EQX50" s="68"/>
      <c r="EQY50" s="68"/>
      <c r="EQZ50" s="68"/>
      <c r="ERA50" s="68"/>
      <c r="ERB50" s="68"/>
      <c r="ERC50" s="68"/>
      <c r="ERD50" s="68"/>
      <c r="ERE50" s="68"/>
      <c r="ERF50" s="68"/>
      <c r="ERG50" s="68"/>
      <c r="ERH50" s="68"/>
      <c r="ERI50" s="68"/>
      <c r="ERJ50" s="68"/>
      <c r="ERK50" s="68"/>
      <c r="ERL50" s="68"/>
      <c r="ERM50" s="68"/>
      <c r="ERN50" s="68"/>
      <c r="ERO50" s="68"/>
      <c r="ERP50" s="68"/>
      <c r="ERQ50" s="68"/>
      <c r="ERR50" s="68"/>
      <c r="ERS50" s="68"/>
      <c r="ERT50" s="68"/>
      <c r="ERU50" s="68"/>
      <c r="ERV50" s="68"/>
      <c r="ERW50" s="68"/>
      <c r="ERX50" s="68"/>
      <c r="ERY50" s="68"/>
      <c r="ERZ50" s="68"/>
      <c r="ESA50" s="68"/>
      <c r="ESB50" s="68"/>
      <c r="ESC50" s="68"/>
      <c r="ESD50" s="68"/>
      <c r="ESE50" s="68"/>
      <c r="ESF50" s="68"/>
      <c r="ESG50" s="68"/>
      <c r="ESH50" s="68"/>
      <c r="ESI50" s="68"/>
      <c r="ESJ50" s="68"/>
      <c r="ESK50" s="68"/>
      <c r="ESL50" s="68"/>
      <c r="ESM50" s="68"/>
      <c r="ESN50" s="68"/>
      <c r="ESO50" s="68"/>
      <c r="ESP50" s="68"/>
      <c r="ESQ50" s="68"/>
      <c r="ESR50" s="68"/>
      <c r="ESS50" s="68"/>
      <c r="EST50" s="68"/>
      <c r="ESU50" s="68"/>
      <c r="ESV50" s="68"/>
      <c r="ESW50" s="68"/>
      <c r="ESX50" s="68"/>
      <c r="ESY50" s="68"/>
      <c r="ESZ50" s="68"/>
      <c r="ETA50" s="68"/>
      <c r="ETB50" s="68"/>
      <c r="ETC50" s="68"/>
      <c r="ETD50" s="68"/>
      <c r="ETE50" s="68"/>
      <c r="ETF50" s="68"/>
      <c r="ETG50" s="68"/>
      <c r="ETH50" s="68"/>
      <c r="ETI50" s="68"/>
      <c r="ETJ50" s="68"/>
      <c r="ETK50" s="68"/>
      <c r="ETL50" s="68"/>
      <c r="ETM50" s="68"/>
      <c r="ETN50" s="68"/>
      <c r="ETO50" s="68"/>
      <c r="ETP50" s="68"/>
      <c r="ETQ50" s="68"/>
      <c r="ETR50" s="68"/>
      <c r="ETS50" s="68"/>
      <c r="ETT50" s="68"/>
      <c r="ETU50" s="68"/>
      <c r="ETV50" s="68"/>
      <c r="ETW50" s="68"/>
      <c r="ETX50" s="68"/>
      <c r="ETY50" s="68"/>
      <c r="ETZ50" s="68"/>
      <c r="EUA50" s="68"/>
      <c r="EUB50" s="68"/>
      <c r="EUC50" s="68"/>
      <c r="EUD50" s="68"/>
      <c r="EUE50" s="68"/>
      <c r="EUF50" s="68"/>
      <c r="EUG50" s="68"/>
      <c r="EUH50" s="68"/>
      <c r="EUI50" s="68"/>
      <c r="EUJ50" s="68"/>
      <c r="EUK50" s="68"/>
      <c r="EUL50" s="68"/>
      <c r="EUM50" s="68"/>
      <c r="EUN50" s="68"/>
      <c r="EUO50" s="68"/>
      <c r="EUP50" s="68"/>
      <c r="EUQ50" s="68"/>
      <c r="EUR50" s="68"/>
      <c r="EUS50" s="68"/>
      <c r="EUT50" s="68"/>
      <c r="EUU50" s="68"/>
      <c r="EUV50" s="68"/>
      <c r="EUW50" s="68"/>
      <c r="EUX50" s="68"/>
      <c r="EUY50" s="68"/>
      <c r="EUZ50" s="68"/>
      <c r="EVA50" s="68"/>
      <c r="EVB50" s="68"/>
      <c r="EVC50" s="68"/>
      <c r="EVD50" s="68"/>
      <c r="EVE50" s="68"/>
      <c r="EVF50" s="68"/>
      <c r="EVG50" s="68"/>
      <c r="EVH50" s="68"/>
      <c r="EVI50" s="68"/>
      <c r="EVJ50" s="68"/>
      <c r="EVK50" s="68"/>
      <c r="EVL50" s="68"/>
      <c r="EVM50" s="68"/>
      <c r="EVN50" s="68"/>
      <c r="EVO50" s="68"/>
      <c r="EVP50" s="68"/>
      <c r="EVQ50" s="68"/>
      <c r="EVR50" s="68"/>
      <c r="EVS50" s="68"/>
      <c r="EVT50" s="68"/>
      <c r="EVU50" s="68"/>
      <c r="EVV50" s="68"/>
      <c r="EVW50" s="68"/>
      <c r="EVX50" s="68"/>
      <c r="EVY50" s="68"/>
      <c r="EVZ50" s="68"/>
      <c r="EWA50" s="68"/>
      <c r="EWB50" s="68"/>
      <c r="EWC50" s="68"/>
      <c r="EWD50" s="68"/>
      <c r="EWE50" s="68"/>
      <c r="EWF50" s="68"/>
      <c r="EWG50" s="68"/>
      <c r="EWH50" s="68"/>
      <c r="EWI50" s="68"/>
      <c r="EWJ50" s="68"/>
      <c r="EWK50" s="68"/>
      <c r="EWL50" s="68"/>
      <c r="EWM50" s="68"/>
      <c r="EWN50" s="68"/>
      <c r="EWO50" s="68"/>
      <c r="EWP50" s="68"/>
      <c r="EWQ50" s="68"/>
      <c r="EWR50" s="68"/>
      <c r="EWS50" s="68"/>
      <c r="EWT50" s="68"/>
      <c r="EWU50" s="68"/>
      <c r="EWV50" s="68"/>
      <c r="EWW50" s="68"/>
      <c r="EWX50" s="68"/>
      <c r="EWY50" s="68"/>
      <c r="EWZ50" s="68"/>
      <c r="EXA50" s="68"/>
      <c r="EXB50" s="68"/>
      <c r="EXC50" s="68"/>
      <c r="EXD50" s="68"/>
      <c r="EXE50" s="68"/>
      <c r="EXF50" s="68"/>
      <c r="EXG50" s="68"/>
      <c r="EXH50" s="68"/>
      <c r="EXI50" s="68"/>
      <c r="EXJ50" s="68"/>
      <c r="EXK50" s="68"/>
      <c r="EXL50" s="68"/>
      <c r="EXM50" s="68"/>
      <c r="EXN50" s="68"/>
      <c r="EXO50" s="68"/>
      <c r="EXP50" s="68"/>
      <c r="EXQ50" s="68"/>
      <c r="EXR50" s="68"/>
      <c r="EXS50" s="68"/>
      <c r="EXT50" s="68"/>
      <c r="EXU50" s="68"/>
      <c r="EXV50" s="68"/>
      <c r="EXW50" s="68"/>
      <c r="EXX50" s="68"/>
      <c r="EXY50" s="68"/>
      <c r="EXZ50" s="68"/>
      <c r="EYA50" s="68"/>
      <c r="EYB50" s="68"/>
      <c r="EYC50" s="68"/>
      <c r="EYD50" s="68"/>
      <c r="EYE50" s="68"/>
      <c r="EYF50" s="68"/>
      <c r="EYG50" s="68"/>
      <c r="EYH50" s="68"/>
      <c r="EYI50" s="68"/>
      <c r="EYJ50" s="68"/>
      <c r="EYK50" s="68"/>
      <c r="EYL50" s="68"/>
      <c r="EYM50" s="68"/>
      <c r="EYN50" s="68"/>
      <c r="EYO50" s="68"/>
      <c r="EYP50" s="68"/>
      <c r="EYQ50" s="68"/>
      <c r="EYR50" s="68"/>
      <c r="EYS50" s="68"/>
      <c r="EYT50" s="68"/>
      <c r="EYU50" s="68"/>
      <c r="EYV50" s="68"/>
      <c r="EYW50" s="68"/>
      <c r="EYX50" s="68"/>
      <c r="EYY50" s="68"/>
      <c r="EYZ50" s="68"/>
      <c r="EZA50" s="68"/>
      <c r="EZB50" s="68"/>
      <c r="EZC50" s="68"/>
      <c r="EZD50" s="68"/>
      <c r="EZE50" s="68"/>
      <c r="EZF50" s="68"/>
      <c r="EZG50" s="68"/>
      <c r="EZH50" s="68"/>
      <c r="EZI50" s="68"/>
      <c r="EZJ50" s="68"/>
      <c r="EZK50" s="68"/>
      <c r="EZL50" s="68"/>
      <c r="EZM50" s="68"/>
      <c r="EZN50" s="68"/>
      <c r="EZO50" s="68"/>
      <c r="EZP50" s="68"/>
      <c r="EZQ50" s="68"/>
      <c r="EZR50" s="68"/>
      <c r="EZS50" s="68"/>
      <c r="EZT50" s="68"/>
      <c r="EZU50" s="68"/>
      <c r="EZV50" s="68"/>
      <c r="EZW50" s="68"/>
      <c r="EZX50" s="68"/>
      <c r="EZY50" s="68"/>
      <c r="EZZ50" s="68"/>
      <c r="FAA50" s="68"/>
      <c r="FAB50" s="68"/>
      <c r="FAC50" s="68"/>
      <c r="FAD50" s="68"/>
      <c r="FAE50" s="68"/>
      <c r="FAF50" s="68"/>
      <c r="FAG50" s="68"/>
      <c r="FAH50" s="68"/>
      <c r="FAI50" s="68"/>
      <c r="FAJ50" s="68"/>
      <c r="FAK50" s="68"/>
      <c r="FAL50" s="68"/>
      <c r="FAM50" s="68"/>
      <c r="FAN50" s="68"/>
      <c r="FAO50" s="68"/>
      <c r="FAP50" s="68"/>
      <c r="FAQ50" s="68"/>
      <c r="FAR50" s="68"/>
      <c r="FAS50" s="68"/>
      <c r="FAT50" s="68"/>
      <c r="FAU50" s="68"/>
      <c r="FAV50" s="68"/>
      <c r="FAW50" s="68"/>
      <c r="FAX50" s="68"/>
      <c r="FAY50" s="68"/>
      <c r="FAZ50" s="68"/>
      <c r="FBA50" s="68"/>
      <c r="FBB50" s="68"/>
      <c r="FBC50" s="68"/>
      <c r="FBD50" s="68"/>
      <c r="FBE50" s="68"/>
      <c r="FBF50" s="68"/>
      <c r="FBG50" s="68"/>
      <c r="FBH50" s="68"/>
      <c r="FBI50" s="68"/>
      <c r="FBJ50" s="68"/>
      <c r="FBK50" s="68"/>
      <c r="FBL50" s="68"/>
      <c r="FBM50" s="68"/>
      <c r="FBN50" s="68"/>
      <c r="FBO50" s="68"/>
      <c r="FBP50" s="68"/>
      <c r="FBQ50" s="68"/>
      <c r="FBR50" s="68"/>
      <c r="FBS50" s="68"/>
      <c r="FBT50" s="68"/>
      <c r="FBU50" s="68"/>
      <c r="FBV50" s="68"/>
      <c r="FBW50" s="68"/>
      <c r="FBX50" s="68"/>
      <c r="FBY50" s="68"/>
      <c r="FBZ50" s="68"/>
      <c r="FCA50" s="68"/>
      <c r="FCB50" s="68"/>
      <c r="FCC50" s="68"/>
      <c r="FCD50" s="68"/>
      <c r="FCE50" s="68"/>
      <c r="FCF50" s="68"/>
      <c r="FCG50" s="68"/>
      <c r="FCH50" s="68"/>
      <c r="FCI50" s="68"/>
      <c r="FCJ50" s="68"/>
      <c r="FCK50" s="68"/>
      <c r="FCL50" s="68"/>
      <c r="FCM50" s="68"/>
      <c r="FCN50" s="68"/>
      <c r="FCO50" s="68"/>
      <c r="FCP50" s="68"/>
      <c r="FCQ50" s="68"/>
      <c r="FCR50" s="68"/>
      <c r="FCS50" s="68"/>
      <c r="FCT50" s="68"/>
      <c r="FCU50" s="68"/>
      <c r="FCV50" s="68"/>
      <c r="FCW50" s="68"/>
      <c r="FCX50" s="68"/>
      <c r="FCY50" s="68"/>
      <c r="FCZ50" s="68"/>
      <c r="FDA50" s="68"/>
      <c r="FDB50" s="68"/>
      <c r="FDC50" s="68"/>
      <c r="FDD50" s="68"/>
      <c r="FDE50" s="68"/>
      <c r="FDF50" s="68"/>
      <c r="FDG50" s="68"/>
      <c r="FDH50" s="68"/>
      <c r="FDI50" s="68"/>
      <c r="FDJ50" s="68"/>
      <c r="FDK50" s="68"/>
      <c r="FDL50" s="68"/>
      <c r="FDM50" s="68"/>
      <c r="FDN50" s="68"/>
      <c r="FDO50" s="68"/>
      <c r="FDP50" s="68"/>
      <c r="FDQ50" s="68"/>
      <c r="FDR50" s="68"/>
      <c r="FDS50" s="68"/>
      <c r="FDT50" s="68"/>
      <c r="FDU50" s="68"/>
      <c r="FDV50" s="68"/>
      <c r="FDW50" s="68"/>
      <c r="FDX50" s="68"/>
      <c r="FDY50" s="68"/>
      <c r="FDZ50" s="68"/>
      <c r="FEA50" s="68"/>
      <c r="FEB50" s="68"/>
      <c r="FEC50" s="68"/>
      <c r="FED50" s="68"/>
      <c r="FEE50" s="68"/>
      <c r="FEF50" s="68"/>
      <c r="FEG50" s="68"/>
      <c r="FEH50" s="68"/>
      <c r="FEI50" s="68"/>
      <c r="FEJ50" s="68"/>
      <c r="FEK50" s="68"/>
      <c r="FEL50" s="68"/>
      <c r="FEM50" s="68"/>
      <c r="FEN50" s="68"/>
      <c r="FEO50" s="68"/>
      <c r="FEP50" s="68"/>
      <c r="FEQ50" s="68"/>
      <c r="FER50" s="68"/>
      <c r="FES50" s="68"/>
      <c r="FET50" s="68"/>
      <c r="FEU50" s="68"/>
      <c r="FEV50" s="68"/>
      <c r="FEW50" s="68"/>
      <c r="FEX50" s="68"/>
      <c r="FEY50" s="68"/>
      <c r="FEZ50" s="68"/>
      <c r="FFA50" s="68"/>
      <c r="FFB50" s="68"/>
      <c r="FFC50" s="68"/>
      <c r="FFD50" s="68"/>
      <c r="FFE50" s="68"/>
      <c r="FFF50" s="68"/>
      <c r="FFG50" s="68"/>
      <c r="FFH50" s="68"/>
      <c r="FFI50" s="68"/>
      <c r="FFJ50" s="68"/>
      <c r="FFK50" s="68"/>
      <c r="FFL50" s="68"/>
      <c r="FFM50" s="68"/>
      <c r="FFN50" s="68"/>
      <c r="FFO50" s="68"/>
      <c r="FFP50" s="68"/>
      <c r="FFQ50" s="68"/>
      <c r="FFR50" s="68"/>
      <c r="FFS50" s="68"/>
      <c r="FFT50" s="68"/>
      <c r="FFU50" s="68"/>
      <c r="FFV50" s="68"/>
      <c r="FFW50" s="68"/>
      <c r="FFX50" s="68"/>
      <c r="FFY50" s="68"/>
      <c r="FFZ50" s="68"/>
      <c r="FGA50" s="68"/>
      <c r="FGB50" s="68"/>
      <c r="FGC50" s="68"/>
      <c r="FGD50" s="68"/>
      <c r="FGE50" s="68"/>
      <c r="FGF50" s="68"/>
      <c r="FGG50" s="68"/>
      <c r="FGH50" s="68"/>
      <c r="FGI50" s="68"/>
      <c r="FGJ50" s="68"/>
      <c r="FGK50" s="68"/>
      <c r="FGL50" s="68"/>
      <c r="FGM50" s="68"/>
      <c r="FGN50" s="68"/>
      <c r="FGO50" s="68"/>
      <c r="FGP50" s="68"/>
      <c r="FGQ50" s="68"/>
      <c r="FGR50" s="68"/>
      <c r="FGS50" s="68"/>
      <c r="FGT50" s="68"/>
      <c r="FGU50" s="68"/>
      <c r="FGV50" s="68"/>
      <c r="FGW50" s="68"/>
      <c r="FGX50" s="68"/>
      <c r="FGY50" s="68"/>
      <c r="FGZ50" s="68"/>
      <c r="FHA50" s="68"/>
      <c r="FHB50" s="68"/>
      <c r="FHC50" s="68"/>
      <c r="FHD50" s="68"/>
      <c r="FHE50" s="68"/>
      <c r="FHF50" s="68"/>
      <c r="FHG50" s="68"/>
      <c r="FHH50" s="68"/>
      <c r="FHI50" s="68"/>
      <c r="FHJ50" s="68"/>
      <c r="FHK50" s="68"/>
      <c r="FHL50" s="68"/>
      <c r="FHM50" s="68"/>
      <c r="FHN50" s="68"/>
      <c r="FHO50" s="68"/>
      <c r="FHP50" s="68"/>
      <c r="FHQ50" s="68"/>
      <c r="FHR50" s="68"/>
      <c r="FHS50" s="68"/>
      <c r="FHT50" s="68"/>
      <c r="FHU50" s="68"/>
      <c r="FHV50" s="68"/>
      <c r="FHW50" s="68"/>
      <c r="FHX50" s="68"/>
      <c r="FHY50" s="68"/>
      <c r="FHZ50" s="68"/>
      <c r="FIA50" s="68"/>
      <c r="FIB50" s="68"/>
      <c r="FIC50" s="68"/>
      <c r="FID50" s="68"/>
      <c r="FIE50" s="68"/>
      <c r="FIF50" s="68"/>
      <c r="FIG50" s="68"/>
      <c r="FIH50" s="68"/>
      <c r="FII50" s="68"/>
      <c r="FIJ50" s="68"/>
      <c r="FIK50" s="68"/>
      <c r="FIL50" s="68"/>
      <c r="FIM50" s="68"/>
      <c r="FIN50" s="68"/>
      <c r="FIO50" s="68"/>
      <c r="FIP50" s="68"/>
      <c r="FIQ50" s="68"/>
      <c r="FIR50" s="68"/>
      <c r="FIS50" s="68"/>
      <c r="FIT50" s="68"/>
      <c r="FIU50" s="68"/>
      <c r="FIV50" s="68"/>
      <c r="FIW50" s="68"/>
      <c r="FIX50" s="68"/>
      <c r="FIY50" s="68"/>
      <c r="FIZ50" s="68"/>
      <c r="FJA50" s="68"/>
      <c r="FJB50" s="68"/>
      <c r="FJC50" s="68"/>
      <c r="FJD50" s="68"/>
      <c r="FJE50" s="68"/>
      <c r="FJF50" s="68"/>
      <c r="FJG50" s="68"/>
      <c r="FJH50" s="68"/>
      <c r="FJI50" s="68"/>
      <c r="FJJ50" s="68"/>
      <c r="FJK50" s="68"/>
      <c r="FJL50" s="68"/>
      <c r="FJM50" s="68"/>
      <c r="FJN50" s="68"/>
      <c r="FJO50" s="68"/>
      <c r="FJP50" s="68"/>
      <c r="FJQ50" s="68"/>
      <c r="FJR50" s="68"/>
      <c r="FJS50" s="68"/>
      <c r="FJT50" s="68"/>
      <c r="FJU50" s="68"/>
      <c r="FJV50" s="68"/>
      <c r="FJW50" s="68"/>
      <c r="FJX50" s="68"/>
      <c r="FJY50" s="68"/>
      <c r="FJZ50" s="68"/>
      <c r="FKA50" s="68"/>
      <c r="FKB50" s="68"/>
      <c r="FKC50" s="68"/>
      <c r="FKD50" s="68"/>
      <c r="FKE50" s="68"/>
      <c r="FKF50" s="68"/>
      <c r="FKG50" s="68"/>
      <c r="FKH50" s="68"/>
      <c r="FKI50" s="68"/>
      <c r="FKJ50" s="68"/>
      <c r="FKK50" s="68"/>
      <c r="FKL50" s="68"/>
      <c r="FKM50" s="68"/>
      <c r="FKN50" s="68"/>
      <c r="FKO50" s="68"/>
      <c r="FKP50" s="68"/>
      <c r="FKQ50" s="68"/>
      <c r="FKR50" s="68"/>
      <c r="FKS50" s="68"/>
      <c r="FKT50" s="68"/>
      <c r="FKU50" s="68"/>
      <c r="FKV50" s="68"/>
      <c r="FKW50" s="68"/>
      <c r="FKX50" s="68"/>
      <c r="FKY50" s="68"/>
      <c r="FKZ50" s="68"/>
      <c r="FLA50" s="68"/>
      <c r="FLB50" s="68"/>
      <c r="FLC50" s="68"/>
      <c r="FLD50" s="68"/>
      <c r="FLE50" s="68"/>
      <c r="FLF50" s="68"/>
      <c r="FLG50" s="68"/>
      <c r="FLH50" s="68"/>
      <c r="FLI50" s="68"/>
      <c r="FLJ50" s="68"/>
      <c r="FLK50" s="68"/>
      <c r="FLL50" s="68"/>
      <c r="FLM50" s="68"/>
      <c r="FLN50" s="68"/>
      <c r="FLO50" s="68"/>
      <c r="FLP50" s="68"/>
      <c r="FLQ50" s="68"/>
      <c r="FLR50" s="68"/>
      <c r="FLS50" s="68"/>
      <c r="FLT50" s="68"/>
      <c r="FLU50" s="68"/>
      <c r="FLV50" s="68"/>
      <c r="FLW50" s="68"/>
      <c r="FLX50" s="68"/>
      <c r="FLY50" s="68"/>
      <c r="FLZ50" s="68"/>
      <c r="FMA50" s="68"/>
      <c r="FMB50" s="68"/>
      <c r="FMC50" s="68"/>
      <c r="FMD50" s="68"/>
      <c r="FME50" s="68"/>
      <c r="FMF50" s="68"/>
      <c r="FMG50" s="68"/>
      <c r="FMH50" s="68"/>
      <c r="FMI50" s="68"/>
      <c r="FMJ50" s="68"/>
      <c r="FMK50" s="68"/>
      <c r="FML50" s="68"/>
      <c r="FMM50" s="68"/>
      <c r="FMN50" s="68"/>
      <c r="FMO50" s="68"/>
      <c r="FMP50" s="68"/>
      <c r="FMQ50" s="68"/>
      <c r="FMR50" s="68"/>
      <c r="FMS50" s="68"/>
      <c r="FMT50" s="68"/>
      <c r="FMU50" s="68"/>
      <c r="FMV50" s="68"/>
      <c r="FMW50" s="68"/>
      <c r="FMX50" s="68"/>
      <c r="FMY50" s="68"/>
      <c r="FMZ50" s="68"/>
      <c r="FNA50" s="68"/>
      <c r="FNB50" s="68"/>
      <c r="FNC50" s="68"/>
      <c r="FND50" s="68"/>
      <c r="FNE50" s="68"/>
      <c r="FNF50" s="68"/>
      <c r="FNG50" s="68"/>
      <c r="FNH50" s="68"/>
      <c r="FNI50" s="68"/>
      <c r="FNJ50" s="68"/>
      <c r="FNK50" s="68"/>
      <c r="FNL50" s="68"/>
      <c r="FNM50" s="68"/>
      <c r="FNN50" s="68"/>
      <c r="FNO50" s="68"/>
      <c r="FNP50" s="68"/>
      <c r="FNQ50" s="68"/>
      <c r="FNR50" s="68"/>
      <c r="FNS50" s="68"/>
      <c r="FNT50" s="68"/>
      <c r="FNU50" s="68"/>
      <c r="FNV50" s="68"/>
      <c r="FNW50" s="68"/>
      <c r="FNX50" s="68"/>
      <c r="FNY50" s="68"/>
      <c r="FNZ50" s="68"/>
      <c r="FOA50" s="68"/>
      <c r="FOB50" s="68"/>
      <c r="FOC50" s="68"/>
      <c r="FOD50" s="68"/>
      <c r="FOE50" s="68"/>
      <c r="FOF50" s="68"/>
      <c r="FOG50" s="68"/>
      <c r="FOH50" s="68"/>
      <c r="FOI50" s="68"/>
      <c r="FOJ50" s="68"/>
      <c r="FOK50" s="68"/>
      <c r="FOL50" s="68"/>
      <c r="FOM50" s="68"/>
      <c r="FON50" s="68"/>
      <c r="FOO50" s="68"/>
      <c r="FOP50" s="68"/>
      <c r="FOQ50" s="68"/>
      <c r="FOR50" s="68"/>
      <c r="FOS50" s="68"/>
      <c r="FOT50" s="68"/>
      <c r="FOU50" s="68"/>
      <c r="FOV50" s="68"/>
      <c r="FOW50" s="68"/>
      <c r="FOX50" s="68"/>
      <c r="FOY50" s="68"/>
      <c r="FOZ50" s="68"/>
      <c r="FPA50" s="68"/>
      <c r="FPB50" s="68"/>
      <c r="FPC50" s="68"/>
      <c r="FPD50" s="68"/>
      <c r="FPE50" s="68"/>
      <c r="FPF50" s="68"/>
      <c r="FPG50" s="68"/>
      <c r="FPH50" s="68"/>
      <c r="FPI50" s="68"/>
      <c r="FPJ50" s="68"/>
      <c r="FPK50" s="68"/>
      <c r="FPL50" s="68"/>
      <c r="FPM50" s="68"/>
      <c r="FPN50" s="68"/>
      <c r="FPO50" s="68"/>
      <c r="FPP50" s="68"/>
      <c r="FPQ50" s="68"/>
      <c r="FPR50" s="68"/>
      <c r="FPS50" s="68"/>
      <c r="FPT50" s="68"/>
      <c r="FPU50" s="68"/>
      <c r="FPV50" s="68"/>
      <c r="FPW50" s="68"/>
      <c r="FPX50" s="68"/>
      <c r="FPY50" s="68"/>
      <c r="FPZ50" s="68"/>
      <c r="FQA50" s="68"/>
      <c r="FQB50" s="68"/>
      <c r="FQC50" s="68"/>
      <c r="FQD50" s="68"/>
      <c r="FQE50" s="68"/>
      <c r="FQF50" s="68"/>
      <c r="FQG50" s="68"/>
      <c r="FQH50" s="68"/>
      <c r="FQI50" s="68"/>
      <c r="FQJ50" s="68"/>
      <c r="FQK50" s="68"/>
      <c r="FQL50" s="68"/>
      <c r="FQM50" s="68"/>
      <c r="FQN50" s="68"/>
      <c r="FQO50" s="68"/>
      <c r="FQP50" s="68"/>
      <c r="FQQ50" s="68"/>
      <c r="FQR50" s="68"/>
      <c r="FQS50" s="68"/>
      <c r="FQT50" s="68"/>
      <c r="FQU50" s="68"/>
      <c r="FQV50" s="68"/>
      <c r="FQW50" s="68"/>
      <c r="FQX50" s="68"/>
      <c r="FQY50" s="68"/>
      <c r="FQZ50" s="68"/>
      <c r="FRA50" s="68"/>
      <c r="FRB50" s="68"/>
      <c r="FRC50" s="68"/>
      <c r="FRD50" s="68"/>
      <c r="FRE50" s="68"/>
      <c r="FRF50" s="68"/>
      <c r="FRG50" s="68"/>
      <c r="FRH50" s="68"/>
      <c r="FRI50" s="68"/>
      <c r="FRJ50" s="68"/>
      <c r="FRK50" s="68"/>
      <c r="FRL50" s="68"/>
      <c r="FRM50" s="68"/>
      <c r="FRN50" s="68"/>
      <c r="FRO50" s="68"/>
      <c r="FRP50" s="68"/>
      <c r="FRQ50" s="68"/>
      <c r="FRR50" s="68"/>
      <c r="FRS50" s="68"/>
      <c r="FRT50" s="68"/>
      <c r="FRU50" s="68"/>
      <c r="FRV50" s="68"/>
      <c r="FRW50" s="68"/>
      <c r="FRX50" s="68"/>
      <c r="FRY50" s="68"/>
      <c r="FRZ50" s="68"/>
      <c r="FSA50" s="68"/>
      <c r="FSB50" s="68"/>
      <c r="FSC50" s="68"/>
      <c r="FSD50" s="68"/>
      <c r="FSE50" s="68"/>
      <c r="FSF50" s="68"/>
      <c r="FSG50" s="68"/>
      <c r="FSH50" s="68"/>
      <c r="FSI50" s="68"/>
      <c r="FSJ50" s="68"/>
      <c r="FSK50" s="68"/>
      <c r="FSL50" s="68"/>
      <c r="FSM50" s="68"/>
      <c r="FSN50" s="68"/>
      <c r="FSO50" s="68"/>
      <c r="FSP50" s="68"/>
      <c r="FSQ50" s="68"/>
      <c r="FSR50" s="68"/>
      <c r="FSS50" s="68"/>
      <c r="FST50" s="68"/>
      <c r="FSU50" s="68"/>
      <c r="FSV50" s="68"/>
      <c r="FSW50" s="68"/>
      <c r="FSX50" s="68"/>
      <c r="FSY50" s="68"/>
      <c r="FSZ50" s="68"/>
      <c r="FTA50" s="68"/>
      <c r="FTB50" s="68"/>
      <c r="FTC50" s="68"/>
      <c r="FTD50" s="68"/>
      <c r="FTE50" s="68"/>
      <c r="FTF50" s="68"/>
      <c r="FTG50" s="68"/>
      <c r="FTH50" s="68"/>
      <c r="FTI50" s="68"/>
      <c r="FTJ50" s="68"/>
      <c r="FTK50" s="68"/>
      <c r="FTL50" s="68"/>
      <c r="FTM50" s="68"/>
      <c r="FTN50" s="68"/>
      <c r="FTO50" s="68"/>
      <c r="FTP50" s="68"/>
      <c r="FTQ50" s="68"/>
      <c r="FTR50" s="68"/>
      <c r="FTS50" s="68"/>
      <c r="FTT50" s="68"/>
      <c r="FTU50" s="68"/>
      <c r="FTV50" s="68"/>
      <c r="FTW50" s="68"/>
      <c r="FTX50" s="68"/>
      <c r="FTY50" s="68"/>
      <c r="FTZ50" s="68"/>
      <c r="FUA50" s="68"/>
      <c r="FUB50" s="68"/>
      <c r="FUC50" s="68"/>
      <c r="FUD50" s="68"/>
      <c r="FUE50" s="68"/>
      <c r="FUF50" s="68"/>
      <c r="FUG50" s="68"/>
      <c r="FUH50" s="68"/>
      <c r="FUI50" s="68"/>
      <c r="FUJ50" s="68"/>
      <c r="FUK50" s="68"/>
      <c r="FUL50" s="68"/>
      <c r="FUM50" s="68"/>
      <c r="FUN50" s="68"/>
      <c r="FUO50" s="68"/>
      <c r="FUP50" s="68"/>
      <c r="FUQ50" s="68"/>
      <c r="FUR50" s="68"/>
      <c r="FUS50" s="68"/>
      <c r="FUT50" s="68"/>
      <c r="FUU50" s="68"/>
      <c r="FUV50" s="68"/>
      <c r="FUW50" s="68"/>
      <c r="FUX50" s="68"/>
      <c r="FUY50" s="68"/>
      <c r="FUZ50" s="68"/>
      <c r="FVA50" s="68"/>
      <c r="FVB50" s="68"/>
      <c r="FVC50" s="68"/>
      <c r="FVD50" s="68"/>
      <c r="FVE50" s="68"/>
      <c r="FVF50" s="68"/>
      <c r="FVG50" s="68"/>
      <c r="FVH50" s="68"/>
      <c r="FVI50" s="68"/>
      <c r="FVJ50" s="68"/>
      <c r="FVK50" s="68"/>
      <c r="FVL50" s="68"/>
      <c r="FVM50" s="68"/>
      <c r="FVN50" s="68"/>
      <c r="FVO50" s="68"/>
      <c r="FVP50" s="68"/>
      <c r="FVQ50" s="68"/>
      <c r="FVR50" s="68"/>
      <c r="FVS50" s="68"/>
      <c r="FVT50" s="68"/>
      <c r="FVU50" s="68"/>
      <c r="FVV50" s="68"/>
      <c r="FVW50" s="68"/>
      <c r="FVX50" s="68"/>
      <c r="FVY50" s="68"/>
      <c r="FVZ50" s="68"/>
      <c r="FWA50" s="68"/>
      <c r="FWB50" s="68"/>
      <c r="FWC50" s="68"/>
      <c r="FWD50" s="68"/>
      <c r="FWE50" s="68"/>
      <c r="FWF50" s="68"/>
      <c r="FWG50" s="68"/>
      <c r="FWH50" s="68"/>
      <c r="FWI50" s="68"/>
      <c r="FWJ50" s="68"/>
      <c r="FWK50" s="68"/>
      <c r="FWL50" s="68"/>
      <c r="FWM50" s="68"/>
      <c r="FWN50" s="68"/>
      <c r="FWO50" s="68"/>
      <c r="FWP50" s="68"/>
      <c r="FWQ50" s="68"/>
      <c r="FWR50" s="68"/>
      <c r="FWS50" s="68"/>
      <c r="FWT50" s="68"/>
      <c r="FWU50" s="68"/>
      <c r="FWV50" s="68"/>
      <c r="FWW50" s="68"/>
      <c r="FWX50" s="68"/>
      <c r="FWY50" s="68"/>
      <c r="FWZ50" s="68"/>
      <c r="FXA50" s="68"/>
      <c r="FXB50" s="68"/>
      <c r="FXC50" s="68"/>
      <c r="FXD50" s="68"/>
      <c r="FXE50" s="68"/>
      <c r="FXF50" s="68"/>
      <c r="FXG50" s="68"/>
      <c r="FXH50" s="68"/>
      <c r="FXI50" s="68"/>
      <c r="FXJ50" s="68"/>
      <c r="FXK50" s="68"/>
      <c r="FXL50" s="68"/>
      <c r="FXM50" s="68"/>
      <c r="FXN50" s="68"/>
      <c r="FXO50" s="68"/>
      <c r="FXP50" s="68"/>
      <c r="FXQ50" s="68"/>
      <c r="FXR50" s="68"/>
      <c r="FXS50" s="68"/>
      <c r="FXT50" s="68"/>
      <c r="FXU50" s="68"/>
      <c r="FXV50" s="68"/>
      <c r="FXW50" s="68"/>
      <c r="FXX50" s="68"/>
      <c r="FXY50" s="68"/>
      <c r="FXZ50" s="68"/>
      <c r="FYA50" s="68"/>
      <c r="FYB50" s="68"/>
      <c r="FYC50" s="68"/>
      <c r="FYD50" s="68"/>
      <c r="FYE50" s="68"/>
      <c r="FYF50" s="68"/>
      <c r="FYG50" s="68"/>
      <c r="FYH50" s="68"/>
      <c r="FYI50" s="68"/>
      <c r="FYJ50" s="68"/>
      <c r="FYK50" s="68"/>
      <c r="FYL50" s="68"/>
      <c r="FYM50" s="68"/>
      <c r="FYN50" s="68"/>
      <c r="FYO50" s="68"/>
      <c r="FYP50" s="68"/>
      <c r="FYQ50" s="68"/>
      <c r="FYR50" s="68"/>
      <c r="FYS50" s="68"/>
      <c r="FYT50" s="68"/>
      <c r="FYU50" s="68"/>
      <c r="FYV50" s="68"/>
      <c r="FYW50" s="68"/>
      <c r="FYX50" s="68"/>
      <c r="FYY50" s="68"/>
      <c r="FYZ50" s="68"/>
      <c r="FZA50" s="68"/>
      <c r="FZB50" s="68"/>
      <c r="FZC50" s="68"/>
      <c r="FZD50" s="68"/>
      <c r="FZE50" s="68"/>
      <c r="FZF50" s="68"/>
      <c r="FZG50" s="68"/>
      <c r="FZH50" s="68"/>
      <c r="FZI50" s="68"/>
      <c r="FZJ50" s="68"/>
      <c r="FZK50" s="68"/>
      <c r="FZL50" s="68"/>
      <c r="FZM50" s="68"/>
      <c r="FZN50" s="68"/>
      <c r="FZO50" s="68"/>
      <c r="FZP50" s="68"/>
      <c r="FZQ50" s="68"/>
      <c r="FZR50" s="68"/>
      <c r="FZS50" s="68"/>
      <c r="FZT50" s="68"/>
      <c r="FZU50" s="68"/>
      <c r="FZV50" s="68"/>
      <c r="FZW50" s="68"/>
      <c r="FZX50" s="68"/>
      <c r="FZY50" s="68"/>
      <c r="FZZ50" s="68"/>
      <c r="GAA50" s="68"/>
      <c r="GAB50" s="68"/>
      <c r="GAC50" s="68"/>
      <c r="GAD50" s="68"/>
      <c r="GAE50" s="68"/>
      <c r="GAF50" s="68"/>
      <c r="GAG50" s="68"/>
      <c r="GAH50" s="68"/>
      <c r="GAI50" s="68"/>
      <c r="GAJ50" s="68"/>
      <c r="GAK50" s="68"/>
      <c r="GAL50" s="68"/>
      <c r="GAM50" s="68"/>
      <c r="GAN50" s="68"/>
      <c r="GAO50" s="68"/>
      <c r="GAP50" s="68"/>
      <c r="GAQ50" s="68"/>
      <c r="GAR50" s="68"/>
      <c r="GAS50" s="68"/>
      <c r="GAT50" s="68"/>
      <c r="GAU50" s="68"/>
      <c r="GAV50" s="68"/>
      <c r="GAW50" s="68"/>
      <c r="GAX50" s="68"/>
      <c r="GAY50" s="68"/>
      <c r="GAZ50" s="68"/>
      <c r="GBA50" s="68"/>
      <c r="GBB50" s="68"/>
      <c r="GBC50" s="68"/>
      <c r="GBD50" s="68"/>
      <c r="GBE50" s="68"/>
      <c r="GBF50" s="68"/>
      <c r="GBG50" s="68"/>
      <c r="GBH50" s="68"/>
      <c r="GBI50" s="68"/>
      <c r="GBJ50" s="68"/>
      <c r="GBK50" s="68"/>
      <c r="GBL50" s="68"/>
      <c r="GBM50" s="68"/>
      <c r="GBN50" s="68"/>
      <c r="GBO50" s="68"/>
      <c r="GBP50" s="68"/>
      <c r="GBQ50" s="68"/>
      <c r="GBR50" s="68"/>
      <c r="GBS50" s="68"/>
      <c r="GBT50" s="68"/>
      <c r="GBU50" s="68"/>
      <c r="GBV50" s="68"/>
      <c r="GBW50" s="68"/>
      <c r="GBX50" s="68"/>
      <c r="GBY50" s="68"/>
      <c r="GBZ50" s="68"/>
      <c r="GCA50" s="68"/>
      <c r="GCB50" s="68"/>
      <c r="GCC50" s="68"/>
      <c r="GCD50" s="68"/>
      <c r="GCE50" s="68"/>
      <c r="GCF50" s="68"/>
      <c r="GCG50" s="68"/>
      <c r="GCH50" s="68"/>
      <c r="GCI50" s="68"/>
      <c r="GCJ50" s="68"/>
      <c r="GCK50" s="68"/>
      <c r="GCL50" s="68"/>
      <c r="GCM50" s="68"/>
      <c r="GCN50" s="68"/>
      <c r="GCO50" s="68"/>
      <c r="GCP50" s="68"/>
      <c r="GCQ50" s="68"/>
      <c r="GCR50" s="68"/>
      <c r="GCS50" s="68"/>
      <c r="GCT50" s="68"/>
      <c r="GCU50" s="68"/>
      <c r="GCV50" s="68"/>
      <c r="GCW50" s="68"/>
      <c r="GCX50" s="68"/>
      <c r="GCY50" s="68"/>
      <c r="GCZ50" s="68"/>
      <c r="GDA50" s="68"/>
      <c r="GDB50" s="68"/>
      <c r="GDC50" s="68"/>
      <c r="GDD50" s="68"/>
      <c r="GDE50" s="68"/>
      <c r="GDF50" s="68"/>
      <c r="GDG50" s="68"/>
      <c r="GDH50" s="68"/>
      <c r="GDI50" s="68"/>
      <c r="GDJ50" s="68"/>
      <c r="GDK50" s="68"/>
      <c r="GDL50" s="68"/>
      <c r="GDM50" s="68"/>
      <c r="GDN50" s="68"/>
      <c r="GDO50" s="68"/>
      <c r="GDP50" s="68"/>
      <c r="GDQ50" s="68"/>
      <c r="GDR50" s="68"/>
      <c r="GDS50" s="68"/>
      <c r="GDT50" s="68"/>
      <c r="GDU50" s="68"/>
      <c r="GDV50" s="68"/>
      <c r="GDW50" s="68"/>
      <c r="GDX50" s="68"/>
      <c r="GDY50" s="68"/>
      <c r="GDZ50" s="68"/>
      <c r="GEA50" s="68"/>
      <c r="GEB50" s="68"/>
      <c r="GEC50" s="68"/>
      <c r="GED50" s="68"/>
      <c r="GEE50" s="68"/>
      <c r="GEF50" s="68"/>
      <c r="GEG50" s="68"/>
      <c r="GEH50" s="68"/>
      <c r="GEI50" s="68"/>
      <c r="GEJ50" s="68"/>
      <c r="GEK50" s="68"/>
      <c r="GEL50" s="68"/>
      <c r="GEM50" s="68"/>
      <c r="GEN50" s="68"/>
      <c r="GEO50" s="68"/>
      <c r="GEP50" s="68"/>
      <c r="GEQ50" s="68"/>
      <c r="GER50" s="68"/>
      <c r="GES50" s="68"/>
      <c r="GET50" s="68"/>
      <c r="GEU50" s="68"/>
      <c r="GEV50" s="68"/>
      <c r="GEW50" s="68"/>
      <c r="GEX50" s="68"/>
      <c r="GEY50" s="68"/>
      <c r="GEZ50" s="68"/>
      <c r="GFA50" s="68"/>
      <c r="GFB50" s="68"/>
      <c r="GFC50" s="68"/>
      <c r="GFD50" s="68"/>
      <c r="GFE50" s="68"/>
      <c r="GFF50" s="68"/>
      <c r="GFG50" s="68"/>
      <c r="GFH50" s="68"/>
      <c r="GFI50" s="68"/>
      <c r="GFJ50" s="68"/>
      <c r="GFK50" s="68"/>
      <c r="GFL50" s="68"/>
      <c r="GFM50" s="68"/>
      <c r="GFN50" s="68"/>
      <c r="GFO50" s="68"/>
      <c r="GFP50" s="68"/>
      <c r="GFQ50" s="68"/>
      <c r="GFR50" s="68"/>
      <c r="GFS50" s="68"/>
      <c r="GFT50" s="68"/>
      <c r="GFU50" s="68"/>
      <c r="GFV50" s="68"/>
      <c r="GFW50" s="68"/>
      <c r="GFX50" s="68"/>
      <c r="GFY50" s="68"/>
      <c r="GFZ50" s="68"/>
      <c r="GGA50" s="68"/>
      <c r="GGB50" s="68"/>
      <c r="GGC50" s="68"/>
      <c r="GGD50" s="68"/>
      <c r="GGE50" s="68"/>
      <c r="GGF50" s="68"/>
      <c r="GGG50" s="68"/>
      <c r="GGH50" s="68"/>
      <c r="GGI50" s="68"/>
      <c r="GGJ50" s="68"/>
      <c r="GGK50" s="68"/>
      <c r="GGL50" s="68"/>
      <c r="GGM50" s="68"/>
      <c r="GGN50" s="68"/>
      <c r="GGO50" s="68"/>
      <c r="GGP50" s="68"/>
      <c r="GGQ50" s="68"/>
      <c r="GGR50" s="68"/>
      <c r="GGS50" s="68"/>
      <c r="GGT50" s="68"/>
      <c r="GGU50" s="68"/>
      <c r="GGV50" s="68"/>
      <c r="GGW50" s="68"/>
      <c r="GGX50" s="68"/>
      <c r="GGY50" s="68"/>
      <c r="GGZ50" s="68"/>
      <c r="GHA50" s="68"/>
      <c r="GHB50" s="68"/>
      <c r="GHC50" s="68"/>
      <c r="GHD50" s="68"/>
      <c r="GHE50" s="68"/>
      <c r="GHF50" s="68"/>
      <c r="GHG50" s="68"/>
      <c r="GHH50" s="68"/>
      <c r="GHI50" s="68"/>
      <c r="GHJ50" s="68"/>
      <c r="GHK50" s="68"/>
      <c r="GHL50" s="68"/>
      <c r="GHM50" s="68"/>
      <c r="GHN50" s="68"/>
      <c r="GHO50" s="68"/>
      <c r="GHP50" s="68"/>
      <c r="GHQ50" s="68"/>
      <c r="GHR50" s="68"/>
      <c r="GHS50" s="68"/>
      <c r="GHT50" s="68"/>
      <c r="GHU50" s="68"/>
      <c r="GHV50" s="68"/>
      <c r="GHW50" s="68"/>
      <c r="GHX50" s="68"/>
      <c r="GHY50" s="68"/>
      <c r="GHZ50" s="68"/>
      <c r="GIA50" s="68"/>
      <c r="GIB50" s="68"/>
      <c r="GIC50" s="68"/>
      <c r="GID50" s="68"/>
      <c r="GIE50" s="68"/>
      <c r="GIF50" s="68"/>
      <c r="GIG50" s="68"/>
      <c r="GIH50" s="68"/>
      <c r="GII50" s="68"/>
      <c r="GIJ50" s="68"/>
      <c r="GIK50" s="68"/>
      <c r="GIL50" s="68"/>
      <c r="GIM50" s="68"/>
      <c r="GIN50" s="68"/>
      <c r="GIO50" s="68"/>
      <c r="GIP50" s="68"/>
      <c r="GIQ50" s="68"/>
      <c r="GIR50" s="68"/>
      <c r="GIS50" s="68"/>
      <c r="GIT50" s="68"/>
      <c r="GIU50" s="68"/>
      <c r="GIV50" s="68"/>
      <c r="GIW50" s="68"/>
      <c r="GIX50" s="68"/>
      <c r="GIY50" s="68"/>
      <c r="GIZ50" s="68"/>
      <c r="GJA50" s="68"/>
      <c r="GJB50" s="68"/>
      <c r="GJC50" s="68"/>
      <c r="GJD50" s="68"/>
      <c r="GJE50" s="68"/>
      <c r="GJF50" s="68"/>
      <c r="GJG50" s="68"/>
      <c r="GJH50" s="68"/>
      <c r="GJI50" s="68"/>
      <c r="GJJ50" s="68"/>
      <c r="GJK50" s="68"/>
      <c r="GJL50" s="68"/>
      <c r="GJM50" s="68"/>
      <c r="GJN50" s="68"/>
      <c r="GJO50" s="68"/>
      <c r="GJP50" s="68"/>
      <c r="GJQ50" s="68"/>
      <c r="GJR50" s="68"/>
      <c r="GJS50" s="68"/>
      <c r="GJT50" s="68"/>
      <c r="GJU50" s="68"/>
      <c r="GJV50" s="68"/>
      <c r="GJW50" s="68"/>
      <c r="GJX50" s="68"/>
      <c r="GJY50" s="68"/>
      <c r="GJZ50" s="68"/>
      <c r="GKA50" s="68"/>
      <c r="GKB50" s="68"/>
      <c r="GKC50" s="68"/>
      <c r="GKD50" s="68"/>
      <c r="GKE50" s="68"/>
      <c r="GKF50" s="68"/>
      <c r="GKG50" s="68"/>
      <c r="GKH50" s="68"/>
      <c r="GKI50" s="68"/>
      <c r="GKJ50" s="68"/>
      <c r="GKK50" s="68"/>
      <c r="GKL50" s="68"/>
      <c r="GKM50" s="68"/>
      <c r="GKN50" s="68"/>
      <c r="GKO50" s="68"/>
      <c r="GKP50" s="68"/>
      <c r="GKQ50" s="68"/>
      <c r="GKR50" s="68"/>
      <c r="GKS50" s="68"/>
      <c r="GKT50" s="68"/>
      <c r="GKU50" s="68"/>
      <c r="GKV50" s="68"/>
      <c r="GKW50" s="68"/>
      <c r="GKX50" s="68"/>
      <c r="GKY50" s="68"/>
      <c r="GKZ50" s="68"/>
      <c r="GLA50" s="68"/>
      <c r="GLB50" s="68"/>
      <c r="GLC50" s="68"/>
      <c r="GLD50" s="68"/>
      <c r="GLE50" s="68"/>
      <c r="GLF50" s="68"/>
      <c r="GLG50" s="68"/>
      <c r="GLH50" s="68"/>
      <c r="GLI50" s="68"/>
      <c r="GLJ50" s="68"/>
      <c r="GLK50" s="68"/>
      <c r="GLL50" s="68"/>
      <c r="GLM50" s="68"/>
      <c r="GLN50" s="68"/>
      <c r="GLO50" s="68"/>
      <c r="GLP50" s="68"/>
      <c r="GLQ50" s="68"/>
      <c r="GLR50" s="68"/>
      <c r="GLS50" s="68"/>
      <c r="GLT50" s="68"/>
      <c r="GLU50" s="68"/>
      <c r="GLV50" s="68"/>
      <c r="GLW50" s="68"/>
      <c r="GLX50" s="68"/>
      <c r="GLY50" s="68"/>
      <c r="GLZ50" s="68"/>
      <c r="GMA50" s="68"/>
      <c r="GMB50" s="68"/>
      <c r="GMC50" s="68"/>
      <c r="GMD50" s="68"/>
      <c r="GME50" s="68"/>
      <c r="GMF50" s="68"/>
      <c r="GMG50" s="68"/>
      <c r="GMH50" s="68"/>
      <c r="GMI50" s="68"/>
      <c r="GMJ50" s="68"/>
      <c r="GMK50" s="68"/>
      <c r="GML50" s="68"/>
      <c r="GMM50" s="68"/>
      <c r="GMN50" s="68"/>
      <c r="GMO50" s="68"/>
      <c r="GMP50" s="68"/>
      <c r="GMQ50" s="68"/>
      <c r="GMR50" s="68"/>
      <c r="GMS50" s="68"/>
      <c r="GMT50" s="68"/>
      <c r="GMU50" s="68"/>
      <c r="GMV50" s="68"/>
      <c r="GMW50" s="68"/>
      <c r="GMX50" s="68"/>
      <c r="GMY50" s="68"/>
      <c r="GMZ50" s="68"/>
      <c r="GNA50" s="68"/>
      <c r="GNB50" s="68"/>
      <c r="GNC50" s="68"/>
      <c r="GND50" s="68"/>
      <c r="GNE50" s="68"/>
      <c r="GNF50" s="68"/>
      <c r="GNG50" s="68"/>
      <c r="GNH50" s="68"/>
      <c r="GNI50" s="68"/>
      <c r="GNJ50" s="68"/>
      <c r="GNK50" s="68"/>
      <c r="GNL50" s="68"/>
      <c r="GNM50" s="68"/>
      <c r="GNN50" s="68"/>
      <c r="GNO50" s="68"/>
      <c r="GNP50" s="68"/>
      <c r="GNQ50" s="68"/>
      <c r="GNR50" s="68"/>
      <c r="GNS50" s="68"/>
      <c r="GNT50" s="68"/>
      <c r="GNU50" s="68"/>
      <c r="GNV50" s="68"/>
      <c r="GNW50" s="68"/>
      <c r="GNX50" s="68"/>
      <c r="GNY50" s="68"/>
      <c r="GNZ50" s="68"/>
      <c r="GOA50" s="68"/>
      <c r="GOB50" s="68"/>
      <c r="GOC50" s="68"/>
      <c r="GOD50" s="68"/>
      <c r="GOE50" s="68"/>
      <c r="GOF50" s="68"/>
      <c r="GOG50" s="68"/>
      <c r="GOH50" s="68"/>
      <c r="GOI50" s="68"/>
      <c r="GOJ50" s="68"/>
      <c r="GOK50" s="68"/>
      <c r="GOL50" s="68"/>
      <c r="GOM50" s="68"/>
      <c r="GON50" s="68"/>
      <c r="GOO50" s="68"/>
      <c r="GOP50" s="68"/>
      <c r="GOQ50" s="68"/>
      <c r="GOR50" s="68"/>
      <c r="GOS50" s="68"/>
      <c r="GOT50" s="68"/>
      <c r="GOU50" s="68"/>
      <c r="GOV50" s="68"/>
      <c r="GOW50" s="68"/>
      <c r="GOX50" s="68"/>
      <c r="GOY50" s="68"/>
      <c r="GOZ50" s="68"/>
      <c r="GPA50" s="68"/>
      <c r="GPB50" s="68"/>
      <c r="GPC50" s="68"/>
      <c r="GPD50" s="68"/>
      <c r="GPE50" s="68"/>
      <c r="GPF50" s="68"/>
      <c r="GPG50" s="68"/>
      <c r="GPH50" s="68"/>
      <c r="GPI50" s="68"/>
      <c r="GPJ50" s="68"/>
      <c r="GPK50" s="68"/>
      <c r="GPL50" s="68"/>
      <c r="GPM50" s="68"/>
      <c r="GPN50" s="68"/>
      <c r="GPO50" s="68"/>
      <c r="GPP50" s="68"/>
      <c r="GPQ50" s="68"/>
      <c r="GPR50" s="68"/>
      <c r="GPS50" s="68"/>
      <c r="GPT50" s="68"/>
      <c r="GPU50" s="68"/>
      <c r="GPV50" s="68"/>
      <c r="GPW50" s="68"/>
      <c r="GPX50" s="68"/>
      <c r="GPY50" s="68"/>
      <c r="GPZ50" s="68"/>
      <c r="GQA50" s="68"/>
      <c r="GQB50" s="68"/>
      <c r="GQC50" s="68"/>
      <c r="GQD50" s="68"/>
      <c r="GQE50" s="68"/>
      <c r="GQF50" s="68"/>
      <c r="GQG50" s="68"/>
      <c r="GQH50" s="68"/>
      <c r="GQI50" s="68"/>
      <c r="GQJ50" s="68"/>
      <c r="GQK50" s="68"/>
      <c r="GQL50" s="68"/>
      <c r="GQM50" s="68"/>
      <c r="GQN50" s="68"/>
      <c r="GQO50" s="68"/>
      <c r="GQP50" s="68"/>
      <c r="GQQ50" s="68"/>
      <c r="GQR50" s="68"/>
      <c r="GQS50" s="68"/>
      <c r="GQT50" s="68"/>
      <c r="GQU50" s="68"/>
      <c r="GQV50" s="68"/>
      <c r="GQW50" s="68"/>
      <c r="GQX50" s="68"/>
      <c r="GQY50" s="68"/>
      <c r="GQZ50" s="68"/>
      <c r="GRA50" s="68"/>
      <c r="GRB50" s="68"/>
      <c r="GRC50" s="68"/>
      <c r="GRD50" s="68"/>
      <c r="GRE50" s="68"/>
      <c r="GRF50" s="68"/>
      <c r="GRG50" s="68"/>
      <c r="GRH50" s="68"/>
      <c r="GRI50" s="68"/>
      <c r="GRJ50" s="68"/>
      <c r="GRK50" s="68"/>
      <c r="GRL50" s="68"/>
      <c r="GRM50" s="68"/>
      <c r="GRN50" s="68"/>
      <c r="GRO50" s="68"/>
      <c r="GRP50" s="68"/>
      <c r="GRQ50" s="68"/>
      <c r="GRR50" s="68"/>
      <c r="GRS50" s="68"/>
      <c r="GRT50" s="68"/>
      <c r="GRU50" s="68"/>
      <c r="GRV50" s="68"/>
      <c r="GRW50" s="68"/>
      <c r="GRX50" s="68"/>
      <c r="GRY50" s="68"/>
      <c r="GRZ50" s="68"/>
      <c r="GSA50" s="68"/>
      <c r="GSB50" s="68"/>
      <c r="GSC50" s="68"/>
      <c r="GSD50" s="68"/>
      <c r="GSE50" s="68"/>
      <c r="GSF50" s="68"/>
      <c r="GSG50" s="68"/>
      <c r="GSH50" s="68"/>
      <c r="GSI50" s="68"/>
      <c r="GSJ50" s="68"/>
      <c r="GSK50" s="68"/>
      <c r="GSL50" s="68"/>
      <c r="GSM50" s="68"/>
      <c r="GSN50" s="68"/>
      <c r="GSO50" s="68"/>
      <c r="GSP50" s="68"/>
      <c r="GSQ50" s="68"/>
      <c r="GSR50" s="68"/>
      <c r="GSS50" s="68"/>
      <c r="GST50" s="68"/>
      <c r="GSU50" s="68"/>
      <c r="GSV50" s="68"/>
      <c r="GSW50" s="68"/>
      <c r="GSX50" s="68"/>
      <c r="GSY50" s="68"/>
      <c r="GSZ50" s="68"/>
      <c r="GTA50" s="68"/>
      <c r="GTB50" s="68"/>
      <c r="GTC50" s="68"/>
      <c r="GTD50" s="68"/>
      <c r="GTE50" s="68"/>
      <c r="GTF50" s="68"/>
      <c r="GTG50" s="68"/>
      <c r="GTH50" s="68"/>
      <c r="GTI50" s="68"/>
      <c r="GTJ50" s="68"/>
      <c r="GTK50" s="68"/>
      <c r="GTL50" s="68"/>
      <c r="GTM50" s="68"/>
      <c r="GTN50" s="68"/>
      <c r="GTO50" s="68"/>
      <c r="GTP50" s="68"/>
      <c r="GTQ50" s="68"/>
      <c r="GTR50" s="68"/>
      <c r="GTS50" s="68"/>
      <c r="GTT50" s="68"/>
      <c r="GTU50" s="68"/>
      <c r="GTV50" s="68"/>
      <c r="GTW50" s="68"/>
      <c r="GTX50" s="68"/>
      <c r="GTY50" s="68"/>
      <c r="GTZ50" s="68"/>
      <c r="GUA50" s="68"/>
      <c r="GUB50" s="68"/>
      <c r="GUC50" s="68"/>
      <c r="GUD50" s="68"/>
      <c r="GUE50" s="68"/>
      <c r="GUF50" s="68"/>
      <c r="GUG50" s="68"/>
      <c r="GUH50" s="68"/>
      <c r="GUI50" s="68"/>
      <c r="GUJ50" s="68"/>
      <c r="GUK50" s="68"/>
      <c r="GUL50" s="68"/>
      <c r="GUM50" s="68"/>
      <c r="GUN50" s="68"/>
      <c r="GUO50" s="68"/>
      <c r="GUP50" s="68"/>
      <c r="GUQ50" s="68"/>
      <c r="GUR50" s="68"/>
      <c r="GUS50" s="68"/>
      <c r="GUT50" s="68"/>
      <c r="GUU50" s="68"/>
      <c r="GUV50" s="68"/>
      <c r="GUW50" s="68"/>
      <c r="GUX50" s="68"/>
      <c r="GUY50" s="68"/>
      <c r="GUZ50" s="68"/>
      <c r="GVA50" s="68"/>
      <c r="GVB50" s="68"/>
      <c r="GVC50" s="68"/>
      <c r="GVD50" s="68"/>
      <c r="GVE50" s="68"/>
      <c r="GVF50" s="68"/>
      <c r="GVG50" s="68"/>
      <c r="GVH50" s="68"/>
      <c r="GVI50" s="68"/>
      <c r="GVJ50" s="68"/>
      <c r="GVK50" s="68"/>
      <c r="GVL50" s="68"/>
      <c r="GVM50" s="68"/>
      <c r="GVN50" s="68"/>
      <c r="GVO50" s="68"/>
      <c r="GVP50" s="68"/>
      <c r="GVQ50" s="68"/>
      <c r="GVR50" s="68"/>
      <c r="GVS50" s="68"/>
      <c r="GVT50" s="68"/>
      <c r="GVU50" s="68"/>
      <c r="GVV50" s="68"/>
      <c r="GVW50" s="68"/>
      <c r="GVX50" s="68"/>
      <c r="GVY50" s="68"/>
      <c r="GVZ50" s="68"/>
      <c r="GWA50" s="68"/>
      <c r="GWB50" s="68"/>
      <c r="GWC50" s="68"/>
      <c r="GWD50" s="68"/>
      <c r="GWE50" s="68"/>
      <c r="GWF50" s="68"/>
      <c r="GWG50" s="68"/>
      <c r="GWH50" s="68"/>
      <c r="GWI50" s="68"/>
      <c r="GWJ50" s="68"/>
      <c r="GWK50" s="68"/>
      <c r="GWL50" s="68"/>
      <c r="GWM50" s="68"/>
      <c r="GWN50" s="68"/>
      <c r="GWO50" s="68"/>
      <c r="GWP50" s="68"/>
      <c r="GWQ50" s="68"/>
      <c r="GWR50" s="68"/>
      <c r="GWS50" s="68"/>
      <c r="GWT50" s="68"/>
      <c r="GWU50" s="68"/>
      <c r="GWV50" s="68"/>
      <c r="GWW50" s="68"/>
      <c r="GWX50" s="68"/>
      <c r="GWY50" s="68"/>
      <c r="GWZ50" s="68"/>
      <c r="GXA50" s="68"/>
      <c r="GXB50" s="68"/>
      <c r="GXC50" s="68"/>
      <c r="GXD50" s="68"/>
      <c r="GXE50" s="68"/>
      <c r="GXF50" s="68"/>
      <c r="GXG50" s="68"/>
      <c r="GXH50" s="68"/>
      <c r="GXI50" s="68"/>
      <c r="GXJ50" s="68"/>
      <c r="GXK50" s="68"/>
      <c r="GXL50" s="68"/>
      <c r="GXM50" s="68"/>
      <c r="GXN50" s="68"/>
      <c r="GXO50" s="68"/>
      <c r="GXP50" s="68"/>
      <c r="GXQ50" s="68"/>
      <c r="GXR50" s="68"/>
      <c r="GXS50" s="68"/>
      <c r="GXT50" s="68"/>
      <c r="GXU50" s="68"/>
      <c r="GXV50" s="68"/>
      <c r="GXW50" s="68"/>
      <c r="GXX50" s="68"/>
      <c r="GXY50" s="68"/>
      <c r="GXZ50" s="68"/>
      <c r="GYA50" s="68"/>
      <c r="GYB50" s="68"/>
      <c r="GYC50" s="68"/>
      <c r="GYD50" s="68"/>
      <c r="GYE50" s="68"/>
      <c r="GYF50" s="68"/>
      <c r="GYG50" s="68"/>
      <c r="GYH50" s="68"/>
      <c r="GYI50" s="68"/>
      <c r="GYJ50" s="68"/>
      <c r="GYK50" s="68"/>
      <c r="GYL50" s="68"/>
      <c r="GYM50" s="68"/>
      <c r="GYN50" s="68"/>
      <c r="GYO50" s="68"/>
      <c r="GYP50" s="68"/>
      <c r="GYQ50" s="68"/>
      <c r="GYR50" s="68"/>
      <c r="GYS50" s="68"/>
      <c r="GYT50" s="68"/>
      <c r="GYU50" s="68"/>
      <c r="GYV50" s="68"/>
      <c r="GYW50" s="68"/>
      <c r="GYX50" s="68"/>
      <c r="GYY50" s="68"/>
      <c r="GYZ50" s="68"/>
      <c r="GZA50" s="68"/>
      <c r="GZB50" s="68"/>
      <c r="GZC50" s="68"/>
      <c r="GZD50" s="68"/>
      <c r="GZE50" s="68"/>
      <c r="GZF50" s="68"/>
      <c r="GZG50" s="68"/>
      <c r="GZH50" s="68"/>
      <c r="GZI50" s="68"/>
      <c r="GZJ50" s="68"/>
      <c r="GZK50" s="68"/>
      <c r="GZL50" s="68"/>
      <c r="GZM50" s="68"/>
      <c r="GZN50" s="68"/>
      <c r="GZO50" s="68"/>
      <c r="GZP50" s="68"/>
      <c r="GZQ50" s="68"/>
      <c r="GZR50" s="68"/>
      <c r="GZS50" s="68"/>
      <c r="GZT50" s="68"/>
      <c r="GZU50" s="68"/>
      <c r="GZV50" s="68"/>
      <c r="GZW50" s="68"/>
      <c r="GZX50" s="68"/>
      <c r="GZY50" s="68"/>
      <c r="GZZ50" s="68"/>
      <c r="HAA50" s="68"/>
      <c r="HAB50" s="68"/>
      <c r="HAC50" s="68"/>
      <c r="HAD50" s="68"/>
      <c r="HAE50" s="68"/>
      <c r="HAF50" s="68"/>
      <c r="HAG50" s="68"/>
      <c r="HAH50" s="68"/>
      <c r="HAI50" s="68"/>
      <c r="HAJ50" s="68"/>
      <c r="HAK50" s="68"/>
      <c r="HAL50" s="68"/>
      <c r="HAM50" s="68"/>
      <c r="HAN50" s="68"/>
      <c r="HAO50" s="68"/>
      <c r="HAP50" s="68"/>
      <c r="HAQ50" s="68"/>
      <c r="HAR50" s="68"/>
      <c r="HAS50" s="68"/>
      <c r="HAT50" s="68"/>
      <c r="HAU50" s="68"/>
      <c r="HAV50" s="68"/>
      <c r="HAW50" s="68"/>
      <c r="HAX50" s="68"/>
      <c r="HAY50" s="68"/>
      <c r="HAZ50" s="68"/>
      <c r="HBA50" s="68"/>
      <c r="HBB50" s="68"/>
      <c r="HBC50" s="68"/>
      <c r="HBD50" s="68"/>
      <c r="HBE50" s="68"/>
      <c r="HBF50" s="68"/>
      <c r="HBG50" s="68"/>
      <c r="HBH50" s="68"/>
      <c r="HBI50" s="68"/>
      <c r="HBJ50" s="68"/>
      <c r="HBK50" s="68"/>
      <c r="HBL50" s="68"/>
      <c r="HBM50" s="68"/>
      <c r="HBN50" s="68"/>
      <c r="HBO50" s="68"/>
      <c r="HBP50" s="68"/>
      <c r="HBQ50" s="68"/>
      <c r="HBR50" s="68"/>
      <c r="HBS50" s="68"/>
      <c r="HBT50" s="68"/>
      <c r="HBU50" s="68"/>
      <c r="HBV50" s="68"/>
      <c r="HBW50" s="68"/>
      <c r="HBX50" s="68"/>
      <c r="HBY50" s="68"/>
      <c r="HBZ50" s="68"/>
      <c r="HCA50" s="68"/>
      <c r="HCB50" s="68"/>
      <c r="HCC50" s="68"/>
      <c r="HCD50" s="68"/>
      <c r="HCE50" s="68"/>
      <c r="HCF50" s="68"/>
      <c r="HCG50" s="68"/>
      <c r="HCH50" s="68"/>
      <c r="HCI50" s="68"/>
      <c r="HCJ50" s="68"/>
      <c r="HCK50" s="68"/>
      <c r="HCL50" s="68"/>
      <c r="HCM50" s="68"/>
      <c r="HCN50" s="68"/>
      <c r="HCO50" s="68"/>
      <c r="HCP50" s="68"/>
      <c r="HCQ50" s="68"/>
      <c r="HCR50" s="68"/>
      <c r="HCS50" s="68"/>
      <c r="HCT50" s="68"/>
      <c r="HCU50" s="68"/>
      <c r="HCV50" s="68"/>
      <c r="HCW50" s="68"/>
      <c r="HCX50" s="68"/>
      <c r="HCY50" s="68"/>
      <c r="HCZ50" s="68"/>
      <c r="HDA50" s="68"/>
      <c r="HDB50" s="68"/>
      <c r="HDC50" s="68"/>
      <c r="HDD50" s="68"/>
      <c r="HDE50" s="68"/>
      <c r="HDF50" s="68"/>
      <c r="HDG50" s="68"/>
      <c r="HDH50" s="68"/>
      <c r="HDI50" s="68"/>
      <c r="HDJ50" s="68"/>
      <c r="HDK50" s="68"/>
      <c r="HDL50" s="68"/>
      <c r="HDM50" s="68"/>
      <c r="HDN50" s="68"/>
      <c r="HDO50" s="68"/>
      <c r="HDP50" s="68"/>
      <c r="HDQ50" s="68"/>
      <c r="HDR50" s="68"/>
      <c r="HDS50" s="68"/>
      <c r="HDT50" s="68"/>
      <c r="HDU50" s="68"/>
      <c r="HDV50" s="68"/>
      <c r="HDW50" s="68"/>
      <c r="HDX50" s="68"/>
      <c r="HDY50" s="68"/>
      <c r="HDZ50" s="68"/>
      <c r="HEA50" s="68"/>
      <c r="HEB50" s="68"/>
      <c r="HEC50" s="68"/>
      <c r="HED50" s="68"/>
      <c r="HEE50" s="68"/>
      <c r="HEF50" s="68"/>
      <c r="HEG50" s="68"/>
      <c r="HEH50" s="68"/>
      <c r="HEI50" s="68"/>
      <c r="HEJ50" s="68"/>
      <c r="HEK50" s="68"/>
      <c r="HEL50" s="68"/>
      <c r="HEM50" s="68"/>
      <c r="HEN50" s="68"/>
      <c r="HEO50" s="68"/>
      <c r="HEP50" s="68"/>
      <c r="HEQ50" s="68"/>
      <c r="HER50" s="68"/>
      <c r="HES50" s="68"/>
      <c r="HET50" s="68"/>
      <c r="HEU50" s="68"/>
      <c r="HEV50" s="68"/>
      <c r="HEW50" s="68"/>
      <c r="HEX50" s="68"/>
      <c r="HEY50" s="68"/>
      <c r="HEZ50" s="68"/>
      <c r="HFA50" s="68"/>
      <c r="HFB50" s="68"/>
      <c r="HFC50" s="68"/>
      <c r="HFD50" s="68"/>
      <c r="HFE50" s="68"/>
      <c r="HFF50" s="68"/>
      <c r="HFG50" s="68"/>
      <c r="HFH50" s="68"/>
      <c r="HFI50" s="68"/>
      <c r="HFJ50" s="68"/>
      <c r="HFK50" s="68"/>
      <c r="HFL50" s="68"/>
      <c r="HFM50" s="68"/>
      <c r="HFN50" s="68"/>
      <c r="HFO50" s="68"/>
      <c r="HFP50" s="68"/>
      <c r="HFQ50" s="68"/>
      <c r="HFR50" s="68"/>
      <c r="HFS50" s="68"/>
      <c r="HFT50" s="68"/>
      <c r="HFU50" s="68"/>
      <c r="HFV50" s="68"/>
      <c r="HFW50" s="68"/>
      <c r="HFX50" s="68"/>
      <c r="HFY50" s="68"/>
      <c r="HFZ50" s="68"/>
      <c r="HGA50" s="68"/>
      <c r="HGB50" s="68"/>
      <c r="HGC50" s="68"/>
      <c r="HGD50" s="68"/>
      <c r="HGE50" s="68"/>
      <c r="HGF50" s="68"/>
      <c r="HGG50" s="68"/>
      <c r="HGH50" s="68"/>
      <c r="HGI50" s="68"/>
      <c r="HGJ50" s="68"/>
      <c r="HGK50" s="68"/>
      <c r="HGL50" s="68"/>
      <c r="HGM50" s="68"/>
      <c r="HGN50" s="68"/>
      <c r="HGO50" s="68"/>
      <c r="HGP50" s="68"/>
      <c r="HGQ50" s="68"/>
      <c r="HGR50" s="68"/>
      <c r="HGS50" s="68"/>
      <c r="HGT50" s="68"/>
      <c r="HGU50" s="68"/>
      <c r="HGV50" s="68"/>
      <c r="HGW50" s="68"/>
      <c r="HGX50" s="68"/>
      <c r="HGY50" s="68"/>
      <c r="HGZ50" s="68"/>
      <c r="HHA50" s="68"/>
      <c r="HHB50" s="68"/>
      <c r="HHC50" s="68"/>
      <c r="HHD50" s="68"/>
      <c r="HHE50" s="68"/>
      <c r="HHF50" s="68"/>
      <c r="HHG50" s="68"/>
      <c r="HHH50" s="68"/>
      <c r="HHI50" s="68"/>
      <c r="HHJ50" s="68"/>
      <c r="HHK50" s="68"/>
      <c r="HHL50" s="68"/>
      <c r="HHM50" s="68"/>
      <c r="HHN50" s="68"/>
      <c r="HHO50" s="68"/>
      <c r="HHP50" s="68"/>
      <c r="HHQ50" s="68"/>
      <c r="HHR50" s="68"/>
      <c r="HHS50" s="68"/>
      <c r="HHT50" s="68"/>
      <c r="HHU50" s="68"/>
      <c r="HHV50" s="68"/>
      <c r="HHW50" s="68"/>
      <c r="HHX50" s="68"/>
      <c r="HHY50" s="68"/>
      <c r="HHZ50" s="68"/>
      <c r="HIA50" s="68"/>
      <c r="HIB50" s="68"/>
      <c r="HIC50" s="68"/>
      <c r="HID50" s="68"/>
      <c r="HIE50" s="68"/>
      <c r="HIF50" s="68"/>
      <c r="HIG50" s="68"/>
      <c r="HIH50" s="68"/>
      <c r="HII50" s="68"/>
      <c r="HIJ50" s="68"/>
      <c r="HIK50" s="68"/>
      <c r="HIL50" s="68"/>
      <c r="HIM50" s="68"/>
      <c r="HIN50" s="68"/>
      <c r="HIO50" s="68"/>
      <c r="HIP50" s="68"/>
      <c r="HIQ50" s="68"/>
      <c r="HIR50" s="68"/>
      <c r="HIS50" s="68"/>
      <c r="HIT50" s="68"/>
      <c r="HIU50" s="68"/>
      <c r="HIV50" s="68"/>
      <c r="HIW50" s="68"/>
      <c r="HIX50" s="68"/>
      <c r="HIY50" s="68"/>
      <c r="HIZ50" s="68"/>
      <c r="HJA50" s="68"/>
      <c r="HJB50" s="68"/>
      <c r="HJC50" s="68"/>
      <c r="HJD50" s="68"/>
      <c r="HJE50" s="68"/>
      <c r="HJF50" s="68"/>
      <c r="HJG50" s="68"/>
      <c r="HJH50" s="68"/>
      <c r="HJI50" s="68"/>
      <c r="HJJ50" s="68"/>
      <c r="HJK50" s="68"/>
      <c r="HJL50" s="68"/>
      <c r="HJM50" s="68"/>
      <c r="HJN50" s="68"/>
      <c r="HJO50" s="68"/>
      <c r="HJP50" s="68"/>
      <c r="HJQ50" s="68"/>
      <c r="HJR50" s="68"/>
      <c r="HJS50" s="68"/>
      <c r="HJT50" s="68"/>
      <c r="HJU50" s="68"/>
      <c r="HJV50" s="68"/>
      <c r="HJW50" s="68"/>
      <c r="HJX50" s="68"/>
      <c r="HJY50" s="68"/>
      <c r="HJZ50" s="68"/>
      <c r="HKA50" s="68"/>
      <c r="HKB50" s="68"/>
      <c r="HKC50" s="68"/>
      <c r="HKD50" s="68"/>
      <c r="HKE50" s="68"/>
      <c r="HKF50" s="68"/>
      <c r="HKG50" s="68"/>
      <c r="HKH50" s="68"/>
      <c r="HKI50" s="68"/>
      <c r="HKJ50" s="68"/>
      <c r="HKK50" s="68"/>
      <c r="HKL50" s="68"/>
      <c r="HKM50" s="68"/>
      <c r="HKN50" s="68"/>
      <c r="HKO50" s="68"/>
      <c r="HKP50" s="68"/>
      <c r="HKQ50" s="68"/>
      <c r="HKR50" s="68"/>
      <c r="HKS50" s="68"/>
      <c r="HKT50" s="68"/>
      <c r="HKU50" s="68"/>
      <c r="HKV50" s="68"/>
      <c r="HKW50" s="68"/>
      <c r="HKX50" s="68"/>
      <c r="HKY50" s="68"/>
      <c r="HKZ50" s="68"/>
      <c r="HLA50" s="68"/>
      <c r="HLB50" s="68"/>
      <c r="HLC50" s="68"/>
      <c r="HLD50" s="68"/>
      <c r="HLE50" s="68"/>
      <c r="HLF50" s="68"/>
      <c r="HLG50" s="68"/>
      <c r="HLH50" s="68"/>
      <c r="HLI50" s="68"/>
      <c r="HLJ50" s="68"/>
      <c r="HLK50" s="68"/>
      <c r="HLL50" s="68"/>
      <c r="HLM50" s="68"/>
      <c r="HLN50" s="68"/>
      <c r="HLO50" s="68"/>
      <c r="HLP50" s="68"/>
      <c r="HLQ50" s="68"/>
      <c r="HLR50" s="68"/>
      <c r="HLS50" s="68"/>
      <c r="HLT50" s="68"/>
      <c r="HLU50" s="68"/>
      <c r="HLV50" s="68"/>
      <c r="HLW50" s="68"/>
      <c r="HLX50" s="68"/>
      <c r="HLY50" s="68"/>
      <c r="HLZ50" s="68"/>
      <c r="HMA50" s="68"/>
      <c r="HMB50" s="68"/>
      <c r="HMC50" s="68"/>
      <c r="HMD50" s="68"/>
      <c r="HME50" s="68"/>
      <c r="HMF50" s="68"/>
      <c r="HMG50" s="68"/>
      <c r="HMH50" s="68"/>
      <c r="HMI50" s="68"/>
      <c r="HMJ50" s="68"/>
      <c r="HMK50" s="68"/>
      <c r="HML50" s="68"/>
      <c r="HMM50" s="68"/>
      <c r="HMN50" s="68"/>
      <c r="HMO50" s="68"/>
      <c r="HMP50" s="68"/>
      <c r="HMQ50" s="68"/>
      <c r="HMR50" s="68"/>
      <c r="HMS50" s="68"/>
      <c r="HMT50" s="68"/>
      <c r="HMU50" s="68"/>
      <c r="HMV50" s="68"/>
      <c r="HMW50" s="68"/>
      <c r="HMX50" s="68"/>
      <c r="HMY50" s="68"/>
      <c r="HMZ50" s="68"/>
      <c r="HNA50" s="68"/>
      <c r="HNB50" s="68"/>
      <c r="HNC50" s="68"/>
      <c r="HND50" s="68"/>
      <c r="HNE50" s="68"/>
      <c r="HNF50" s="68"/>
      <c r="HNG50" s="68"/>
      <c r="HNH50" s="68"/>
      <c r="HNI50" s="68"/>
      <c r="HNJ50" s="68"/>
      <c r="HNK50" s="68"/>
      <c r="HNL50" s="68"/>
      <c r="HNM50" s="68"/>
      <c r="HNN50" s="68"/>
      <c r="HNO50" s="68"/>
      <c r="HNP50" s="68"/>
      <c r="HNQ50" s="68"/>
      <c r="HNR50" s="68"/>
      <c r="HNS50" s="68"/>
      <c r="HNT50" s="68"/>
      <c r="HNU50" s="68"/>
      <c r="HNV50" s="68"/>
      <c r="HNW50" s="68"/>
      <c r="HNX50" s="68"/>
      <c r="HNY50" s="68"/>
      <c r="HNZ50" s="68"/>
      <c r="HOA50" s="68"/>
      <c r="HOB50" s="68"/>
      <c r="HOC50" s="68"/>
      <c r="HOD50" s="68"/>
      <c r="HOE50" s="68"/>
      <c r="HOF50" s="68"/>
      <c r="HOG50" s="68"/>
      <c r="HOH50" s="68"/>
      <c r="HOI50" s="68"/>
      <c r="HOJ50" s="68"/>
      <c r="HOK50" s="68"/>
      <c r="HOL50" s="68"/>
      <c r="HOM50" s="68"/>
      <c r="HON50" s="68"/>
      <c r="HOO50" s="68"/>
      <c r="HOP50" s="68"/>
      <c r="HOQ50" s="68"/>
      <c r="HOR50" s="68"/>
      <c r="HOS50" s="68"/>
      <c r="HOT50" s="68"/>
      <c r="HOU50" s="68"/>
      <c r="HOV50" s="68"/>
      <c r="HOW50" s="68"/>
      <c r="HOX50" s="68"/>
      <c r="HOY50" s="68"/>
      <c r="HOZ50" s="68"/>
      <c r="HPA50" s="68"/>
      <c r="HPB50" s="68"/>
      <c r="HPC50" s="68"/>
      <c r="HPD50" s="68"/>
      <c r="HPE50" s="68"/>
      <c r="HPF50" s="68"/>
      <c r="HPG50" s="68"/>
      <c r="HPH50" s="68"/>
      <c r="HPI50" s="68"/>
      <c r="HPJ50" s="68"/>
      <c r="HPK50" s="68"/>
      <c r="HPL50" s="68"/>
      <c r="HPM50" s="68"/>
      <c r="HPN50" s="68"/>
      <c r="HPO50" s="68"/>
      <c r="HPP50" s="68"/>
      <c r="HPQ50" s="68"/>
      <c r="HPR50" s="68"/>
      <c r="HPS50" s="68"/>
      <c r="HPT50" s="68"/>
      <c r="HPU50" s="68"/>
      <c r="HPV50" s="68"/>
      <c r="HPW50" s="68"/>
      <c r="HPX50" s="68"/>
      <c r="HPY50" s="68"/>
      <c r="HPZ50" s="68"/>
      <c r="HQA50" s="68"/>
      <c r="HQB50" s="68"/>
      <c r="HQC50" s="68"/>
      <c r="HQD50" s="68"/>
      <c r="HQE50" s="68"/>
      <c r="HQF50" s="68"/>
      <c r="HQG50" s="68"/>
      <c r="HQH50" s="68"/>
      <c r="HQI50" s="68"/>
      <c r="HQJ50" s="68"/>
      <c r="HQK50" s="68"/>
      <c r="HQL50" s="68"/>
      <c r="HQM50" s="68"/>
      <c r="HQN50" s="68"/>
      <c r="HQO50" s="68"/>
      <c r="HQP50" s="68"/>
      <c r="HQQ50" s="68"/>
      <c r="HQR50" s="68"/>
      <c r="HQS50" s="68"/>
      <c r="HQT50" s="68"/>
      <c r="HQU50" s="68"/>
      <c r="HQV50" s="68"/>
      <c r="HQW50" s="68"/>
      <c r="HQX50" s="68"/>
      <c r="HQY50" s="68"/>
      <c r="HQZ50" s="68"/>
      <c r="HRA50" s="68"/>
      <c r="HRB50" s="68"/>
      <c r="HRC50" s="68"/>
      <c r="HRD50" s="68"/>
      <c r="HRE50" s="68"/>
      <c r="HRF50" s="68"/>
      <c r="HRG50" s="68"/>
      <c r="HRH50" s="68"/>
      <c r="HRI50" s="68"/>
      <c r="HRJ50" s="68"/>
      <c r="HRK50" s="68"/>
      <c r="HRL50" s="68"/>
      <c r="HRM50" s="68"/>
      <c r="HRN50" s="68"/>
      <c r="HRO50" s="68"/>
      <c r="HRP50" s="68"/>
      <c r="HRQ50" s="68"/>
      <c r="HRR50" s="68"/>
      <c r="HRS50" s="68"/>
      <c r="HRT50" s="68"/>
      <c r="HRU50" s="68"/>
      <c r="HRV50" s="68"/>
      <c r="HRW50" s="68"/>
      <c r="HRX50" s="68"/>
      <c r="HRY50" s="68"/>
      <c r="HRZ50" s="68"/>
      <c r="HSA50" s="68"/>
      <c r="HSB50" s="68"/>
      <c r="HSC50" s="68"/>
      <c r="HSD50" s="68"/>
      <c r="HSE50" s="68"/>
      <c r="HSF50" s="68"/>
      <c r="HSG50" s="68"/>
      <c r="HSH50" s="68"/>
      <c r="HSI50" s="68"/>
      <c r="HSJ50" s="68"/>
      <c r="HSK50" s="68"/>
      <c r="HSL50" s="68"/>
      <c r="HSM50" s="68"/>
      <c r="HSN50" s="68"/>
      <c r="HSO50" s="68"/>
      <c r="HSP50" s="68"/>
      <c r="HSQ50" s="68"/>
      <c r="HSR50" s="68"/>
      <c r="HSS50" s="68"/>
      <c r="HST50" s="68"/>
      <c r="HSU50" s="68"/>
      <c r="HSV50" s="68"/>
      <c r="HSW50" s="68"/>
      <c r="HSX50" s="68"/>
      <c r="HSY50" s="68"/>
      <c r="HSZ50" s="68"/>
      <c r="HTA50" s="68"/>
      <c r="HTB50" s="68"/>
      <c r="HTC50" s="68"/>
      <c r="HTD50" s="68"/>
      <c r="HTE50" s="68"/>
      <c r="HTF50" s="68"/>
      <c r="HTG50" s="68"/>
      <c r="HTH50" s="68"/>
      <c r="HTI50" s="68"/>
      <c r="HTJ50" s="68"/>
      <c r="HTK50" s="68"/>
      <c r="HTL50" s="68"/>
      <c r="HTM50" s="68"/>
      <c r="HTN50" s="68"/>
      <c r="HTO50" s="68"/>
      <c r="HTP50" s="68"/>
      <c r="HTQ50" s="68"/>
      <c r="HTR50" s="68"/>
      <c r="HTS50" s="68"/>
      <c r="HTT50" s="68"/>
      <c r="HTU50" s="68"/>
      <c r="HTV50" s="68"/>
      <c r="HTW50" s="68"/>
      <c r="HTX50" s="68"/>
      <c r="HTY50" s="68"/>
      <c r="HTZ50" s="68"/>
      <c r="HUA50" s="68"/>
      <c r="HUB50" s="68"/>
      <c r="HUC50" s="68"/>
      <c r="HUD50" s="68"/>
      <c r="HUE50" s="68"/>
      <c r="HUF50" s="68"/>
      <c r="HUG50" s="68"/>
      <c r="HUH50" s="68"/>
      <c r="HUI50" s="68"/>
      <c r="HUJ50" s="68"/>
      <c r="HUK50" s="68"/>
      <c r="HUL50" s="68"/>
      <c r="HUM50" s="68"/>
      <c r="HUN50" s="68"/>
      <c r="HUO50" s="68"/>
      <c r="HUP50" s="68"/>
      <c r="HUQ50" s="68"/>
      <c r="HUR50" s="68"/>
      <c r="HUS50" s="68"/>
      <c r="HUT50" s="68"/>
      <c r="HUU50" s="68"/>
      <c r="HUV50" s="68"/>
      <c r="HUW50" s="68"/>
      <c r="HUX50" s="68"/>
      <c r="HUY50" s="68"/>
      <c r="HUZ50" s="68"/>
      <c r="HVA50" s="68"/>
      <c r="HVB50" s="68"/>
      <c r="HVC50" s="68"/>
      <c r="HVD50" s="68"/>
      <c r="HVE50" s="68"/>
      <c r="HVF50" s="68"/>
      <c r="HVG50" s="68"/>
      <c r="HVH50" s="68"/>
      <c r="HVI50" s="68"/>
      <c r="HVJ50" s="68"/>
      <c r="HVK50" s="68"/>
      <c r="HVL50" s="68"/>
      <c r="HVM50" s="68"/>
      <c r="HVN50" s="68"/>
      <c r="HVO50" s="68"/>
      <c r="HVP50" s="68"/>
      <c r="HVQ50" s="68"/>
      <c r="HVR50" s="68"/>
      <c r="HVS50" s="68"/>
      <c r="HVT50" s="68"/>
      <c r="HVU50" s="68"/>
      <c r="HVV50" s="68"/>
      <c r="HVW50" s="68"/>
      <c r="HVX50" s="68"/>
      <c r="HVY50" s="68"/>
      <c r="HVZ50" s="68"/>
      <c r="HWA50" s="68"/>
      <c r="HWB50" s="68"/>
      <c r="HWC50" s="68"/>
      <c r="HWD50" s="68"/>
      <c r="HWE50" s="68"/>
      <c r="HWF50" s="68"/>
      <c r="HWG50" s="68"/>
      <c r="HWH50" s="68"/>
      <c r="HWI50" s="68"/>
      <c r="HWJ50" s="68"/>
      <c r="HWK50" s="68"/>
      <c r="HWL50" s="68"/>
      <c r="HWM50" s="68"/>
      <c r="HWN50" s="68"/>
      <c r="HWO50" s="68"/>
      <c r="HWP50" s="68"/>
      <c r="HWQ50" s="68"/>
      <c r="HWR50" s="68"/>
      <c r="HWS50" s="68"/>
      <c r="HWT50" s="68"/>
      <c r="HWU50" s="68"/>
      <c r="HWV50" s="68"/>
      <c r="HWW50" s="68"/>
      <c r="HWX50" s="68"/>
      <c r="HWY50" s="68"/>
      <c r="HWZ50" s="68"/>
      <c r="HXA50" s="68"/>
      <c r="HXB50" s="68"/>
      <c r="HXC50" s="68"/>
      <c r="HXD50" s="68"/>
      <c r="HXE50" s="68"/>
      <c r="HXF50" s="68"/>
      <c r="HXG50" s="68"/>
      <c r="HXH50" s="68"/>
      <c r="HXI50" s="68"/>
      <c r="HXJ50" s="68"/>
      <c r="HXK50" s="68"/>
      <c r="HXL50" s="68"/>
      <c r="HXM50" s="68"/>
      <c r="HXN50" s="68"/>
      <c r="HXO50" s="68"/>
      <c r="HXP50" s="68"/>
      <c r="HXQ50" s="68"/>
      <c r="HXR50" s="68"/>
      <c r="HXS50" s="68"/>
      <c r="HXT50" s="68"/>
      <c r="HXU50" s="68"/>
      <c r="HXV50" s="68"/>
      <c r="HXW50" s="68"/>
      <c r="HXX50" s="68"/>
      <c r="HXY50" s="68"/>
      <c r="HXZ50" s="68"/>
      <c r="HYA50" s="68"/>
      <c r="HYB50" s="68"/>
      <c r="HYC50" s="68"/>
      <c r="HYD50" s="68"/>
      <c r="HYE50" s="68"/>
      <c r="HYF50" s="68"/>
      <c r="HYG50" s="68"/>
      <c r="HYH50" s="68"/>
      <c r="HYI50" s="68"/>
      <c r="HYJ50" s="68"/>
      <c r="HYK50" s="68"/>
      <c r="HYL50" s="68"/>
      <c r="HYM50" s="68"/>
      <c r="HYN50" s="68"/>
      <c r="HYO50" s="68"/>
      <c r="HYP50" s="68"/>
      <c r="HYQ50" s="68"/>
      <c r="HYR50" s="68"/>
      <c r="HYS50" s="68"/>
      <c r="HYT50" s="68"/>
      <c r="HYU50" s="68"/>
      <c r="HYV50" s="68"/>
      <c r="HYW50" s="68"/>
      <c r="HYX50" s="68"/>
      <c r="HYY50" s="68"/>
      <c r="HYZ50" s="68"/>
      <c r="HZA50" s="68"/>
      <c r="HZB50" s="68"/>
      <c r="HZC50" s="68"/>
      <c r="HZD50" s="68"/>
      <c r="HZE50" s="68"/>
      <c r="HZF50" s="68"/>
      <c r="HZG50" s="68"/>
      <c r="HZH50" s="68"/>
      <c r="HZI50" s="68"/>
      <c r="HZJ50" s="68"/>
      <c r="HZK50" s="68"/>
      <c r="HZL50" s="68"/>
      <c r="HZM50" s="68"/>
      <c r="HZN50" s="68"/>
      <c r="HZO50" s="68"/>
      <c r="HZP50" s="68"/>
      <c r="HZQ50" s="68"/>
      <c r="HZR50" s="68"/>
      <c r="HZS50" s="68"/>
      <c r="HZT50" s="68"/>
      <c r="HZU50" s="68"/>
      <c r="HZV50" s="68"/>
      <c r="HZW50" s="68"/>
      <c r="HZX50" s="68"/>
      <c r="HZY50" s="68"/>
      <c r="HZZ50" s="68"/>
      <c r="IAA50" s="68"/>
      <c r="IAB50" s="68"/>
      <c r="IAC50" s="68"/>
      <c r="IAD50" s="68"/>
      <c r="IAE50" s="68"/>
      <c r="IAF50" s="68"/>
      <c r="IAG50" s="68"/>
      <c r="IAH50" s="68"/>
      <c r="IAI50" s="68"/>
      <c r="IAJ50" s="68"/>
      <c r="IAK50" s="68"/>
      <c r="IAL50" s="68"/>
      <c r="IAM50" s="68"/>
      <c r="IAN50" s="68"/>
      <c r="IAO50" s="68"/>
      <c r="IAP50" s="68"/>
      <c r="IAQ50" s="68"/>
      <c r="IAR50" s="68"/>
      <c r="IAS50" s="68"/>
      <c r="IAT50" s="68"/>
      <c r="IAU50" s="68"/>
      <c r="IAV50" s="68"/>
      <c r="IAW50" s="68"/>
      <c r="IAX50" s="68"/>
      <c r="IAY50" s="68"/>
      <c r="IAZ50" s="68"/>
      <c r="IBA50" s="68"/>
      <c r="IBB50" s="68"/>
      <c r="IBC50" s="68"/>
      <c r="IBD50" s="68"/>
      <c r="IBE50" s="68"/>
      <c r="IBF50" s="68"/>
      <c r="IBG50" s="68"/>
      <c r="IBH50" s="68"/>
      <c r="IBI50" s="68"/>
      <c r="IBJ50" s="68"/>
      <c r="IBK50" s="68"/>
      <c r="IBL50" s="68"/>
      <c r="IBM50" s="68"/>
      <c r="IBN50" s="68"/>
      <c r="IBO50" s="68"/>
      <c r="IBP50" s="68"/>
      <c r="IBQ50" s="68"/>
      <c r="IBR50" s="68"/>
      <c r="IBS50" s="68"/>
      <c r="IBT50" s="68"/>
      <c r="IBU50" s="68"/>
      <c r="IBV50" s="68"/>
      <c r="IBW50" s="68"/>
      <c r="IBX50" s="68"/>
      <c r="IBY50" s="68"/>
      <c r="IBZ50" s="68"/>
      <c r="ICA50" s="68"/>
      <c r="ICB50" s="68"/>
      <c r="ICC50" s="68"/>
      <c r="ICD50" s="68"/>
      <c r="ICE50" s="68"/>
      <c r="ICF50" s="68"/>
      <c r="ICG50" s="68"/>
      <c r="ICH50" s="68"/>
      <c r="ICI50" s="68"/>
      <c r="ICJ50" s="68"/>
      <c r="ICK50" s="68"/>
      <c r="ICL50" s="68"/>
      <c r="ICM50" s="68"/>
      <c r="ICN50" s="68"/>
      <c r="ICO50" s="68"/>
      <c r="ICP50" s="68"/>
      <c r="ICQ50" s="68"/>
      <c r="ICR50" s="68"/>
      <c r="ICS50" s="68"/>
      <c r="ICT50" s="68"/>
      <c r="ICU50" s="68"/>
      <c r="ICV50" s="68"/>
      <c r="ICW50" s="68"/>
      <c r="ICX50" s="68"/>
      <c r="ICY50" s="68"/>
      <c r="ICZ50" s="68"/>
      <c r="IDA50" s="68"/>
      <c r="IDB50" s="68"/>
      <c r="IDC50" s="68"/>
      <c r="IDD50" s="68"/>
      <c r="IDE50" s="68"/>
      <c r="IDF50" s="68"/>
      <c r="IDG50" s="68"/>
      <c r="IDH50" s="68"/>
      <c r="IDI50" s="68"/>
      <c r="IDJ50" s="68"/>
      <c r="IDK50" s="68"/>
      <c r="IDL50" s="68"/>
      <c r="IDM50" s="68"/>
      <c r="IDN50" s="68"/>
      <c r="IDO50" s="68"/>
      <c r="IDP50" s="68"/>
      <c r="IDQ50" s="68"/>
      <c r="IDR50" s="68"/>
      <c r="IDS50" s="68"/>
      <c r="IDT50" s="68"/>
      <c r="IDU50" s="68"/>
      <c r="IDV50" s="68"/>
      <c r="IDW50" s="68"/>
      <c r="IDX50" s="68"/>
      <c r="IDY50" s="68"/>
      <c r="IDZ50" s="68"/>
      <c r="IEA50" s="68"/>
      <c r="IEB50" s="68"/>
      <c r="IEC50" s="68"/>
      <c r="IED50" s="68"/>
      <c r="IEE50" s="68"/>
      <c r="IEF50" s="68"/>
      <c r="IEG50" s="68"/>
      <c r="IEH50" s="68"/>
      <c r="IEI50" s="68"/>
      <c r="IEJ50" s="68"/>
      <c r="IEK50" s="68"/>
      <c r="IEL50" s="68"/>
      <c r="IEM50" s="68"/>
      <c r="IEN50" s="68"/>
      <c r="IEO50" s="68"/>
      <c r="IEP50" s="68"/>
      <c r="IEQ50" s="68"/>
      <c r="IER50" s="68"/>
      <c r="IES50" s="68"/>
      <c r="IET50" s="68"/>
      <c r="IEU50" s="68"/>
      <c r="IEV50" s="68"/>
      <c r="IEW50" s="68"/>
      <c r="IEX50" s="68"/>
      <c r="IEY50" s="68"/>
      <c r="IEZ50" s="68"/>
      <c r="IFA50" s="68"/>
      <c r="IFB50" s="68"/>
      <c r="IFC50" s="68"/>
      <c r="IFD50" s="68"/>
      <c r="IFE50" s="68"/>
      <c r="IFF50" s="68"/>
      <c r="IFG50" s="68"/>
      <c r="IFH50" s="68"/>
      <c r="IFI50" s="68"/>
      <c r="IFJ50" s="68"/>
      <c r="IFK50" s="68"/>
      <c r="IFL50" s="68"/>
      <c r="IFM50" s="68"/>
      <c r="IFN50" s="68"/>
      <c r="IFO50" s="68"/>
      <c r="IFP50" s="68"/>
      <c r="IFQ50" s="68"/>
      <c r="IFR50" s="68"/>
      <c r="IFS50" s="68"/>
      <c r="IFT50" s="68"/>
      <c r="IFU50" s="68"/>
      <c r="IFV50" s="68"/>
      <c r="IFW50" s="68"/>
      <c r="IFX50" s="68"/>
      <c r="IFY50" s="68"/>
      <c r="IFZ50" s="68"/>
      <c r="IGA50" s="68"/>
      <c r="IGB50" s="68"/>
      <c r="IGC50" s="68"/>
      <c r="IGD50" s="68"/>
      <c r="IGE50" s="68"/>
      <c r="IGF50" s="68"/>
      <c r="IGG50" s="68"/>
      <c r="IGH50" s="68"/>
      <c r="IGI50" s="68"/>
      <c r="IGJ50" s="68"/>
      <c r="IGK50" s="68"/>
      <c r="IGL50" s="68"/>
      <c r="IGM50" s="68"/>
      <c r="IGN50" s="68"/>
      <c r="IGO50" s="68"/>
      <c r="IGP50" s="68"/>
      <c r="IGQ50" s="68"/>
      <c r="IGR50" s="68"/>
      <c r="IGS50" s="68"/>
      <c r="IGT50" s="68"/>
      <c r="IGU50" s="68"/>
      <c r="IGV50" s="68"/>
      <c r="IGW50" s="68"/>
      <c r="IGX50" s="68"/>
      <c r="IGY50" s="68"/>
      <c r="IGZ50" s="68"/>
      <c r="IHA50" s="68"/>
      <c r="IHB50" s="68"/>
      <c r="IHC50" s="68"/>
      <c r="IHD50" s="68"/>
      <c r="IHE50" s="68"/>
      <c r="IHF50" s="68"/>
      <c r="IHG50" s="68"/>
      <c r="IHH50" s="68"/>
      <c r="IHI50" s="68"/>
      <c r="IHJ50" s="68"/>
      <c r="IHK50" s="68"/>
      <c r="IHL50" s="68"/>
      <c r="IHM50" s="68"/>
      <c r="IHN50" s="68"/>
      <c r="IHO50" s="68"/>
      <c r="IHP50" s="68"/>
      <c r="IHQ50" s="68"/>
      <c r="IHR50" s="68"/>
      <c r="IHS50" s="68"/>
      <c r="IHT50" s="68"/>
      <c r="IHU50" s="68"/>
      <c r="IHV50" s="68"/>
      <c r="IHW50" s="68"/>
      <c r="IHX50" s="68"/>
      <c r="IHY50" s="68"/>
      <c r="IHZ50" s="68"/>
      <c r="IIA50" s="68"/>
      <c r="IIB50" s="68"/>
      <c r="IIC50" s="68"/>
      <c r="IID50" s="68"/>
      <c r="IIE50" s="68"/>
      <c r="IIF50" s="68"/>
      <c r="IIG50" s="68"/>
      <c r="IIH50" s="68"/>
      <c r="III50" s="68"/>
      <c r="IIJ50" s="68"/>
      <c r="IIK50" s="68"/>
      <c r="IIL50" s="68"/>
      <c r="IIM50" s="68"/>
      <c r="IIN50" s="68"/>
      <c r="IIO50" s="68"/>
      <c r="IIP50" s="68"/>
      <c r="IIQ50" s="68"/>
      <c r="IIR50" s="68"/>
      <c r="IIS50" s="68"/>
      <c r="IIT50" s="68"/>
      <c r="IIU50" s="68"/>
      <c r="IIV50" s="68"/>
      <c r="IIW50" s="68"/>
      <c r="IIX50" s="68"/>
      <c r="IIY50" s="68"/>
      <c r="IIZ50" s="68"/>
      <c r="IJA50" s="68"/>
      <c r="IJB50" s="68"/>
      <c r="IJC50" s="68"/>
      <c r="IJD50" s="68"/>
      <c r="IJE50" s="68"/>
      <c r="IJF50" s="68"/>
      <c r="IJG50" s="68"/>
      <c r="IJH50" s="68"/>
      <c r="IJI50" s="68"/>
      <c r="IJJ50" s="68"/>
      <c r="IJK50" s="68"/>
      <c r="IJL50" s="68"/>
      <c r="IJM50" s="68"/>
      <c r="IJN50" s="68"/>
      <c r="IJO50" s="68"/>
      <c r="IJP50" s="68"/>
      <c r="IJQ50" s="68"/>
      <c r="IJR50" s="68"/>
      <c r="IJS50" s="68"/>
      <c r="IJT50" s="68"/>
      <c r="IJU50" s="68"/>
      <c r="IJV50" s="68"/>
      <c r="IJW50" s="68"/>
      <c r="IJX50" s="68"/>
      <c r="IJY50" s="68"/>
      <c r="IJZ50" s="68"/>
      <c r="IKA50" s="68"/>
      <c r="IKB50" s="68"/>
      <c r="IKC50" s="68"/>
      <c r="IKD50" s="68"/>
      <c r="IKE50" s="68"/>
      <c r="IKF50" s="68"/>
      <c r="IKG50" s="68"/>
      <c r="IKH50" s="68"/>
      <c r="IKI50" s="68"/>
      <c r="IKJ50" s="68"/>
      <c r="IKK50" s="68"/>
      <c r="IKL50" s="68"/>
      <c r="IKM50" s="68"/>
      <c r="IKN50" s="68"/>
      <c r="IKO50" s="68"/>
      <c r="IKP50" s="68"/>
      <c r="IKQ50" s="68"/>
      <c r="IKR50" s="68"/>
      <c r="IKS50" s="68"/>
      <c r="IKT50" s="68"/>
      <c r="IKU50" s="68"/>
      <c r="IKV50" s="68"/>
      <c r="IKW50" s="68"/>
      <c r="IKX50" s="68"/>
      <c r="IKY50" s="68"/>
      <c r="IKZ50" s="68"/>
      <c r="ILA50" s="68"/>
      <c r="ILB50" s="68"/>
      <c r="ILC50" s="68"/>
      <c r="ILD50" s="68"/>
      <c r="ILE50" s="68"/>
      <c r="ILF50" s="68"/>
      <c r="ILG50" s="68"/>
      <c r="ILH50" s="68"/>
      <c r="ILI50" s="68"/>
      <c r="ILJ50" s="68"/>
      <c r="ILK50" s="68"/>
      <c r="ILL50" s="68"/>
      <c r="ILM50" s="68"/>
      <c r="ILN50" s="68"/>
      <c r="ILO50" s="68"/>
      <c r="ILP50" s="68"/>
      <c r="ILQ50" s="68"/>
      <c r="ILR50" s="68"/>
      <c r="ILS50" s="68"/>
      <c r="ILT50" s="68"/>
      <c r="ILU50" s="68"/>
      <c r="ILV50" s="68"/>
      <c r="ILW50" s="68"/>
      <c r="ILX50" s="68"/>
      <c r="ILY50" s="68"/>
      <c r="ILZ50" s="68"/>
      <c r="IMA50" s="68"/>
      <c r="IMB50" s="68"/>
      <c r="IMC50" s="68"/>
      <c r="IMD50" s="68"/>
      <c r="IME50" s="68"/>
      <c r="IMF50" s="68"/>
      <c r="IMG50" s="68"/>
      <c r="IMH50" s="68"/>
      <c r="IMI50" s="68"/>
      <c r="IMJ50" s="68"/>
      <c r="IMK50" s="68"/>
      <c r="IML50" s="68"/>
      <c r="IMM50" s="68"/>
      <c r="IMN50" s="68"/>
      <c r="IMO50" s="68"/>
      <c r="IMP50" s="68"/>
      <c r="IMQ50" s="68"/>
      <c r="IMR50" s="68"/>
      <c r="IMS50" s="68"/>
      <c r="IMT50" s="68"/>
      <c r="IMU50" s="68"/>
      <c r="IMV50" s="68"/>
      <c r="IMW50" s="68"/>
      <c r="IMX50" s="68"/>
      <c r="IMY50" s="68"/>
      <c r="IMZ50" s="68"/>
      <c r="INA50" s="68"/>
      <c r="INB50" s="68"/>
      <c r="INC50" s="68"/>
      <c r="IND50" s="68"/>
      <c r="INE50" s="68"/>
      <c r="INF50" s="68"/>
      <c r="ING50" s="68"/>
      <c r="INH50" s="68"/>
      <c r="INI50" s="68"/>
      <c r="INJ50" s="68"/>
      <c r="INK50" s="68"/>
      <c r="INL50" s="68"/>
      <c r="INM50" s="68"/>
      <c r="INN50" s="68"/>
      <c r="INO50" s="68"/>
      <c r="INP50" s="68"/>
      <c r="INQ50" s="68"/>
      <c r="INR50" s="68"/>
      <c r="INS50" s="68"/>
      <c r="INT50" s="68"/>
      <c r="INU50" s="68"/>
      <c r="INV50" s="68"/>
      <c r="INW50" s="68"/>
      <c r="INX50" s="68"/>
      <c r="INY50" s="68"/>
      <c r="INZ50" s="68"/>
      <c r="IOA50" s="68"/>
      <c r="IOB50" s="68"/>
      <c r="IOC50" s="68"/>
      <c r="IOD50" s="68"/>
      <c r="IOE50" s="68"/>
      <c r="IOF50" s="68"/>
      <c r="IOG50" s="68"/>
      <c r="IOH50" s="68"/>
      <c r="IOI50" s="68"/>
      <c r="IOJ50" s="68"/>
      <c r="IOK50" s="68"/>
      <c r="IOL50" s="68"/>
      <c r="IOM50" s="68"/>
      <c r="ION50" s="68"/>
      <c r="IOO50" s="68"/>
      <c r="IOP50" s="68"/>
      <c r="IOQ50" s="68"/>
      <c r="IOR50" s="68"/>
      <c r="IOS50" s="68"/>
      <c r="IOT50" s="68"/>
      <c r="IOU50" s="68"/>
      <c r="IOV50" s="68"/>
      <c r="IOW50" s="68"/>
      <c r="IOX50" s="68"/>
      <c r="IOY50" s="68"/>
      <c r="IOZ50" s="68"/>
      <c r="IPA50" s="68"/>
      <c r="IPB50" s="68"/>
      <c r="IPC50" s="68"/>
      <c r="IPD50" s="68"/>
      <c r="IPE50" s="68"/>
      <c r="IPF50" s="68"/>
      <c r="IPG50" s="68"/>
      <c r="IPH50" s="68"/>
      <c r="IPI50" s="68"/>
      <c r="IPJ50" s="68"/>
      <c r="IPK50" s="68"/>
      <c r="IPL50" s="68"/>
      <c r="IPM50" s="68"/>
      <c r="IPN50" s="68"/>
      <c r="IPO50" s="68"/>
      <c r="IPP50" s="68"/>
      <c r="IPQ50" s="68"/>
      <c r="IPR50" s="68"/>
      <c r="IPS50" s="68"/>
      <c r="IPT50" s="68"/>
      <c r="IPU50" s="68"/>
      <c r="IPV50" s="68"/>
      <c r="IPW50" s="68"/>
      <c r="IPX50" s="68"/>
      <c r="IPY50" s="68"/>
      <c r="IPZ50" s="68"/>
      <c r="IQA50" s="68"/>
      <c r="IQB50" s="68"/>
      <c r="IQC50" s="68"/>
      <c r="IQD50" s="68"/>
      <c r="IQE50" s="68"/>
      <c r="IQF50" s="68"/>
      <c r="IQG50" s="68"/>
      <c r="IQH50" s="68"/>
      <c r="IQI50" s="68"/>
      <c r="IQJ50" s="68"/>
      <c r="IQK50" s="68"/>
      <c r="IQL50" s="68"/>
      <c r="IQM50" s="68"/>
      <c r="IQN50" s="68"/>
      <c r="IQO50" s="68"/>
      <c r="IQP50" s="68"/>
      <c r="IQQ50" s="68"/>
      <c r="IQR50" s="68"/>
      <c r="IQS50" s="68"/>
      <c r="IQT50" s="68"/>
      <c r="IQU50" s="68"/>
      <c r="IQV50" s="68"/>
      <c r="IQW50" s="68"/>
      <c r="IQX50" s="68"/>
      <c r="IQY50" s="68"/>
      <c r="IQZ50" s="68"/>
      <c r="IRA50" s="68"/>
      <c r="IRB50" s="68"/>
      <c r="IRC50" s="68"/>
      <c r="IRD50" s="68"/>
      <c r="IRE50" s="68"/>
      <c r="IRF50" s="68"/>
      <c r="IRG50" s="68"/>
      <c r="IRH50" s="68"/>
      <c r="IRI50" s="68"/>
      <c r="IRJ50" s="68"/>
      <c r="IRK50" s="68"/>
      <c r="IRL50" s="68"/>
      <c r="IRM50" s="68"/>
      <c r="IRN50" s="68"/>
      <c r="IRO50" s="68"/>
      <c r="IRP50" s="68"/>
      <c r="IRQ50" s="68"/>
      <c r="IRR50" s="68"/>
      <c r="IRS50" s="68"/>
      <c r="IRT50" s="68"/>
      <c r="IRU50" s="68"/>
      <c r="IRV50" s="68"/>
      <c r="IRW50" s="68"/>
      <c r="IRX50" s="68"/>
      <c r="IRY50" s="68"/>
      <c r="IRZ50" s="68"/>
      <c r="ISA50" s="68"/>
      <c r="ISB50" s="68"/>
      <c r="ISC50" s="68"/>
      <c r="ISD50" s="68"/>
      <c r="ISE50" s="68"/>
      <c r="ISF50" s="68"/>
      <c r="ISG50" s="68"/>
      <c r="ISH50" s="68"/>
      <c r="ISI50" s="68"/>
      <c r="ISJ50" s="68"/>
      <c r="ISK50" s="68"/>
      <c r="ISL50" s="68"/>
      <c r="ISM50" s="68"/>
      <c r="ISN50" s="68"/>
      <c r="ISO50" s="68"/>
      <c r="ISP50" s="68"/>
      <c r="ISQ50" s="68"/>
      <c r="ISR50" s="68"/>
      <c r="ISS50" s="68"/>
      <c r="IST50" s="68"/>
      <c r="ISU50" s="68"/>
      <c r="ISV50" s="68"/>
      <c r="ISW50" s="68"/>
      <c r="ISX50" s="68"/>
      <c r="ISY50" s="68"/>
      <c r="ISZ50" s="68"/>
      <c r="ITA50" s="68"/>
      <c r="ITB50" s="68"/>
      <c r="ITC50" s="68"/>
      <c r="ITD50" s="68"/>
      <c r="ITE50" s="68"/>
      <c r="ITF50" s="68"/>
      <c r="ITG50" s="68"/>
      <c r="ITH50" s="68"/>
      <c r="ITI50" s="68"/>
      <c r="ITJ50" s="68"/>
      <c r="ITK50" s="68"/>
      <c r="ITL50" s="68"/>
      <c r="ITM50" s="68"/>
      <c r="ITN50" s="68"/>
      <c r="ITO50" s="68"/>
      <c r="ITP50" s="68"/>
      <c r="ITQ50" s="68"/>
      <c r="ITR50" s="68"/>
      <c r="ITS50" s="68"/>
      <c r="ITT50" s="68"/>
      <c r="ITU50" s="68"/>
      <c r="ITV50" s="68"/>
      <c r="ITW50" s="68"/>
      <c r="ITX50" s="68"/>
      <c r="ITY50" s="68"/>
      <c r="ITZ50" s="68"/>
      <c r="IUA50" s="68"/>
      <c r="IUB50" s="68"/>
      <c r="IUC50" s="68"/>
      <c r="IUD50" s="68"/>
      <c r="IUE50" s="68"/>
      <c r="IUF50" s="68"/>
      <c r="IUG50" s="68"/>
      <c r="IUH50" s="68"/>
      <c r="IUI50" s="68"/>
      <c r="IUJ50" s="68"/>
      <c r="IUK50" s="68"/>
      <c r="IUL50" s="68"/>
      <c r="IUM50" s="68"/>
      <c r="IUN50" s="68"/>
      <c r="IUO50" s="68"/>
      <c r="IUP50" s="68"/>
      <c r="IUQ50" s="68"/>
      <c r="IUR50" s="68"/>
      <c r="IUS50" s="68"/>
      <c r="IUT50" s="68"/>
      <c r="IUU50" s="68"/>
      <c r="IUV50" s="68"/>
      <c r="IUW50" s="68"/>
      <c r="IUX50" s="68"/>
      <c r="IUY50" s="68"/>
      <c r="IUZ50" s="68"/>
      <c r="IVA50" s="68"/>
      <c r="IVB50" s="68"/>
      <c r="IVC50" s="68"/>
      <c r="IVD50" s="68"/>
      <c r="IVE50" s="68"/>
      <c r="IVF50" s="68"/>
      <c r="IVG50" s="68"/>
      <c r="IVH50" s="68"/>
      <c r="IVI50" s="68"/>
      <c r="IVJ50" s="68"/>
      <c r="IVK50" s="68"/>
      <c r="IVL50" s="68"/>
      <c r="IVM50" s="68"/>
      <c r="IVN50" s="68"/>
      <c r="IVO50" s="68"/>
      <c r="IVP50" s="68"/>
      <c r="IVQ50" s="68"/>
      <c r="IVR50" s="68"/>
      <c r="IVS50" s="68"/>
      <c r="IVT50" s="68"/>
      <c r="IVU50" s="68"/>
      <c r="IVV50" s="68"/>
      <c r="IVW50" s="68"/>
      <c r="IVX50" s="68"/>
      <c r="IVY50" s="68"/>
      <c r="IVZ50" s="68"/>
      <c r="IWA50" s="68"/>
      <c r="IWB50" s="68"/>
      <c r="IWC50" s="68"/>
      <c r="IWD50" s="68"/>
      <c r="IWE50" s="68"/>
      <c r="IWF50" s="68"/>
      <c r="IWG50" s="68"/>
      <c r="IWH50" s="68"/>
      <c r="IWI50" s="68"/>
      <c r="IWJ50" s="68"/>
      <c r="IWK50" s="68"/>
      <c r="IWL50" s="68"/>
      <c r="IWM50" s="68"/>
      <c r="IWN50" s="68"/>
      <c r="IWO50" s="68"/>
      <c r="IWP50" s="68"/>
      <c r="IWQ50" s="68"/>
      <c r="IWR50" s="68"/>
      <c r="IWS50" s="68"/>
      <c r="IWT50" s="68"/>
      <c r="IWU50" s="68"/>
      <c r="IWV50" s="68"/>
      <c r="IWW50" s="68"/>
      <c r="IWX50" s="68"/>
      <c r="IWY50" s="68"/>
      <c r="IWZ50" s="68"/>
      <c r="IXA50" s="68"/>
      <c r="IXB50" s="68"/>
      <c r="IXC50" s="68"/>
      <c r="IXD50" s="68"/>
      <c r="IXE50" s="68"/>
      <c r="IXF50" s="68"/>
      <c r="IXG50" s="68"/>
      <c r="IXH50" s="68"/>
      <c r="IXI50" s="68"/>
      <c r="IXJ50" s="68"/>
      <c r="IXK50" s="68"/>
      <c r="IXL50" s="68"/>
      <c r="IXM50" s="68"/>
      <c r="IXN50" s="68"/>
      <c r="IXO50" s="68"/>
      <c r="IXP50" s="68"/>
      <c r="IXQ50" s="68"/>
      <c r="IXR50" s="68"/>
      <c r="IXS50" s="68"/>
      <c r="IXT50" s="68"/>
      <c r="IXU50" s="68"/>
      <c r="IXV50" s="68"/>
      <c r="IXW50" s="68"/>
      <c r="IXX50" s="68"/>
      <c r="IXY50" s="68"/>
      <c r="IXZ50" s="68"/>
      <c r="IYA50" s="68"/>
      <c r="IYB50" s="68"/>
      <c r="IYC50" s="68"/>
      <c r="IYD50" s="68"/>
      <c r="IYE50" s="68"/>
      <c r="IYF50" s="68"/>
      <c r="IYG50" s="68"/>
      <c r="IYH50" s="68"/>
      <c r="IYI50" s="68"/>
      <c r="IYJ50" s="68"/>
      <c r="IYK50" s="68"/>
      <c r="IYL50" s="68"/>
      <c r="IYM50" s="68"/>
      <c r="IYN50" s="68"/>
      <c r="IYO50" s="68"/>
      <c r="IYP50" s="68"/>
      <c r="IYQ50" s="68"/>
      <c r="IYR50" s="68"/>
      <c r="IYS50" s="68"/>
      <c r="IYT50" s="68"/>
      <c r="IYU50" s="68"/>
      <c r="IYV50" s="68"/>
      <c r="IYW50" s="68"/>
      <c r="IYX50" s="68"/>
      <c r="IYY50" s="68"/>
      <c r="IYZ50" s="68"/>
      <c r="IZA50" s="68"/>
      <c r="IZB50" s="68"/>
      <c r="IZC50" s="68"/>
      <c r="IZD50" s="68"/>
      <c r="IZE50" s="68"/>
      <c r="IZF50" s="68"/>
      <c r="IZG50" s="68"/>
      <c r="IZH50" s="68"/>
      <c r="IZI50" s="68"/>
      <c r="IZJ50" s="68"/>
      <c r="IZK50" s="68"/>
      <c r="IZL50" s="68"/>
      <c r="IZM50" s="68"/>
      <c r="IZN50" s="68"/>
      <c r="IZO50" s="68"/>
      <c r="IZP50" s="68"/>
      <c r="IZQ50" s="68"/>
      <c r="IZR50" s="68"/>
      <c r="IZS50" s="68"/>
      <c r="IZT50" s="68"/>
      <c r="IZU50" s="68"/>
      <c r="IZV50" s="68"/>
      <c r="IZW50" s="68"/>
      <c r="IZX50" s="68"/>
      <c r="IZY50" s="68"/>
      <c r="IZZ50" s="68"/>
      <c r="JAA50" s="68"/>
      <c r="JAB50" s="68"/>
      <c r="JAC50" s="68"/>
      <c r="JAD50" s="68"/>
      <c r="JAE50" s="68"/>
      <c r="JAF50" s="68"/>
      <c r="JAG50" s="68"/>
      <c r="JAH50" s="68"/>
      <c r="JAI50" s="68"/>
      <c r="JAJ50" s="68"/>
      <c r="JAK50" s="68"/>
      <c r="JAL50" s="68"/>
      <c r="JAM50" s="68"/>
      <c r="JAN50" s="68"/>
      <c r="JAO50" s="68"/>
      <c r="JAP50" s="68"/>
      <c r="JAQ50" s="68"/>
      <c r="JAR50" s="68"/>
      <c r="JAS50" s="68"/>
      <c r="JAT50" s="68"/>
      <c r="JAU50" s="68"/>
      <c r="JAV50" s="68"/>
      <c r="JAW50" s="68"/>
      <c r="JAX50" s="68"/>
      <c r="JAY50" s="68"/>
      <c r="JAZ50" s="68"/>
      <c r="JBA50" s="68"/>
      <c r="JBB50" s="68"/>
      <c r="JBC50" s="68"/>
      <c r="JBD50" s="68"/>
      <c r="JBE50" s="68"/>
      <c r="JBF50" s="68"/>
      <c r="JBG50" s="68"/>
      <c r="JBH50" s="68"/>
      <c r="JBI50" s="68"/>
      <c r="JBJ50" s="68"/>
      <c r="JBK50" s="68"/>
      <c r="JBL50" s="68"/>
      <c r="JBM50" s="68"/>
      <c r="JBN50" s="68"/>
      <c r="JBO50" s="68"/>
      <c r="JBP50" s="68"/>
      <c r="JBQ50" s="68"/>
      <c r="JBR50" s="68"/>
      <c r="JBS50" s="68"/>
      <c r="JBT50" s="68"/>
      <c r="JBU50" s="68"/>
      <c r="JBV50" s="68"/>
      <c r="JBW50" s="68"/>
      <c r="JBX50" s="68"/>
      <c r="JBY50" s="68"/>
      <c r="JBZ50" s="68"/>
      <c r="JCA50" s="68"/>
      <c r="JCB50" s="68"/>
      <c r="JCC50" s="68"/>
      <c r="JCD50" s="68"/>
      <c r="JCE50" s="68"/>
      <c r="JCF50" s="68"/>
      <c r="JCG50" s="68"/>
      <c r="JCH50" s="68"/>
      <c r="JCI50" s="68"/>
      <c r="JCJ50" s="68"/>
      <c r="JCK50" s="68"/>
      <c r="JCL50" s="68"/>
      <c r="JCM50" s="68"/>
      <c r="JCN50" s="68"/>
      <c r="JCO50" s="68"/>
      <c r="JCP50" s="68"/>
      <c r="JCQ50" s="68"/>
      <c r="JCR50" s="68"/>
      <c r="JCS50" s="68"/>
      <c r="JCT50" s="68"/>
      <c r="JCU50" s="68"/>
      <c r="JCV50" s="68"/>
      <c r="JCW50" s="68"/>
      <c r="JCX50" s="68"/>
      <c r="JCY50" s="68"/>
      <c r="JCZ50" s="68"/>
      <c r="JDA50" s="68"/>
      <c r="JDB50" s="68"/>
      <c r="JDC50" s="68"/>
      <c r="JDD50" s="68"/>
      <c r="JDE50" s="68"/>
      <c r="JDF50" s="68"/>
      <c r="JDG50" s="68"/>
      <c r="JDH50" s="68"/>
      <c r="JDI50" s="68"/>
      <c r="JDJ50" s="68"/>
      <c r="JDK50" s="68"/>
      <c r="JDL50" s="68"/>
      <c r="JDM50" s="68"/>
      <c r="JDN50" s="68"/>
      <c r="JDO50" s="68"/>
      <c r="JDP50" s="68"/>
      <c r="JDQ50" s="68"/>
      <c r="JDR50" s="68"/>
      <c r="JDS50" s="68"/>
      <c r="JDT50" s="68"/>
      <c r="JDU50" s="68"/>
      <c r="JDV50" s="68"/>
      <c r="JDW50" s="68"/>
      <c r="JDX50" s="68"/>
      <c r="JDY50" s="68"/>
      <c r="JDZ50" s="68"/>
      <c r="JEA50" s="68"/>
      <c r="JEB50" s="68"/>
      <c r="JEC50" s="68"/>
      <c r="JED50" s="68"/>
      <c r="JEE50" s="68"/>
      <c r="JEF50" s="68"/>
      <c r="JEG50" s="68"/>
      <c r="JEH50" s="68"/>
      <c r="JEI50" s="68"/>
      <c r="JEJ50" s="68"/>
      <c r="JEK50" s="68"/>
      <c r="JEL50" s="68"/>
      <c r="JEM50" s="68"/>
      <c r="JEN50" s="68"/>
      <c r="JEO50" s="68"/>
      <c r="JEP50" s="68"/>
      <c r="JEQ50" s="68"/>
      <c r="JER50" s="68"/>
      <c r="JES50" s="68"/>
      <c r="JET50" s="68"/>
      <c r="JEU50" s="68"/>
      <c r="JEV50" s="68"/>
      <c r="JEW50" s="68"/>
      <c r="JEX50" s="68"/>
      <c r="JEY50" s="68"/>
      <c r="JEZ50" s="68"/>
      <c r="JFA50" s="68"/>
      <c r="JFB50" s="68"/>
      <c r="JFC50" s="68"/>
      <c r="JFD50" s="68"/>
      <c r="JFE50" s="68"/>
      <c r="JFF50" s="68"/>
      <c r="JFG50" s="68"/>
      <c r="JFH50" s="68"/>
      <c r="JFI50" s="68"/>
      <c r="JFJ50" s="68"/>
      <c r="JFK50" s="68"/>
      <c r="JFL50" s="68"/>
      <c r="JFM50" s="68"/>
      <c r="JFN50" s="68"/>
      <c r="JFO50" s="68"/>
      <c r="JFP50" s="68"/>
      <c r="JFQ50" s="68"/>
      <c r="JFR50" s="68"/>
      <c r="JFS50" s="68"/>
      <c r="JFT50" s="68"/>
      <c r="JFU50" s="68"/>
      <c r="JFV50" s="68"/>
      <c r="JFW50" s="68"/>
      <c r="JFX50" s="68"/>
      <c r="JFY50" s="68"/>
      <c r="JFZ50" s="68"/>
      <c r="JGA50" s="68"/>
      <c r="JGB50" s="68"/>
      <c r="JGC50" s="68"/>
      <c r="JGD50" s="68"/>
      <c r="JGE50" s="68"/>
      <c r="JGF50" s="68"/>
      <c r="JGG50" s="68"/>
      <c r="JGH50" s="68"/>
      <c r="JGI50" s="68"/>
      <c r="JGJ50" s="68"/>
      <c r="JGK50" s="68"/>
      <c r="JGL50" s="68"/>
      <c r="JGM50" s="68"/>
      <c r="JGN50" s="68"/>
      <c r="JGO50" s="68"/>
      <c r="JGP50" s="68"/>
      <c r="JGQ50" s="68"/>
      <c r="JGR50" s="68"/>
      <c r="JGS50" s="68"/>
      <c r="JGT50" s="68"/>
      <c r="JGU50" s="68"/>
      <c r="JGV50" s="68"/>
      <c r="JGW50" s="68"/>
      <c r="JGX50" s="68"/>
      <c r="JGY50" s="68"/>
      <c r="JGZ50" s="68"/>
      <c r="JHA50" s="68"/>
      <c r="JHB50" s="68"/>
      <c r="JHC50" s="68"/>
      <c r="JHD50" s="68"/>
      <c r="JHE50" s="68"/>
      <c r="JHF50" s="68"/>
      <c r="JHG50" s="68"/>
      <c r="JHH50" s="68"/>
      <c r="JHI50" s="68"/>
      <c r="JHJ50" s="68"/>
      <c r="JHK50" s="68"/>
      <c r="JHL50" s="68"/>
      <c r="JHM50" s="68"/>
      <c r="JHN50" s="68"/>
      <c r="JHO50" s="68"/>
      <c r="JHP50" s="68"/>
      <c r="JHQ50" s="68"/>
      <c r="JHR50" s="68"/>
      <c r="JHS50" s="68"/>
      <c r="JHT50" s="68"/>
      <c r="JHU50" s="68"/>
      <c r="JHV50" s="68"/>
      <c r="JHW50" s="68"/>
      <c r="JHX50" s="68"/>
      <c r="JHY50" s="68"/>
      <c r="JHZ50" s="68"/>
      <c r="JIA50" s="68"/>
      <c r="JIB50" s="68"/>
      <c r="JIC50" s="68"/>
      <c r="JID50" s="68"/>
      <c r="JIE50" s="68"/>
      <c r="JIF50" s="68"/>
      <c r="JIG50" s="68"/>
      <c r="JIH50" s="68"/>
      <c r="JII50" s="68"/>
      <c r="JIJ50" s="68"/>
      <c r="JIK50" s="68"/>
      <c r="JIL50" s="68"/>
      <c r="JIM50" s="68"/>
      <c r="JIN50" s="68"/>
      <c r="JIO50" s="68"/>
      <c r="JIP50" s="68"/>
      <c r="JIQ50" s="68"/>
      <c r="JIR50" s="68"/>
      <c r="JIS50" s="68"/>
      <c r="JIT50" s="68"/>
      <c r="JIU50" s="68"/>
      <c r="JIV50" s="68"/>
      <c r="JIW50" s="68"/>
      <c r="JIX50" s="68"/>
      <c r="JIY50" s="68"/>
      <c r="JIZ50" s="68"/>
      <c r="JJA50" s="68"/>
      <c r="JJB50" s="68"/>
      <c r="JJC50" s="68"/>
      <c r="JJD50" s="68"/>
      <c r="JJE50" s="68"/>
      <c r="JJF50" s="68"/>
      <c r="JJG50" s="68"/>
      <c r="JJH50" s="68"/>
      <c r="JJI50" s="68"/>
      <c r="JJJ50" s="68"/>
      <c r="JJK50" s="68"/>
      <c r="JJL50" s="68"/>
      <c r="JJM50" s="68"/>
      <c r="JJN50" s="68"/>
      <c r="JJO50" s="68"/>
      <c r="JJP50" s="68"/>
      <c r="JJQ50" s="68"/>
      <c r="JJR50" s="68"/>
      <c r="JJS50" s="68"/>
      <c r="JJT50" s="68"/>
      <c r="JJU50" s="68"/>
      <c r="JJV50" s="68"/>
      <c r="JJW50" s="68"/>
      <c r="JJX50" s="68"/>
      <c r="JJY50" s="68"/>
      <c r="JJZ50" s="68"/>
      <c r="JKA50" s="68"/>
      <c r="JKB50" s="68"/>
      <c r="JKC50" s="68"/>
      <c r="JKD50" s="68"/>
      <c r="JKE50" s="68"/>
      <c r="JKF50" s="68"/>
      <c r="JKG50" s="68"/>
      <c r="JKH50" s="68"/>
      <c r="JKI50" s="68"/>
      <c r="JKJ50" s="68"/>
      <c r="JKK50" s="68"/>
      <c r="JKL50" s="68"/>
      <c r="JKM50" s="68"/>
      <c r="JKN50" s="68"/>
      <c r="JKO50" s="68"/>
      <c r="JKP50" s="68"/>
      <c r="JKQ50" s="68"/>
      <c r="JKR50" s="68"/>
      <c r="JKS50" s="68"/>
      <c r="JKT50" s="68"/>
      <c r="JKU50" s="68"/>
      <c r="JKV50" s="68"/>
      <c r="JKW50" s="68"/>
      <c r="JKX50" s="68"/>
      <c r="JKY50" s="68"/>
      <c r="JKZ50" s="68"/>
      <c r="JLA50" s="68"/>
      <c r="JLB50" s="68"/>
      <c r="JLC50" s="68"/>
      <c r="JLD50" s="68"/>
      <c r="JLE50" s="68"/>
      <c r="JLF50" s="68"/>
      <c r="JLG50" s="68"/>
      <c r="JLH50" s="68"/>
      <c r="JLI50" s="68"/>
      <c r="JLJ50" s="68"/>
      <c r="JLK50" s="68"/>
      <c r="JLL50" s="68"/>
      <c r="JLM50" s="68"/>
      <c r="JLN50" s="68"/>
      <c r="JLO50" s="68"/>
      <c r="JLP50" s="68"/>
      <c r="JLQ50" s="68"/>
      <c r="JLR50" s="68"/>
      <c r="JLS50" s="68"/>
      <c r="JLT50" s="68"/>
      <c r="JLU50" s="68"/>
      <c r="JLV50" s="68"/>
      <c r="JLW50" s="68"/>
      <c r="JLX50" s="68"/>
      <c r="JLY50" s="68"/>
      <c r="JLZ50" s="68"/>
      <c r="JMA50" s="68"/>
      <c r="JMB50" s="68"/>
      <c r="JMC50" s="68"/>
      <c r="JMD50" s="68"/>
      <c r="JME50" s="68"/>
      <c r="JMF50" s="68"/>
      <c r="JMG50" s="68"/>
      <c r="JMH50" s="68"/>
      <c r="JMI50" s="68"/>
      <c r="JMJ50" s="68"/>
      <c r="JMK50" s="68"/>
      <c r="JML50" s="68"/>
      <c r="JMM50" s="68"/>
      <c r="JMN50" s="68"/>
      <c r="JMO50" s="68"/>
      <c r="JMP50" s="68"/>
      <c r="JMQ50" s="68"/>
      <c r="JMR50" s="68"/>
      <c r="JMS50" s="68"/>
      <c r="JMT50" s="68"/>
      <c r="JMU50" s="68"/>
      <c r="JMV50" s="68"/>
      <c r="JMW50" s="68"/>
      <c r="JMX50" s="68"/>
      <c r="JMY50" s="68"/>
      <c r="JMZ50" s="68"/>
      <c r="JNA50" s="68"/>
      <c r="JNB50" s="68"/>
      <c r="JNC50" s="68"/>
      <c r="JND50" s="68"/>
      <c r="JNE50" s="68"/>
      <c r="JNF50" s="68"/>
      <c r="JNG50" s="68"/>
      <c r="JNH50" s="68"/>
      <c r="JNI50" s="68"/>
      <c r="JNJ50" s="68"/>
      <c r="JNK50" s="68"/>
      <c r="JNL50" s="68"/>
      <c r="JNM50" s="68"/>
      <c r="JNN50" s="68"/>
      <c r="JNO50" s="68"/>
      <c r="JNP50" s="68"/>
      <c r="JNQ50" s="68"/>
      <c r="JNR50" s="68"/>
      <c r="JNS50" s="68"/>
      <c r="JNT50" s="68"/>
      <c r="JNU50" s="68"/>
      <c r="JNV50" s="68"/>
      <c r="JNW50" s="68"/>
      <c r="JNX50" s="68"/>
      <c r="JNY50" s="68"/>
      <c r="JNZ50" s="68"/>
      <c r="JOA50" s="68"/>
      <c r="JOB50" s="68"/>
      <c r="JOC50" s="68"/>
      <c r="JOD50" s="68"/>
      <c r="JOE50" s="68"/>
      <c r="JOF50" s="68"/>
      <c r="JOG50" s="68"/>
      <c r="JOH50" s="68"/>
      <c r="JOI50" s="68"/>
      <c r="JOJ50" s="68"/>
      <c r="JOK50" s="68"/>
      <c r="JOL50" s="68"/>
      <c r="JOM50" s="68"/>
      <c r="JON50" s="68"/>
      <c r="JOO50" s="68"/>
      <c r="JOP50" s="68"/>
      <c r="JOQ50" s="68"/>
      <c r="JOR50" s="68"/>
      <c r="JOS50" s="68"/>
      <c r="JOT50" s="68"/>
      <c r="JOU50" s="68"/>
      <c r="JOV50" s="68"/>
      <c r="JOW50" s="68"/>
      <c r="JOX50" s="68"/>
      <c r="JOY50" s="68"/>
      <c r="JOZ50" s="68"/>
      <c r="JPA50" s="68"/>
      <c r="JPB50" s="68"/>
      <c r="JPC50" s="68"/>
      <c r="JPD50" s="68"/>
      <c r="JPE50" s="68"/>
      <c r="JPF50" s="68"/>
      <c r="JPG50" s="68"/>
      <c r="JPH50" s="68"/>
      <c r="JPI50" s="68"/>
      <c r="JPJ50" s="68"/>
      <c r="JPK50" s="68"/>
      <c r="JPL50" s="68"/>
      <c r="JPM50" s="68"/>
      <c r="JPN50" s="68"/>
      <c r="JPO50" s="68"/>
      <c r="JPP50" s="68"/>
      <c r="JPQ50" s="68"/>
      <c r="JPR50" s="68"/>
      <c r="JPS50" s="68"/>
      <c r="JPT50" s="68"/>
      <c r="JPU50" s="68"/>
      <c r="JPV50" s="68"/>
      <c r="JPW50" s="68"/>
      <c r="JPX50" s="68"/>
      <c r="JPY50" s="68"/>
      <c r="JPZ50" s="68"/>
      <c r="JQA50" s="68"/>
      <c r="JQB50" s="68"/>
      <c r="JQC50" s="68"/>
      <c r="JQD50" s="68"/>
      <c r="JQE50" s="68"/>
      <c r="JQF50" s="68"/>
      <c r="JQG50" s="68"/>
      <c r="JQH50" s="68"/>
      <c r="JQI50" s="68"/>
      <c r="JQJ50" s="68"/>
      <c r="JQK50" s="68"/>
      <c r="JQL50" s="68"/>
      <c r="JQM50" s="68"/>
      <c r="JQN50" s="68"/>
      <c r="JQO50" s="68"/>
      <c r="JQP50" s="68"/>
      <c r="JQQ50" s="68"/>
      <c r="JQR50" s="68"/>
      <c r="JQS50" s="68"/>
      <c r="JQT50" s="68"/>
      <c r="JQU50" s="68"/>
      <c r="JQV50" s="68"/>
      <c r="JQW50" s="68"/>
      <c r="JQX50" s="68"/>
      <c r="JQY50" s="68"/>
      <c r="JQZ50" s="68"/>
      <c r="JRA50" s="68"/>
      <c r="JRB50" s="68"/>
      <c r="JRC50" s="68"/>
      <c r="JRD50" s="68"/>
      <c r="JRE50" s="68"/>
      <c r="JRF50" s="68"/>
      <c r="JRG50" s="68"/>
      <c r="JRH50" s="68"/>
      <c r="JRI50" s="68"/>
      <c r="JRJ50" s="68"/>
      <c r="JRK50" s="68"/>
      <c r="JRL50" s="68"/>
      <c r="JRM50" s="68"/>
      <c r="JRN50" s="68"/>
      <c r="JRO50" s="68"/>
      <c r="JRP50" s="68"/>
      <c r="JRQ50" s="68"/>
      <c r="JRR50" s="68"/>
      <c r="JRS50" s="68"/>
      <c r="JRT50" s="68"/>
      <c r="JRU50" s="68"/>
      <c r="JRV50" s="68"/>
      <c r="JRW50" s="68"/>
      <c r="JRX50" s="68"/>
      <c r="JRY50" s="68"/>
      <c r="JRZ50" s="68"/>
      <c r="JSA50" s="68"/>
      <c r="JSB50" s="68"/>
      <c r="JSC50" s="68"/>
      <c r="JSD50" s="68"/>
      <c r="JSE50" s="68"/>
      <c r="JSF50" s="68"/>
      <c r="JSG50" s="68"/>
      <c r="JSH50" s="68"/>
      <c r="JSI50" s="68"/>
      <c r="JSJ50" s="68"/>
      <c r="JSK50" s="68"/>
      <c r="JSL50" s="68"/>
      <c r="JSM50" s="68"/>
      <c r="JSN50" s="68"/>
      <c r="JSO50" s="68"/>
      <c r="JSP50" s="68"/>
      <c r="JSQ50" s="68"/>
      <c r="JSR50" s="68"/>
      <c r="JSS50" s="68"/>
      <c r="JST50" s="68"/>
      <c r="JSU50" s="68"/>
      <c r="JSV50" s="68"/>
      <c r="JSW50" s="68"/>
      <c r="JSX50" s="68"/>
      <c r="JSY50" s="68"/>
      <c r="JSZ50" s="68"/>
      <c r="JTA50" s="68"/>
      <c r="JTB50" s="68"/>
      <c r="JTC50" s="68"/>
      <c r="JTD50" s="68"/>
      <c r="JTE50" s="68"/>
      <c r="JTF50" s="68"/>
      <c r="JTG50" s="68"/>
      <c r="JTH50" s="68"/>
      <c r="JTI50" s="68"/>
      <c r="JTJ50" s="68"/>
      <c r="JTK50" s="68"/>
      <c r="JTL50" s="68"/>
      <c r="JTM50" s="68"/>
      <c r="JTN50" s="68"/>
      <c r="JTO50" s="68"/>
      <c r="JTP50" s="68"/>
      <c r="JTQ50" s="68"/>
      <c r="JTR50" s="68"/>
      <c r="JTS50" s="68"/>
      <c r="JTT50" s="68"/>
      <c r="JTU50" s="68"/>
      <c r="JTV50" s="68"/>
      <c r="JTW50" s="68"/>
      <c r="JTX50" s="68"/>
      <c r="JTY50" s="68"/>
      <c r="JTZ50" s="68"/>
      <c r="JUA50" s="68"/>
      <c r="JUB50" s="68"/>
      <c r="JUC50" s="68"/>
      <c r="JUD50" s="68"/>
      <c r="JUE50" s="68"/>
      <c r="JUF50" s="68"/>
      <c r="JUG50" s="68"/>
      <c r="JUH50" s="68"/>
      <c r="JUI50" s="68"/>
      <c r="JUJ50" s="68"/>
      <c r="JUK50" s="68"/>
      <c r="JUL50" s="68"/>
      <c r="JUM50" s="68"/>
      <c r="JUN50" s="68"/>
      <c r="JUO50" s="68"/>
      <c r="JUP50" s="68"/>
      <c r="JUQ50" s="68"/>
      <c r="JUR50" s="68"/>
      <c r="JUS50" s="68"/>
      <c r="JUT50" s="68"/>
      <c r="JUU50" s="68"/>
      <c r="JUV50" s="68"/>
      <c r="JUW50" s="68"/>
      <c r="JUX50" s="68"/>
      <c r="JUY50" s="68"/>
      <c r="JUZ50" s="68"/>
      <c r="JVA50" s="68"/>
      <c r="JVB50" s="68"/>
      <c r="JVC50" s="68"/>
      <c r="JVD50" s="68"/>
      <c r="JVE50" s="68"/>
      <c r="JVF50" s="68"/>
      <c r="JVG50" s="68"/>
      <c r="JVH50" s="68"/>
      <c r="JVI50" s="68"/>
      <c r="JVJ50" s="68"/>
      <c r="JVK50" s="68"/>
      <c r="JVL50" s="68"/>
      <c r="JVM50" s="68"/>
      <c r="JVN50" s="68"/>
      <c r="JVO50" s="68"/>
      <c r="JVP50" s="68"/>
      <c r="JVQ50" s="68"/>
      <c r="JVR50" s="68"/>
      <c r="JVS50" s="68"/>
      <c r="JVT50" s="68"/>
      <c r="JVU50" s="68"/>
      <c r="JVV50" s="68"/>
      <c r="JVW50" s="68"/>
      <c r="JVX50" s="68"/>
      <c r="JVY50" s="68"/>
      <c r="JVZ50" s="68"/>
      <c r="JWA50" s="68"/>
      <c r="JWB50" s="68"/>
      <c r="JWC50" s="68"/>
      <c r="JWD50" s="68"/>
      <c r="JWE50" s="68"/>
      <c r="JWF50" s="68"/>
      <c r="JWG50" s="68"/>
      <c r="JWH50" s="68"/>
      <c r="JWI50" s="68"/>
      <c r="JWJ50" s="68"/>
      <c r="JWK50" s="68"/>
      <c r="JWL50" s="68"/>
      <c r="JWM50" s="68"/>
      <c r="JWN50" s="68"/>
      <c r="JWO50" s="68"/>
      <c r="JWP50" s="68"/>
      <c r="JWQ50" s="68"/>
      <c r="JWR50" s="68"/>
      <c r="JWS50" s="68"/>
      <c r="JWT50" s="68"/>
      <c r="JWU50" s="68"/>
      <c r="JWV50" s="68"/>
      <c r="JWW50" s="68"/>
      <c r="JWX50" s="68"/>
      <c r="JWY50" s="68"/>
      <c r="JWZ50" s="68"/>
      <c r="JXA50" s="68"/>
      <c r="JXB50" s="68"/>
      <c r="JXC50" s="68"/>
      <c r="JXD50" s="68"/>
      <c r="JXE50" s="68"/>
      <c r="JXF50" s="68"/>
      <c r="JXG50" s="68"/>
      <c r="JXH50" s="68"/>
      <c r="JXI50" s="68"/>
      <c r="JXJ50" s="68"/>
      <c r="JXK50" s="68"/>
      <c r="JXL50" s="68"/>
      <c r="JXM50" s="68"/>
      <c r="JXN50" s="68"/>
      <c r="JXO50" s="68"/>
      <c r="JXP50" s="68"/>
      <c r="JXQ50" s="68"/>
      <c r="JXR50" s="68"/>
      <c r="JXS50" s="68"/>
      <c r="JXT50" s="68"/>
      <c r="JXU50" s="68"/>
      <c r="JXV50" s="68"/>
      <c r="JXW50" s="68"/>
      <c r="JXX50" s="68"/>
      <c r="JXY50" s="68"/>
      <c r="JXZ50" s="68"/>
      <c r="JYA50" s="68"/>
      <c r="JYB50" s="68"/>
      <c r="JYC50" s="68"/>
      <c r="JYD50" s="68"/>
      <c r="JYE50" s="68"/>
      <c r="JYF50" s="68"/>
      <c r="JYG50" s="68"/>
      <c r="JYH50" s="68"/>
      <c r="JYI50" s="68"/>
      <c r="JYJ50" s="68"/>
      <c r="JYK50" s="68"/>
      <c r="JYL50" s="68"/>
      <c r="JYM50" s="68"/>
      <c r="JYN50" s="68"/>
      <c r="JYO50" s="68"/>
      <c r="JYP50" s="68"/>
      <c r="JYQ50" s="68"/>
      <c r="JYR50" s="68"/>
      <c r="JYS50" s="68"/>
      <c r="JYT50" s="68"/>
      <c r="JYU50" s="68"/>
      <c r="JYV50" s="68"/>
      <c r="JYW50" s="68"/>
      <c r="JYX50" s="68"/>
      <c r="JYY50" s="68"/>
      <c r="JYZ50" s="68"/>
      <c r="JZA50" s="68"/>
      <c r="JZB50" s="68"/>
      <c r="JZC50" s="68"/>
      <c r="JZD50" s="68"/>
      <c r="JZE50" s="68"/>
      <c r="JZF50" s="68"/>
      <c r="JZG50" s="68"/>
      <c r="JZH50" s="68"/>
      <c r="JZI50" s="68"/>
      <c r="JZJ50" s="68"/>
      <c r="JZK50" s="68"/>
      <c r="JZL50" s="68"/>
      <c r="JZM50" s="68"/>
      <c r="JZN50" s="68"/>
      <c r="JZO50" s="68"/>
      <c r="JZP50" s="68"/>
      <c r="JZQ50" s="68"/>
      <c r="JZR50" s="68"/>
      <c r="JZS50" s="68"/>
      <c r="JZT50" s="68"/>
      <c r="JZU50" s="68"/>
      <c r="JZV50" s="68"/>
      <c r="JZW50" s="68"/>
      <c r="JZX50" s="68"/>
      <c r="JZY50" s="68"/>
      <c r="JZZ50" s="68"/>
      <c r="KAA50" s="68"/>
      <c r="KAB50" s="68"/>
      <c r="KAC50" s="68"/>
      <c r="KAD50" s="68"/>
      <c r="KAE50" s="68"/>
      <c r="KAF50" s="68"/>
      <c r="KAG50" s="68"/>
      <c r="KAH50" s="68"/>
      <c r="KAI50" s="68"/>
      <c r="KAJ50" s="68"/>
      <c r="KAK50" s="68"/>
      <c r="KAL50" s="68"/>
      <c r="KAM50" s="68"/>
      <c r="KAN50" s="68"/>
      <c r="KAO50" s="68"/>
      <c r="KAP50" s="68"/>
      <c r="KAQ50" s="68"/>
      <c r="KAR50" s="68"/>
      <c r="KAS50" s="68"/>
      <c r="KAT50" s="68"/>
      <c r="KAU50" s="68"/>
      <c r="KAV50" s="68"/>
      <c r="KAW50" s="68"/>
      <c r="KAX50" s="68"/>
      <c r="KAY50" s="68"/>
      <c r="KAZ50" s="68"/>
      <c r="KBA50" s="68"/>
      <c r="KBB50" s="68"/>
      <c r="KBC50" s="68"/>
      <c r="KBD50" s="68"/>
      <c r="KBE50" s="68"/>
      <c r="KBF50" s="68"/>
      <c r="KBG50" s="68"/>
      <c r="KBH50" s="68"/>
      <c r="KBI50" s="68"/>
      <c r="KBJ50" s="68"/>
      <c r="KBK50" s="68"/>
      <c r="KBL50" s="68"/>
      <c r="KBM50" s="68"/>
      <c r="KBN50" s="68"/>
      <c r="KBO50" s="68"/>
      <c r="KBP50" s="68"/>
      <c r="KBQ50" s="68"/>
      <c r="KBR50" s="68"/>
      <c r="KBS50" s="68"/>
      <c r="KBT50" s="68"/>
      <c r="KBU50" s="68"/>
      <c r="KBV50" s="68"/>
      <c r="KBW50" s="68"/>
      <c r="KBX50" s="68"/>
      <c r="KBY50" s="68"/>
      <c r="KBZ50" s="68"/>
      <c r="KCA50" s="68"/>
      <c r="KCB50" s="68"/>
      <c r="KCC50" s="68"/>
      <c r="KCD50" s="68"/>
      <c r="KCE50" s="68"/>
      <c r="KCF50" s="68"/>
      <c r="KCG50" s="68"/>
      <c r="KCH50" s="68"/>
      <c r="KCI50" s="68"/>
      <c r="KCJ50" s="68"/>
      <c r="KCK50" s="68"/>
      <c r="KCL50" s="68"/>
      <c r="KCM50" s="68"/>
      <c r="KCN50" s="68"/>
      <c r="KCO50" s="68"/>
      <c r="KCP50" s="68"/>
      <c r="KCQ50" s="68"/>
      <c r="KCR50" s="68"/>
      <c r="KCS50" s="68"/>
      <c r="KCT50" s="68"/>
      <c r="KCU50" s="68"/>
      <c r="KCV50" s="68"/>
      <c r="KCW50" s="68"/>
      <c r="KCX50" s="68"/>
      <c r="KCY50" s="68"/>
      <c r="KCZ50" s="68"/>
      <c r="KDA50" s="68"/>
      <c r="KDB50" s="68"/>
      <c r="KDC50" s="68"/>
      <c r="KDD50" s="68"/>
      <c r="KDE50" s="68"/>
      <c r="KDF50" s="68"/>
      <c r="KDG50" s="68"/>
      <c r="KDH50" s="68"/>
      <c r="KDI50" s="68"/>
      <c r="KDJ50" s="68"/>
      <c r="KDK50" s="68"/>
      <c r="KDL50" s="68"/>
      <c r="KDM50" s="68"/>
      <c r="KDN50" s="68"/>
      <c r="KDO50" s="68"/>
      <c r="KDP50" s="68"/>
      <c r="KDQ50" s="68"/>
      <c r="KDR50" s="68"/>
      <c r="KDS50" s="68"/>
      <c r="KDT50" s="68"/>
      <c r="KDU50" s="68"/>
      <c r="KDV50" s="68"/>
      <c r="KDW50" s="68"/>
      <c r="KDX50" s="68"/>
      <c r="KDY50" s="68"/>
      <c r="KDZ50" s="68"/>
      <c r="KEA50" s="68"/>
      <c r="KEB50" s="68"/>
      <c r="KEC50" s="68"/>
      <c r="KED50" s="68"/>
      <c r="KEE50" s="68"/>
      <c r="KEF50" s="68"/>
      <c r="KEG50" s="68"/>
      <c r="KEH50" s="68"/>
      <c r="KEI50" s="68"/>
      <c r="KEJ50" s="68"/>
      <c r="KEK50" s="68"/>
      <c r="KEL50" s="68"/>
      <c r="KEM50" s="68"/>
      <c r="KEN50" s="68"/>
      <c r="KEO50" s="68"/>
      <c r="KEP50" s="68"/>
      <c r="KEQ50" s="68"/>
      <c r="KER50" s="68"/>
      <c r="KES50" s="68"/>
      <c r="KET50" s="68"/>
      <c r="KEU50" s="68"/>
      <c r="KEV50" s="68"/>
      <c r="KEW50" s="68"/>
      <c r="KEX50" s="68"/>
      <c r="KEY50" s="68"/>
      <c r="KEZ50" s="68"/>
      <c r="KFA50" s="68"/>
      <c r="KFB50" s="68"/>
      <c r="KFC50" s="68"/>
      <c r="KFD50" s="68"/>
      <c r="KFE50" s="68"/>
      <c r="KFF50" s="68"/>
      <c r="KFG50" s="68"/>
      <c r="KFH50" s="68"/>
      <c r="KFI50" s="68"/>
      <c r="KFJ50" s="68"/>
      <c r="KFK50" s="68"/>
      <c r="KFL50" s="68"/>
      <c r="KFM50" s="68"/>
      <c r="KFN50" s="68"/>
      <c r="KFO50" s="68"/>
      <c r="KFP50" s="68"/>
      <c r="KFQ50" s="68"/>
      <c r="KFR50" s="68"/>
      <c r="KFS50" s="68"/>
      <c r="KFT50" s="68"/>
      <c r="KFU50" s="68"/>
      <c r="KFV50" s="68"/>
      <c r="KFW50" s="68"/>
      <c r="KFX50" s="68"/>
      <c r="KFY50" s="68"/>
      <c r="KFZ50" s="68"/>
      <c r="KGA50" s="68"/>
      <c r="KGB50" s="68"/>
      <c r="KGC50" s="68"/>
      <c r="KGD50" s="68"/>
      <c r="KGE50" s="68"/>
      <c r="KGF50" s="68"/>
      <c r="KGG50" s="68"/>
      <c r="KGH50" s="68"/>
      <c r="KGI50" s="68"/>
      <c r="KGJ50" s="68"/>
      <c r="KGK50" s="68"/>
      <c r="KGL50" s="68"/>
      <c r="KGM50" s="68"/>
      <c r="KGN50" s="68"/>
      <c r="KGO50" s="68"/>
      <c r="KGP50" s="68"/>
      <c r="KGQ50" s="68"/>
      <c r="KGR50" s="68"/>
      <c r="KGS50" s="68"/>
      <c r="KGT50" s="68"/>
      <c r="KGU50" s="68"/>
      <c r="KGV50" s="68"/>
      <c r="KGW50" s="68"/>
      <c r="KGX50" s="68"/>
      <c r="KGY50" s="68"/>
      <c r="KGZ50" s="68"/>
      <c r="KHA50" s="68"/>
      <c r="KHB50" s="68"/>
      <c r="KHC50" s="68"/>
      <c r="KHD50" s="68"/>
      <c r="KHE50" s="68"/>
      <c r="KHF50" s="68"/>
      <c r="KHG50" s="68"/>
      <c r="KHH50" s="68"/>
      <c r="KHI50" s="68"/>
      <c r="KHJ50" s="68"/>
      <c r="KHK50" s="68"/>
      <c r="KHL50" s="68"/>
      <c r="KHM50" s="68"/>
      <c r="KHN50" s="68"/>
      <c r="KHO50" s="68"/>
      <c r="KHP50" s="68"/>
      <c r="KHQ50" s="68"/>
      <c r="KHR50" s="68"/>
      <c r="KHS50" s="68"/>
      <c r="KHT50" s="68"/>
      <c r="KHU50" s="68"/>
      <c r="KHV50" s="68"/>
      <c r="KHW50" s="68"/>
      <c r="KHX50" s="68"/>
      <c r="KHY50" s="68"/>
      <c r="KHZ50" s="68"/>
      <c r="KIA50" s="68"/>
      <c r="KIB50" s="68"/>
      <c r="KIC50" s="68"/>
      <c r="KID50" s="68"/>
      <c r="KIE50" s="68"/>
      <c r="KIF50" s="68"/>
      <c r="KIG50" s="68"/>
      <c r="KIH50" s="68"/>
      <c r="KII50" s="68"/>
      <c r="KIJ50" s="68"/>
      <c r="KIK50" s="68"/>
      <c r="KIL50" s="68"/>
      <c r="KIM50" s="68"/>
      <c r="KIN50" s="68"/>
      <c r="KIO50" s="68"/>
      <c r="KIP50" s="68"/>
      <c r="KIQ50" s="68"/>
      <c r="KIR50" s="68"/>
      <c r="KIS50" s="68"/>
      <c r="KIT50" s="68"/>
      <c r="KIU50" s="68"/>
      <c r="KIV50" s="68"/>
      <c r="KIW50" s="68"/>
      <c r="KIX50" s="68"/>
      <c r="KIY50" s="68"/>
      <c r="KIZ50" s="68"/>
      <c r="KJA50" s="68"/>
      <c r="KJB50" s="68"/>
      <c r="KJC50" s="68"/>
      <c r="KJD50" s="68"/>
      <c r="KJE50" s="68"/>
      <c r="KJF50" s="68"/>
      <c r="KJG50" s="68"/>
      <c r="KJH50" s="68"/>
      <c r="KJI50" s="68"/>
      <c r="KJJ50" s="68"/>
      <c r="KJK50" s="68"/>
      <c r="KJL50" s="68"/>
      <c r="KJM50" s="68"/>
      <c r="KJN50" s="68"/>
      <c r="KJO50" s="68"/>
      <c r="KJP50" s="68"/>
      <c r="KJQ50" s="68"/>
      <c r="KJR50" s="68"/>
      <c r="KJS50" s="68"/>
      <c r="KJT50" s="68"/>
      <c r="KJU50" s="68"/>
      <c r="KJV50" s="68"/>
      <c r="KJW50" s="68"/>
      <c r="KJX50" s="68"/>
      <c r="KJY50" s="68"/>
      <c r="KJZ50" s="68"/>
      <c r="KKA50" s="68"/>
      <c r="KKB50" s="68"/>
      <c r="KKC50" s="68"/>
      <c r="KKD50" s="68"/>
      <c r="KKE50" s="68"/>
      <c r="KKF50" s="68"/>
      <c r="KKG50" s="68"/>
      <c r="KKH50" s="68"/>
      <c r="KKI50" s="68"/>
      <c r="KKJ50" s="68"/>
      <c r="KKK50" s="68"/>
      <c r="KKL50" s="68"/>
      <c r="KKM50" s="68"/>
      <c r="KKN50" s="68"/>
      <c r="KKO50" s="68"/>
      <c r="KKP50" s="68"/>
      <c r="KKQ50" s="68"/>
      <c r="KKR50" s="68"/>
      <c r="KKS50" s="68"/>
      <c r="KKT50" s="68"/>
      <c r="KKU50" s="68"/>
      <c r="KKV50" s="68"/>
      <c r="KKW50" s="68"/>
      <c r="KKX50" s="68"/>
      <c r="KKY50" s="68"/>
      <c r="KKZ50" s="68"/>
      <c r="KLA50" s="68"/>
      <c r="KLB50" s="68"/>
      <c r="KLC50" s="68"/>
      <c r="KLD50" s="68"/>
      <c r="KLE50" s="68"/>
      <c r="KLF50" s="68"/>
      <c r="KLG50" s="68"/>
      <c r="KLH50" s="68"/>
      <c r="KLI50" s="68"/>
      <c r="KLJ50" s="68"/>
      <c r="KLK50" s="68"/>
      <c r="KLL50" s="68"/>
      <c r="KLM50" s="68"/>
      <c r="KLN50" s="68"/>
      <c r="KLO50" s="68"/>
      <c r="KLP50" s="68"/>
      <c r="KLQ50" s="68"/>
      <c r="KLR50" s="68"/>
      <c r="KLS50" s="68"/>
      <c r="KLT50" s="68"/>
      <c r="KLU50" s="68"/>
      <c r="KLV50" s="68"/>
      <c r="KLW50" s="68"/>
      <c r="KLX50" s="68"/>
      <c r="KLY50" s="68"/>
      <c r="KLZ50" s="68"/>
      <c r="KMA50" s="68"/>
      <c r="KMB50" s="68"/>
      <c r="KMC50" s="68"/>
      <c r="KMD50" s="68"/>
      <c r="KME50" s="68"/>
      <c r="KMF50" s="68"/>
      <c r="KMG50" s="68"/>
      <c r="KMH50" s="68"/>
      <c r="KMI50" s="68"/>
      <c r="KMJ50" s="68"/>
      <c r="KMK50" s="68"/>
      <c r="KML50" s="68"/>
      <c r="KMM50" s="68"/>
      <c r="KMN50" s="68"/>
      <c r="KMO50" s="68"/>
      <c r="KMP50" s="68"/>
      <c r="KMQ50" s="68"/>
      <c r="KMR50" s="68"/>
      <c r="KMS50" s="68"/>
      <c r="KMT50" s="68"/>
      <c r="KMU50" s="68"/>
      <c r="KMV50" s="68"/>
      <c r="KMW50" s="68"/>
      <c r="KMX50" s="68"/>
      <c r="KMY50" s="68"/>
      <c r="KMZ50" s="68"/>
      <c r="KNA50" s="68"/>
      <c r="KNB50" s="68"/>
      <c r="KNC50" s="68"/>
      <c r="KND50" s="68"/>
      <c r="KNE50" s="68"/>
      <c r="KNF50" s="68"/>
      <c r="KNG50" s="68"/>
      <c r="KNH50" s="68"/>
      <c r="KNI50" s="68"/>
      <c r="KNJ50" s="68"/>
      <c r="KNK50" s="68"/>
      <c r="KNL50" s="68"/>
      <c r="KNM50" s="68"/>
      <c r="KNN50" s="68"/>
      <c r="KNO50" s="68"/>
      <c r="KNP50" s="68"/>
      <c r="KNQ50" s="68"/>
      <c r="KNR50" s="68"/>
      <c r="KNS50" s="68"/>
      <c r="KNT50" s="68"/>
      <c r="KNU50" s="68"/>
      <c r="KNV50" s="68"/>
      <c r="KNW50" s="68"/>
      <c r="KNX50" s="68"/>
      <c r="KNY50" s="68"/>
      <c r="KNZ50" s="68"/>
      <c r="KOA50" s="68"/>
      <c r="KOB50" s="68"/>
      <c r="KOC50" s="68"/>
      <c r="KOD50" s="68"/>
      <c r="KOE50" s="68"/>
      <c r="KOF50" s="68"/>
      <c r="KOG50" s="68"/>
      <c r="KOH50" s="68"/>
      <c r="KOI50" s="68"/>
      <c r="KOJ50" s="68"/>
      <c r="KOK50" s="68"/>
      <c r="KOL50" s="68"/>
      <c r="KOM50" s="68"/>
      <c r="KON50" s="68"/>
      <c r="KOO50" s="68"/>
      <c r="KOP50" s="68"/>
      <c r="KOQ50" s="68"/>
      <c r="KOR50" s="68"/>
      <c r="KOS50" s="68"/>
      <c r="KOT50" s="68"/>
      <c r="KOU50" s="68"/>
      <c r="KOV50" s="68"/>
      <c r="KOW50" s="68"/>
      <c r="KOX50" s="68"/>
      <c r="KOY50" s="68"/>
      <c r="KOZ50" s="68"/>
      <c r="KPA50" s="68"/>
      <c r="KPB50" s="68"/>
      <c r="KPC50" s="68"/>
      <c r="KPD50" s="68"/>
      <c r="KPE50" s="68"/>
      <c r="KPF50" s="68"/>
      <c r="KPG50" s="68"/>
      <c r="KPH50" s="68"/>
      <c r="KPI50" s="68"/>
      <c r="KPJ50" s="68"/>
      <c r="KPK50" s="68"/>
      <c r="KPL50" s="68"/>
      <c r="KPM50" s="68"/>
      <c r="KPN50" s="68"/>
      <c r="KPO50" s="68"/>
      <c r="KPP50" s="68"/>
      <c r="KPQ50" s="68"/>
      <c r="KPR50" s="68"/>
      <c r="KPS50" s="68"/>
      <c r="KPT50" s="68"/>
      <c r="KPU50" s="68"/>
      <c r="KPV50" s="68"/>
      <c r="KPW50" s="68"/>
      <c r="KPX50" s="68"/>
      <c r="KPY50" s="68"/>
      <c r="KPZ50" s="68"/>
      <c r="KQA50" s="68"/>
      <c r="KQB50" s="68"/>
      <c r="KQC50" s="68"/>
      <c r="KQD50" s="68"/>
      <c r="KQE50" s="68"/>
      <c r="KQF50" s="68"/>
      <c r="KQG50" s="68"/>
      <c r="KQH50" s="68"/>
      <c r="KQI50" s="68"/>
      <c r="KQJ50" s="68"/>
      <c r="KQK50" s="68"/>
      <c r="KQL50" s="68"/>
      <c r="KQM50" s="68"/>
      <c r="KQN50" s="68"/>
      <c r="KQO50" s="68"/>
      <c r="KQP50" s="68"/>
      <c r="KQQ50" s="68"/>
      <c r="KQR50" s="68"/>
      <c r="KQS50" s="68"/>
      <c r="KQT50" s="68"/>
      <c r="KQU50" s="68"/>
      <c r="KQV50" s="68"/>
      <c r="KQW50" s="68"/>
      <c r="KQX50" s="68"/>
      <c r="KQY50" s="68"/>
      <c r="KQZ50" s="68"/>
      <c r="KRA50" s="68"/>
      <c r="KRB50" s="68"/>
      <c r="KRC50" s="68"/>
      <c r="KRD50" s="68"/>
      <c r="KRE50" s="68"/>
      <c r="KRF50" s="68"/>
      <c r="KRG50" s="68"/>
      <c r="KRH50" s="68"/>
      <c r="KRI50" s="68"/>
      <c r="KRJ50" s="68"/>
      <c r="KRK50" s="68"/>
      <c r="KRL50" s="68"/>
      <c r="KRM50" s="68"/>
      <c r="KRN50" s="68"/>
      <c r="KRO50" s="68"/>
      <c r="KRP50" s="68"/>
      <c r="KRQ50" s="68"/>
      <c r="KRR50" s="68"/>
      <c r="KRS50" s="68"/>
      <c r="KRT50" s="68"/>
      <c r="KRU50" s="68"/>
      <c r="KRV50" s="68"/>
      <c r="KRW50" s="68"/>
      <c r="KRX50" s="68"/>
      <c r="KRY50" s="68"/>
      <c r="KRZ50" s="68"/>
      <c r="KSA50" s="68"/>
      <c r="KSB50" s="68"/>
      <c r="KSC50" s="68"/>
      <c r="KSD50" s="68"/>
      <c r="KSE50" s="68"/>
      <c r="KSF50" s="68"/>
      <c r="KSG50" s="68"/>
      <c r="KSH50" s="68"/>
      <c r="KSI50" s="68"/>
      <c r="KSJ50" s="68"/>
      <c r="KSK50" s="68"/>
      <c r="KSL50" s="68"/>
      <c r="KSM50" s="68"/>
      <c r="KSN50" s="68"/>
      <c r="KSO50" s="68"/>
      <c r="KSP50" s="68"/>
      <c r="KSQ50" s="68"/>
      <c r="KSR50" s="68"/>
      <c r="KSS50" s="68"/>
      <c r="KST50" s="68"/>
      <c r="KSU50" s="68"/>
      <c r="KSV50" s="68"/>
      <c r="KSW50" s="68"/>
      <c r="KSX50" s="68"/>
      <c r="KSY50" s="68"/>
      <c r="KSZ50" s="68"/>
      <c r="KTA50" s="68"/>
      <c r="KTB50" s="68"/>
      <c r="KTC50" s="68"/>
      <c r="KTD50" s="68"/>
      <c r="KTE50" s="68"/>
      <c r="KTF50" s="68"/>
      <c r="KTG50" s="68"/>
      <c r="KTH50" s="68"/>
      <c r="KTI50" s="68"/>
      <c r="KTJ50" s="68"/>
      <c r="KTK50" s="68"/>
      <c r="KTL50" s="68"/>
      <c r="KTM50" s="68"/>
      <c r="KTN50" s="68"/>
      <c r="KTO50" s="68"/>
      <c r="KTP50" s="68"/>
      <c r="KTQ50" s="68"/>
      <c r="KTR50" s="68"/>
      <c r="KTS50" s="68"/>
      <c r="KTT50" s="68"/>
      <c r="KTU50" s="68"/>
      <c r="KTV50" s="68"/>
      <c r="KTW50" s="68"/>
      <c r="KTX50" s="68"/>
      <c r="KTY50" s="68"/>
      <c r="KTZ50" s="68"/>
      <c r="KUA50" s="68"/>
      <c r="KUB50" s="68"/>
      <c r="KUC50" s="68"/>
      <c r="KUD50" s="68"/>
      <c r="KUE50" s="68"/>
      <c r="KUF50" s="68"/>
      <c r="KUG50" s="68"/>
      <c r="KUH50" s="68"/>
      <c r="KUI50" s="68"/>
      <c r="KUJ50" s="68"/>
      <c r="KUK50" s="68"/>
      <c r="KUL50" s="68"/>
      <c r="KUM50" s="68"/>
      <c r="KUN50" s="68"/>
      <c r="KUO50" s="68"/>
      <c r="KUP50" s="68"/>
      <c r="KUQ50" s="68"/>
      <c r="KUR50" s="68"/>
      <c r="KUS50" s="68"/>
      <c r="KUT50" s="68"/>
      <c r="KUU50" s="68"/>
      <c r="KUV50" s="68"/>
      <c r="KUW50" s="68"/>
      <c r="KUX50" s="68"/>
      <c r="KUY50" s="68"/>
      <c r="KUZ50" s="68"/>
      <c r="KVA50" s="68"/>
      <c r="KVB50" s="68"/>
      <c r="KVC50" s="68"/>
      <c r="KVD50" s="68"/>
      <c r="KVE50" s="68"/>
      <c r="KVF50" s="68"/>
      <c r="KVG50" s="68"/>
      <c r="KVH50" s="68"/>
      <c r="KVI50" s="68"/>
      <c r="KVJ50" s="68"/>
      <c r="KVK50" s="68"/>
      <c r="KVL50" s="68"/>
      <c r="KVM50" s="68"/>
      <c r="KVN50" s="68"/>
      <c r="KVO50" s="68"/>
      <c r="KVP50" s="68"/>
      <c r="KVQ50" s="68"/>
      <c r="KVR50" s="68"/>
      <c r="KVS50" s="68"/>
      <c r="KVT50" s="68"/>
      <c r="KVU50" s="68"/>
      <c r="KVV50" s="68"/>
      <c r="KVW50" s="68"/>
      <c r="KVX50" s="68"/>
      <c r="KVY50" s="68"/>
      <c r="KVZ50" s="68"/>
      <c r="KWA50" s="68"/>
      <c r="KWB50" s="68"/>
      <c r="KWC50" s="68"/>
      <c r="KWD50" s="68"/>
      <c r="KWE50" s="68"/>
      <c r="KWF50" s="68"/>
      <c r="KWG50" s="68"/>
      <c r="KWH50" s="68"/>
      <c r="KWI50" s="68"/>
      <c r="KWJ50" s="68"/>
      <c r="KWK50" s="68"/>
      <c r="KWL50" s="68"/>
      <c r="KWM50" s="68"/>
      <c r="KWN50" s="68"/>
      <c r="KWO50" s="68"/>
      <c r="KWP50" s="68"/>
      <c r="KWQ50" s="68"/>
      <c r="KWR50" s="68"/>
      <c r="KWS50" s="68"/>
      <c r="KWT50" s="68"/>
      <c r="KWU50" s="68"/>
      <c r="KWV50" s="68"/>
      <c r="KWW50" s="68"/>
      <c r="KWX50" s="68"/>
      <c r="KWY50" s="68"/>
      <c r="KWZ50" s="68"/>
      <c r="KXA50" s="68"/>
      <c r="KXB50" s="68"/>
      <c r="KXC50" s="68"/>
      <c r="KXD50" s="68"/>
      <c r="KXE50" s="68"/>
      <c r="KXF50" s="68"/>
      <c r="KXG50" s="68"/>
      <c r="KXH50" s="68"/>
      <c r="KXI50" s="68"/>
      <c r="KXJ50" s="68"/>
      <c r="KXK50" s="68"/>
      <c r="KXL50" s="68"/>
      <c r="KXM50" s="68"/>
      <c r="KXN50" s="68"/>
      <c r="KXO50" s="68"/>
      <c r="KXP50" s="68"/>
      <c r="KXQ50" s="68"/>
      <c r="KXR50" s="68"/>
      <c r="KXS50" s="68"/>
      <c r="KXT50" s="68"/>
      <c r="KXU50" s="68"/>
      <c r="KXV50" s="68"/>
      <c r="KXW50" s="68"/>
      <c r="KXX50" s="68"/>
      <c r="KXY50" s="68"/>
      <c r="KXZ50" s="68"/>
      <c r="KYA50" s="68"/>
      <c r="KYB50" s="68"/>
      <c r="KYC50" s="68"/>
      <c r="KYD50" s="68"/>
      <c r="KYE50" s="68"/>
      <c r="KYF50" s="68"/>
      <c r="KYG50" s="68"/>
      <c r="KYH50" s="68"/>
      <c r="KYI50" s="68"/>
      <c r="KYJ50" s="68"/>
      <c r="KYK50" s="68"/>
      <c r="KYL50" s="68"/>
      <c r="KYM50" s="68"/>
      <c r="KYN50" s="68"/>
      <c r="KYO50" s="68"/>
      <c r="KYP50" s="68"/>
      <c r="KYQ50" s="68"/>
      <c r="KYR50" s="68"/>
      <c r="KYS50" s="68"/>
      <c r="KYT50" s="68"/>
      <c r="KYU50" s="68"/>
      <c r="KYV50" s="68"/>
      <c r="KYW50" s="68"/>
      <c r="KYX50" s="68"/>
      <c r="KYY50" s="68"/>
      <c r="KYZ50" s="68"/>
      <c r="KZA50" s="68"/>
      <c r="KZB50" s="68"/>
      <c r="KZC50" s="68"/>
      <c r="KZD50" s="68"/>
      <c r="KZE50" s="68"/>
      <c r="KZF50" s="68"/>
      <c r="KZG50" s="68"/>
      <c r="KZH50" s="68"/>
      <c r="KZI50" s="68"/>
      <c r="KZJ50" s="68"/>
      <c r="KZK50" s="68"/>
      <c r="KZL50" s="68"/>
      <c r="KZM50" s="68"/>
      <c r="KZN50" s="68"/>
      <c r="KZO50" s="68"/>
      <c r="KZP50" s="68"/>
      <c r="KZQ50" s="68"/>
      <c r="KZR50" s="68"/>
      <c r="KZS50" s="68"/>
      <c r="KZT50" s="68"/>
      <c r="KZU50" s="68"/>
      <c r="KZV50" s="68"/>
      <c r="KZW50" s="68"/>
      <c r="KZX50" s="68"/>
      <c r="KZY50" s="68"/>
      <c r="KZZ50" s="68"/>
      <c r="LAA50" s="68"/>
      <c r="LAB50" s="68"/>
      <c r="LAC50" s="68"/>
      <c r="LAD50" s="68"/>
      <c r="LAE50" s="68"/>
      <c r="LAF50" s="68"/>
      <c r="LAG50" s="68"/>
      <c r="LAH50" s="68"/>
      <c r="LAI50" s="68"/>
      <c r="LAJ50" s="68"/>
      <c r="LAK50" s="68"/>
      <c r="LAL50" s="68"/>
      <c r="LAM50" s="68"/>
      <c r="LAN50" s="68"/>
      <c r="LAO50" s="68"/>
      <c r="LAP50" s="68"/>
      <c r="LAQ50" s="68"/>
      <c r="LAR50" s="68"/>
      <c r="LAS50" s="68"/>
      <c r="LAT50" s="68"/>
      <c r="LAU50" s="68"/>
      <c r="LAV50" s="68"/>
      <c r="LAW50" s="68"/>
      <c r="LAX50" s="68"/>
      <c r="LAY50" s="68"/>
      <c r="LAZ50" s="68"/>
      <c r="LBA50" s="68"/>
      <c r="LBB50" s="68"/>
      <c r="LBC50" s="68"/>
      <c r="LBD50" s="68"/>
      <c r="LBE50" s="68"/>
      <c r="LBF50" s="68"/>
      <c r="LBG50" s="68"/>
      <c r="LBH50" s="68"/>
      <c r="LBI50" s="68"/>
      <c r="LBJ50" s="68"/>
      <c r="LBK50" s="68"/>
      <c r="LBL50" s="68"/>
      <c r="LBM50" s="68"/>
      <c r="LBN50" s="68"/>
      <c r="LBO50" s="68"/>
      <c r="LBP50" s="68"/>
      <c r="LBQ50" s="68"/>
      <c r="LBR50" s="68"/>
      <c r="LBS50" s="68"/>
      <c r="LBT50" s="68"/>
      <c r="LBU50" s="68"/>
      <c r="LBV50" s="68"/>
      <c r="LBW50" s="68"/>
      <c r="LBX50" s="68"/>
      <c r="LBY50" s="68"/>
      <c r="LBZ50" s="68"/>
      <c r="LCA50" s="68"/>
      <c r="LCB50" s="68"/>
      <c r="LCC50" s="68"/>
      <c r="LCD50" s="68"/>
      <c r="LCE50" s="68"/>
      <c r="LCF50" s="68"/>
      <c r="LCG50" s="68"/>
      <c r="LCH50" s="68"/>
      <c r="LCI50" s="68"/>
      <c r="LCJ50" s="68"/>
      <c r="LCK50" s="68"/>
      <c r="LCL50" s="68"/>
      <c r="LCM50" s="68"/>
      <c r="LCN50" s="68"/>
      <c r="LCO50" s="68"/>
      <c r="LCP50" s="68"/>
      <c r="LCQ50" s="68"/>
      <c r="LCR50" s="68"/>
      <c r="LCS50" s="68"/>
      <c r="LCT50" s="68"/>
      <c r="LCU50" s="68"/>
      <c r="LCV50" s="68"/>
      <c r="LCW50" s="68"/>
      <c r="LCX50" s="68"/>
      <c r="LCY50" s="68"/>
      <c r="LCZ50" s="68"/>
      <c r="LDA50" s="68"/>
      <c r="LDB50" s="68"/>
      <c r="LDC50" s="68"/>
      <c r="LDD50" s="68"/>
      <c r="LDE50" s="68"/>
      <c r="LDF50" s="68"/>
      <c r="LDG50" s="68"/>
      <c r="LDH50" s="68"/>
      <c r="LDI50" s="68"/>
      <c r="LDJ50" s="68"/>
      <c r="LDK50" s="68"/>
      <c r="LDL50" s="68"/>
      <c r="LDM50" s="68"/>
      <c r="LDN50" s="68"/>
      <c r="LDO50" s="68"/>
      <c r="LDP50" s="68"/>
      <c r="LDQ50" s="68"/>
      <c r="LDR50" s="68"/>
      <c r="LDS50" s="68"/>
      <c r="LDT50" s="68"/>
      <c r="LDU50" s="68"/>
      <c r="LDV50" s="68"/>
      <c r="LDW50" s="68"/>
      <c r="LDX50" s="68"/>
      <c r="LDY50" s="68"/>
      <c r="LDZ50" s="68"/>
      <c r="LEA50" s="68"/>
      <c r="LEB50" s="68"/>
      <c r="LEC50" s="68"/>
      <c r="LED50" s="68"/>
      <c r="LEE50" s="68"/>
      <c r="LEF50" s="68"/>
      <c r="LEG50" s="68"/>
      <c r="LEH50" s="68"/>
      <c r="LEI50" s="68"/>
      <c r="LEJ50" s="68"/>
      <c r="LEK50" s="68"/>
      <c r="LEL50" s="68"/>
      <c r="LEM50" s="68"/>
      <c r="LEN50" s="68"/>
      <c r="LEO50" s="68"/>
      <c r="LEP50" s="68"/>
      <c r="LEQ50" s="68"/>
      <c r="LER50" s="68"/>
      <c r="LES50" s="68"/>
      <c r="LET50" s="68"/>
      <c r="LEU50" s="68"/>
      <c r="LEV50" s="68"/>
      <c r="LEW50" s="68"/>
      <c r="LEX50" s="68"/>
      <c r="LEY50" s="68"/>
      <c r="LEZ50" s="68"/>
      <c r="LFA50" s="68"/>
      <c r="LFB50" s="68"/>
      <c r="LFC50" s="68"/>
      <c r="LFD50" s="68"/>
      <c r="LFE50" s="68"/>
      <c r="LFF50" s="68"/>
      <c r="LFG50" s="68"/>
      <c r="LFH50" s="68"/>
      <c r="LFI50" s="68"/>
      <c r="LFJ50" s="68"/>
      <c r="LFK50" s="68"/>
      <c r="LFL50" s="68"/>
      <c r="LFM50" s="68"/>
      <c r="LFN50" s="68"/>
      <c r="LFO50" s="68"/>
      <c r="LFP50" s="68"/>
      <c r="LFQ50" s="68"/>
      <c r="LFR50" s="68"/>
      <c r="LFS50" s="68"/>
      <c r="LFT50" s="68"/>
      <c r="LFU50" s="68"/>
      <c r="LFV50" s="68"/>
      <c r="LFW50" s="68"/>
      <c r="LFX50" s="68"/>
      <c r="LFY50" s="68"/>
      <c r="LFZ50" s="68"/>
      <c r="LGA50" s="68"/>
      <c r="LGB50" s="68"/>
      <c r="LGC50" s="68"/>
      <c r="LGD50" s="68"/>
      <c r="LGE50" s="68"/>
      <c r="LGF50" s="68"/>
      <c r="LGG50" s="68"/>
      <c r="LGH50" s="68"/>
      <c r="LGI50" s="68"/>
      <c r="LGJ50" s="68"/>
      <c r="LGK50" s="68"/>
      <c r="LGL50" s="68"/>
      <c r="LGM50" s="68"/>
      <c r="LGN50" s="68"/>
      <c r="LGO50" s="68"/>
      <c r="LGP50" s="68"/>
      <c r="LGQ50" s="68"/>
      <c r="LGR50" s="68"/>
      <c r="LGS50" s="68"/>
      <c r="LGT50" s="68"/>
      <c r="LGU50" s="68"/>
      <c r="LGV50" s="68"/>
      <c r="LGW50" s="68"/>
      <c r="LGX50" s="68"/>
      <c r="LGY50" s="68"/>
      <c r="LGZ50" s="68"/>
      <c r="LHA50" s="68"/>
      <c r="LHB50" s="68"/>
      <c r="LHC50" s="68"/>
      <c r="LHD50" s="68"/>
      <c r="LHE50" s="68"/>
      <c r="LHF50" s="68"/>
      <c r="LHG50" s="68"/>
      <c r="LHH50" s="68"/>
      <c r="LHI50" s="68"/>
      <c r="LHJ50" s="68"/>
      <c r="LHK50" s="68"/>
      <c r="LHL50" s="68"/>
      <c r="LHM50" s="68"/>
      <c r="LHN50" s="68"/>
      <c r="LHO50" s="68"/>
      <c r="LHP50" s="68"/>
      <c r="LHQ50" s="68"/>
      <c r="LHR50" s="68"/>
      <c r="LHS50" s="68"/>
      <c r="LHT50" s="68"/>
      <c r="LHU50" s="68"/>
      <c r="LHV50" s="68"/>
      <c r="LHW50" s="68"/>
      <c r="LHX50" s="68"/>
      <c r="LHY50" s="68"/>
      <c r="LHZ50" s="68"/>
      <c r="LIA50" s="68"/>
      <c r="LIB50" s="68"/>
      <c r="LIC50" s="68"/>
      <c r="LID50" s="68"/>
      <c r="LIE50" s="68"/>
      <c r="LIF50" s="68"/>
      <c r="LIG50" s="68"/>
      <c r="LIH50" s="68"/>
      <c r="LII50" s="68"/>
      <c r="LIJ50" s="68"/>
      <c r="LIK50" s="68"/>
      <c r="LIL50" s="68"/>
      <c r="LIM50" s="68"/>
      <c r="LIN50" s="68"/>
      <c r="LIO50" s="68"/>
      <c r="LIP50" s="68"/>
      <c r="LIQ50" s="68"/>
      <c r="LIR50" s="68"/>
      <c r="LIS50" s="68"/>
      <c r="LIT50" s="68"/>
      <c r="LIU50" s="68"/>
      <c r="LIV50" s="68"/>
      <c r="LIW50" s="68"/>
      <c r="LIX50" s="68"/>
      <c r="LIY50" s="68"/>
      <c r="LIZ50" s="68"/>
      <c r="LJA50" s="68"/>
      <c r="LJB50" s="68"/>
      <c r="LJC50" s="68"/>
      <c r="LJD50" s="68"/>
      <c r="LJE50" s="68"/>
      <c r="LJF50" s="68"/>
      <c r="LJG50" s="68"/>
      <c r="LJH50" s="68"/>
      <c r="LJI50" s="68"/>
      <c r="LJJ50" s="68"/>
      <c r="LJK50" s="68"/>
      <c r="LJL50" s="68"/>
      <c r="LJM50" s="68"/>
      <c r="LJN50" s="68"/>
      <c r="LJO50" s="68"/>
      <c r="LJP50" s="68"/>
      <c r="LJQ50" s="68"/>
      <c r="LJR50" s="68"/>
      <c r="LJS50" s="68"/>
      <c r="LJT50" s="68"/>
      <c r="LJU50" s="68"/>
      <c r="LJV50" s="68"/>
      <c r="LJW50" s="68"/>
      <c r="LJX50" s="68"/>
      <c r="LJY50" s="68"/>
      <c r="LJZ50" s="68"/>
      <c r="LKA50" s="68"/>
      <c r="LKB50" s="68"/>
      <c r="LKC50" s="68"/>
      <c r="LKD50" s="68"/>
      <c r="LKE50" s="68"/>
      <c r="LKF50" s="68"/>
      <c r="LKG50" s="68"/>
      <c r="LKH50" s="68"/>
      <c r="LKI50" s="68"/>
      <c r="LKJ50" s="68"/>
      <c r="LKK50" s="68"/>
      <c r="LKL50" s="68"/>
      <c r="LKM50" s="68"/>
      <c r="LKN50" s="68"/>
      <c r="LKO50" s="68"/>
      <c r="LKP50" s="68"/>
      <c r="LKQ50" s="68"/>
      <c r="LKR50" s="68"/>
      <c r="LKS50" s="68"/>
      <c r="LKT50" s="68"/>
      <c r="LKU50" s="68"/>
      <c r="LKV50" s="68"/>
      <c r="LKW50" s="68"/>
      <c r="LKX50" s="68"/>
      <c r="LKY50" s="68"/>
      <c r="LKZ50" s="68"/>
      <c r="LLA50" s="68"/>
      <c r="LLB50" s="68"/>
      <c r="LLC50" s="68"/>
      <c r="LLD50" s="68"/>
      <c r="LLE50" s="68"/>
      <c r="LLF50" s="68"/>
      <c r="LLG50" s="68"/>
      <c r="LLH50" s="68"/>
      <c r="LLI50" s="68"/>
      <c r="LLJ50" s="68"/>
      <c r="LLK50" s="68"/>
      <c r="LLL50" s="68"/>
      <c r="LLM50" s="68"/>
      <c r="LLN50" s="68"/>
      <c r="LLO50" s="68"/>
      <c r="LLP50" s="68"/>
      <c r="LLQ50" s="68"/>
      <c r="LLR50" s="68"/>
      <c r="LLS50" s="68"/>
      <c r="LLT50" s="68"/>
      <c r="LLU50" s="68"/>
      <c r="LLV50" s="68"/>
      <c r="LLW50" s="68"/>
      <c r="LLX50" s="68"/>
      <c r="LLY50" s="68"/>
      <c r="LLZ50" s="68"/>
      <c r="LMA50" s="68"/>
      <c r="LMB50" s="68"/>
      <c r="LMC50" s="68"/>
      <c r="LMD50" s="68"/>
      <c r="LME50" s="68"/>
      <c r="LMF50" s="68"/>
      <c r="LMG50" s="68"/>
      <c r="LMH50" s="68"/>
      <c r="LMI50" s="68"/>
      <c r="LMJ50" s="68"/>
      <c r="LMK50" s="68"/>
      <c r="LML50" s="68"/>
      <c r="LMM50" s="68"/>
      <c r="LMN50" s="68"/>
      <c r="LMO50" s="68"/>
      <c r="LMP50" s="68"/>
      <c r="LMQ50" s="68"/>
      <c r="LMR50" s="68"/>
      <c r="LMS50" s="68"/>
      <c r="LMT50" s="68"/>
      <c r="LMU50" s="68"/>
      <c r="LMV50" s="68"/>
      <c r="LMW50" s="68"/>
      <c r="LMX50" s="68"/>
      <c r="LMY50" s="68"/>
      <c r="LMZ50" s="68"/>
      <c r="LNA50" s="68"/>
      <c r="LNB50" s="68"/>
      <c r="LNC50" s="68"/>
      <c r="LND50" s="68"/>
      <c r="LNE50" s="68"/>
      <c r="LNF50" s="68"/>
      <c r="LNG50" s="68"/>
      <c r="LNH50" s="68"/>
      <c r="LNI50" s="68"/>
      <c r="LNJ50" s="68"/>
      <c r="LNK50" s="68"/>
      <c r="LNL50" s="68"/>
      <c r="LNM50" s="68"/>
      <c r="LNN50" s="68"/>
      <c r="LNO50" s="68"/>
      <c r="LNP50" s="68"/>
      <c r="LNQ50" s="68"/>
      <c r="LNR50" s="68"/>
      <c r="LNS50" s="68"/>
      <c r="LNT50" s="68"/>
      <c r="LNU50" s="68"/>
      <c r="LNV50" s="68"/>
      <c r="LNW50" s="68"/>
      <c r="LNX50" s="68"/>
      <c r="LNY50" s="68"/>
      <c r="LNZ50" s="68"/>
      <c r="LOA50" s="68"/>
      <c r="LOB50" s="68"/>
      <c r="LOC50" s="68"/>
      <c r="LOD50" s="68"/>
      <c r="LOE50" s="68"/>
      <c r="LOF50" s="68"/>
      <c r="LOG50" s="68"/>
      <c r="LOH50" s="68"/>
      <c r="LOI50" s="68"/>
      <c r="LOJ50" s="68"/>
      <c r="LOK50" s="68"/>
      <c r="LOL50" s="68"/>
      <c r="LOM50" s="68"/>
      <c r="LON50" s="68"/>
      <c r="LOO50" s="68"/>
      <c r="LOP50" s="68"/>
      <c r="LOQ50" s="68"/>
      <c r="LOR50" s="68"/>
      <c r="LOS50" s="68"/>
      <c r="LOT50" s="68"/>
      <c r="LOU50" s="68"/>
      <c r="LOV50" s="68"/>
      <c r="LOW50" s="68"/>
      <c r="LOX50" s="68"/>
      <c r="LOY50" s="68"/>
      <c r="LOZ50" s="68"/>
      <c r="LPA50" s="68"/>
      <c r="LPB50" s="68"/>
      <c r="LPC50" s="68"/>
      <c r="LPD50" s="68"/>
      <c r="LPE50" s="68"/>
      <c r="LPF50" s="68"/>
      <c r="LPG50" s="68"/>
      <c r="LPH50" s="68"/>
      <c r="LPI50" s="68"/>
      <c r="LPJ50" s="68"/>
      <c r="LPK50" s="68"/>
      <c r="LPL50" s="68"/>
      <c r="LPM50" s="68"/>
      <c r="LPN50" s="68"/>
      <c r="LPO50" s="68"/>
      <c r="LPP50" s="68"/>
      <c r="LPQ50" s="68"/>
      <c r="LPR50" s="68"/>
      <c r="LPS50" s="68"/>
      <c r="LPT50" s="68"/>
      <c r="LPU50" s="68"/>
      <c r="LPV50" s="68"/>
      <c r="LPW50" s="68"/>
      <c r="LPX50" s="68"/>
      <c r="LPY50" s="68"/>
      <c r="LPZ50" s="68"/>
      <c r="LQA50" s="68"/>
      <c r="LQB50" s="68"/>
      <c r="LQC50" s="68"/>
      <c r="LQD50" s="68"/>
      <c r="LQE50" s="68"/>
      <c r="LQF50" s="68"/>
      <c r="LQG50" s="68"/>
      <c r="LQH50" s="68"/>
      <c r="LQI50" s="68"/>
      <c r="LQJ50" s="68"/>
      <c r="LQK50" s="68"/>
      <c r="LQL50" s="68"/>
      <c r="LQM50" s="68"/>
      <c r="LQN50" s="68"/>
      <c r="LQO50" s="68"/>
      <c r="LQP50" s="68"/>
      <c r="LQQ50" s="68"/>
      <c r="LQR50" s="68"/>
      <c r="LQS50" s="68"/>
      <c r="LQT50" s="68"/>
      <c r="LQU50" s="68"/>
      <c r="LQV50" s="68"/>
      <c r="LQW50" s="68"/>
      <c r="LQX50" s="68"/>
      <c r="LQY50" s="68"/>
      <c r="LQZ50" s="68"/>
      <c r="LRA50" s="68"/>
      <c r="LRB50" s="68"/>
      <c r="LRC50" s="68"/>
      <c r="LRD50" s="68"/>
      <c r="LRE50" s="68"/>
      <c r="LRF50" s="68"/>
      <c r="LRG50" s="68"/>
      <c r="LRH50" s="68"/>
      <c r="LRI50" s="68"/>
      <c r="LRJ50" s="68"/>
      <c r="LRK50" s="68"/>
      <c r="LRL50" s="68"/>
      <c r="LRM50" s="68"/>
      <c r="LRN50" s="68"/>
      <c r="LRO50" s="68"/>
      <c r="LRP50" s="68"/>
      <c r="LRQ50" s="68"/>
      <c r="LRR50" s="68"/>
      <c r="LRS50" s="68"/>
      <c r="LRT50" s="68"/>
      <c r="LRU50" s="68"/>
      <c r="LRV50" s="68"/>
      <c r="LRW50" s="68"/>
      <c r="LRX50" s="68"/>
      <c r="LRY50" s="68"/>
      <c r="LRZ50" s="68"/>
      <c r="LSA50" s="68"/>
      <c r="LSB50" s="68"/>
      <c r="LSC50" s="68"/>
      <c r="LSD50" s="68"/>
      <c r="LSE50" s="68"/>
      <c r="LSF50" s="68"/>
      <c r="LSG50" s="68"/>
      <c r="LSH50" s="68"/>
      <c r="LSI50" s="68"/>
      <c r="LSJ50" s="68"/>
      <c r="LSK50" s="68"/>
      <c r="LSL50" s="68"/>
      <c r="LSM50" s="68"/>
      <c r="LSN50" s="68"/>
      <c r="LSO50" s="68"/>
      <c r="LSP50" s="68"/>
      <c r="LSQ50" s="68"/>
      <c r="LSR50" s="68"/>
      <c r="LSS50" s="68"/>
      <c r="LST50" s="68"/>
      <c r="LSU50" s="68"/>
      <c r="LSV50" s="68"/>
      <c r="LSW50" s="68"/>
      <c r="LSX50" s="68"/>
      <c r="LSY50" s="68"/>
      <c r="LSZ50" s="68"/>
      <c r="LTA50" s="68"/>
      <c r="LTB50" s="68"/>
      <c r="LTC50" s="68"/>
      <c r="LTD50" s="68"/>
      <c r="LTE50" s="68"/>
      <c r="LTF50" s="68"/>
      <c r="LTG50" s="68"/>
      <c r="LTH50" s="68"/>
      <c r="LTI50" s="68"/>
      <c r="LTJ50" s="68"/>
      <c r="LTK50" s="68"/>
      <c r="LTL50" s="68"/>
      <c r="LTM50" s="68"/>
      <c r="LTN50" s="68"/>
      <c r="LTO50" s="68"/>
      <c r="LTP50" s="68"/>
      <c r="LTQ50" s="68"/>
      <c r="LTR50" s="68"/>
      <c r="LTS50" s="68"/>
      <c r="LTT50" s="68"/>
      <c r="LTU50" s="68"/>
      <c r="LTV50" s="68"/>
      <c r="LTW50" s="68"/>
      <c r="LTX50" s="68"/>
      <c r="LTY50" s="68"/>
      <c r="LTZ50" s="68"/>
      <c r="LUA50" s="68"/>
      <c r="LUB50" s="68"/>
      <c r="LUC50" s="68"/>
      <c r="LUD50" s="68"/>
      <c r="LUE50" s="68"/>
      <c r="LUF50" s="68"/>
      <c r="LUG50" s="68"/>
      <c r="LUH50" s="68"/>
      <c r="LUI50" s="68"/>
      <c r="LUJ50" s="68"/>
      <c r="LUK50" s="68"/>
      <c r="LUL50" s="68"/>
      <c r="LUM50" s="68"/>
      <c r="LUN50" s="68"/>
      <c r="LUO50" s="68"/>
      <c r="LUP50" s="68"/>
      <c r="LUQ50" s="68"/>
      <c r="LUR50" s="68"/>
      <c r="LUS50" s="68"/>
      <c r="LUT50" s="68"/>
      <c r="LUU50" s="68"/>
      <c r="LUV50" s="68"/>
      <c r="LUW50" s="68"/>
      <c r="LUX50" s="68"/>
      <c r="LUY50" s="68"/>
      <c r="LUZ50" s="68"/>
      <c r="LVA50" s="68"/>
      <c r="LVB50" s="68"/>
      <c r="LVC50" s="68"/>
      <c r="LVD50" s="68"/>
      <c r="LVE50" s="68"/>
      <c r="LVF50" s="68"/>
      <c r="LVG50" s="68"/>
      <c r="LVH50" s="68"/>
      <c r="LVI50" s="68"/>
      <c r="LVJ50" s="68"/>
      <c r="LVK50" s="68"/>
      <c r="LVL50" s="68"/>
      <c r="LVM50" s="68"/>
      <c r="LVN50" s="68"/>
      <c r="LVO50" s="68"/>
      <c r="LVP50" s="68"/>
      <c r="LVQ50" s="68"/>
      <c r="LVR50" s="68"/>
      <c r="LVS50" s="68"/>
      <c r="LVT50" s="68"/>
      <c r="LVU50" s="68"/>
      <c r="LVV50" s="68"/>
      <c r="LVW50" s="68"/>
      <c r="LVX50" s="68"/>
      <c r="LVY50" s="68"/>
      <c r="LVZ50" s="68"/>
      <c r="LWA50" s="68"/>
      <c r="LWB50" s="68"/>
      <c r="LWC50" s="68"/>
      <c r="LWD50" s="68"/>
      <c r="LWE50" s="68"/>
      <c r="LWF50" s="68"/>
      <c r="LWG50" s="68"/>
      <c r="LWH50" s="68"/>
      <c r="LWI50" s="68"/>
      <c r="LWJ50" s="68"/>
      <c r="LWK50" s="68"/>
      <c r="LWL50" s="68"/>
      <c r="LWM50" s="68"/>
      <c r="LWN50" s="68"/>
      <c r="LWO50" s="68"/>
      <c r="LWP50" s="68"/>
      <c r="LWQ50" s="68"/>
      <c r="LWR50" s="68"/>
      <c r="LWS50" s="68"/>
      <c r="LWT50" s="68"/>
      <c r="LWU50" s="68"/>
      <c r="LWV50" s="68"/>
      <c r="LWW50" s="68"/>
      <c r="LWX50" s="68"/>
      <c r="LWY50" s="68"/>
      <c r="LWZ50" s="68"/>
      <c r="LXA50" s="68"/>
      <c r="LXB50" s="68"/>
      <c r="LXC50" s="68"/>
      <c r="LXD50" s="68"/>
      <c r="LXE50" s="68"/>
      <c r="LXF50" s="68"/>
      <c r="LXG50" s="68"/>
      <c r="LXH50" s="68"/>
      <c r="LXI50" s="68"/>
      <c r="LXJ50" s="68"/>
      <c r="LXK50" s="68"/>
      <c r="LXL50" s="68"/>
      <c r="LXM50" s="68"/>
      <c r="LXN50" s="68"/>
      <c r="LXO50" s="68"/>
      <c r="LXP50" s="68"/>
      <c r="LXQ50" s="68"/>
      <c r="LXR50" s="68"/>
      <c r="LXS50" s="68"/>
      <c r="LXT50" s="68"/>
      <c r="LXU50" s="68"/>
      <c r="LXV50" s="68"/>
      <c r="LXW50" s="68"/>
      <c r="LXX50" s="68"/>
      <c r="LXY50" s="68"/>
      <c r="LXZ50" s="68"/>
      <c r="LYA50" s="68"/>
      <c r="LYB50" s="68"/>
      <c r="LYC50" s="68"/>
      <c r="LYD50" s="68"/>
      <c r="LYE50" s="68"/>
      <c r="LYF50" s="68"/>
      <c r="LYG50" s="68"/>
      <c r="LYH50" s="68"/>
      <c r="LYI50" s="68"/>
      <c r="LYJ50" s="68"/>
      <c r="LYK50" s="68"/>
      <c r="LYL50" s="68"/>
      <c r="LYM50" s="68"/>
      <c r="LYN50" s="68"/>
      <c r="LYO50" s="68"/>
      <c r="LYP50" s="68"/>
      <c r="LYQ50" s="68"/>
      <c r="LYR50" s="68"/>
      <c r="LYS50" s="68"/>
      <c r="LYT50" s="68"/>
      <c r="LYU50" s="68"/>
      <c r="LYV50" s="68"/>
      <c r="LYW50" s="68"/>
      <c r="LYX50" s="68"/>
      <c r="LYY50" s="68"/>
      <c r="LYZ50" s="68"/>
      <c r="LZA50" s="68"/>
      <c r="LZB50" s="68"/>
      <c r="LZC50" s="68"/>
      <c r="LZD50" s="68"/>
      <c r="LZE50" s="68"/>
      <c r="LZF50" s="68"/>
      <c r="LZG50" s="68"/>
      <c r="LZH50" s="68"/>
      <c r="LZI50" s="68"/>
      <c r="LZJ50" s="68"/>
      <c r="LZK50" s="68"/>
      <c r="LZL50" s="68"/>
      <c r="LZM50" s="68"/>
      <c r="LZN50" s="68"/>
      <c r="LZO50" s="68"/>
      <c r="LZP50" s="68"/>
      <c r="LZQ50" s="68"/>
      <c r="LZR50" s="68"/>
      <c r="LZS50" s="68"/>
      <c r="LZT50" s="68"/>
      <c r="LZU50" s="68"/>
      <c r="LZV50" s="68"/>
      <c r="LZW50" s="68"/>
      <c r="LZX50" s="68"/>
      <c r="LZY50" s="68"/>
      <c r="LZZ50" s="68"/>
      <c r="MAA50" s="68"/>
      <c r="MAB50" s="68"/>
      <c r="MAC50" s="68"/>
      <c r="MAD50" s="68"/>
      <c r="MAE50" s="68"/>
      <c r="MAF50" s="68"/>
      <c r="MAG50" s="68"/>
      <c r="MAH50" s="68"/>
      <c r="MAI50" s="68"/>
      <c r="MAJ50" s="68"/>
      <c r="MAK50" s="68"/>
      <c r="MAL50" s="68"/>
      <c r="MAM50" s="68"/>
      <c r="MAN50" s="68"/>
      <c r="MAO50" s="68"/>
      <c r="MAP50" s="68"/>
      <c r="MAQ50" s="68"/>
      <c r="MAR50" s="68"/>
      <c r="MAS50" s="68"/>
      <c r="MAT50" s="68"/>
      <c r="MAU50" s="68"/>
      <c r="MAV50" s="68"/>
      <c r="MAW50" s="68"/>
      <c r="MAX50" s="68"/>
      <c r="MAY50" s="68"/>
      <c r="MAZ50" s="68"/>
      <c r="MBA50" s="68"/>
      <c r="MBB50" s="68"/>
      <c r="MBC50" s="68"/>
      <c r="MBD50" s="68"/>
      <c r="MBE50" s="68"/>
      <c r="MBF50" s="68"/>
      <c r="MBG50" s="68"/>
      <c r="MBH50" s="68"/>
      <c r="MBI50" s="68"/>
      <c r="MBJ50" s="68"/>
      <c r="MBK50" s="68"/>
      <c r="MBL50" s="68"/>
      <c r="MBM50" s="68"/>
      <c r="MBN50" s="68"/>
      <c r="MBO50" s="68"/>
      <c r="MBP50" s="68"/>
      <c r="MBQ50" s="68"/>
      <c r="MBR50" s="68"/>
      <c r="MBS50" s="68"/>
      <c r="MBT50" s="68"/>
      <c r="MBU50" s="68"/>
      <c r="MBV50" s="68"/>
      <c r="MBW50" s="68"/>
      <c r="MBX50" s="68"/>
      <c r="MBY50" s="68"/>
      <c r="MBZ50" s="68"/>
      <c r="MCA50" s="68"/>
      <c r="MCB50" s="68"/>
      <c r="MCC50" s="68"/>
      <c r="MCD50" s="68"/>
      <c r="MCE50" s="68"/>
      <c r="MCF50" s="68"/>
      <c r="MCG50" s="68"/>
      <c r="MCH50" s="68"/>
      <c r="MCI50" s="68"/>
      <c r="MCJ50" s="68"/>
      <c r="MCK50" s="68"/>
      <c r="MCL50" s="68"/>
      <c r="MCM50" s="68"/>
      <c r="MCN50" s="68"/>
      <c r="MCO50" s="68"/>
      <c r="MCP50" s="68"/>
      <c r="MCQ50" s="68"/>
      <c r="MCR50" s="68"/>
      <c r="MCS50" s="68"/>
      <c r="MCT50" s="68"/>
      <c r="MCU50" s="68"/>
      <c r="MCV50" s="68"/>
      <c r="MCW50" s="68"/>
      <c r="MCX50" s="68"/>
      <c r="MCY50" s="68"/>
      <c r="MCZ50" s="68"/>
      <c r="MDA50" s="68"/>
      <c r="MDB50" s="68"/>
      <c r="MDC50" s="68"/>
      <c r="MDD50" s="68"/>
      <c r="MDE50" s="68"/>
      <c r="MDF50" s="68"/>
      <c r="MDG50" s="68"/>
      <c r="MDH50" s="68"/>
      <c r="MDI50" s="68"/>
      <c r="MDJ50" s="68"/>
      <c r="MDK50" s="68"/>
      <c r="MDL50" s="68"/>
      <c r="MDM50" s="68"/>
      <c r="MDN50" s="68"/>
      <c r="MDO50" s="68"/>
      <c r="MDP50" s="68"/>
      <c r="MDQ50" s="68"/>
      <c r="MDR50" s="68"/>
      <c r="MDS50" s="68"/>
      <c r="MDT50" s="68"/>
      <c r="MDU50" s="68"/>
      <c r="MDV50" s="68"/>
      <c r="MDW50" s="68"/>
      <c r="MDX50" s="68"/>
      <c r="MDY50" s="68"/>
      <c r="MDZ50" s="68"/>
      <c r="MEA50" s="68"/>
      <c r="MEB50" s="68"/>
      <c r="MEC50" s="68"/>
      <c r="MED50" s="68"/>
      <c r="MEE50" s="68"/>
      <c r="MEF50" s="68"/>
      <c r="MEG50" s="68"/>
      <c r="MEH50" s="68"/>
      <c r="MEI50" s="68"/>
      <c r="MEJ50" s="68"/>
      <c r="MEK50" s="68"/>
      <c r="MEL50" s="68"/>
      <c r="MEM50" s="68"/>
      <c r="MEN50" s="68"/>
      <c r="MEO50" s="68"/>
      <c r="MEP50" s="68"/>
      <c r="MEQ50" s="68"/>
      <c r="MER50" s="68"/>
      <c r="MES50" s="68"/>
      <c r="MET50" s="68"/>
      <c r="MEU50" s="68"/>
      <c r="MEV50" s="68"/>
      <c r="MEW50" s="68"/>
      <c r="MEX50" s="68"/>
      <c r="MEY50" s="68"/>
      <c r="MEZ50" s="68"/>
      <c r="MFA50" s="68"/>
      <c r="MFB50" s="68"/>
      <c r="MFC50" s="68"/>
      <c r="MFD50" s="68"/>
      <c r="MFE50" s="68"/>
      <c r="MFF50" s="68"/>
      <c r="MFG50" s="68"/>
      <c r="MFH50" s="68"/>
      <c r="MFI50" s="68"/>
      <c r="MFJ50" s="68"/>
      <c r="MFK50" s="68"/>
      <c r="MFL50" s="68"/>
      <c r="MFM50" s="68"/>
      <c r="MFN50" s="68"/>
      <c r="MFO50" s="68"/>
      <c r="MFP50" s="68"/>
      <c r="MFQ50" s="68"/>
      <c r="MFR50" s="68"/>
      <c r="MFS50" s="68"/>
      <c r="MFT50" s="68"/>
      <c r="MFU50" s="68"/>
      <c r="MFV50" s="68"/>
      <c r="MFW50" s="68"/>
      <c r="MFX50" s="68"/>
      <c r="MFY50" s="68"/>
      <c r="MFZ50" s="68"/>
      <c r="MGA50" s="68"/>
      <c r="MGB50" s="68"/>
      <c r="MGC50" s="68"/>
      <c r="MGD50" s="68"/>
      <c r="MGE50" s="68"/>
      <c r="MGF50" s="68"/>
      <c r="MGG50" s="68"/>
      <c r="MGH50" s="68"/>
      <c r="MGI50" s="68"/>
      <c r="MGJ50" s="68"/>
      <c r="MGK50" s="68"/>
      <c r="MGL50" s="68"/>
      <c r="MGM50" s="68"/>
      <c r="MGN50" s="68"/>
      <c r="MGO50" s="68"/>
      <c r="MGP50" s="68"/>
      <c r="MGQ50" s="68"/>
      <c r="MGR50" s="68"/>
      <c r="MGS50" s="68"/>
      <c r="MGT50" s="68"/>
      <c r="MGU50" s="68"/>
      <c r="MGV50" s="68"/>
      <c r="MGW50" s="68"/>
      <c r="MGX50" s="68"/>
      <c r="MGY50" s="68"/>
      <c r="MGZ50" s="68"/>
      <c r="MHA50" s="68"/>
      <c r="MHB50" s="68"/>
      <c r="MHC50" s="68"/>
      <c r="MHD50" s="68"/>
      <c r="MHE50" s="68"/>
      <c r="MHF50" s="68"/>
      <c r="MHG50" s="68"/>
      <c r="MHH50" s="68"/>
      <c r="MHI50" s="68"/>
      <c r="MHJ50" s="68"/>
      <c r="MHK50" s="68"/>
      <c r="MHL50" s="68"/>
      <c r="MHM50" s="68"/>
      <c r="MHN50" s="68"/>
      <c r="MHO50" s="68"/>
      <c r="MHP50" s="68"/>
      <c r="MHQ50" s="68"/>
      <c r="MHR50" s="68"/>
      <c r="MHS50" s="68"/>
      <c r="MHT50" s="68"/>
      <c r="MHU50" s="68"/>
      <c r="MHV50" s="68"/>
      <c r="MHW50" s="68"/>
      <c r="MHX50" s="68"/>
      <c r="MHY50" s="68"/>
      <c r="MHZ50" s="68"/>
      <c r="MIA50" s="68"/>
      <c r="MIB50" s="68"/>
      <c r="MIC50" s="68"/>
      <c r="MID50" s="68"/>
      <c r="MIE50" s="68"/>
      <c r="MIF50" s="68"/>
      <c r="MIG50" s="68"/>
      <c r="MIH50" s="68"/>
      <c r="MII50" s="68"/>
      <c r="MIJ50" s="68"/>
      <c r="MIK50" s="68"/>
      <c r="MIL50" s="68"/>
      <c r="MIM50" s="68"/>
      <c r="MIN50" s="68"/>
      <c r="MIO50" s="68"/>
      <c r="MIP50" s="68"/>
      <c r="MIQ50" s="68"/>
      <c r="MIR50" s="68"/>
      <c r="MIS50" s="68"/>
      <c r="MIT50" s="68"/>
      <c r="MIU50" s="68"/>
      <c r="MIV50" s="68"/>
      <c r="MIW50" s="68"/>
      <c r="MIX50" s="68"/>
      <c r="MIY50" s="68"/>
      <c r="MIZ50" s="68"/>
      <c r="MJA50" s="68"/>
      <c r="MJB50" s="68"/>
      <c r="MJC50" s="68"/>
      <c r="MJD50" s="68"/>
      <c r="MJE50" s="68"/>
      <c r="MJF50" s="68"/>
      <c r="MJG50" s="68"/>
      <c r="MJH50" s="68"/>
      <c r="MJI50" s="68"/>
      <c r="MJJ50" s="68"/>
      <c r="MJK50" s="68"/>
      <c r="MJL50" s="68"/>
      <c r="MJM50" s="68"/>
      <c r="MJN50" s="68"/>
      <c r="MJO50" s="68"/>
      <c r="MJP50" s="68"/>
      <c r="MJQ50" s="68"/>
      <c r="MJR50" s="68"/>
      <c r="MJS50" s="68"/>
      <c r="MJT50" s="68"/>
      <c r="MJU50" s="68"/>
      <c r="MJV50" s="68"/>
      <c r="MJW50" s="68"/>
      <c r="MJX50" s="68"/>
      <c r="MJY50" s="68"/>
      <c r="MJZ50" s="68"/>
      <c r="MKA50" s="68"/>
      <c r="MKB50" s="68"/>
      <c r="MKC50" s="68"/>
      <c r="MKD50" s="68"/>
      <c r="MKE50" s="68"/>
      <c r="MKF50" s="68"/>
      <c r="MKG50" s="68"/>
      <c r="MKH50" s="68"/>
      <c r="MKI50" s="68"/>
      <c r="MKJ50" s="68"/>
      <c r="MKK50" s="68"/>
      <c r="MKL50" s="68"/>
      <c r="MKM50" s="68"/>
      <c r="MKN50" s="68"/>
      <c r="MKO50" s="68"/>
      <c r="MKP50" s="68"/>
      <c r="MKQ50" s="68"/>
      <c r="MKR50" s="68"/>
      <c r="MKS50" s="68"/>
      <c r="MKT50" s="68"/>
      <c r="MKU50" s="68"/>
      <c r="MKV50" s="68"/>
      <c r="MKW50" s="68"/>
      <c r="MKX50" s="68"/>
      <c r="MKY50" s="68"/>
      <c r="MKZ50" s="68"/>
      <c r="MLA50" s="68"/>
      <c r="MLB50" s="68"/>
      <c r="MLC50" s="68"/>
      <c r="MLD50" s="68"/>
      <c r="MLE50" s="68"/>
      <c r="MLF50" s="68"/>
      <c r="MLG50" s="68"/>
      <c r="MLH50" s="68"/>
      <c r="MLI50" s="68"/>
      <c r="MLJ50" s="68"/>
      <c r="MLK50" s="68"/>
      <c r="MLL50" s="68"/>
      <c r="MLM50" s="68"/>
      <c r="MLN50" s="68"/>
      <c r="MLO50" s="68"/>
      <c r="MLP50" s="68"/>
      <c r="MLQ50" s="68"/>
      <c r="MLR50" s="68"/>
      <c r="MLS50" s="68"/>
      <c r="MLT50" s="68"/>
      <c r="MLU50" s="68"/>
      <c r="MLV50" s="68"/>
      <c r="MLW50" s="68"/>
      <c r="MLX50" s="68"/>
      <c r="MLY50" s="68"/>
      <c r="MLZ50" s="68"/>
      <c r="MMA50" s="68"/>
      <c r="MMB50" s="68"/>
      <c r="MMC50" s="68"/>
      <c r="MMD50" s="68"/>
      <c r="MME50" s="68"/>
      <c r="MMF50" s="68"/>
      <c r="MMG50" s="68"/>
      <c r="MMH50" s="68"/>
      <c r="MMI50" s="68"/>
      <c r="MMJ50" s="68"/>
      <c r="MMK50" s="68"/>
      <c r="MML50" s="68"/>
      <c r="MMM50" s="68"/>
      <c r="MMN50" s="68"/>
      <c r="MMO50" s="68"/>
      <c r="MMP50" s="68"/>
      <c r="MMQ50" s="68"/>
      <c r="MMR50" s="68"/>
      <c r="MMS50" s="68"/>
      <c r="MMT50" s="68"/>
      <c r="MMU50" s="68"/>
      <c r="MMV50" s="68"/>
      <c r="MMW50" s="68"/>
      <c r="MMX50" s="68"/>
      <c r="MMY50" s="68"/>
      <c r="MMZ50" s="68"/>
      <c r="MNA50" s="68"/>
      <c r="MNB50" s="68"/>
      <c r="MNC50" s="68"/>
      <c r="MND50" s="68"/>
      <c r="MNE50" s="68"/>
      <c r="MNF50" s="68"/>
      <c r="MNG50" s="68"/>
      <c r="MNH50" s="68"/>
      <c r="MNI50" s="68"/>
      <c r="MNJ50" s="68"/>
      <c r="MNK50" s="68"/>
      <c r="MNL50" s="68"/>
      <c r="MNM50" s="68"/>
      <c r="MNN50" s="68"/>
      <c r="MNO50" s="68"/>
      <c r="MNP50" s="68"/>
      <c r="MNQ50" s="68"/>
      <c r="MNR50" s="68"/>
      <c r="MNS50" s="68"/>
      <c r="MNT50" s="68"/>
      <c r="MNU50" s="68"/>
      <c r="MNV50" s="68"/>
      <c r="MNW50" s="68"/>
      <c r="MNX50" s="68"/>
      <c r="MNY50" s="68"/>
      <c r="MNZ50" s="68"/>
      <c r="MOA50" s="68"/>
      <c r="MOB50" s="68"/>
      <c r="MOC50" s="68"/>
      <c r="MOD50" s="68"/>
      <c r="MOE50" s="68"/>
      <c r="MOF50" s="68"/>
      <c r="MOG50" s="68"/>
      <c r="MOH50" s="68"/>
      <c r="MOI50" s="68"/>
      <c r="MOJ50" s="68"/>
      <c r="MOK50" s="68"/>
      <c r="MOL50" s="68"/>
      <c r="MOM50" s="68"/>
      <c r="MON50" s="68"/>
      <c r="MOO50" s="68"/>
      <c r="MOP50" s="68"/>
      <c r="MOQ50" s="68"/>
      <c r="MOR50" s="68"/>
      <c r="MOS50" s="68"/>
      <c r="MOT50" s="68"/>
      <c r="MOU50" s="68"/>
      <c r="MOV50" s="68"/>
      <c r="MOW50" s="68"/>
      <c r="MOX50" s="68"/>
      <c r="MOY50" s="68"/>
      <c r="MOZ50" s="68"/>
      <c r="MPA50" s="68"/>
      <c r="MPB50" s="68"/>
      <c r="MPC50" s="68"/>
      <c r="MPD50" s="68"/>
      <c r="MPE50" s="68"/>
      <c r="MPF50" s="68"/>
      <c r="MPG50" s="68"/>
      <c r="MPH50" s="68"/>
      <c r="MPI50" s="68"/>
      <c r="MPJ50" s="68"/>
      <c r="MPK50" s="68"/>
      <c r="MPL50" s="68"/>
      <c r="MPM50" s="68"/>
      <c r="MPN50" s="68"/>
      <c r="MPO50" s="68"/>
      <c r="MPP50" s="68"/>
      <c r="MPQ50" s="68"/>
      <c r="MPR50" s="68"/>
      <c r="MPS50" s="68"/>
      <c r="MPT50" s="68"/>
      <c r="MPU50" s="68"/>
      <c r="MPV50" s="68"/>
      <c r="MPW50" s="68"/>
      <c r="MPX50" s="68"/>
      <c r="MPY50" s="68"/>
      <c r="MPZ50" s="68"/>
      <c r="MQA50" s="68"/>
      <c r="MQB50" s="68"/>
      <c r="MQC50" s="68"/>
      <c r="MQD50" s="68"/>
      <c r="MQE50" s="68"/>
      <c r="MQF50" s="68"/>
      <c r="MQG50" s="68"/>
      <c r="MQH50" s="68"/>
      <c r="MQI50" s="68"/>
      <c r="MQJ50" s="68"/>
      <c r="MQK50" s="68"/>
      <c r="MQL50" s="68"/>
      <c r="MQM50" s="68"/>
      <c r="MQN50" s="68"/>
      <c r="MQO50" s="68"/>
      <c r="MQP50" s="68"/>
      <c r="MQQ50" s="68"/>
      <c r="MQR50" s="68"/>
      <c r="MQS50" s="68"/>
      <c r="MQT50" s="68"/>
      <c r="MQU50" s="68"/>
      <c r="MQV50" s="68"/>
      <c r="MQW50" s="68"/>
      <c r="MQX50" s="68"/>
      <c r="MQY50" s="68"/>
      <c r="MQZ50" s="68"/>
      <c r="MRA50" s="68"/>
      <c r="MRB50" s="68"/>
      <c r="MRC50" s="68"/>
      <c r="MRD50" s="68"/>
      <c r="MRE50" s="68"/>
      <c r="MRF50" s="68"/>
      <c r="MRG50" s="68"/>
      <c r="MRH50" s="68"/>
      <c r="MRI50" s="68"/>
      <c r="MRJ50" s="68"/>
      <c r="MRK50" s="68"/>
      <c r="MRL50" s="68"/>
      <c r="MRM50" s="68"/>
      <c r="MRN50" s="68"/>
      <c r="MRO50" s="68"/>
      <c r="MRP50" s="68"/>
      <c r="MRQ50" s="68"/>
      <c r="MRR50" s="68"/>
      <c r="MRS50" s="68"/>
      <c r="MRT50" s="68"/>
      <c r="MRU50" s="68"/>
      <c r="MRV50" s="68"/>
      <c r="MRW50" s="68"/>
      <c r="MRX50" s="68"/>
      <c r="MRY50" s="68"/>
      <c r="MRZ50" s="68"/>
      <c r="MSA50" s="68"/>
      <c r="MSB50" s="68"/>
      <c r="MSC50" s="68"/>
      <c r="MSD50" s="68"/>
      <c r="MSE50" s="68"/>
      <c r="MSF50" s="68"/>
      <c r="MSG50" s="68"/>
      <c r="MSH50" s="68"/>
      <c r="MSI50" s="68"/>
      <c r="MSJ50" s="68"/>
      <c r="MSK50" s="68"/>
      <c r="MSL50" s="68"/>
      <c r="MSM50" s="68"/>
      <c r="MSN50" s="68"/>
      <c r="MSO50" s="68"/>
      <c r="MSP50" s="68"/>
      <c r="MSQ50" s="68"/>
      <c r="MSR50" s="68"/>
      <c r="MSS50" s="68"/>
      <c r="MST50" s="68"/>
      <c r="MSU50" s="68"/>
      <c r="MSV50" s="68"/>
      <c r="MSW50" s="68"/>
      <c r="MSX50" s="68"/>
      <c r="MSY50" s="68"/>
      <c r="MSZ50" s="68"/>
      <c r="MTA50" s="68"/>
      <c r="MTB50" s="68"/>
      <c r="MTC50" s="68"/>
      <c r="MTD50" s="68"/>
      <c r="MTE50" s="68"/>
      <c r="MTF50" s="68"/>
      <c r="MTG50" s="68"/>
      <c r="MTH50" s="68"/>
      <c r="MTI50" s="68"/>
      <c r="MTJ50" s="68"/>
      <c r="MTK50" s="68"/>
      <c r="MTL50" s="68"/>
      <c r="MTM50" s="68"/>
      <c r="MTN50" s="68"/>
      <c r="MTO50" s="68"/>
      <c r="MTP50" s="68"/>
      <c r="MTQ50" s="68"/>
      <c r="MTR50" s="68"/>
      <c r="MTS50" s="68"/>
      <c r="MTT50" s="68"/>
      <c r="MTU50" s="68"/>
      <c r="MTV50" s="68"/>
      <c r="MTW50" s="68"/>
      <c r="MTX50" s="68"/>
      <c r="MTY50" s="68"/>
      <c r="MTZ50" s="68"/>
      <c r="MUA50" s="68"/>
      <c r="MUB50" s="68"/>
      <c r="MUC50" s="68"/>
      <c r="MUD50" s="68"/>
      <c r="MUE50" s="68"/>
      <c r="MUF50" s="68"/>
      <c r="MUG50" s="68"/>
      <c r="MUH50" s="68"/>
      <c r="MUI50" s="68"/>
      <c r="MUJ50" s="68"/>
      <c r="MUK50" s="68"/>
      <c r="MUL50" s="68"/>
      <c r="MUM50" s="68"/>
      <c r="MUN50" s="68"/>
      <c r="MUO50" s="68"/>
      <c r="MUP50" s="68"/>
      <c r="MUQ50" s="68"/>
      <c r="MUR50" s="68"/>
      <c r="MUS50" s="68"/>
      <c r="MUT50" s="68"/>
      <c r="MUU50" s="68"/>
      <c r="MUV50" s="68"/>
      <c r="MUW50" s="68"/>
      <c r="MUX50" s="68"/>
      <c r="MUY50" s="68"/>
      <c r="MUZ50" s="68"/>
      <c r="MVA50" s="68"/>
      <c r="MVB50" s="68"/>
      <c r="MVC50" s="68"/>
      <c r="MVD50" s="68"/>
      <c r="MVE50" s="68"/>
      <c r="MVF50" s="68"/>
      <c r="MVG50" s="68"/>
      <c r="MVH50" s="68"/>
      <c r="MVI50" s="68"/>
      <c r="MVJ50" s="68"/>
      <c r="MVK50" s="68"/>
      <c r="MVL50" s="68"/>
      <c r="MVM50" s="68"/>
      <c r="MVN50" s="68"/>
      <c r="MVO50" s="68"/>
      <c r="MVP50" s="68"/>
      <c r="MVQ50" s="68"/>
      <c r="MVR50" s="68"/>
      <c r="MVS50" s="68"/>
      <c r="MVT50" s="68"/>
      <c r="MVU50" s="68"/>
      <c r="MVV50" s="68"/>
      <c r="MVW50" s="68"/>
      <c r="MVX50" s="68"/>
      <c r="MVY50" s="68"/>
      <c r="MVZ50" s="68"/>
      <c r="MWA50" s="68"/>
      <c r="MWB50" s="68"/>
      <c r="MWC50" s="68"/>
      <c r="MWD50" s="68"/>
      <c r="MWE50" s="68"/>
      <c r="MWF50" s="68"/>
      <c r="MWG50" s="68"/>
      <c r="MWH50" s="68"/>
      <c r="MWI50" s="68"/>
      <c r="MWJ50" s="68"/>
      <c r="MWK50" s="68"/>
      <c r="MWL50" s="68"/>
      <c r="MWM50" s="68"/>
      <c r="MWN50" s="68"/>
      <c r="MWO50" s="68"/>
      <c r="MWP50" s="68"/>
      <c r="MWQ50" s="68"/>
      <c r="MWR50" s="68"/>
      <c r="MWS50" s="68"/>
      <c r="MWT50" s="68"/>
      <c r="MWU50" s="68"/>
      <c r="MWV50" s="68"/>
      <c r="MWW50" s="68"/>
      <c r="MWX50" s="68"/>
      <c r="MWY50" s="68"/>
      <c r="MWZ50" s="68"/>
      <c r="MXA50" s="68"/>
      <c r="MXB50" s="68"/>
      <c r="MXC50" s="68"/>
      <c r="MXD50" s="68"/>
      <c r="MXE50" s="68"/>
      <c r="MXF50" s="68"/>
      <c r="MXG50" s="68"/>
      <c r="MXH50" s="68"/>
      <c r="MXI50" s="68"/>
      <c r="MXJ50" s="68"/>
      <c r="MXK50" s="68"/>
      <c r="MXL50" s="68"/>
      <c r="MXM50" s="68"/>
      <c r="MXN50" s="68"/>
      <c r="MXO50" s="68"/>
      <c r="MXP50" s="68"/>
      <c r="MXQ50" s="68"/>
      <c r="MXR50" s="68"/>
      <c r="MXS50" s="68"/>
      <c r="MXT50" s="68"/>
      <c r="MXU50" s="68"/>
      <c r="MXV50" s="68"/>
      <c r="MXW50" s="68"/>
      <c r="MXX50" s="68"/>
      <c r="MXY50" s="68"/>
      <c r="MXZ50" s="68"/>
      <c r="MYA50" s="68"/>
      <c r="MYB50" s="68"/>
      <c r="MYC50" s="68"/>
      <c r="MYD50" s="68"/>
      <c r="MYE50" s="68"/>
      <c r="MYF50" s="68"/>
      <c r="MYG50" s="68"/>
      <c r="MYH50" s="68"/>
      <c r="MYI50" s="68"/>
      <c r="MYJ50" s="68"/>
      <c r="MYK50" s="68"/>
      <c r="MYL50" s="68"/>
      <c r="MYM50" s="68"/>
      <c r="MYN50" s="68"/>
      <c r="MYO50" s="68"/>
      <c r="MYP50" s="68"/>
      <c r="MYQ50" s="68"/>
      <c r="MYR50" s="68"/>
      <c r="MYS50" s="68"/>
      <c r="MYT50" s="68"/>
      <c r="MYU50" s="68"/>
      <c r="MYV50" s="68"/>
      <c r="MYW50" s="68"/>
      <c r="MYX50" s="68"/>
      <c r="MYY50" s="68"/>
      <c r="MYZ50" s="68"/>
      <c r="MZA50" s="68"/>
      <c r="MZB50" s="68"/>
      <c r="MZC50" s="68"/>
      <c r="MZD50" s="68"/>
      <c r="MZE50" s="68"/>
      <c r="MZF50" s="68"/>
      <c r="MZG50" s="68"/>
      <c r="MZH50" s="68"/>
      <c r="MZI50" s="68"/>
      <c r="MZJ50" s="68"/>
      <c r="MZK50" s="68"/>
      <c r="MZL50" s="68"/>
      <c r="MZM50" s="68"/>
      <c r="MZN50" s="68"/>
      <c r="MZO50" s="68"/>
      <c r="MZP50" s="68"/>
      <c r="MZQ50" s="68"/>
      <c r="MZR50" s="68"/>
      <c r="MZS50" s="68"/>
      <c r="MZT50" s="68"/>
      <c r="MZU50" s="68"/>
      <c r="MZV50" s="68"/>
      <c r="MZW50" s="68"/>
      <c r="MZX50" s="68"/>
      <c r="MZY50" s="68"/>
      <c r="MZZ50" s="68"/>
      <c r="NAA50" s="68"/>
      <c r="NAB50" s="68"/>
      <c r="NAC50" s="68"/>
      <c r="NAD50" s="68"/>
      <c r="NAE50" s="68"/>
      <c r="NAF50" s="68"/>
      <c r="NAG50" s="68"/>
      <c r="NAH50" s="68"/>
      <c r="NAI50" s="68"/>
      <c r="NAJ50" s="68"/>
      <c r="NAK50" s="68"/>
      <c r="NAL50" s="68"/>
      <c r="NAM50" s="68"/>
      <c r="NAN50" s="68"/>
      <c r="NAO50" s="68"/>
      <c r="NAP50" s="68"/>
      <c r="NAQ50" s="68"/>
      <c r="NAR50" s="68"/>
      <c r="NAS50" s="68"/>
      <c r="NAT50" s="68"/>
      <c r="NAU50" s="68"/>
      <c r="NAV50" s="68"/>
      <c r="NAW50" s="68"/>
      <c r="NAX50" s="68"/>
      <c r="NAY50" s="68"/>
      <c r="NAZ50" s="68"/>
      <c r="NBA50" s="68"/>
      <c r="NBB50" s="68"/>
      <c r="NBC50" s="68"/>
      <c r="NBD50" s="68"/>
      <c r="NBE50" s="68"/>
      <c r="NBF50" s="68"/>
      <c r="NBG50" s="68"/>
      <c r="NBH50" s="68"/>
      <c r="NBI50" s="68"/>
      <c r="NBJ50" s="68"/>
      <c r="NBK50" s="68"/>
      <c r="NBL50" s="68"/>
      <c r="NBM50" s="68"/>
      <c r="NBN50" s="68"/>
      <c r="NBO50" s="68"/>
      <c r="NBP50" s="68"/>
      <c r="NBQ50" s="68"/>
      <c r="NBR50" s="68"/>
      <c r="NBS50" s="68"/>
      <c r="NBT50" s="68"/>
      <c r="NBU50" s="68"/>
      <c r="NBV50" s="68"/>
      <c r="NBW50" s="68"/>
      <c r="NBX50" s="68"/>
      <c r="NBY50" s="68"/>
      <c r="NBZ50" s="68"/>
      <c r="NCA50" s="68"/>
      <c r="NCB50" s="68"/>
      <c r="NCC50" s="68"/>
      <c r="NCD50" s="68"/>
      <c r="NCE50" s="68"/>
      <c r="NCF50" s="68"/>
      <c r="NCG50" s="68"/>
      <c r="NCH50" s="68"/>
      <c r="NCI50" s="68"/>
      <c r="NCJ50" s="68"/>
      <c r="NCK50" s="68"/>
      <c r="NCL50" s="68"/>
      <c r="NCM50" s="68"/>
      <c r="NCN50" s="68"/>
      <c r="NCO50" s="68"/>
      <c r="NCP50" s="68"/>
      <c r="NCQ50" s="68"/>
      <c r="NCR50" s="68"/>
      <c r="NCS50" s="68"/>
      <c r="NCT50" s="68"/>
      <c r="NCU50" s="68"/>
      <c r="NCV50" s="68"/>
      <c r="NCW50" s="68"/>
      <c r="NCX50" s="68"/>
      <c r="NCY50" s="68"/>
      <c r="NCZ50" s="68"/>
      <c r="NDA50" s="68"/>
      <c r="NDB50" s="68"/>
      <c r="NDC50" s="68"/>
      <c r="NDD50" s="68"/>
      <c r="NDE50" s="68"/>
      <c r="NDF50" s="68"/>
      <c r="NDG50" s="68"/>
      <c r="NDH50" s="68"/>
      <c r="NDI50" s="68"/>
      <c r="NDJ50" s="68"/>
      <c r="NDK50" s="68"/>
      <c r="NDL50" s="68"/>
      <c r="NDM50" s="68"/>
      <c r="NDN50" s="68"/>
      <c r="NDO50" s="68"/>
      <c r="NDP50" s="68"/>
      <c r="NDQ50" s="68"/>
      <c r="NDR50" s="68"/>
      <c r="NDS50" s="68"/>
      <c r="NDT50" s="68"/>
      <c r="NDU50" s="68"/>
      <c r="NDV50" s="68"/>
      <c r="NDW50" s="68"/>
      <c r="NDX50" s="68"/>
      <c r="NDY50" s="68"/>
      <c r="NDZ50" s="68"/>
      <c r="NEA50" s="68"/>
      <c r="NEB50" s="68"/>
      <c r="NEC50" s="68"/>
      <c r="NED50" s="68"/>
      <c r="NEE50" s="68"/>
      <c r="NEF50" s="68"/>
      <c r="NEG50" s="68"/>
      <c r="NEH50" s="68"/>
      <c r="NEI50" s="68"/>
      <c r="NEJ50" s="68"/>
      <c r="NEK50" s="68"/>
      <c r="NEL50" s="68"/>
      <c r="NEM50" s="68"/>
      <c r="NEN50" s="68"/>
      <c r="NEO50" s="68"/>
      <c r="NEP50" s="68"/>
      <c r="NEQ50" s="68"/>
      <c r="NER50" s="68"/>
      <c r="NES50" s="68"/>
      <c r="NET50" s="68"/>
      <c r="NEU50" s="68"/>
      <c r="NEV50" s="68"/>
      <c r="NEW50" s="68"/>
      <c r="NEX50" s="68"/>
      <c r="NEY50" s="68"/>
      <c r="NEZ50" s="68"/>
      <c r="NFA50" s="68"/>
      <c r="NFB50" s="68"/>
      <c r="NFC50" s="68"/>
      <c r="NFD50" s="68"/>
      <c r="NFE50" s="68"/>
      <c r="NFF50" s="68"/>
      <c r="NFG50" s="68"/>
      <c r="NFH50" s="68"/>
      <c r="NFI50" s="68"/>
      <c r="NFJ50" s="68"/>
      <c r="NFK50" s="68"/>
      <c r="NFL50" s="68"/>
      <c r="NFM50" s="68"/>
      <c r="NFN50" s="68"/>
      <c r="NFO50" s="68"/>
      <c r="NFP50" s="68"/>
      <c r="NFQ50" s="68"/>
      <c r="NFR50" s="68"/>
      <c r="NFS50" s="68"/>
      <c r="NFT50" s="68"/>
      <c r="NFU50" s="68"/>
      <c r="NFV50" s="68"/>
      <c r="NFW50" s="68"/>
      <c r="NFX50" s="68"/>
      <c r="NFY50" s="68"/>
      <c r="NFZ50" s="68"/>
      <c r="NGA50" s="68"/>
      <c r="NGB50" s="68"/>
      <c r="NGC50" s="68"/>
      <c r="NGD50" s="68"/>
      <c r="NGE50" s="68"/>
      <c r="NGF50" s="68"/>
      <c r="NGG50" s="68"/>
      <c r="NGH50" s="68"/>
      <c r="NGI50" s="68"/>
      <c r="NGJ50" s="68"/>
      <c r="NGK50" s="68"/>
      <c r="NGL50" s="68"/>
      <c r="NGM50" s="68"/>
      <c r="NGN50" s="68"/>
      <c r="NGO50" s="68"/>
      <c r="NGP50" s="68"/>
      <c r="NGQ50" s="68"/>
      <c r="NGR50" s="68"/>
      <c r="NGS50" s="68"/>
      <c r="NGT50" s="68"/>
      <c r="NGU50" s="68"/>
      <c r="NGV50" s="68"/>
      <c r="NGW50" s="68"/>
      <c r="NGX50" s="68"/>
      <c r="NGY50" s="68"/>
      <c r="NGZ50" s="68"/>
      <c r="NHA50" s="68"/>
      <c r="NHB50" s="68"/>
      <c r="NHC50" s="68"/>
      <c r="NHD50" s="68"/>
      <c r="NHE50" s="68"/>
      <c r="NHF50" s="68"/>
      <c r="NHG50" s="68"/>
      <c r="NHH50" s="68"/>
      <c r="NHI50" s="68"/>
      <c r="NHJ50" s="68"/>
      <c r="NHK50" s="68"/>
      <c r="NHL50" s="68"/>
      <c r="NHM50" s="68"/>
      <c r="NHN50" s="68"/>
      <c r="NHO50" s="68"/>
      <c r="NHP50" s="68"/>
      <c r="NHQ50" s="68"/>
      <c r="NHR50" s="68"/>
      <c r="NHS50" s="68"/>
      <c r="NHT50" s="68"/>
      <c r="NHU50" s="68"/>
      <c r="NHV50" s="68"/>
      <c r="NHW50" s="68"/>
      <c r="NHX50" s="68"/>
      <c r="NHY50" s="68"/>
      <c r="NHZ50" s="68"/>
      <c r="NIA50" s="68"/>
      <c r="NIB50" s="68"/>
      <c r="NIC50" s="68"/>
      <c r="NID50" s="68"/>
      <c r="NIE50" s="68"/>
      <c r="NIF50" s="68"/>
      <c r="NIG50" s="68"/>
      <c r="NIH50" s="68"/>
      <c r="NII50" s="68"/>
      <c r="NIJ50" s="68"/>
      <c r="NIK50" s="68"/>
      <c r="NIL50" s="68"/>
      <c r="NIM50" s="68"/>
      <c r="NIN50" s="68"/>
      <c r="NIO50" s="68"/>
      <c r="NIP50" s="68"/>
      <c r="NIQ50" s="68"/>
      <c r="NIR50" s="68"/>
      <c r="NIS50" s="68"/>
      <c r="NIT50" s="68"/>
      <c r="NIU50" s="68"/>
      <c r="NIV50" s="68"/>
      <c r="NIW50" s="68"/>
      <c r="NIX50" s="68"/>
      <c r="NIY50" s="68"/>
      <c r="NIZ50" s="68"/>
      <c r="NJA50" s="68"/>
      <c r="NJB50" s="68"/>
      <c r="NJC50" s="68"/>
      <c r="NJD50" s="68"/>
      <c r="NJE50" s="68"/>
      <c r="NJF50" s="68"/>
      <c r="NJG50" s="68"/>
      <c r="NJH50" s="68"/>
      <c r="NJI50" s="68"/>
      <c r="NJJ50" s="68"/>
      <c r="NJK50" s="68"/>
      <c r="NJL50" s="68"/>
      <c r="NJM50" s="68"/>
      <c r="NJN50" s="68"/>
      <c r="NJO50" s="68"/>
      <c r="NJP50" s="68"/>
      <c r="NJQ50" s="68"/>
      <c r="NJR50" s="68"/>
      <c r="NJS50" s="68"/>
      <c r="NJT50" s="68"/>
      <c r="NJU50" s="68"/>
      <c r="NJV50" s="68"/>
      <c r="NJW50" s="68"/>
      <c r="NJX50" s="68"/>
      <c r="NJY50" s="68"/>
      <c r="NJZ50" s="68"/>
      <c r="NKA50" s="68"/>
      <c r="NKB50" s="68"/>
      <c r="NKC50" s="68"/>
      <c r="NKD50" s="68"/>
      <c r="NKE50" s="68"/>
      <c r="NKF50" s="68"/>
      <c r="NKG50" s="68"/>
      <c r="NKH50" s="68"/>
      <c r="NKI50" s="68"/>
      <c r="NKJ50" s="68"/>
      <c r="NKK50" s="68"/>
      <c r="NKL50" s="68"/>
      <c r="NKM50" s="68"/>
      <c r="NKN50" s="68"/>
      <c r="NKO50" s="68"/>
      <c r="NKP50" s="68"/>
      <c r="NKQ50" s="68"/>
      <c r="NKR50" s="68"/>
      <c r="NKS50" s="68"/>
      <c r="NKT50" s="68"/>
      <c r="NKU50" s="68"/>
      <c r="NKV50" s="68"/>
      <c r="NKW50" s="68"/>
      <c r="NKX50" s="68"/>
      <c r="NKY50" s="68"/>
      <c r="NKZ50" s="68"/>
      <c r="NLA50" s="68"/>
      <c r="NLB50" s="68"/>
      <c r="NLC50" s="68"/>
      <c r="NLD50" s="68"/>
      <c r="NLE50" s="68"/>
      <c r="NLF50" s="68"/>
      <c r="NLG50" s="68"/>
      <c r="NLH50" s="68"/>
      <c r="NLI50" s="68"/>
      <c r="NLJ50" s="68"/>
      <c r="NLK50" s="68"/>
      <c r="NLL50" s="68"/>
      <c r="NLM50" s="68"/>
      <c r="NLN50" s="68"/>
      <c r="NLO50" s="68"/>
      <c r="NLP50" s="68"/>
      <c r="NLQ50" s="68"/>
      <c r="NLR50" s="68"/>
      <c r="NLS50" s="68"/>
      <c r="NLT50" s="68"/>
      <c r="NLU50" s="68"/>
      <c r="NLV50" s="68"/>
      <c r="NLW50" s="68"/>
      <c r="NLX50" s="68"/>
      <c r="NLY50" s="68"/>
      <c r="NLZ50" s="68"/>
      <c r="NMA50" s="68"/>
      <c r="NMB50" s="68"/>
      <c r="NMC50" s="68"/>
      <c r="NMD50" s="68"/>
      <c r="NME50" s="68"/>
      <c r="NMF50" s="68"/>
      <c r="NMG50" s="68"/>
      <c r="NMH50" s="68"/>
      <c r="NMI50" s="68"/>
      <c r="NMJ50" s="68"/>
      <c r="NMK50" s="68"/>
      <c r="NML50" s="68"/>
      <c r="NMM50" s="68"/>
      <c r="NMN50" s="68"/>
      <c r="NMO50" s="68"/>
      <c r="NMP50" s="68"/>
      <c r="NMQ50" s="68"/>
      <c r="NMR50" s="68"/>
      <c r="NMS50" s="68"/>
      <c r="NMT50" s="68"/>
      <c r="NMU50" s="68"/>
      <c r="NMV50" s="68"/>
      <c r="NMW50" s="68"/>
      <c r="NMX50" s="68"/>
      <c r="NMY50" s="68"/>
      <c r="NMZ50" s="68"/>
      <c r="NNA50" s="68"/>
      <c r="NNB50" s="68"/>
      <c r="NNC50" s="68"/>
      <c r="NND50" s="68"/>
      <c r="NNE50" s="68"/>
      <c r="NNF50" s="68"/>
      <c r="NNG50" s="68"/>
      <c r="NNH50" s="68"/>
      <c r="NNI50" s="68"/>
      <c r="NNJ50" s="68"/>
      <c r="NNK50" s="68"/>
      <c r="NNL50" s="68"/>
      <c r="NNM50" s="68"/>
      <c r="NNN50" s="68"/>
      <c r="NNO50" s="68"/>
      <c r="NNP50" s="68"/>
      <c r="NNQ50" s="68"/>
      <c r="NNR50" s="68"/>
      <c r="NNS50" s="68"/>
      <c r="NNT50" s="68"/>
      <c r="NNU50" s="68"/>
      <c r="NNV50" s="68"/>
      <c r="NNW50" s="68"/>
      <c r="NNX50" s="68"/>
      <c r="NNY50" s="68"/>
      <c r="NNZ50" s="68"/>
      <c r="NOA50" s="68"/>
      <c r="NOB50" s="68"/>
      <c r="NOC50" s="68"/>
      <c r="NOD50" s="68"/>
      <c r="NOE50" s="68"/>
      <c r="NOF50" s="68"/>
      <c r="NOG50" s="68"/>
      <c r="NOH50" s="68"/>
      <c r="NOI50" s="68"/>
      <c r="NOJ50" s="68"/>
      <c r="NOK50" s="68"/>
      <c r="NOL50" s="68"/>
      <c r="NOM50" s="68"/>
      <c r="NON50" s="68"/>
      <c r="NOO50" s="68"/>
      <c r="NOP50" s="68"/>
      <c r="NOQ50" s="68"/>
      <c r="NOR50" s="68"/>
      <c r="NOS50" s="68"/>
      <c r="NOT50" s="68"/>
      <c r="NOU50" s="68"/>
      <c r="NOV50" s="68"/>
      <c r="NOW50" s="68"/>
      <c r="NOX50" s="68"/>
      <c r="NOY50" s="68"/>
      <c r="NOZ50" s="68"/>
      <c r="NPA50" s="68"/>
      <c r="NPB50" s="68"/>
      <c r="NPC50" s="68"/>
      <c r="NPD50" s="68"/>
      <c r="NPE50" s="68"/>
      <c r="NPF50" s="68"/>
      <c r="NPG50" s="68"/>
      <c r="NPH50" s="68"/>
      <c r="NPI50" s="68"/>
      <c r="NPJ50" s="68"/>
      <c r="NPK50" s="68"/>
      <c r="NPL50" s="68"/>
      <c r="NPM50" s="68"/>
      <c r="NPN50" s="68"/>
      <c r="NPO50" s="68"/>
      <c r="NPP50" s="68"/>
      <c r="NPQ50" s="68"/>
      <c r="NPR50" s="68"/>
      <c r="NPS50" s="68"/>
      <c r="NPT50" s="68"/>
      <c r="NPU50" s="68"/>
      <c r="NPV50" s="68"/>
      <c r="NPW50" s="68"/>
      <c r="NPX50" s="68"/>
      <c r="NPY50" s="68"/>
      <c r="NPZ50" s="68"/>
      <c r="NQA50" s="68"/>
      <c r="NQB50" s="68"/>
      <c r="NQC50" s="68"/>
      <c r="NQD50" s="68"/>
      <c r="NQE50" s="68"/>
      <c r="NQF50" s="68"/>
      <c r="NQG50" s="68"/>
      <c r="NQH50" s="68"/>
      <c r="NQI50" s="68"/>
      <c r="NQJ50" s="68"/>
      <c r="NQK50" s="68"/>
      <c r="NQL50" s="68"/>
      <c r="NQM50" s="68"/>
      <c r="NQN50" s="68"/>
      <c r="NQO50" s="68"/>
      <c r="NQP50" s="68"/>
      <c r="NQQ50" s="68"/>
      <c r="NQR50" s="68"/>
      <c r="NQS50" s="68"/>
      <c r="NQT50" s="68"/>
      <c r="NQU50" s="68"/>
      <c r="NQV50" s="68"/>
      <c r="NQW50" s="68"/>
      <c r="NQX50" s="68"/>
      <c r="NQY50" s="68"/>
      <c r="NQZ50" s="68"/>
      <c r="NRA50" s="68"/>
      <c r="NRB50" s="68"/>
      <c r="NRC50" s="68"/>
      <c r="NRD50" s="68"/>
      <c r="NRE50" s="68"/>
      <c r="NRF50" s="68"/>
      <c r="NRG50" s="68"/>
      <c r="NRH50" s="68"/>
      <c r="NRI50" s="68"/>
      <c r="NRJ50" s="68"/>
      <c r="NRK50" s="68"/>
      <c r="NRL50" s="68"/>
      <c r="NRM50" s="68"/>
      <c r="NRN50" s="68"/>
      <c r="NRO50" s="68"/>
      <c r="NRP50" s="68"/>
      <c r="NRQ50" s="68"/>
      <c r="NRR50" s="68"/>
      <c r="NRS50" s="68"/>
      <c r="NRT50" s="68"/>
      <c r="NRU50" s="68"/>
      <c r="NRV50" s="68"/>
      <c r="NRW50" s="68"/>
      <c r="NRX50" s="68"/>
      <c r="NRY50" s="68"/>
      <c r="NRZ50" s="68"/>
      <c r="NSA50" s="68"/>
      <c r="NSB50" s="68"/>
      <c r="NSC50" s="68"/>
      <c r="NSD50" s="68"/>
      <c r="NSE50" s="68"/>
      <c r="NSF50" s="68"/>
      <c r="NSG50" s="68"/>
      <c r="NSH50" s="68"/>
      <c r="NSI50" s="68"/>
      <c r="NSJ50" s="68"/>
      <c r="NSK50" s="68"/>
      <c r="NSL50" s="68"/>
      <c r="NSM50" s="68"/>
      <c r="NSN50" s="68"/>
      <c r="NSO50" s="68"/>
      <c r="NSP50" s="68"/>
      <c r="NSQ50" s="68"/>
      <c r="NSR50" s="68"/>
      <c r="NSS50" s="68"/>
      <c r="NST50" s="68"/>
      <c r="NSU50" s="68"/>
      <c r="NSV50" s="68"/>
      <c r="NSW50" s="68"/>
      <c r="NSX50" s="68"/>
      <c r="NSY50" s="68"/>
      <c r="NSZ50" s="68"/>
      <c r="NTA50" s="68"/>
      <c r="NTB50" s="68"/>
      <c r="NTC50" s="68"/>
      <c r="NTD50" s="68"/>
      <c r="NTE50" s="68"/>
      <c r="NTF50" s="68"/>
      <c r="NTG50" s="68"/>
      <c r="NTH50" s="68"/>
      <c r="NTI50" s="68"/>
      <c r="NTJ50" s="68"/>
      <c r="NTK50" s="68"/>
      <c r="NTL50" s="68"/>
      <c r="NTM50" s="68"/>
      <c r="NTN50" s="68"/>
      <c r="NTO50" s="68"/>
      <c r="NTP50" s="68"/>
      <c r="NTQ50" s="68"/>
      <c r="NTR50" s="68"/>
      <c r="NTS50" s="68"/>
      <c r="NTT50" s="68"/>
      <c r="NTU50" s="68"/>
      <c r="NTV50" s="68"/>
      <c r="NTW50" s="68"/>
      <c r="NTX50" s="68"/>
      <c r="NTY50" s="68"/>
      <c r="NTZ50" s="68"/>
      <c r="NUA50" s="68"/>
      <c r="NUB50" s="68"/>
      <c r="NUC50" s="68"/>
      <c r="NUD50" s="68"/>
      <c r="NUE50" s="68"/>
      <c r="NUF50" s="68"/>
      <c r="NUG50" s="68"/>
      <c r="NUH50" s="68"/>
      <c r="NUI50" s="68"/>
      <c r="NUJ50" s="68"/>
      <c r="NUK50" s="68"/>
      <c r="NUL50" s="68"/>
      <c r="NUM50" s="68"/>
      <c r="NUN50" s="68"/>
      <c r="NUO50" s="68"/>
      <c r="NUP50" s="68"/>
      <c r="NUQ50" s="68"/>
      <c r="NUR50" s="68"/>
      <c r="NUS50" s="68"/>
      <c r="NUT50" s="68"/>
      <c r="NUU50" s="68"/>
      <c r="NUV50" s="68"/>
      <c r="NUW50" s="68"/>
      <c r="NUX50" s="68"/>
      <c r="NUY50" s="68"/>
      <c r="NUZ50" s="68"/>
      <c r="NVA50" s="68"/>
      <c r="NVB50" s="68"/>
      <c r="NVC50" s="68"/>
      <c r="NVD50" s="68"/>
      <c r="NVE50" s="68"/>
      <c r="NVF50" s="68"/>
      <c r="NVG50" s="68"/>
      <c r="NVH50" s="68"/>
      <c r="NVI50" s="68"/>
      <c r="NVJ50" s="68"/>
      <c r="NVK50" s="68"/>
      <c r="NVL50" s="68"/>
      <c r="NVM50" s="68"/>
      <c r="NVN50" s="68"/>
      <c r="NVO50" s="68"/>
      <c r="NVP50" s="68"/>
      <c r="NVQ50" s="68"/>
      <c r="NVR50" s="68"/>
      <c r="NVS50" s="68"/>
      <c r="NVT50" s="68"/>
      <c r="NVU50" s="68"/>
      <c r="NVV50" s="68"/>
      <c r="NVW50" s="68"/>
      <c r="NVX50" s="68"/>
      <c r="NVY50" s="68"/>
      <c r="NVZ50" s="68"/>
      <c r="NWA50" s="68"/>
      <c r="NWB50" s="68"/>
      <c r="NWC50" s="68"/>
      <c r="NWD50" s="68"/>
      <c r="NWE50" s="68"/>
      <c r="NWF50" s="68"/>
      <c r="NWG50" s="68"/>
      <c r="NWH50" s="68"/>
      <c r="NWI50" s="68"/>
      <c r="NWJ50" s="68"/>
      <c r="NWK50" s="68"/>
      <c r="NWL50" s="68"/>
      <c r="NWM50" s="68"/>
      <c r="NWN50" s="68"/>
      <c r="NWO50" s="68"/>
      <c r="NWP50" s="68"/>
      <c r="NWQ50" s="68"/>
      <c r="NWR50" s="68"/>
      <c r="NWS50" s="68"/>
      <c r="NWT50" s="68"/>
      <c r="NWU50" s="68"/>
      <c r="NWV50" s="68"/>
      <c r="NWW50" s="68"/>
      <c r="NWX50" s="68"/>
      <c r="NWY50" s="68"/>
      <c r="NWZ50" s="68"/>
      <c r="NXA50" s="68"/>
      <c r="NXB50" s="68"/>
      <c r="NXC50" s="68"/>
      <c r="NXD50" s="68"/>
      <c r="NXE50" s="68"/>
      <c r="NXF50" s="68"/>
      <c r="NXG50" s="68"/>
      <c r="NXH50" s="68"/>
      <c r="NXI50" s="68"/>
      <c r="NXJ50" s="68"/>
      <c r="NXK50" s="68"/>
      <c r="NXL50" s="68"/>
      <c r="NXM50" s="68"/>
      <c r="NXN50" s="68"/>
      <c r="NXO50" s="68"/>
      <c r="NXP50" s="68"/>
      <c r="NXQ50" s="68"/>
      <c r="NXR50" s="68"/>
      <c r="NXS50" s="68"/>
      <c r="NXT50" s="68"/>
      <c r="NXU50" s="68"/>
      <c r="NXV50" s="68"/>
      <c r="NXW50" s="68"/>
      <c r="NXX50" s="68"/>
      <c r="NXY50" s="68"/>
      <c r="NXZ50" s="68"/>
      <c r="NYA50" s="68"/>
      <c r="NYB50" s="68"/>
      <c r="NYC50" s="68"/>
      <c r="NYD50" s="68"/>
      <c r="NYE50" s="68"/>
      <c r="NYF50" s="68"/>
      <c r="NYG50" s="68"/>
      <c r="NYH50" s="68"/>
      <c r="NYI50" s="68"/>
      <c r="NYJ50" s="68"/>
      <c r="NYK50" s="68"/>
      <c r="NYL50" s="68"/>
      <c r="NYM50" s="68"/>
      <c r="NYN50" s="68"/>
      <c r="NYO50" s="68"/>
      <c r="NYP50" s="68"/>
      <c r="NYQ50" s="68"/>
      <c r="NYR50" s="68"/>
      <c r="NYS50" s="68"/>
      <c r="NYT50" s="68"/>
      <c r="NYU50" s="68"/>
      <c r="NYV50" s="68"/>
      <c r="NYW50" s="68"/>
      <c r="NYX50" s="68"/>
      <c r="NYY50" s="68"/>
      <c r="NYZ50" s="68"/>
      <c r="NZA50" s="68"/>
      <c r="NZB50" s="68"/>
      <c r="NZC50" s="68"/>
      <c r="NZD50" s="68"/>
      <c r="NZE50" s="68"/>
      <c r="NZF50" s="68"/>
      <c r="NZG50" s="68"/>
      <c r="NZH50" s="68"/>
      <c r="NZI50" s="68"/>
      <c r="NZJ50" s="68"/>
      <c r="NZK50" s="68"/>
      <c r="NZL50" s="68"/>
      <c r="NZM50" s="68"/>
      <c r="NZN50" s="68"/>
      <c r="NZO50" s="68"/>
      <c r="NZP50" s="68"/>
      <c r="NZQ50" s="68"/>
      <c r="NZR50" s="68"/>
      <c r="NZS50" s="68"/>
      <c r="NZT50" s="68"/>
      <c r="NZU50" s="68"/>
      <c r="NZV50" s="68"/>
      <c r="NZW50" s="68"/>
      <c r="NZX50" s="68"/>
      <c r="NZY50" s="68"/>
      <c r="NZZ50" s="68"/>
      <c r="OAA50" s="68"/>
      <c r="OAB50" s="68"/>
      <c r="OAC50" s="68"/>
      <c r="OAD50" s="68"/>
      <c r="OAE50" s="68"/>
      <c r="OAF50" s="68"/>
      <c r="OAG50" s="68"/>
      <c r="OAH50" s="68"/>
      <c r="OAI50" s="68"/>
      <c r="OAJ50" s="68"/>
      <c r="OAK50" s="68"/>
      <c r="OAL50" s="68"/>
      <c r="OAM50" s="68"/>
      <c r="OAN50" s="68"/>
      <c r="OAO50" s="68"/>
      <c r="OAP50" s="68"/>
      <c r="OAQ50" s="68"/>
      <c r="OAR50" s="68"/>
      <c r="OAS50" s="68"/>
      <c r="OAT50" s="68"/>
      <c r="OAU50" s="68"/>
      <c r="OAV50" s="68"/>
      <c r="OAW50" s="68"/>
      <c r="OAX50" s="68"/>
      <c r="OAY50" s="68"/>
      <c r="OAZ50" s="68"/>
      <c r="OBA50" s="68"/>
      <c r="OBB50" s="68"/>
      <c r="OBC50" s="68"/>
      <c r="OBD50" s="68"/>
      <c r="OBE50" s="68"/>
      <c r="OBF50" s="68"/>
      <c r="OBG50" s="68"/>
      <c r="OBH50" s="68"/>
      <c r="OBI50" s="68"/>
      <c r="OBJ50" s="68"/>
      <c r="OBK50" s="68"/>
      <c r="OBL50" s="68"/>
      <c r="OBM50" s="68"/>
      <c r="OBN50" s="68"/>
      <c r="OBO50" s="68"/>
      <c r="OBP50" s="68"/>
      <c r="OBQ50" s="68"/>
      <c r="OBR50" s="68"/>
      <c r="OBS50" s="68"/>
      <c r="OBT50" s="68"/>
      <c r="OBU50" s="68"/>
      <c r="OBV50" s="68"/>
      <c r="OBW50" s="68"/>
      <c r="OBX50" s="68"/>
      <c r="OBY50" s="68"/>
      <c r="OBZ50" s="68"/>
      <c r="OCA50" s="68"/>
      <c r="OCB50" s="68"/>
      <c r="OCC50" s="68"/>
      <c r="OCD50" s="68"/>
      <c r="OCE50" s="68"/>
      <c r="OCF50" s="68"/>
      <c r="OCG50" s="68"/>
      <c r="OCH50" s="68"/>
      <c r="OCI50" s="68"/>
      <c r="OCJ50" s="68"/>
      <c r="OCK50" s="68"/>
      <c r="OCL50" s="68"/>
      <c r="OCM50" s="68"/>
      <c r="OCN50" s="68"/>
      <c r="OCO50" s="68"/>
      <c r="OCP50" s="68"/>
      <c r="OCQ50" s="68"/>
      <c r="OCR50" s="68"/>
      <c r="OCS50" s="68"/>
      <c r="OCT50" s="68"/>
      <c r="OCU50" s="68"/>
      <c r="OCV50" s="68"/>
      <c r="OCW50" s="68"/>
      <c r="OCX50" s="68"/>
      <c r="OCY50" s="68"/>
      <c r="OCZ50" s="68"/>
      <c r="ODA50" s="68"/>
      <c r="ODB50" s="68"/>
      <c r="ODC50" s="68"/>
      <c r="ODD50" s="68"/>
      <c r="ODE50" s="68"/>
      <c r="ODF50" s="68"/>
      <c r="ODG50" s="68"/>
      <c r="ODH50" s="68"/>
      <c r="ODI50" s="68"/>
      <c r="ODJ50" s="68"/>
      <c r="ODK50" s="68"/>
      <c r="ODL50" s="68"/>
      <c r="ODM50" s="68"/>
      <c r="ODN50" s="68"/>
      <c r="ODO50" s="68"/>
      <c r="ODP50" s="68"/>
      <c r="ODQ50" s="68"/>
      <c r="ODR50" s="68"/>
      <c r="ODS50" s="68"/>
      <c r="ODT50" s="68"/>
      <c r="ODU50" s="68"/>
      <c r="ODV50" s="68"/>
      <c r="ODW50" s="68"/>
      <c r="ODX50" s="68"/>
      <c r="ODY50" s="68"/>
      <c r="ODZ50" s="68"/>
      <c r="OEA50" s="68"/>
      <c r="OEB50" s="68"/>
      <c r="OEC50" s="68"/>
      <c r="OED50" s="68"/>
      <c r="OEE50" s="68"/>
      <c r="OEF50" s="68"/>
      <c r="OEG50" s="68"/>
      <c r="OEH50" s="68"/>
      <c r="OEI50" s="68"/>
      <c r="OEJ50" s="68"/>
      <c r="OEK50" s="68"/>
      <c r="OEL50" s="68"/>
      <c r="OEM50" s="68"/>
      <c r="OEN50" s="68"/>
      <c r="OEO50" s="68"/>
      <c r="OEP50" s="68"/>
      <c r="OEQ50" s="68"/>
      <c r="OER50" s="68"/>
      <c r="OES50" s="68"/>
      <c r="OET50" s="68"/>
      <c r="OEU50" s="68"/>
      <c r="OEV50" s="68"/>
      <c r="OEW50" s="68"/>
      <c r="OEX50" s="68"/>
      <c r="OEY50" s="68"/>
      <c r="OEZ50" s="68"/>
      <c r="OFA50" s="68"/>
      <c r="OFB50" s="68"/>
      <c r="OFC50" s="68"/>
      <c r="OFD50" s="68"/>
      <c r="OFE50" s="68"/>
      <c r="OFF50" s="68"/>
      <c r="OFG50" s="68"/>
      <c r="OFH50" s="68"/>
      <c r="OFI50" s="68"/>
      <c r="OFJ50" s="68"/>
      <c r="OFK50" s="68"/>
      <c r="OFL50" s="68"/>
      <c r="OFM50" s="68"/>
      <c r="OFN50" s="68"/>
      <c r="OFO50" s="68"/>
      <c r="OFP50" s="68"/>
      <c r="OFQ50" s="68"/>
      <c r="OFR50" s="68"/>
      <c r="OFS50" s="68"/>
      <c r="OFT50" s="68"/>
      <c r="OFU50" s="68"/>
      <c r="OFV50" s="68"/>
      <c r="OFW50" s="68"/>
      <c r="OFX50" s="68"/>
      <c r="OFY50" s="68"/>
      <c r="OFZ50" s="68"/>
      <c r="OGA50" s="68"/>
      <c r="OGB50" s="68"/>
      <c r="OGC50" s="68"/>
      <c r="OGD50" s="68"/>
      <c r="OGE50" s="68"/>
      <c r="OGF50" s="68"/>
      <c r="OGG50" s="68"/>
      <c r="OGH50" s="68"/>
      <c r="OGI50" s="68"/>
      <c r="OGJ50" s="68"/>
      <c r="OGK50" s="68"/>
      <c r="OGL50" s="68"/>
      <c r="OGM50" s="68"/>
      <c r="OGN50" s="68"/>
      <c r="OGO50" s="68"/>
      <c r="OGP50" s="68"/>
      <c r="OGQ50" s="68"/>
      <c r="OGR50" s="68"/>
      <c r="OGS50" s="68"/>
      <c r="OGT50" s="68"/>
      <c r="OGU50" s="68"/>
      <c r="OGV50" s="68"/>
      <c r="OGW50" s="68"/>
      <c r="OGX50" s="68"/>
      <c r="OGY50" s="68"/>
      <c r="OGZ50" s="68"/>
      <c r="OHA50" s="68"/>
      <c r="OHB50" s="68"/>
      <c r="OHC50" s="68"/>
      <c r="OHD50" s="68"/>
      <c r="OHE50" s="68"/>
      <c r="OHF50" s="68"/>
      <c r="OHG50" s="68"/>
      <c r="OHH50" s="68"/>
      <c r="OHI50" s="68"/>
      <c r="OHJ50" s="68"/>
      <c r="OHK50" s="68"/>
      <c r="OHL50" s="68"/>
      <c r="OHM50" s="68"/>
      <c r="OHN50" s="68"/>
      <c r="OHO50" s="68"/>
      <c r="OHP50" s="68"/>
      <c r="OHQ50" s="68"/>
      <c r="OHR50" s="68"/>
      <c r="OHS50" s="68"/>
      <c r="OHT50" s="68"/>
      <c r="OHU50" s="68"/>
      <c r="OHV50" s="68"/>
      <c r="OHW50" s="68"/>
      <c r="OHX50" s="68"/>
      <c r="OHY50" s="68"/>
      <c r="OHZ50" s="68"/>
      <c r="OIA50" s="68"/>
      <c r="OIB50" s="68"/>
      <c r="OIC50" s="68"/>
      <c r="OID50" s="68"/>
      <c r="OIE50" s="68"/>
      <c r="OIF50" s="68"/>
      <c r="OIG50" s="68"/>
      <c r="OIH50" s="68"/>
      <c r="OII50" s="68"/>
      <c r="OIJ50" s="68"/>
      <c r="OIK50" s="68"/>
      <c r="OIL50" s="68"/>
      <c r="OIM50" s="68"/>
      <c r="OIN50" s="68"/>
      <c r="OIO50" s="68"/>
      <c r="OIP50" s="68"/>
      <c r="OIQ50" s="68"/>
      <c r="OIR50" s="68"/>
      <c r="OIS50" s="68"/>
      <c r="OIT50" s="68"/>
      <c r="OIU50" s="68"/>
      <c r="OIV50" s="68"/>
      <c r="OIW50" s="68"/>
      <c r="OIX50" s="68"/>
      <c r="OIY50" s="68"/>
      <c r="OIZ50" s="68"/>
      <c r="OJA50" s="68"/>
      <c r="OJB50" s="68"/>
      <c r="OJC50" s="68"/>
      <c r="OJD50" s="68"/>
      <c r="OJE50" s="68"/>
      <c r="OJF50" s="68"/>
      <c r="OJG50" s="68"/>
      <c r="OJH50" s="68"/>
      <c r="OJI50" s="68"/>
      <c r="OJJ50" s="68"/>
      <c r="OJK50" s="68"/>
      <c r="OJL50" s="68"/>
      <c r="OJM50" s="68"/>
      <c r="OJN50" s="68"/>
      <c r="OJO50" s="68"/>
      <c r="OJP50" s="68"/>
      <c r="OJQ50" s="68"/>
      <c r="OJR50" s="68"/>
      <c r="OJS50" s="68"/>
      <c r="OJT50" s="68"/>
      <c r="OJU50" s="68"/>
      <c r="OJV50" s="68"/>
      <c r="OJW50" s="68"/>
      <c r="OJX50" s="68"/>
      <c r="OJY50" s="68"/>
      <c r="OJZ50" s="68"/>
      <c r="OKA50" s="68"/>
      <c r="OKB50" s="68"/>
      <c r="OKC50" s="68"/>
      <c r="OKD50" s="68"/>
      <c r="OKE50" s="68"/>
      <c r="OKF50" s="68"/>
      <c r="OKG50" s="68"/>
      <c r="OKH50" s="68"/>
      <c r="OKI50" s="68"/>
      <c r="OKJ50" s="68"/>
      <c r="OKK50" s="68"/>
      <c r="OKL50" s="68"/>
      <c r="OKM50" s="68"/>
      <c r="OKN50" s="68"/>
      <c r="OKO50" s="68"/>
      <c r="OKP50" s="68"/>
      <c r="OKQ50" s="68"/>
      <c r="OKR50" s="68"/>
      <c r="OKS50" s="68"/>
      <c r="OKT50" s="68"/>
      <c r="OKU50" s="68"/>
      <c r="OKV50" s="68"/>
      <c r="OKW50" s="68"/>
      <c r="OKX50" s="68"/>
      <c r="OKY50" s="68"/>
      <c r="OKZ50" s="68"/>
      <c r="OLA50" s="68"/>
      <c r="OLB50" s="68"/>
      <c r="OLC50" s="68"/>
      <c r="OLD50" s="68"/>
      <c r="OLE50" s="68"/>
      <c r="OLF50" s="68"/>
      <c r="OLG50" s="68"/>
      <c r="OLH50" s="68"/>
      <c r="OLI50" s="68"/>
      <c r="OLJ50" s="68"/>
      <c r="OLK50" s="68"/>
      <c r="OLL50" s="68"/>
      <c r="OLM50" s="68"/>
      <c r="OLN50" s="68"/>
      <c r="OLO50" s="68"/>
      <c r="OLP50" s="68"/>
      <c r="OLQ50" s="68"/>
      <c r="OLR50" s="68"/>
      <c r="OLS50" s="68"/>
      <c r="OLT50" s="68"/>
      <c r="OLU50" s="68"/>
      <c r="OLV50" s="68"/>
      <c r="OLW50" s="68"/>
      <c r="OLX50" s="68"/>
      <c r="OLY50" s="68"/>
      <c r="OLZ50" s="68"/>
      <c r="OMA50" s="68"/>
      <c r="OMB50" s="68"/>
      <c r="OMC50" s="68"/>
      <c r="OMD50" s="68"/>
      <c r="OME50" s="68"/>
      <c r="OMF50" s="68"/>
      <c r="OMG50" s="68"/>
      <c r="OMH50" s="68"/>
      <c r="OMI50" s="68"/>
      <c r="OMJ50" s="68"/>
      <c r="OMK50" s="68"/>
      <c r="OML50" s="68"/>
      <c r="OMM50" s="68"/>
      <c r="OMN50" s="68"/>
      <c r="OMO50" s="68"/>
      <c r="OMP50" s="68"/>
      <c r="OMQ50" s="68"/>
      <c r="OMR50" s="68"/>
      <c r="OMS50" s="68"/>
      <c r="OMT50" s="68"/>
      <c r="OMU50" s="68"/>
      <c r="OMV50" s="68"/>
      <c r="OMW50" s="68"/>
      <c r="OMX50" s="68"/>
      <c r="OMY50" s="68"/>
      <c r="OMZ50" s="68"/>
      <c r="ONA50" s="68"/>
      <c r="ONB50" s="68"/>
      <c r="ONC50" s="68"/>
      <c r="OND50" s="68"/>
      <c r="ONE50" s="68"/>
      <c r="ONF50" s="68"/>
      <c r="ONG50" s="68"/>
      <c r="ONH50" s="68"/>
      <c r="ONI50" s="68"/>
      <c r="ONJ50" s="68"/>
      <c r="ONK50" s="68"/>
      <c r="ONL50" s="68"/>
      <c r="ONM50" s="68"/>
      <c r="ONN50" s="68"/>
      <c r="ONO50" s="68"/>
      <c r="ONP50" s="68"/>
      <c r="ONQ50" s="68"/>
      <c r="ONR50" s="68"/>
      <c r="ONS50" s="68"/>
      <c r="ONT50" s="68"/>
      <c r="ONU50" s="68"/>
      <c r="ONV50" s="68"/>
      <c r="ONW50" s="68"/>
      <c r="ONX50" s="68"/>
      <c r="ONY50" s="68"/>
      <c r="ONZ50" s="68"/>
      <c r="OOA50" s="68"/>
      <c r="OOB50" s="68"/>
      <c r="OOC50" s="68"/>
      <c r="OOD50" s="68"/>
      <c r="OOE50" s="68"/>
      <c r="OOF50" s="68"/>
      <c r="OOG50" s="68"/>
      <c r="OOH50" s="68"/>
      <c r="OOI50" s="68"/>
      <c r="OOJ50" s="68"/>
      <c r="OOK50" s="68"/>
      <c r="OOL50" s="68"/>
      <c r="OOM50" s="68"/>
      <c r="OON50" s="68"/>
      <c r="OOO50" s="68"/>
      <c r="OOP50" s="68"/>
      <c r="OOQ50" s="68"/>
      <c r="OOR50" s="68"/>
      <c r="OOS50" s="68"/>
      <c r="OOT50" s="68"/>
      <c r="OOU50" s="68"/>
      <c r="OOV50" s="68"/>
      <c r="OOW50" s="68"/>
      <c r="OOX50" s="68"/>
      <c r="OOY50" s="68"/>
      <c r="OOZ50" s="68"/>
      <c r="OPA50" s="68"/>
      <c r="OPB50" s="68"/>
      <c r="OPC50" s="68"/>
      <c r="OPD50" s="68"/>
      <c r="OPE50" s="68"/>
      <c r="OPF50" s="68"/>
      <c r="OPG50" s="68"/>
      <c r="OPH50" s="68"/>
      <c r="OPI50" s="68"/>
      <c r="OPJ50" s="68"/>
      <c r="OPK50" s="68"/>
      <c r="OPL50" s="68"/>
      <c r="OPM50" s="68"/>
      <c r="OPN50" s="68"/>
      <c r="OPO50" s="68"/>
      <c r="OPP50" s="68"/>
      <c r="OPQ50" s="68"/>
      <c r="OPR50" s="68"/>
      <c r="OPS50" s="68"/>
      <c r="OPT50" s="68"/>
      <c r="OPU50" s="68"/>
      <c r="OPV50" s="68"/>
      <c r="OPW50" s="68"/>
      <c r="OPX50" s="68"/>
      <c r="OPY50" s="68"/>
      <c r="OPZ50" s="68"/>
      <c r="OQA50" s="68"/>
      <c r="OQB50" s="68"/>
      <c r="OQC50" s="68"/>
      <c r="OQD50" s="68"/>
      <c r="OQE50" s="68"/>
      <c r="OQF50" s="68"/>
      <c r="OQG50" s="68"/>
      <c r="OQH50" s="68"/>
      <c r="OQI50" s="68"/>
      <c r="OQJ50" s="68"/>
      <c r="OQK50" s="68"/>
      <c r="OQL50" s="68"/>
      <c r="OQM50" s="68"/>
      <c r="OQN50" s="68"/>
      <c r="OQO50" s="68"/>
      <c r="OQP50" s="68"/>
      <c r="OQQ50" s="68"/>
      <c r="OQR50" s="68"/>
      <c r="OQS50" s="68"/>
      <c r="OQT50" s="68"/>
      <c r="OQU50" s="68"/>
      <c r="OQV50" s="68"/>
      <c r="OQW50" s="68"/>
      <c r="OQX50" s="68"/>
      <c r="OQY50" s="68"/>
      <c r="OQZ50" s="68"/>
      <c r="ORA50" s="68"/>
      <c r="ORB50" s="68"/>
      <c r="ORC50" s="68"/>
      <c r="ORD50" s="68"/>
      <c r="ORE50" s="68"/>
      <c r="ORF50" s="68"/>
      <c r="ORG50" s="68"/>
      <c r="ORH50" s="68"/>
      <c r="ORI50" s="68"/>
      <c r="ORJ50" s="68"/>
      <c r="ORK50" s="68"/>
      <c r="ORL50" s="68"/>
      <c r="ORM50" s="68"/>
      <c r="ORN50" s="68"/>
      <c r="ORO50" s="68"/>
      <c r="ORP50" s="68"/>
      <c r="ORQ50" s="68"/>
      <c r="ORR50" s="68"/>
      <c r="ORS50" s="68"/>
      <c r="ORT50" s="68"/>
      <c r="ORU50" s="68"/>
      <c r="ORV50" s="68"/>
      <c r="ORW50" s="68"/>
      <c r="ORX50" s="68"/>
      <c r="ORY50" s="68"/>
      <c r="ORZ50" s="68"/>
      <c r="OSA50" s="68"/>
      <c r="OSB50" s="68"/>
      <c r="OSC50" s="68"/>
      <c r="OSD50" s="68"/>
      <c r="OSE50" s="68"/>
      <c r="OSF50" s="68"/>
      <c r="OSG50" s="68"/>
      <c r="OSH50" s="68"/>
      <c r="OSI50" s="68"/>
      <c r="OSJ50" s="68"/>
      <c r="OSK50" s="68"/>
      <c r="OSL50" s="68"/>
      <c r="OSM50" s="68"/>
      <c r="OSN50" s="68"/>
      <c r="OSO50" s="68"/>
      <c r="OSP50" s="68"/>
      <c r="OSQ50" s="68"/>
      <c r="OSR50" s="68"/>
      <c r="OSS50" s="68"/>
      <c r="OST50" s="68"/>
      <c r="OSU50" s="68"/>
      <c r="OSV50" s="68"/>
      <c r="OSW50" s="68"/>
      <c r="OSX50" s="68"/>
      <c r="OSY50" s="68"/>
      <c r="OSZ50" s="68"/>
      <c r="OTA50" s="68"/>
      <c r="OTB50" s="68"/>
      <c r="OTC50" s="68"/>
      <c r="OTD50" s="68"/>
      <c r="OTE50" s="68"/>
      <c r="OTF50" s="68"/>
      <c r="OTG50" s="68"/>
      <c r="OTH50" s="68"/>
      <c r="OTI50" s="68"/>
      <c r="OTJ50" s="68"/>
      <c r="OTK50" s="68"/>
      <c r="OTL50" s="68"/>
      <c r="OTM50" s="68"/>
      <c r="OTN50" s="68"/>
      <c r="OTO50" s="68"/>
      <c r="OTP50" s="68"/>
      <c r="OTQ50" s="68"/>
      <c r="OTR50" s="68"/>
      <c r="OTS50" s="68"/>
      <c r="OTT50" s="68"/>
      <c r="OTU50" s="68"/>
      <c r="OTV50" s="68"/>
      <c r="OTW50" s="68"/>
      <c r="OTX50" s="68"/>
      <c r="OTY50" s="68"/>
      <c r="OTZ50" s="68"/>
      <c r="OUA50" s="68"/>
      <c r="OUB50" s="68"/>
      <c r="OUC50" s="68"/>
      <c r="OUD50" s="68"/>
      <c r="OUE50" s="68"/>
      <c r="OUF50" s="68"/>
      <c r="OUG50" s="68"/>
      <c r="OUH50" s="68"/>
      <c r="OUI50" s="68"/>
      <c r="OUJ50" s="68"/>
      <c r="OUK50" s="68"/>
      <c r="OUL50" s="68"/>
      <c r="OUM50" s="68"/>
      <c r="OUN50" s="68"/>
      <c r="OUO50" s="68"/>
      <c r="OUP50" s="68"/>
      <c r="OUQ50" s="68"/>
      <c r="OUR50" s="68"/>
      <c r="OUS50" s="68"/>
      <c r="OUT50" s="68"/>
      <c r="OUU50" s="68"/>
      <c r="OUV50" s="68"/>
      <c r="OUW50" s="68"/>
      <c r="OUX50" s="68"/>
      <c r="OUY50" s="68"/>
      <c r="OUZ50" s="68"/>
      <c r="OVA50" s="68"/>
      <c r="OVB50" s="68"/>
      <c r="OVC50" s="68"/>
      <c r="OVD50" s="68"/>
      <c r="OVE50" s="68"/>
      <c r="OVF50" s="68"/>
      <c r="OVG50" s="68"/>
      <c r="OVH50" s="68"/>
      <c r="OVI50" s="68"/>
      <c r="OVJ50" s="68"/>
      <c r="OVK50" s="68"/>
      <c r="OVL50" s="68"/>
      <c r="OVM50" s="68"/>
      <c r="OVN50" s="68"/>
      <c r="OVO50" s="68"/>
      <c r="OVP50" s="68"/>
      <c r="OVQ50" s="68"/>
      <c r="OVR50" s="68"/>
      <c r="OVS50" s="68"/>
      <c r="OVT50" s="68"/>
      <c r="OVU50" s="68"/>
      <c r="OVV50" s="68"/>
      <c r="OVW50" s="68"/>
      <c r="OVX50" s="68"/>
      <c r="OVY50" s="68"/>
      <c r="OVZ50" s="68"/>
      <c r="OWA50" s="68"/>
      <c r="OWB50" s="68"/>
      <c r="OWC50" s="68"/>
      <c r="OWD50" s="68"/>
      <c r="OWE50" s="68"/>
      <c r="OWF50" s="68"/>
      <c r="OWG50" s="68"/>
      <c r="OWH50" s="68"/>
      <c r="OWI50" s="68"/>
      <c r="OWJ50" s="68"/>
      <c r="OWK50" s="68"/>
      <c r="OWL50" s="68"/>
      <c r="OWM50" s="68"/>
      <c r="OWN50" s="68"/>
      <c r="OWO50" s="68"/>
      <c r="OWP50" s="68"/>
      <c r="OWQ50" s="68"/>
      <c r="OWR50" s="68"/>
      <c r="OWS50" s="68"/>
      <c r="OWT50" s="68"/>
      <c r="OWU50" s="68"/>
      <c r="OWV50" s="68"/>
      <c r="OWW50" s="68"/>
      <c r="OWX50" s="68"/>
      <c r="OWY50" s="68"/>
      <c r="OWZ50" s="68"/>
      <c r="OXA50" s="68"/>
      <c r="OXB50" s="68"/>
      <c r="OXC50" s="68"/>
      <c r="OXD50" s="68"/>
      <c r="OXE50" s="68"/>
      <c r="OXF50" s="68"/>
      <c r="OXG50" s="68"/>
      <c r="OXH50" s="68"/>
      <c r="OXI50" s="68"/>
      <c r="OXJ50" s="68"/>
      <c r="OXK50" s="68"/>
      <c r="OXL50" s="68"/>
      <c r="OXM50" s="68"/>
      <c r="OXN50" s="68"/>
      <c r="OXO50" s="68"/>
      <c r="OXP50" s="68"/>
      <c r="OXQ50" s="68"/>
      <c r="OXR50" s="68"/>
      <c r="OXS50" s="68"/>
      <c r="OXT50" s="68"/>
      <c r="OXU50" s="68"/>
      <c r="OXV50" s="68"/>
      <c r="OXW50" s="68"/>
      <c r="OXX50" s="68"/>
      <c r="OXY50" s="68"/>
      <c r="OXZ50" s="68"/>
      <c r="OYA50" s="68"/>
      <c r="OYB50" s="68"/>
      <c r="OYC50" s="68"/>
      <c r="OYD50" s="68"/>
      <c r="OYE50" s="68"/>
      <c r="OYF50" s="68"/>
      <c r="OYG50" s="68"/>
      <c r="OYH50" s="68"/>
      <c r="OYI50" s="68"/>
      <c r="OYJ50" s="68"/>
      <c r="OYK50" s="68"/>
      <c r="OYL50" s="68"/>
      <c r="OYM50" s="68"/>
      <c r="OYN50" s="68"/>
      <c r="OYO50" s="68"/>
      <c r="OYP50" s="68"/>
      <c r="OYQ50" s="68"/>
      <c r="OYR50" s="68"/>
      <c r="OYS50" s="68"/>
      <c r="OYT50" s="68"/>
      <c r="OYU50" s="68"/>
      <c r="OYV50" s="68"/>
      <c r="OYW50" s="68"/>
      <c r="OYX50" s="68"/>
      <c r="OYY50" s="68"/>
      <c r="OYZ50" s="68"/>
      <c r="OZA50" s="68"/>
      <c r="OZB50" s="68"/>
      <c r="OZC50" s="68"/>
      <c r="OZD50" s="68"/>
      <c r="OZE50" s="68"/>
      <c r="OZF50" s="68"/>
      <c r="OZG50" s="68"/>
      <c r="OZH50" s="68"/>
      <c r="OZI50" s="68"/>
      <c r="OZJ50" s="68"/>
      <c r="OZK50" s="68"/>
      <c r="OZL50" s="68"/>
      <c r="OZM50" s="68"/>
      <c r="OZN50" s="68"/>
      <c r="OZO50" s="68"/>
      <c r="OZP50" s="68"/>
      <c r="OZQ50" s="68"/>
      <c r="OZR50" s="68"/>
      <c r="OZS50" s="68"/>
      <c r="OZT50" s="68"/>
      <c r="OZU50" s="68"/>
      <c r="OZV50" s="68"/>
      <c r="OZW50" s="68"/>
      <c r="OZX50" s="68"/>
      <c r="OZY50" s="68"/>
      <c r="OZZ50" s="68"/>
      <c r="PAA50" s="68"/>
      <c r="PAB50" s="68"/>
      <c r="PAC50" s="68"/>
      <c r="PAD50" s="68"/>
      <c r="PAE50" s="68"/>
      <c r="PAF50" s="68"/>
      <c r="PAG50" s="68"/>
      <c r="PAH50" s="68"/>
      <c r="PAI50" s="68"/>
      <c r="PAJ50" s="68"/>
      <c r="PAK50" s="68"/>
      <c r="PAL50" s="68"/>
      <c r="PAM50" s="68"/>
      <c r="PAN50" s="68"/>
      <c r="PAO50" s="68"/>
      <c r="PAP50" s="68"/>
      <c r="PAQ50" s="68"/>
      <c r="PAR50" s="68"/>
      <c r="PAS50" s="68"/>
      <c r="PAT50" s="68"/>
      <c r="PAU50" s="68"/>
      <c r="PAV50" s="68"/>
      <c r="PAW50" s="68"/>
      <c r="PAX50" s="68"/>
      <c r="PAY50" s="68"/>
      <c r="PAZ50" s="68"/>
      <c r="PBA50" s="68"/>
      <c r="PBB50" s="68"/>
      <c r="PBC50" s="68"/>
      <c r="PBD50" s="68"/>
      <c r="PBE50" s="68"/>
      <c r="PBF50" s="68"/>
      <c r="PBG50" s="68"/>
      <c r="PBH50" s="68"/>
      <c r="PBI50" s="68"/>
      <c r="PBJ50" s="68"/>
      <c r="PBK50" s="68"/>
      <c r="PBL50" s="68"/>
      <c r="PBM50" s="68"/>
      <c r="PBN50" s="68"/>
      <c r="PBO50" s="68"/>
      <c r="PBP50" s="68"/>
      <c r="PBQ50" s="68"/>
      <c r="PBR50" s="68"/>
      <c r="PBS50" s="68"/>
      <c r="PBT50" s="68"/>
      <c r="PBU50" s="68"/>
      <c r="PBV50" s="68"/>
      <c r="PBW50" s="68"/>
      <c r="PBX50" s="68"/>
      <c r="PBY50" s="68"/>
      <c r="PBZ50" s="68"/>
      <c r="PCA50" s="68"/>
      <c r="PCB50" s="68"/>
      <c r="PCC50" s="68"/>
      <c r="PCD50" s="68"/>
      <c r="PCE50" s="68"/>
      <c r="PCF50" s="68"/>
      <c r="PCG50" s="68"/>
      <c r="PCH50" s="68"/>
      <c r="PCI50" s="68"/>
      <c r="PCJ50" s="68"/>
      <c r="PCK50" s="68"/>
      <c r="PCL50" s="68"/>
      <c r="PCM50" s="68"/>
      <c r="PCN50" s="68"/>
      <c r="PCO50" s="68"/>
      <c r="PCP50" s="68"/>
      <c r="PCQ50" s="68"/>
      <c r="PCR50" s="68"/>
      <c r="PCS50" s="68"/>
      <c r="PCT50" s="68"/>
      <c r="PCU50" s="68"/>
      <c r="PCV50" s="68"/>
      <c r="PCW50" s="68"/>
      <c r="PCX50" s="68"/>
      <c r="PCY50" s="68"/>
      <c r="PCZ50" s="68"/>
      <c r="PDA50" s="68"/>
      <c r="PDB50" s="68"/>
      <c r="PDC50" s="68"/>
      <c r="PDD50" s="68"/>
      <c r="PDE50" s="68"/>
      <c r="PDF50" s="68"/>
      <c r="PDG50" s="68"/>
      <c r="PDH50" s="68"/>
      <c r="PDI50" s="68"/>
      <c r="PDJ50" s="68"/>
      <c r="PDK50" s="68"/>
      <c r="PDL50" s="68"/>
      <c r="PDM50" s="68"/>
      <c r="PDN50" s="68"/>
      <c r="PDO50" s="68"/>
      <c r="PDP50" s="68"/>
      <c r="PDQ50" s="68"/>
      <c r="PDR50" s="68"/>
      <c r="PDS50" s="68"/>
      <c r="PDT50" s="68"/>
      <c r="PDU50" s="68"/>
      <c r="PDV50" s="68"/>
      <c r="PDW50" s="68"/>
      <c r="PDX50" s="68"/>
      <c r="PDY50" s="68"/>
      <c r="PDZ50" s="68"/>
      <c r="PEA50" s="68"/>
      <c r="PEB50" s="68"/>
      <c r="PEC50" s="68"/>
      <c r="PED50" s="68"/>
      <c r="PEE50" s="68"/>
      <c r="PEF50" s="68"/>
      <c r="PEG50" s="68"/>
      <c r="PEH50" s="68"/>
      <c r="PEI50" s="68"/>
      <c r="PEJ50" s="68"/>
      <c r="PEK50" s="68"/>
      <c r="PEL50" s="68"/>
      <c r="PEM50" s="68"/>
      <c r="PEN50" s="68"/>
      <c r="PEO50" s="68"/>
      <c r="PEP50" s="68"/>
      <c r="PEQ50" s="68"/>
      <c r="PER50" s="68"/>
      <c r="PES50" s="68"/>
      <c r="PET50" s="68"/>
      <c r="PEU50" s="68"/>
      <c r="PEV50" s="68"/>
      <c r="PEW50" s="68"/>
      <c r="PEX50" s="68"/>
      <c r="PEY50" s="68"/>
      <c r="PEZ50" s="68"/>
      <c r="PFA50" s="68"/>
      <c r="PFB50" s="68"/>
      <c r="PFC50" s="68"/>
      <c r="PFD50" s="68"/>
      <c r="PFE50" s="68"/>
      <c r="PFF50" s="68"/>
      <c r="PFG50" s="68"/>
      <c r="PFH50" s="68"/>
      <c r="PFI50" s="68"/>
      <c r="PFJ50" s="68"/>
      <c r="PFK50" s="68"/>
      <c r="PFL50" s="68"/>
      <c r="PFM50" s="68"/>
      <c r="PFN50" s="68"/>
      <c r="PFO50" s="68"/>
      <c r="PFP50" s="68"/>
      <c r="PFQ50" s="68"/>
      <c r="PFR50" s="68"/>
      <c r="PFS50" s="68"/>
      <c r="PFT50" s="68"/>
      <c r="PFU50" s="68"/>
      <c r="PFV50" s="68"/>
      <c r="PFW50" s="68"/>
      <c r="PFX50" s="68"/>
      <c r="PFY50" s="68"/>
      <c r="PFZ50" s="68"/>
      <c r="PGA50" s="68"/>
      <c r="PGB50" s="68"/>
      <c r="PGC50" s="68"/>
      <c r="PGD50" s="68"/>
      <c r="PGE50" s="68"/>
      <c r="PGF50" s="68"/>
      <c r="PGG50" s="68"/>
      <c r="PGH50" s="68"/>
      <c r="PGI50" s="68"/>
      <c r="PGJ50" s="68"/>
      <c r="PGK50" s="68"/>
      <c r="PGL50" s="68"/>
      <c r="PGM50" s="68"/>
      <c r="PGN50" s="68"/>
      <c r="PGO50" s="68"/>
      <c r="PGP50" s="68"/>
      <c r="PGQ50" s="68"/>
      <c r="PGR50" s="68"/>
      <c r="PGS50" s="68"/>
      <c r="PGT50" s="68"/>
      <c r="PGU50" s="68"/>
      <c r="PGV50" s="68"/>
      <c r="PGW50" s="68"/>
      <c r="PGX50" s="68"/>
      <c r="PGY50" s="68"/>
      <c r="PGZ50" s="68"/>
      <c r="PHA50" s="68"/>
      <c r="PHB50" s="68"/>
      <c r="PHC50" s="68"/>
      <c r="PHD50" s="68"/>
      <c r="PHE50" s="68"/>
      <c r="PHF50" s="68"/>
      <c r="PHG50" s="68"/>
      <c r="PHH50" s="68"/>
      <c r="PHI50" s="68"/>
      <c r="PHJ50" s="68"/>
      <c r="PHK50" s="68"/>
      <c r="PHL50" s="68"/>
      <c r="PHM50" s="68"/>
      <c r="PHN50" s="68"/>
      <c r="PHO50" s="68"/>
      <c r="PHP50" s="68"/>
      <c r="PHQ50" s="68"/>
      <c r="PHR50" s="68"/>
      <c r="PHS50" s="68"/>
      <c r="PHT50" s="68"/>
      <c r="PHU50" s="68"/>
      <c r="PHV50" s="68"/>
      <c r="PHW50" s="68"/>
      <c r="PHX50" s="68"/>
      <c r="PHY50" s="68"/>
      <c r="PHZ50" s="68"/>
      <c r="PIA50" s="68"/>
      <c r="PIB50" s="68"/>
      <c r="PIC50" s="68"/>
      <c r="PID50" s="68"/>
      <c r="PIE50" s="68"/>
      <c r="PIF50" s="68"/>
      <c r="PIG50" s="68"/>
      <c r="PIH50" s="68"/>
      <c r="PII50" s="68"/>
      <c r="PIJ50" s="68"/>
      <c r="PIK50" s="68"/>
      <c r="PIL50" s="68"/>
      <c r="PIM50" s="68"/>
      <c r="PIN50" s="68"/>
      <c r="PIO50" s="68"/>
      <c r="PIP50" s="68"/>
      <c r="PIQ50" s="68"/>
      <c r="PIR50" s="68"/>
      <c r="PIS50" s="68"/>
      <c r="PIT50" s="68"/>
      <c r="PIU50" s="68"/>
      <c r="PIV50" s="68"/>
      <c r="PIW50" s="68"/>
      <c r="PIX50" s="68"/>
      <c r="PIY50" s="68"/>
      <c r="PIZ50" s="68"/>
      <c r="PJA50" s="68"/>
      <c r="PJB50" s="68"/>
      <c r="PJC50" s="68"/>
      <c r="PJD50" s="68"/>
      <c r="PJE50" s="68"/>
      <c r="PJF50" s="68"/>
      <c r="PJG50" s="68"/>
      <c r="PJH50" s="68"/>
      <c r="PJI50" s="68"/>
      <c r="PJJ50" s="68"/>
      <c r="PJK50" s="68"/>
      <c r="PJL50" s="68"/>
      <c r="PJM50" s="68"/>
      <c r="PJN50" s="68"/>
      <c r="PJO50" s="68"/>
      <c r="PJP50" s="68"/>
      <c r="PJQ50" s="68"/>
      <c r="PJR50" s="68"/>
      <c r="PJS50" s="68"/>
      <c r="PJT50" s="68"/>
      <c r="PJU50" s="68"/>
      <c r="PJV50" s="68"/>
      <c r="PJW50" s="68"/>
      <c r="PJX50" s="68"/>
      <c r="PJY50" s="68"/>
      <c r="PJZ50" s="68"/>
      <c r="PKA50" s="68"/>
      <c r="PKB50" s="68"/>
      <c r="PKC50" s="68"/>
      <c r="PKD50" s="68"/>
      <c r="PKE50" s="68"/>
      <c r="PKF50" s="68"/>
      <c r="PKG50" s="68"/>
      <c r="PKH50" s="68"/>
      <c r="PKI50" s="68"/>
      <c r="PKJ50" s="68"/>
      <c r="PKK50" s="68"/>
      <c r="PKL50" s="68"/>
      <c r="PKM50" s="68"/>
      <c r="PKN50" s="68"/>
      <c r="PKO50" s="68"/>
      <c r="PKP50" s="68"/>
      <c r="PKQ50" s="68"/>
      <c r="PKR50" s="68"/>
      <c r="PKS50" s="68"/>
      <c r="PKT50" s="68"/>
      <c r="PKU50" s="68"/>
      <c r="PKV50" s="68"/>
      <c r="PKW50" s="68"/>
      <c r="PKX50" s="68"/>
      <c r="PKY50" s="68"/>
      <c r="PKZ50" s="68"/>
      <c r="PLA50" s="68"/>
      <c r="PLB50" s="68"/>
      <c r="PLC50" s="68"/>
      <c r="PLD50" s="68"/>
      <c r="PLE50" s="68"/>
      <c r="PLF50" s="68"/>
      <c r="PLG50" s="68"/>
      <c r="PLH50" s="68"/>
      <c r="PLI50" s="68"/>
      <c r="PLJ50" s="68"/>
      <c r="PLK50" s="68"/>
      <c r="PLL50" s="68"/>
      <c r="PLM50" s="68"/>
      <c r="PLN50" s="68"/>
      <c r="PLO50" s="68"/>
      <c r="PLP50" s="68"/>
      <c r="PLQ50" s="68"/>
      <c r="PLR50" s="68"/>
      <c r="PLS50" s="68"/>
      <c r="PLT50" s="68"/>
      <c r="PLU50" s="68"/>
      <c r="PLV50" s="68"/>
      <c r="PLW50" s="68"/>
      <c r="PLX50" s="68"/>
      <c r="PLY50" s="68"/>
      <c r="PLZ50" s="68"/>
      <c r="PMA50" s="68"/>
      <c r="PMB50" s="68"/>
      <c r="PMC50" s="68"/>
      <c r="PMD50" s="68"/>
      <c r="PME50" s="68"/>
      <c r="PMF50" s="68"/>
      <c r="PMG50" s="68"/>
      <c r="PMH50" s="68"/>
      <c r="PMI50" s="68"/>
      <c r="PMJ50" s="68"/>
      <c r="PMK50" s="68"/>
      <c r="PML50" s="68"/>
      <c r="PMM50" s="68"/>
      <c r="PMN50" s="68"/>
      <c r="PMO50" s="68"/>
      <c r="PMP50" s="68"/>
      <c r="PMQ50" s="68"/>
      <c r="PMR50" s="68"/>
      <c r="PMS50" s="68"/>
      <c r="PMT50" s="68"/>
      <c r="PMU50" s="68"/>
      <c r="PMV50" s="68"/>
      <c r="PMW50" s="68"/>
      <c r="PMX50" s="68"/>
      <c r="PMY50" s="68"/>
      <c r="PMZ50" s="68"/>
      <c r="PNA50" s="68"/>
      <c r="PNB50" s="68"/>
      <c r="PNC50" s="68"/>
      <c r="PND50" s="68"/>
      <c r="PNE50" s="68"/>
      <c r="PNF50" s="68"/>
      <c r="PNG50" s="68"/>
      <c r="PNH50" s="68"/>
      <c r="PNI50" s="68"/>
      <c r="PNJ50" s="68"/>
      <c r="PNK50" s="68"/>
      <c r="PNL50" s="68"/>
      <c r="PNM50" s="68"/>
      <c r="PNN50" s="68"/>
      <c r="PNO50" s="68"/>
      <c r="PNP50" s="68"/>
      <c r="PNQ50" s="68"/>
      <c r="PNR50" s="68"/>
      <c r="PNS50" s="68"/>
      <c r="PNT50" s="68"/>
      <c r="PNU50" s="68"/>
      <c r="PNV50" s="68"/>
      <c r="PNW50" s="68"/>
      <c r="PNX50" s="68"/>
      <c r="PNY50" s="68"/>
      <c r="PNZ50" s="68"/>
      <c r="POA50" s="68"/>
      <c r="POB50" s="68"/>
      <c r="POC50" s="68"/>
      <c r="POD50" s="68"/>
      <c r="POE50" s="68"/>
      <c r="POF50" s="68"/>
      <c r="POG50" s="68"/>
      <c r="POH50" s="68"/>
      <c r="POI50" s="68"/>
      <c r="POJ50" s="68"/>
      <c r="POK50" s="68"/>
      <c r="POL50" s="68"/>
      <c r="POM50" s="68"/>
      <c r="PON50" s="68"/>
      <c r="POO50" s="68"/>
      <c r="POP50" s="68"/>
      <c r="POQ50" s="68"/>
      <c r="POR50" s="68"/>
      <c r="POS50" s="68"/>
      <c r="POT50" s="68"/>
      <c r="POU50" s="68"/>
      <c r="POV50" s="68"/>
      <c r="POW50" s="68"/>
      <c r="POX50" s="68"/>
      <c r="POY50" s="68"/>
      <c r="POZ50" s="68"/>
      <c r="PPA50" s="68"/>
      <c r="PPB50" s="68"/>
      <c r="PPC50" s="68"/>
      <c r="PPD50" s="68"/>
      <c r="PPE50" s="68"/>
      <c r="PPF50" s="68"/>
      <c r="PPG50" s="68"/>
      <c r="PPH50" s="68"/>
      <c r="PPI50" s="68"/>
      <c r="PPJ50" s="68"/>
      <c r="PPK50" s="68"/>
      <c r="PPL50" s="68"/>
      <c r="PPM50" s="68"/>
      <c r="PPN50" s="68"/>
      <c r="PPO50" s="68"/>
      <c r="PPP50" s="68"/>
      <c r="PPQ50" s="68"/>
      <c r="PPR50" s="68"/>
      <c r="PPS50" s="68"/>
      <c r="PPT50" s="68"/>
      <c r="PPU50" s="68"/>
      <c r="PPV50" s="68"/>
      <c r="PPW50" s="68"/>
      <c r="PPX50" s="68"/>
      <c r="PPY50" s="68"/>
      <c r="PPZ50" s="68"/>
      <c r="PQA50" s="68"/>
      <c r="PQB50" s="68"/>
      <c r="PQC50" s="68"/>
      <c r="PQD50" s="68"/>
      <c r="PQE50" s="68"/>
      <c r="PQF50" s="68"/>
      <c r="PQG50" s="68"/>
      <c r="PQH50" s="68"/>
      <c r="PQI50" s="68"/>
      <c r="PQJ50" s="68"/>
      <c r="PQK50" s="68"/>
      <c r="PQL50" s="68"/>
      <c r="PQM50" s="68"/>
      <c r="PQN50" s="68"/>
      <c r="PQO50" s="68"/>
      <c r="PQP50" s="68"/>
      <c r="PQQ50" s="68"/>
      <c r="PQR50" s="68"/>
      <c r="PQS50" s="68"/>
      <c r="PQT50" s="68"/>
      <c r="PQU50" s="68"/>
      <c r="PQV50" s="68"/>
      <c r="PQW50" s="68"/>
      <c r="PQX50" s="68"/>
      <c r="PQY50" s="68"/>
      <c r="PQZ50" s="68"/>
      <c r="PRA50" s="68"/>
      <c r="PRB50" s="68"/>
      <c r="PRC50" s="68"/>
      <c r="PRD50" s="68"/>
      <c r="PRE50" s="68"/>
      <c r="PRF50" s="68"/>
      <c r="PRG50" s="68"/>
      <c r="PRH50" s="68"/>
      <c r="PRI50" s="68"/>
      <c r="PRJ50" s="68"/>
      <c r="PRK50" s="68"/>
      <c r="PRL50" s="68"/>
      <c r="PRM50" s="68"/>
      <c r="PRN50" s="68"/>
      <c r="PRO50" s="68"/>
      <c r="PRP50" s="68"/>
      <c r="PRQ50" s="68"/>
      <c r="PRR50" s="68"/>
      <c r="PRS50" s="68"/>
      <c r="PRT50" s="68"/>
      <c r="PRU50" s="68"/>
      <c r="PRV50" s="68"/>
      <c r="PRW50" s="68"/>
      <c r="PRX50" s="68"/>
      <c r="PRY50" s="68"/>
      <c r="PRZ50" s="68"/>
      <c r="PSA50" s="68"/>
      <c r="PSB50" s="68"/>
      <c r="PSC50" s="68"/>
      <c r="PSD50" s="68"/>
      <c r="PSE50" s="68"/>
      <c r="PSF50" s="68"/>
      <c r="PSG50" s="68"/>
      <c r="PSH50" s="68"/>
      <c r="PSI50" s="68"/>
      <c r="PSJ50" s="68"/>
      <c r="PSK50" s="68"/>
      <c r="PSL50" s="68"/>
      <c r="PSM50" s="68"/>
      <c r="PSN50" s="68"/>
      <c r="PSO50" s="68"/>
      <c r="PSP50" s="68"/>
      <c r="PSQ50" s="68"/>
      <c r="PSR50" s="68"/>
      <c r="PSS50" s="68"/>
      <c r="PST50" s="68"/>
      <c r="PSU50" s="68"/>
      <c r="PSV50" s="68"/>
      <c r="PSW50" s="68"/>
      <c r="PSX50" s="68"/>
      <c r="PSY50" s="68"/>
      <c r="PSZ50" s="68"/>
      <c r="PTA50" s="68"/>
      <c r="PTB50" s="68"/>
      <c r="PTC50" s="68"/>
      <c r="PTD50" s="68"/>
      <c r="PTE50" s="68"/>
      <c r="PTF50" s="68"/>
      <c r="PTG50" s="68"/>
      <c r="PTH50" s="68"/>
      <c r="PTI50" s="68"/>
      <c r="PTJ50" s="68"/>
      <c r="PTK50" s="68"/>
      <c r="PTL50" s="68"/>
      <c r="PTM50" s="68"/>
      <c r="PTN50" s="68"/>
      <c r="PTO50" s="68"/>
      <c r="PTP50" s="68"/>
      <c r="PTQ50" s="68"/>
      <c r="PTR50" s="68"/>
      <c r="PTS50" s="68"/>
      <c r="PTT50" s="68"/>
      <c r="PTU50" s="68"/>
      <c r="PTV50" s="68"/>
      <c r="PTW50" s="68"/>
      <c r="PTX50" s="68"/>
      <c r="PTY50" s="68"/>
      <c r="PTZ50" s="68"/>
      <c r="PUA50" s="68"/>
      <c r="PUB50" s="68"/>
      <c r="PUC50" s="68"/>
      <c r="PUD50" s="68"/>
      <c r="PUE50" s="68"/>
      <c r="PUF50" s="68"/>
      <c r="PUG50" s="68"/>
      <c r="PUH50" s="68"/>
      <c r="PUI50" s="68"/>
      <c r="PUJ50" s="68"/>
      <c r="PUK50" s="68"/>
      <c r="PUL50" s="68"/>
      <c r="PUM50" s="68"/>
      <c r="PUN50" s="68"/>
      <c r="PUO50" s="68"/>
      <c r="PUP50" s="68"/>
      <c r="PUQ50" s="68"/>
      <c r="PUR50" s="68"/>
      <c r="PUS50" s="68"/>
      <c r="PUT50" s="68"/>
      <c r="PUU50" s="68"/>
      <c r="PUV50" s="68"/>
      <c r="PUW50" s="68"/>
      <c r="PUX50" s="68"/>
      <c r="PUY50" s="68"/>
      <c r="PUZ50" s="68"/>
      <c r="PVA50" s="68"/>
      <c r="PVB50" s="68"/>
      <c r="PVC50" s="68"/>
      <c r="PVD50" s="68"/>
      <c r="PVE50" s="68"/>
      <c r="PVF50" s="68"/>
      <c r="PVG50" s="68"/>
      <c r="PVH50" s="68"/>
      <c r="PVI50" s="68"/>
      <c r="PVJ50" s="68"/>
      <c r="PVK50" s="68"/>
      <c r="PVL50" s="68"/>
      <c r="PVM50" s="68"/>
      <c r="PVN50" s="68"/>
      <c r="PVO50" s="68"/>
      <c r="PVP50" s="68"/>
      <c r="PVQ50" s="68"/>
      <c r="PVR50" s="68"/>
      <c r="PVS50" s="68"/>
      <c r="PVT50" s="68"/>
      <c r="PVU50" s="68"/>
      <c r="PVV50" s="68"/>
      <c r="PVW50" s="68"/>
      <c r="PVX50" s="68"/>
      <c r="PVY50" s="68"/>
      <c r="PVZ50" s="68"/>
      <c r="PWA50" s="68"/>
      <c r="PWB50" s="68"/>
      <c r="PWC50" s="68"/>
      <c r="PWD50" s="68"/>
      <c r="PWE50" s="68"/>
      <c r="PWF50" s="68"/>
      <c r="PWG50" s="68"/>
      <c r="PWH50" s="68"/>
      <c r="PWI50" s="68"/>
      <c r="PWJ50" s="68"/>
      <c r="PWK50" s="68"/>
      <c r="PWL50" s="68"/>
      <c r="PWM50" s="68"/>
      <c r="PWN50" s="68"/>
      <c r="PWO50" s="68"/>
      <c r="PWP50" s="68"/>
      <c r="PWQ50" s="68"/>
      <c r="PWR50" s="68"/>
      <c r="PWS50" s="68"/>
      <c r="PWT50" s="68"/>
      <c r="PWU50" s="68"/>
      <c r="PWV50" s="68"/>
      <c r="PWW50" s="68"/>
      <c r="PWX50" s="68"/>
      <c r="PWY50" s="68"/>
      <c r="PWZ50" s="68"/>
      <c r="PXA50" s="68"/>
      <c r="PXB50" s="68"/>
      <c r="PXC50" s="68"/>
      <c r="PXD50" s="68"/>
      <c r="PXE50" s="68"/>
      <c r="PXF50" s="68"/>
      <c r="PXG50" s="68"/>
      <c r="PXH50" s="68"/>
      <c r="PXI50" s="68"/>
      <c r="PXJ50" s="68"/>
      <c r="PXK50" s="68"/>
      <c r="PXL50" s="68"/>
      <c r="PXM50" s="68"/>
      <c r="PXN50" s="68"/>
      <c r="PXO50" s="68"/>
      <c r="PXP50" s="68"/>
      <c r="PXQ50" s="68"/>
      <c r="PXR50" s="68"/>
      <c r="PXS50" s="68"/>
      <c r="PXT50" s="68"/>
      <c r="PXU50" s="68"/>
      <c r="PXV50" s="68"/>
      <c r="PXW50" s="68"/>
      <c r="PXX50" s="68"/>
      <c r="PXY50" s="68"/>
      <c r="PXZ50" s="68"/>
      <c r="PYA50" s="68"/>
      <c r="PYB50" s="68"/>
      <c r="PYC50" s="68"/>
      <c r="PYD50" s="68"/>
      <c r="PYE50" s="68"/>
      <c r="PYF50" s="68"/>
      <c r="PYG50" s="68"/>
      <c r="PYH50" s="68"/>
      <c r="PYI50" s="68"/>
      <c r="PYJ50" s="68"/>
      <c r="PYK50" s="68"/>
      <c r="PYL50" s="68"/>
      <c r="PYM50" s="68"/>
      <c r="PYN50" s="68"/>
      <c r="PYO50" s="68"/>
      <c r="PYP50" s="68"/>
      <c r="PYQ50" s="68"/>
      <c r="PYR50" s="68"/>
      <c r="PYS50" s="68"/>
      <c r="PYT50" s="68"/>
      <c r="PYU50" s="68"/>
      <c r="PYV50" s="68"/>
      <c r="PYW50" s="68"/>
      <c r="PYX50" s="68"/>
      <c r="PYY50" s="68"/>
      <c r="PYZ50" s="68"/>
      <c r="PZA50" s="68"/>
      <c r="PZB50" s="68"/>
      <c r="PZC50" s="68"/>
      <c r="PZD50" s="68"/>
      <c r="PZE50" s="68"/>
      <c r="PZF50" s="68"/>
      <c r="PZG50" s="68"/>
      <c r="PZH50" s="68"/>
      <c r="PZI50" s="68"/>
      <c r="PZJ50" s="68"/>
      <c r="PZK50" s="68"/>
      <c r="PZL50" s="68"/>
      <c r="PZM50" s="68"/>
      <c r="PZN50" s="68"/>
      <c r="PZO50" s="68"/>
      <c r="PZP50" s="68"/>
      <c r="PZQ50" s="68"/>
      <c r="PZR50" s="68"/>
      <c r="PZS50" s="68"/>
      <c r="PZT50" s="68"/>
      <c r="PZU50" s="68"/>
      <c r="PZV50" s="68"/>
      <c r="PZW50" s="68"/>
      <c r="PZX50" s="68"/>
      <c r="PZY50" s="68"/>
      <c r="PZZ50" s="68"/>
      <c r="QAA50" s="68"/>
      <c r="QAB50" s="68"/>
      <c r="QAC50" s="68"/>
      <c r="QAD50" s="68"/>
      <c r="QAE50" s="68"/>
      <c r="QAF50" s="68"/>
      <c r="QAG50" s="68"/>
      <c r="QAH50" s="68"/>
      <c r="QAI50" s="68"/>
      <c r="QAJ50" s="68"/>
      <c r="QAK50" s="68"/>
      <c r="QAL50" s="68"/>
      <c r="QAM50" s="68"/>
      <c r="QAN50" s="68"/>
      <c r="QAO50" s="68"/>
      <c r="QAP50" s="68"/>
      <c r="QAQ50" s="68"/>
      <c r="QAR50" s="68"/>
      <c r="QAS50" s="68"/>
      <c r="QAT50" s="68"/>
      <c r="QAU50" s="68"/>
      <c r="QAV50" s="68"/>
      <c r="QAW50" s="68"/>
      <c r="QAX50" s="68"/>
      <c r="QAY50" s="68"/>
      <c r="QAZ50" s="68"/>
      <c r="QBA50" s="68"/>
      <c r="QBB50" s="68"/>
      <c r="QBC50" s="68"/>
      <c r="QBD50" s="68"/>
      <c r="QBE50" s="68"/>
      <c r="QBF50" s="68"/>
      <c r="QBG50" s="68"/>
      <c r="QBH50" s="68"/>
      <c r="QBI50" s="68"/>
      <c r="QBJ50" s="68"/>
      <c r="QBK50" s="68"/>
      <c r="QBL50" s="68"/>
      <c r="QBM50" s="68"/>
      <c r="QBN50" s="68"/>
      <c r="QBO50" s="68"/>
      <c r="QBP50" s="68"/>
      <c r="QBQ50" s="68"/>
      <c r="QBR50" s="68"/>
      <c r="QBS50" s="68"/>
      <c r="QBT50" s="68"/>
      <c r="QBU50" s="68"/>
      <c r="QBV50" s="68"/>
      <c r="QBW50" s="68"/>
      <c r="QBX50" s="68"/>
      <c r="QBY50" s="68"/>
      <c r="QBZ50" s="68"/>
      <c r="QCA50" s="68"/>
      <c r="QCB50" s="68"/>
      <c r="QCC50" s="68"/>
      <c r="QCD50" s="68"/>
      <c r="QCE50" s="68"/>
      <c r="QCF50" s="68"/>
      <c r="QCG50" s="68"/>
      <c r="QCH50" s="68"/>
      <c r="QCI50" s="68"/>
      <c r="QCJ50" s="68"/>
      <c r="QCK50" s="68"/>
      <c r="QCL50" s="68"/>
      <c r="QCM50" s="68"/>
      <c r="QCN50" s="68"/>
      <c r="QCO50" s="68"/>
      <c r="QCP50" s="68"/>
      <c r="QCQ50" s="68"/>
      <c r="QCR50" s="68"/>
      <c r="QCS50" s="68"/>
      <c r="QCT50" s="68"/>
      <c r="QCU50" s="68"/>
      <c r="QCV50" s="68"/>
      <c r="QCW50" s="68"/>
      <c r="QCX50" s="68"/>
      <c r="QCY50" s="68"/>
      <c r="QCZ50" s="68"/>
      <c r="QDA50" s="68"/>
      <c r="QDB50" s="68"/>
      <c r="QDC50" s="68"/>
      <c r="QDD50" s="68"/>
      <c r="QDE50" s="68"/>
      <c r="QDF50" s="68"/>
      <c r="QDG50" s="68"/>
      <c r="QDH50" s="68"/>
      <c r="QDI50" s="68"/>
      <c r="QDJ50" s="68"/>
      <c r="QDK50" s="68"/>
      <c r="QDL50" s="68"/>
      <c r="QDM50" s="68"/>
      <c r="QDN50" s="68"/>
      <c r="QDO50" s="68"/>
      <c r="QDP50" s="68"/>
      <c r="QDQ50" s="68"/>
      <c r="QDR50" s="68"/>
      <c r="QDS50" s="68"/>
      <c r="QDT50" s="68"/>
      <c r="QDU50" s="68"/>
      <c r="QDV50" s="68"/>
      <c r="QDW50" s="68"/>
      <c r="QDX50" s="68"/>
      <c r="QDY50" s="68"/>
      <c r="QDZ50" s="68"/>
      <c r="QEA50" s="68"/>
      <c r="QEB50" s="68"/>
      <c r="QEC50" s="68"/>
      <c r="QED50" s="68"/>
      <c r="QEE50" s="68"/>
      <c r="QEF50" s="68"/>
      <c r="QEG50" s="68"/>
      <c r="QEH50" s="68"/>
      <c r="QEI50" s="68"/>
      <c r="QEJ50" s="68"/>
      <c r="QEK50" s="68"/>
      <c r="QEL50" s="68"/>
      <c r="QEM50" s="68"/>
      <c r="QEN50" s="68"/>
      <c r="QEO50" s="68"/>
      <c r="QEP50" s="68"/>
      <c r="QEQ50" s="68"/>
      <c r="QER50" s="68"/>
      <c r="QES50" s="68"/>
      <c r="QET50" s="68"/>
      <c r="QEU50" s="68"/>
      <c r="QEV50" s="68"/>
      <c r="QEW50" s="68"/>
      <c r="QEX50" s="68"/>
      <c r="QEY50" s="68"/>
      <c r="QEZ50" s="68"/>
      <c r="QFA50" s="68"/>
      <c r="QFB50" s="68"/>
      <c r="QFC50" s="68"/>
      <c r="QFD50" s="68"/>
      <c r="QFE50" s="68"/>
      <c r="QFF50" s="68"/>
      <c r="QFG50" s="68"/>
      <c r="QFH50" s="68"/>
      <c r="QFI50" s="68"/>
      <c r="QFJ50" s="68"/>
      <c r="QFK50" s="68"/>
      <c r="QFL50" s="68"/>
      <c r="QFM50" s="68"/>
      <c r="QFN50" s="68"/>
      <c r="QFO50" s="68"/>
      <c r="QFP50" s="68"/>
      <c r="QFQ50" s="68"/>
      <c r="QFR50" s="68"/>
      <c r="QFS50" s="68"/>
      <c r="QFT50" s="68"/>
      <c r="QFU50" s="68"/>
      <c r="QFV50" s="68"/>
      <c r="QFW50" s="68"/>
      <c r="QFX50" s="68"/>
      <c r="QFY50" s="68"/>
      <c r="QFZ50" s="68"/>
      <c r="QGA50" s="68"/>
      <c r="QGB50" s="68"/>
      <c r="QGC50" s="68"/>
      <c r="QGD50" s="68"/>
      <c r="QGE50" s="68"/>
      <c r="QGF50" s="68"/>
      <c r="QGG50" s="68"/>
      <c r="QGH50" s="68"/>
      <c r="QGI50" s="68"/>
      <c r="QGJ50" s="68"/>
      <c r="QGK50" s="68"/>
      <c r="QGL50" s="68"/>
      <c r="QGM50" s="68"/>
      <c r="QGN50" s="68"/>
      <c r="QGO50" s="68"/>
      <c r="QGP50" s="68"/>
      <c r="QGQ50" s="68"/>
      <c r="QGR50" s="68"/>
      <c r="QGS50" s="68"/>
      <c r="QGT50" s="68"/>
      <c r="QGU50" s="68"/>
      <c r="QGV50" s="68"/>
      <c r="QGW50" s="68"/>
      <c r="QGX50" s="68"/>
      <c r="QGY50" s="68"/>
      <c r="QGZ50" s="68"/>
      <c r="QHA50" s="68"/>
      <c r="QHB50" s="68"/>
      <c r="QHC50" s="68"/>
      <c r="QHD50" s="68"/>
      <c r="QHE50" s="68"/>
      <c r="QHF50" s="68"/>
      <c r="QHG50" s="68"/>
      <c r="QHH50" s="68"/>
      <c r="QHI50" s="68"/>
      <c r="QHJ50" s="68"/>
      <c r="QHK50" s="68"/>
      <c r="QHL50" s="68"/>
      <c r="QHM50" s="68"/>
      <c r="QHN50" s="68"/>
      <c r="QHO50" s="68"/>
      <c r="QHP50" s="68"/>
      <c r="QHQ50" s="68"/>
      <c r="QHR50" s="68"/>
      <c r="QHS50" s="68"/>
      <c r="QHT50" s="68"/>
      <c r="QHU50" s="68"/>
      <c r="QHV50" s="68"/>
      <c r="QHW50" s="68"/>
      <c r="QHX50" s="68"/>
      <c r="QHY50" s="68"/>
      <c r="QHZ50" s="68"/>
      <c r="QIA50" s="68"/>
      <c r="QIB50" s="68"/>
      <c r="QIC50" s="68"/>
      <c r="QID50" s="68"/>
      <c r="QIE50" s="68"/>
      <c r="QIF50" s="68"/>
      <c r="QIG50" s="68"/>
      <c r="QIH50" s="68"/>
      <c r="QII50" s="68"/>
      <c r="QIJ50" s="68"/>
      <c r="QIK50" s="68"/>
      <c r="QIL50" s="68"/>
      <c r="QIM50" s="68"/>
      <c r="QIN50" s="68"/>
      <c r="QIO50" s="68"/>
      <c r="QIP50" s="68"/>
      <c r="QIQ50" s="68"/>
      <c r="QIR50" s="68"/>
      <c r="QIS50" s="68"/>
      <c r="QIT50" s="68"/>
      <c r="QIU50" s="68"/>
      <c r="QIV50" s="68"/>
      <c r="QIW50" s="68"/>
      <c r="QIX50" s="68"/>
      <c r="QIY50" s="68"/>
      <c r="QIZ50" s="68"/>
      <c r="QJA50" s="68"/>
      <c r="QJB50" s="68"/>
      <c r="QJC50" s="68"/>
      <c r="QJD50" s="68"/>
      <c r="QJE50" s="68"/>
      <c r="QJF50" s="68"/>
      <c r="QJG50" s="68"/>
      <c r="QJH50" s="68"/>
      <c r="QJI50" s="68"/>
      <c r="QJJ50" s="68"/>
      <c r="QJK50" s="68"/>
      <c r="QJL50" s="68"/>
      <c r="QJM50" s="68"/>
      <c r="QJN50" s="68"/>
      <c r="QJO50" s="68"/>
      <c r="QJP50" s="68"/>
      <c r="QJQ50" s="68"/>
      <c r="QJR50" s="68"/>
      <c r="QJS50" s="68"/>
      <c r="QJT50" s="68"/>
      <c r="QJU50" s="68"/>
      <c r="QJV50" s="68"/>
      <c r="QJW50" s="68"/>
      <c r="QJX50" s="68"/>
      <c r="QJY50" s="68"/>
      <c r="QJZ50" s="68"/>
      <c r="QKA50" s="68"/>
      <c r="QKB50" s="68"/>
      <c r="QKC50" s="68"/>
      <c r="QKD50" s="68"/>
      <c r="QKE50" s="68"/>
      <c r="QKF50" s="68"/>
      <c r="QKG50" s="68"/>
      <c r="QKH50" s="68"/>
      <c r="QKI50" s="68"/>
      <c r="QKJ50" s="68"/>
      <c r="QKK50" s="68"/>
      <c r="QKL50" s="68"/>
      <c r="QKM50" s="68"/>
      <c r="QKN50" s="68"/>
      <c r="QKO50" s="68"/>
      <c r="QKP50" s="68"/>
      <c r="QKQ50" s="68"/>
      <c r="QKR50" s="68"/>
      <c r="QKS50" s="68"/>
      <c r="QKT50" s="68"/>
      <c r="QKU50" s="68"/>
      <c r="QKV50" s="68"/>
      <c r="QKW50" s="68"/>
      <c r="QKX50" s="68"/>
      <c r="QKY50" s="68"/>
      <c r="QKZ50" s="68"/>
      <c r="QLA50" s="68"/>
      <c r="QLB50" s="68"/>
      <c r="QLC50" s="68"/>
      <c r="QLD50" s="68"/>
      <c r="QLE50" s="68"/>
      <c r="QLF50" s="68"/>
      <c r="QLG50" s="68"/>
      <c r="QLH50" s="68"/>
      <c r="QLI50" s="68"/>
      <c r="QLJ50" s="68"/>
      <c r="QLK50" s="68"/>
      <c r="QLL50" s="68"/>
      <c r="QLM50" s="68"/>
      <c r="QLN50" s="68"/>
      <c r="QLO50" s="68"/>
      <c r="QLP50" s="68"/>
      <c r="QLQ50" s="68"/>
      <c r="QLR50" s="68"/>
      <c r="QLS50" s="68"/>
      <c r="QLT50" s="68"/>
      <c r="QLU50" s="68"/>
      <c r="QLV50" s="68"/>
      <c r="QLW50" s="68"/>
      <c r="QLX50" s="68"/>
      <c r="QLY50" s="68"/>
      <c r="QLZ50" s="68"/>
      <c r="QMA50" s="68"/>
      <c r="QMB50" s="68"/>
      <c r="QMC50" s="68"/>
      <c r="QMD50" s="68"/>
      <c r="QME50" s="68"/>
      <c r="QMF50" s="68"/>
      <c r="QMG50" s="68"/>
      <c r="QMH50" s="68"/>
      <c r="QMI50" s="68"/>
      <c r="QMJ50" s="68"/>
      <c r="QMK50" s="68"/>
      <c r="QML50" s="68"/>
      <c r="QMM50" s="68"/>
      <c r="QMN50" s="68"/>
      <c r="QMO50" s="68"/>
      <c r="QMP50" s="68"/>
      <c r="QMQ50" s="68"/>
      <c r="QMR50" s="68"/>
      <c r="QMS50" s="68"/>
      <c r="QMT50" s="68"/>
      <c r="QMU50" s="68"/>
      <c r="QMV50" s="68"/>
      <c r="QMW50" s="68"/>
      <c r="QMX50" s="68"/>
      <c r="QMY50" s="68"/>
      <c r="QMZ50" s="68"/>
      <c r="QNA50" s="68"/>
      <c r="QNB50" s="68"/>
      <c r="QNC50" s="68"/>
      <c r="QND50" s="68"/>
      <c r="QNE50" s="68"/>
      <c r="QNF50" s="68"/>
      <c r="QNG50" s="68"/>
      <c r="QNH50" s="68"/>
      <c r="QNI50" s="68"/>
      <c r="QNJ50" s="68"/>
      <c r="QNK50" s="68"/>
      <c r="QNL50" s="68"/>
      <c r="QNM50" s="68"/>
      <c r="QNN50" s="68"/>
      <c r="QNO50" s="68"/>
      <c r="QNP50" s="68"/>
      <c r="QNQ50" s="68"/>
      <c r="QNR50" s="68"/>
      <c r="QNS50" s="68"/>
      <c r="QNT50" s="68"/>
      <c r="QNU50" s="68"/>
      <c r="QNV50" s="68"/>
      <c r="QNW50" s="68"/>
      <c r="QNX50" s="68"/>
      <c r="QNY50" s="68"/>
      <c r="QNZ50" s="68"/>
      <c r="QOA50" s="68"/>
      <c r="QOB50" s="68"/>
      <c r="QOC50" s="68"/>
      <c r="QOD50" s="68"/>
      <c r="QOE50" s="68"/>
      <c r="QOF50" s="68"/>
      <c r="QOG50" s="68"/>
      <c r="QOH50" s="68"/>
      <c r="QOI50" s="68"/>
      <c r="QOJ50" s="68"/>
      <c r="QOK50" s="68"/>
      <c r="QOL50" s="68"/>
      <c r="QOM50" s="68"/>
      <c r="QON50" s="68"/>
      <c r="QOO50" s="68"/>
      <c r="QOP50" s="68"/>
      <c r="QOQ50" s="68"/>
      <c r="QOR50" s="68"/>
      <c r="QOS50" s="68"/>
      <c r="QOT50" s="68"/>
      <c r="QOU50" s="68"/>
      <c r="QOV50" s="68"/>
      <c r="QOW50" s="68"/>
      <c r="QOX50" s="68"/>
      <c r="QOY50" s="68"/>
      <c r="QOZ50" s="68"/>
      <c r="QPA50" s="68"/>
      <c r="QPB50" s="68"/>
      <c r="QPC50" s="68"/>
      <c r="QPD50" s="68"/>
      <c r="QPE50" s="68"/>
      <c r="QPF50" s="68"/>
      <c r="QPG50" s="68"/>
      <c r="QPH50" s="68"/>
      <c r="QPI50" s="68"/>
      <c r="QPJ50" s="68"/>
      <c r="QPK50" s="68"/>
      <c r="QPL50" s="68"/>
      <c r="QPM50" s="68"/>
      <c r="QPN50" s="68"/>
      <c r="QPO50" s="68"/>
      <c r="QPP50" s="68"/>
      <c r="QPQ50" s="68"/>
      <c r="QPR50" s="68"/>
      <c r="QPS50" s="68"/>
      <c r="QPT50" s="68"/>
      <c r="QPU50" s="68"/>
      <c r="QPV50" s="68"/>
      <c r="QPW50" s="68"/>
      <c r="QPX50" s="68"/>
      <c r="QPY50" s="68"/>
      <c r="QPZ50" s="68"/>
      <c r="QQA50" s="68"/>
      <c r="QQB50" s="68"/>
      <c r="QQC50" s="68"/>
      <c r="QQD50" s="68"/>
      <c r="QQE50" s="68"/>
      <c r="QQF50" s="68"/>
      <c r="QQG50" s="68"/>
      <c r="QQH50" s="68"/>
      <c r="QQI50" s="68"/>
      <c r="QQJ50" s="68"/>
      <c r="QQK50" s="68"/>
      <c r="QQL50" s="68"/>
      <c r="QQM50" s="68"/>
      <c r="QQN50" s="68"/>
      <c r="QQO50" s="68"/>
      <c r="QQP50" s="68"/>
      <c r="QQQ50" s="68"/>
      <c r="QQR50" s="68"/>
      <c r="QQS50" s="68"/>
      <c r="QQT50" s="68"/>
      <c r="QQU50" s="68"/>
      <c r="QQV50" s="68"/>
      <c r="QQW50" s="68"/>
      <c r="QQX50" s="68"/>
      <c r="QQY50" s="68"/>
      <c r="QQZ50" s="68"/>
      <c r="QRA50" s="68"/>
      <c r="QRB50" s="68"/>
      <c r="QRC50" s="68"/>
      <c r="QRD50" s="68"/>
      <c r="QRE50" s="68"/>
      <c r="QRF50" s="68"/>
      <c r="QRG50" s="68"/>
      <c r="QRH50" s="68"/>
      <c r="QRI50" s="68"/>
      <c r="QRJ50" s="68"/>
      <c r="QRK50" s="68"/>
      <c r="QRL50" s="68"/>
      <c r="QRM50" s="68"/>
      <c r="QRN50" s="68"/>
      <c r="QRO50" s="68"/>
      <c r="QRP50" s="68"/>
      <c r="QRQ50" s="68"/>
      <c r="QRR50" s="68"/>
      <c r="QRS50" s="68"/>
      <c r="QRT50" s="68"/>
      <c r="QRU50" s="68"/>
      <c r="QRV50" s="68"/>
      <c r="QRW50" s="68"/>
      <c r="QRX50" s="68"/>
      <c r="QRY50" s="68"/>
      <c r="QRZ50" s="68"/>
      <c r="QSA50" s="68"/>
      <c r="QSB50" s="68"/>
      <c r="QSC50" s="68"/>
      <c r="QSD50" s="68"/>
      <c r="QSE50" s="68"/>
      <c r="QSF50" s="68"/>
      <c r="QSG50" s="68"/>
      <c r="QSH50" s="68"/>
      <c r="QSI50" s="68"/>
      <c r="QSJ50" s="68"/>
      <c r="QSK50" s="68"/>
      <c r="QSL50" s="68"/>
      <c r="QSM50" s="68"/>
      <c r="QSN50" s="68"/>
      <c r="QSO50" s="68"/>
      <c r="QSP50" s="68"/>
      <c r="QSQ50" s="68"/>
      <c r="QSR50" s="68"/>
      <c r="QSS50" s="68"/>
      <c r="QST50" s="68"/>
      <c r="QSU50" s="68"/>
      <c r="QSV50" s="68"/>
      <c r="QSW50" s="68"/>
      <c r="QSX50" s="68"/>
      <c r="QSY50" s="68"/>
      <c r="QSZ50" s="68"/>
      <c r="QTA50" s="68"/>
      <c r="QTB50" s="68"/>
      <c r="QTC50" s="68"/>
      <c r="QTD50" s="68"/>
      <c r="QTE50" s="68"/>
      <c r="QTF50" s="68"/>
      <c r="QTG50" s="68"/>
      <c r="QTH50" s="68"/>
      <c r="QTI50" s="68"/>
      <c r="QTJ50" s="68"/>
      <c r="QTK50" s="68"/>
      <c r="QTL50" s="68"/>
      <c r="QTM50" s="68"/>
      <c r="QTN50" s="68"/>
      <c r="QTO50" s="68"/>
      <c r="QTP50" s="68"/>
      <c r="QTQ50" s="68"/>
      <c r="QTR50" s="68"/>
      <c r="QTS50" s="68"/>
      <c r="QTT50" s="68"/>
      <c r="QTU50" s="68"/>
      <c r="QTV50" s="68"/>
      <c r="QTW50" s="68"/>
      <c r="QTX50" s="68"/>
      <c r="QTY50" s="68"/>
      <c r="QTZ50" s="68"/>
      <c r="QUA50" s="68"/>
      <c r="QUB50" s="68"/>
      <c r="QUC50" s="68"/>
      <c r="QUD50" s="68"/>
      <c r="QUE50" s="68"/>
      <c r="QUF50" s="68"/>
      <c r="QUG50" s="68"/>
      <c r="QUH50" s="68"/>
      <c r="QUI50" s="68"/>
      <c r="QUJ50" s="68"/>
      <c r="QUK50" s="68"/>
      <c r="QUL50" s="68"/>
      <c r="QUM50" s="68"/>
      <c r="QUN50" s="68"/>
      <c r="QUO50" s="68"/>
      <c r="QUP50" s="68"/>
      <c r="QUQ50" s="68"/>
      <c r="QUR50" s="68"/>
      <c r="QUS50" s="68"/>
      <c r="QUT50" s="68"/>
      <c r="QUU50" s="68"/>
      <c r="QUV50" s="68"/>
      <c r="QUW50" s="68"/>
      <c r="QUX50" s="68"/>
      <c r="QUY50" s="68"/>
      <c r="QUZ50" s="68"/>
      <c r="QVA50" s="68"/>
      <c r="QVB50" s="68"/>
      <c r="QVC50" s="68"/>
      <c r="QVD50" s="68"/>
      <c r="QVE50" s="68"/>
      <c r="QVF50" s="68"/>
      <c r="QVG50" s="68"/>
      <c r="QVH50" s="68"/>
      <c r="QVI50" s="68"/>
      <c r="QVJ50" s="68"/>
      <c r="QVK50" s="68"/>
      <c r="QVL50" s="68"/>
      <c r="QVM50" s="68"/>
      <c r="QVN50" s="68"/>
      <c r="QVO50" s="68"/>
      <c r="QVP50" s="68"/>
      <c r="QVQ50" s="68"/>
      <c r="QVR50" s="68"/>
      <c r="QVS50" s="68"/>
      <c r="QVT50" s="68"/>
      <c r="QVU50" s="68"/>
      <c r="QVV50" s="68"/>
      <c r="QVW50" s="68"/>
      <c r="QVX50" s="68"/>
      <c r="QVY50" s="68"/>
      <c r="QVZ50" s="68"/>
      <c r="QWA50" s="68"/>
      <c r="QWB50" s="68"/>
      <c r="QWC50" s="68"/>
      <c r="QWD50" s="68"/>
      <c r="QWE50" s="68"/>
      <c r="QWF50" s="68"/>
      <c r="QWG50" s="68"/>
      <c r="QWH50" s="68"/>
      <c r="QWI50" s="68"/>
      <c r="QWJ50" s="68"/>
      <c r="QWK50" s="68"/>
      <c r="QWL50" s="68"/>
      <c r="QWM50" s="68"/>
      <c r="QWN50" s="68"/>
      <c r="QWO50" s="68"/>
      <c r="QWP50" s="68"/>
      <c r="QWQ50" s="68"/>
      <c r="QWR50" s="68"/>
      <c r="QWS50" s="68"/>
      <c r="QWT50" s="68"/>
      <c r="QWU50" s="68"/>
      <c r="QWV50" s="68"/>
      <c r="QWW50" s="68"/>
      <c r="QWX50" s="68"/>
      <c r="QWY50" s="68"/>
      <c r="QWZ50" s="68"/>
      <c r="QXA50" s="68"/>
      <c r="QXB50" s="68"/>
      <c r="QXC50" s="68"/>
      <c r="QXD50" s="68"/>
      <c r="QXE50" s="68"/>
      <c r="QXF50" s="68"/>
      <c r="QXG50" s="68"/>
      <c r="QXH50" s="68"/>
      <c r="QXI50" s="68"/>
      <c r="QXJ50" s="68"/>
      <c r="QXK50" s="68"/>
      <c r="QXL50" s="68"/>
      <c r="QXM50" s="68"/>
      <c r="QXN50" s="68"/>
      <c r="QXO50" s="68"/>
      <c r="QXP50" s="68"/>
      <c r="QXQ50" s="68"/>
      <c r="QXR50" s="68"/>
      <c r="QXS50" s="68"/>
      <c r="QXT50" s="68"/>
      <c r="QXU50" s="68"/>
      <c r="QXV50" s="68"/>
      <c r="QXW50" s="68"/>
      <c r="QXX50" s="68"/>
      <c r="QXY50" s="68"/>
      <c r="QXZ50" s="68"/>
      <c r="QYA50" s="68"/>
      <c r="QYB50" s="68"/>
      <c r="QYC50" s="68"/>
      <c r="QYD50" s="68"/>
      <c r="QYE50" s="68"/>
      <c r="QYF50" s="68"/>
      <c r="QYG50" s="68"/>
      <c r="QYH50" s="68"/>
      <c r="QYI50" s="68"/>
      <c r="QYJ50" s="68"/>
      <c r="QYK50" s="68"/>
      <c r="QYL50" s="68"/>
      <c r="QYM50" s="68"/>
      <c r="QYN50" s="68"/>
      <c r="QYO50" s="68"/>
      <c r="QYP50" s="68"/>
      <c r="QYQ50" s="68"/>
      <c r="QYR50" s="68"/>
      <c r="QYS50" s="68"/>
      <c r="QYT50" s="68"/>
      <c r="QYU50" s="68"/>
      <c r="QYV50" s="68"/>
      <c r="QYW50" s="68"/>
      <c r="QYX50" s="68"/>
      <c r="QYY50" s="68"/>
      <c r="QYZ50" s="68"/>
      <c r="QZA50" s="68"/>
      <c r="QZB50" s="68"/>
      <c r="QZC50" s="68"/>
      <c r="QZD50" s="68"/>
      <c r="QZE50" s="68"/>
      <c r="QZF50" s="68"/>
      <c r="QZG50" s="68"/>
      <c r="QZH50" s="68"/>
      <c r="QZI50" s="68"/>
      <c r="QZJ50" s="68"/>
      <c r="QZK50" s="68"/>
      <c r="QZL50" s="68"/>
      <c r="QZM50" s="68"/>
      <c r="QZN50" s="68"/>
      <c r="QZO50" s="68"/>
      <c r="QZP50" s="68"/>
      <c r="QZQ50" s="68"/>
      <c r="QZR50" s="68"/>
      <c r="QZS50" s="68"/>
      <c r="QZT50" s="68"/>
      <c r="QZU50" s="68"/>
      <c r="QZV50" s="68"/>
      <c r="QZW50" s="68"/>
      <c r="QZX50" s="68"/>
      <c r="QZY50" s="68"/>
      <c r="QZZ50" s="68"/>
      <c r="RAA50" s="68"/>
      <c r="RAB50" s="68"/>
      <c r="RAC50" s="68"/>
      <c r="RAD50" s="68"/>
      <c r="RAE50" s="68"/>
      <c r="RAF50" s="68"/>
      <c r="RAG50" s="68"/>
      <c r="RAH50" s="68"/>
      <c r="RAI50" s="68"/>
      <c r="RAJ50" s="68"/>
      <c r="RAK50" s="68"/>
      <c r="RAL50" s="68"/>
      <c r="RAM50" s="68"/>
      <c r="RAN50" s="68"/>
      <c r="RAO50" s="68"/>
      <c r="RAP50" s="68"/>
      <c r="RAQ50" s="68"/>
      <c r="RAR50" s="68"/>
      <c r="RAS50" s="68"/>
      <c r="RAT50" s="68"/>
      <c r="RAU50" s="68"/>
      <c r="RAV50" s="68"/>
      <c r="RAW50" s="68"/>
      <c r="RAX50" s="68"/>
      <c r="RAY50" s="68"/>
      <c r="RAZ50" s="68"/>
      <c r="RBA50" s="68"/>
      <c r="RBB50" s="68"/>
      <c r="RBC50" s="68"/>
      <c r="RBD50" s="68"/>
      <c r="RBE50" s="68"/>
      <c r="RBF50" s="68"/>
      <c r="RBG50" s="68"/>
      <c r="RBH50" s="68"/>
      <c r="RBI50" s="68"/>
      <c r="RBJ50" s="68"/>
      <c r="RBK50" s="68"/>
      <c r="RBL50" s="68"/>
      <c r="RBM50" s="68"/>
      <c r="RBN50" s="68"/>
      <c r="RBO50" s="68"/>
      <c r="RBP50" s="68"/>
      <c r="RBQ50" s="68"/>
      <c r="RBR50" s="68"/>
      <c r="RBS50" s="68"/>
      <c r="RBT50" s="68"/>
      <c r="RBU50" s="68"/>
      <c r="RBV50" s="68"/>
      <c r="RBW50" s="68"/>
      <c r="RBX50" s="68"/>
      <c r="RBY50" s="68"/>
      <c r="RBZ50" s="68"/>
      <c r="RCA50" s="68"/>
      <c r="RCB50" s="68"/>
      <c r="RCC50" s="68"/>
      <c r="RCD50" s="68"/>
      <c r="RCE50" s="68"/>
      <c r="RCF50" s="68"/>
      <c r="RCG50" s="68"/>
      <c r="RCH50" s="68"/>
      <c r="RCI50" s="68"/>
      <c r="RCJ50" s="68"/>
      <c r="RCK50" s="68"/>
      <c r="RCL50" s="68"/>
      <c r="RCM50" s="68"/>
      <c r="RCN50" s="68"/>
      <c r="RCO50" s="68"/>
      <c r="RCP50" s="68"/>
      <c r="RCQ50" s="68"/>
      <c r="RCR50" s="68"/>
      <c r="RCS50" s="68"/>
      <c r="RCT50" s="68"/>
      <c r="RCU50" s="68"/>
      <c r="RCV50" s="68"/>
      <c r="RCW50" s="68"/>
      <c r="RCX50" s="68"/>
      <c r="RCY50" s="68"/>
      <c r="RCZ50" s="68"/>
      <c r="RDA50" s="68"/>
      <c r="RDB50" s="68"/>
      <c r="RDC50" s="68"/>
      <c r="RDD50" s="68"/>
      <c r="RDE50" s="68"/>
      <c r="RDF50" s="68"/>
      <c r="RDG50" s="68"/>
      <c r="RDH50" s="68"/>
      <c r="RDI50" s="68"/>
      <c r="RDJ50" s="68"/>
      <c r="RDK50" s="68"/>
      <c r="RDL50" s="68"/>
      <c r="RDM50" s="68"/>
      <c r="RDN50" s="68"/>
      <c r="RDO50" s="68"/>
      <c r="RDP50" s="68"/>
      <c r="RDQ50" s="68"/>
      <c r="RDR50" s="68"/>
      <c r="RDS50" s="68"/>
      <c r="RDT50" s="68"/>
      <c r="RDU50" s="68"/>
      <c r="RDV50" s="68"/>
      <c r="RDW50" s="68"/>
      <c r="RDX50" s="68"/>
      <c r="RDY50" s="68"/>
      <c r="RDZ50" s="68"/>
      <c r="REA50" s="68"/>
      <c r="REB50" s="68"/>
      <c r="REC50" s="68"/>
      <c r="RED50" s="68"/>
      <c r="REE50" s="68"/>
      <c r="REF50" s="68"/>
      <c r="REG50" s="68"/>
      <c r="REH50" s="68"/>
      <c r="REI50" s="68"/>
      <c r="REJ50" s="68"/>
      <c r="REK50" s="68"/>
      <c r="REL50" s="68"/>
      <c r="REM50" s="68"/>
      <c r="REN50" s="68"/>
      <c r="REO50" s="68"/>
      <c r="REP50" s="68"/>
      <c r="REQ50" s="68"/>
      <c r="RER50" s="68"/>
      <c r="RES50" s="68"/>
      <c r="RET50" s="68"/>
      <c r="REU50" s="68"/>
      <c r="REV50" s="68"/>
      <c r="REW50" s="68"/>
      <c r="REX50" s="68"/>
      <c r="REY50" s="68"/>
      <c r="REZ50" s="68"/>
      <c r="RFA50" s="68"/>
      <c r="RFB50" s="68"/>
      <c r="RFC50" s="68"/>
      <c r="RFD50" s="68"/>
      <c r="RFE50" s="68"/>
      <c r="RFF50" s="68"/>
      <c r="RFG50" s="68"/>
      <c r="RFH50" s="68"/>
      <c r="RFI50" s="68"/>
      <c r="RFJ50" s="68"/>
      <c r="RFK50" s="68"/>
      <c r="RFL50" s="68"/>
      <c r="RFM50" s="68"/>
      <c r="RFN50" s="68"/>
      <c r="RFO50" s="68"/>
      <c r="RFP50" s="68"/>
      <c r="RFQ50" s="68"/>
      <c r="RFR50" s="68"/>
      <c r="RFS50" s="68"/>
      <c r="RFT50" s="68"/>
      <c r="RFU50" s="68"/>
      <c r="RFV50" s="68"/>
      <c r="RFW50" s="68"/>
      <c r="RFX50" s="68"/>
      <c r="RFY50" s="68"/>
      <c r="RFZ50" s="68"/>
      <c r="RGA50" s="68"/>
      <c r="RGB50" s="68"/>
      <c r="RGC50" s="68"/>
      <c r="RGD50" s="68"/>
      <c r="RGE50" s="68"/>
      <c r="RGF50" s="68"/>
      <c r="RGG50" s="68"/>
      <c r="RGH50" s="68"/>
      <c r="RGI50" s="68"/>
      <c r="RGJ50" s="68"/>
      <c r="RGK50" s="68"/>
      <c r="RGL50" s="68"/>
      <c r="RGM50" s="68"/>
      <c r="RGN50" s="68"/>
      <c r="RGO50" s="68"/>
      <c r="RGP50" s="68"/>
      <c r="RGQ50" s="68"/>
      <c r="RGR50" s="68"/>
      <c r="RGS50" s="68"/>
      <c r="RGT50" s="68"/>
      <c r="RGU50" s="68"/>
      <c r="RGV50" s="68"/>
      <c r="RGW50" s="68"/>
      <c r="RGX50" s="68"/>
      <c r="RGY50" s="68"/>
      <c r="RGZ50" s="68"/>
      <c r="RHA50" s="68"/>
      <c r="RHB50" s="68"/>
      <c r="RHC50" s="68"/>
      <c r="RHD50" s="68"/>
      <c r="RHE50" s="68"/>
      <c r="RHF50" s="68"/>
      <c r="RHG50" s="68"/>
      <c r="RHH50" s="68"/>
      <c r="RHI50" s="68"/>
      <c r="RHJ50" s="68"/>
      <c r="RHK50" s="68"/>
      <c r="RHL50" s="68"/>
      <c r="RHM50" s="68"/>
      <c r="RHN50" s="68"/>
      <c r="RHO50" s="68"/>
      <c r="RHP50" s="68"/>
      <c r="RHQ50" s="68"/>
      <c r="RHR50" s="68"/>
      <c r="RHS50" s="68"/>
      <c r="RHT50" s="68"/>
      <c r="RHU50" s="68"/>
      <c r="RHV50" s="68"/>
      <c r="RHW50" s="68"/>
      <c r="RHX50" s="68"/>
      <c r="RHY50" s="68"/>
      <c r="RHZ50" s="68"/>
      <c r="RIA50" s="68"/>
      <c r="RIB50" s="68"/>
      <c r="RIC50" s="68"/>
      <c r="RID50" s="68"/>
      <c r="RIE50" s="68"/>
      <c r="RIF50" s="68"/>
      <c r="RIG50" s="68"/>
      <c r="RIH50" s="68"/>
      <c r="RII50" s="68"/>
      <c r="RIJ50" s="68"/>
      <c r="RIK50" s="68"/>
      <c r="RIL50" s="68"/>
      <c r="RIM50" s="68"/>
      <c r="RIN50" s="68"/>
      <c r="RIO50" s="68"/>
      <c r="RIP50" s="68"/>
      <c r="RIQ50" s="68"/>
      <c r="RIR50" s="68"/>
      <c r="RIS50" s="68"/>
      <c r="RIT50" s="68"/>
      <c r="RIU50" s="68"/>
      <c r="RIV50" s="68"/>
      <c r="RIW50" s="68"/>
      <c r="RIX50" s="68"/>
      <c r="RIY50" s="68"/>
      <c r="RIZ50" s="68"/>
      <c r="RJA50" s="68"/>
      <c r="RJB50" s="68"/>
      <c r="RJC50" s="68"/>
      <c r="RJD50" s="68"/>
      <c r="RJE50" s="68"/>
      <c r="RJF50" s="68"/>
      <c r="RJG50" s="68"/>
      <c r="RJH50" s="68"/>
      <c r="RJI50" s="68"/>
      <c r="RJJ50" s="68"/>
      <c r="RJK50" s="68"/>
      <c r="RJL50" s="68"/>
      <c r="RJM50" s="68"/>
      <c r="RJN50" s="68"/>
      <c r="RJO50" s="68"/>
      <c r="RJP50" s="68"/>
      <c r="RJQ50" s="68"/>
      <c r="RJR50" s="68"/>
      <c r="RJS50" s="68"/>
      <c r="RJT50" s="68"/>
      <c r="RJU50" s="68"/>
      <c r="RJV50" s="68"/>
      <c r="RJW50" s="68"/>
      <c r="RJX50" s="68"/>
      <c r="RJY50" s="68"/>
      <c r="RJZ50" s="68"/>
      <c r="RKA50" s="68"/>
      <c r="RKB50" s="68"/>
      <c r="RKC50" s="68"/>
      <c r="RKD50" s="68"/>
      <c r="RKE50" s="68"/>
      <c r="RKF50" s="68"/>
      <c r="RKG50" s="68"/>
      <c r="RKH50" s="68"/>
      <c r="RKI50" s="68"/>
      <c r="RKJ50" s="68"/>
      <c r="RKK50" s="68"/>
      <c r="RKL50" s="68"/>
      <c r="RKM50" s="68"/>
      <c r="RKN50" s="68"/>
      <c r="RKO50" s="68"/>
      <c r="RKP50" s="68"/>
      <c r="RKQ50" s="68"/>
      <c r="RKR50" s="68"/>
      <c r="RKS50" s="68"/>
      <c r="RKT50" s="68"/>
      <c r="RKU50" s="68"/>
      <c r="RKV50" s="68"/>
      <c r="RKW50" s="68"/>
      <c r="RKX50" s="68"/>
      <c r="RKY50" s="68"/>
      <c r="RKZ50" s="68"/>
      <c r="RLA50" s="68"/>
      <c r="RLB50" s="68"/>
      <c r="RLC50" s="68"/>
      <c r="RLD50" s="68"/>
      <c r="RLE50" s="68"/>
      <c r="RLF50" s="68"/>
      <c r="RLG50" s="68"/>
      <c r="RLH50" s="68"/>
      <c r="RLI50" s="68"/>
      <c r="RLJ50" s="68"/>
      <c r="RLK50" s="68"/>
      <c r="RLL50" s="68"/>
      <c r="RLM50" s="68"/>
      <c r="RLN50" s="68"/>
      <c r="RLO50" s="68"/>
      <c r="RLP50" s="68"/>
      <c r="RLQ50" s="68"/>
      <c r="RLR50" s="68"/>
      <c r="RLS50" s="68"/>
      <c r="RLT50" s="68"/>
      <c r="RLU50" s="68"/>
      <c r="RLV50" s="68"/>
      <c r="RLW50" s="68"/>
      <c r="RLX50" s="68"/>
      <c r="RLY50" s="68"/>
      <c r="RLZ50" s="68"/>
      <c r="RMA50" s="68"/>
      <c r="RMB50" s="68"/>
      <c r="RMC50" s="68"/>
      <c r="RMD50" s="68"/>
      <c r="RME50" s="68"/>
      <c r="RMF50" s="68"/>
      <c r="RMG50" s="68"/>
      <c r="RMH50" s="68"/>
      <c r="RMI50" s="68"/>
      <c r="RMJ50" s="68"/>
      <c r="RMK50" s="68"/>
      <c r="RML50" s="68"/>
      <c r="RMM50" s="68"/>
      <c r="RMN50" s="68"/>
      <c r="RMO50" s="68"/>
      <c r="RMP50" s="68"/>
      <c r="RMQ50" s="68"/>
      <c r="RMR50" s="68"/>
      <c r="RMS50" s="68"/>
      <c r="RMT50" s="68"/>
      <c r="RMU50" s="68"/>
      <c r="RMV50" s="68"/>
      <c r="RMW50" s="68"/>
      <c r="RMX50" s="68"/>
      <c r="RMY50" s="68"/>
      <c r="RMZ50" s="68"/>
      <c r="RNA50" s="68"/>
      <c r="RNB50" s="68"/>
      <c r="RNC50" s="68"/>
      <c r="RND50" s="68"/>
      <c r="RNE50" s="68"/>
      <c r="RNF50" s="68"/>
      <c r="RNG50" s="68"/>
      <c r="RNH50" s="68"/>
      <c r="RNI50" s="68"/>
      <c r="RNJ50" s="68"/>
      <c r="RNK50" s="68"/>
      <c r="RNL50" s="68"/>
      <c r="RNM50" s="68"/>
      <c r="RNN50" s="68"/>
      <c r="RNO50" s="68"/>
      <c r="RNP50" s="68"/>
      <c r="RNQ50" s="68"/>
      <c r="RNR50" s="68"/>
      <c r="RNS50" s="68"/>
      <c r="RNT50" s="68"/>
      <c r="RNU50" s="68"/>
      <c r="RNV50" s="68"/>
      <c r="RNW50" s="68"/>
      <c r="RNX50" s="68"/>
      <c r="RNY50" s="68"/>
      <c r="RNZ50" s="68"/>
      <c r="ROA50" s="68"/>
      <c r="ROB50" s="68"/>
      <c r="ROC50" s="68"/>
      <c r="ROD50" s="68"/>
      <c r="ROE50" s="68"/>
      <c r="ROF50" s="68"/>
      <c r="ROG50" s="68"/>
      <c r="ROH50" s="68"/>
      <c r="ROI50" s="68"/>
      <c r="ROJ50" s="68"/>
      <c r="ROK50" s="68"/>
      <c r="ROL50" s="68"/>
      <c r="ROM50" s="68"/>
      <c r="RON50" s="68"/>
      <c r="ROO50" s="68"/>
      <c r="ROP50" s="68"/>
      <c r="ROQ50" s="68"/>
      <c r="ROR50" s="68"/>
      <c r="ROS50" s="68"/>
      <c r="ROT50" s="68"/>
      <c r="ROU50" s="68"/>
      <c r="ROV50" s="68"/>
      <c r="ROW50" s="68"/>
      <c r="ROX50" s="68"/>
      <c r="ROY50" s="68"/>
      <c r="ROZ50" s="68"/>
      <c r="RPA50" s="68"/>
      <c r="RPB50" s="68"/>
      <c r="RPC50" s="68"/>
      <c r="RPD50" s="68"/>
      <c r="RPE50" s="68"/>
      <c r="RPF50" s="68"/>
      <c r="RPG50" s="68"/>
      <c r="RPH50" s="68"/>
      <c r="RPI50" s="68"/>
      <c r="RPJ50" s="68"/>
      <c r="RPK50" s="68"/>
      <c r="RPL50" s="68"/>
      <c r="RPM50" s="68"/>
      <c r="RPN50" s="68"/>
      <c r="RPO50" s="68"/>
      <c r="RPP50" s="68"/>
      <c r="RPQ50" s="68"/>
      <c r="RPR50" s="68"/>
      <c r="RPS50" s="68"/>
      <c r="RPT50" s="68"/>
      <c r="RPU50" s="68"/>
      <c r="RPV50" s="68"/>
      <c r="RPW50" s="68"/>
      <c r="RPX50" s="68"/>
      <c r="RPY50" s="68"/>
      <c r="RPZ50" s="68"/>
      <c r="RQA50" s="68"/>
      <c r="RQB50" s="68"/>
      <c r="RQC50" s="68"/>
      <c r="RQD50" s="68"/>
      <c r="RQE50" s="68"/>
      <c r="RQF50" s="68"/>
      <c r="RQG50" s="68"/>
      <c r="RQH50" s="68"/>
      <c r="RQI50" s="68"/>
      <c r="RQJ50" s="68"/>
      <c r="RQK50" s="68"/>
      <c r="RQL50" s="68"/>
      <c r="RQM50" s="68"/>
      <c r="RQN50" s="68"/>
      <c r="RQO50" s="68"/>
      <c r="RQP50" s="68"/>
      <c r="RQQ50" s="68"/>
      <c r="RQR50" s="68"/>
      <c r="RQS50" s="68"/>
      <c r="RQT50" s="68"/>
      <c r="RQU50" s="68"/>
      <c r="RQV50" s="68"/>
      <c r="RQW50" s="68"/>
      <c r="RQX50" s="68"/>
      <c r="RQY50" s="68"/>
      <c r="RQZ50" s="68"/>
      <c r="RRA50" s="68"/>
      <c r="RRB50" s="68"/>
      <c r="RRC50" s="68"/>
      <c r="RRD50" s="68"/>
      <c r="RRE50" s="68"/>
      <c r="RRF50" s="68"/>
      <c r="RRG50" s="68"/>
      <c r="RRH50" s="68"/>
      <c r="RRI50" s="68"/>
      <c r="RRJ50" s="68"/>
      <c r="RRK50" s="68"/>
      <c r="RRL50" s="68"/>
      <c r="RRM50" s="68"/>
      <c r="RRN50" s="68"/>
      <c r="RRO50" s="68"/>
      <c r="RRP50" s="68"/>
      <c r="RRQ50" s="68"/>
      <c r="RRR50" s="68"/>
      <c r="RRS50" s="68"/>
      <c r="RRT50" s="68"/>
      <c r="RRU50" s="68"/>
      <c r="RRV50" s="68"/>
      <c r="RRW50" s="68"/>
      <c r="RRX50" s="68"/>
      <c r="RRY50" s="68"/>
      <c r="RRZ50" s="68"/>
      <c r="RSA50" s="68"/>
      <c r="RSB50" s="68"/>
      <c r="RSC50" s="68"/>
      <c r="RSD50" s="68"/>
      <c r="RSE50" s="68"/>
      <c r="RSF50" s="68"/>
      <c r="RSG50" s="68"/>
      <c r="RSH50" s="68"/>
      <c r="RSI50" s="68"/>
      <c r="RSJ50" s="68"/>
      <c r="RSK50" s="68"/>
      <c r="RSL50" s="68"/>
      <c r="RSM50" s="68"/>
      <c r="RSN50" s="68"/>
      <c r="RSO50" s="68"/>
      <c r="RSP50" s="68"/>
      <c r="RSQ50" s="68"/>
      <c r="RSR50" s="68"/>
      <c r="RSS50" s="68"/>
      <c r="RST50" s="68"/>
      <c r="RSU50" s="68"/>
      <c r="RSV50" s="68"/>
      <c r="RSW50" s="68"/>
      <c r="RSX50" s="68"/>
      <c r="RSY50" s="68"/>
      <c r="RSZ50" s="68"/>
      <c r="RTA50" s="68"/>
      <c r="RTB50" s="68"/>
      <c r="RTC50" s="68"/>
      <c r="RTD50" s="68"/>
      <c r="RTE50" s="68"/>
      <c r="RTF50" s="68"/>
      <c r="RTG50" s="68"/>
      <c r="RTH50" s="68"/>
      <c r="RTI50" s="68"/>
      <c r="RTJ50" s="68"/>
      <c r="RTK50" s="68"/>
      <c r="RTL50" s="68"/>
      <c r="RTM50" s="68"/>
      <c r="RTN50" s="68"/>
      <c r="RTO50" s="68"/>
      <c r="RTP50" s="68"/>
      <c r="RTQ50" s="68"/>
      <c r="RTR50" s="68"/>
      <c r="RTS50" s="68"/>
      <c r="RTT50" s="68"/>
      <c r="RTU50" s="68"/>
      <c r="RTV50" s="68"/>
      <c r="RTW50" s="68"/>
      <c r="RTX50" s="68"/>
      <c r="RTY50" s="68"/>
      <c r="RTZ50" s="68"/>
      <c r="RUA50" s="68"/>
      <c r="RUB50" s="68"/>
      <c r="RUC50" s="68"/>
      <c r="RUD50" s="68"/>
      <c r="RUE50" s="68"/>
      <c r="RUF50" s="68"/>
      <c r="RUG50" s="68"/>
      <c r="RUH50" s="68"/>
      <c r="RUI50" s="68"/>
      <c r="RUJ50" s="68"/>
      <c r="RUK50" s="68"/>
      <c r="RUL50" s="68"/>
      <c r="RUM50" s="68"/>
      <c r="RUN50" s="68"/>
      <c r="RUO50" s="68"/>
      <c r="RUP50" s="68"/>
      <c r="RUQ50" s="68"/>
      <c r="RUR50" s="68"/>
      <c r="RUS50" s="68"/>
      <c r="RUT50" s="68"/>
      <c r="RUU50" s="68"/>
      <c r="RUV50" s="68"/>
      <c r="RUW50" s="68"/>
      <c r="RUX50" s="68"/>
      <c r="RUY50" s="68"/>
      <c r="RUZ50" s="68"/>
      <c r="RVA50" s="68"/>
      <c r="RVB50" s="68"/>
      <c r="RVC50" s="68"/>
      <c r="RVD50" s="68"/>
      <c r="RVE50" s="68"/>
      <c r="RVF50" s="68"/>
      <c r="RVG50" s="68"/>
      <c r="RVH50" s="68"/>
      <c r="RVI50" s="68"/>
      <c r="RVJ50" s="68"/>
      <c r="RVK50" s="68"/>
      <c r="RVL50" s="68"/>
      <c r="RVM50" s="68"/>
      <c r="RVN50" s="68"/>
      <c r="RVO50" s="68"/>
      <c r="RVP50" s="68"/>
      <c r="RVQ50" s="68"/>
      <c r="RVR50" s="68"/>
      <c r="RVS50" s="68"/>
      <c r="RVT50" s="68"/>
      <c r="RVU50" s="68"/>
      <c r="RVV50" s="68"/>
      <c r="RVW50" s="68"/>
      <c r="RVX50" s="68"/>
      <c r="RVY50" s="68"/>
      <c r="RVZ50" s="68"/>
      <c r="RWA50" s="68"/>
      <c r="RWB50" s="68"/>
      <c r="RWC50" s="68"/>
      <c r="RWD50" s="68"/>
      <c r="RWE50" s="68"/>
      <c r="RWF50" s="68"/>
      <c r="RWG50" s="68"/>
      <c r="RWH50" s="68"/>
      <c r="RWI50" s="68"/>
      <c r="RWJ50" s="68"/>
      <c r="RWK50" s="68"/>
      <c r="RWL50" s="68"/>
      <c r="RWM50" s="68"/>
      <c r="RWN50" s="68"/>
      <c r="RWO50" s="68"/>
      <c r="RWP50" s="68"/>
      <c r="RWQ50" s="68"/>
      <c r="RWR50" s="68"/>
      <c r="RWS50" s="68"/>
      <c r="RWT50" s="68"/>
      <c r="RWU50" s="68"/>
      <c r="RWV50" s="68"/>
      <c r="RWW50" s="68"/>
      <c r="RWX50" s="68"/>
      <c r="RWY50" s="68"/>
      <c r="RWZ50" s="68"/>
      <c r="RXA50" s="68"/>
      <c r="RXB50" s="68"/>
      <c r="RXC50" s="68"/>
      <c r="RXD50" s="68"/>
      <c r="RXE50" s="68"/>
      <c r="RXF50" s="68"/>
      <c r="RXG50" s="68"/>
      <c r="RXH50" s="68"/>
      <c r="RXI50" s="68"/>
      <c r="RXJ50" s="68"/>
      <c r="RXK50" s="68"/>
      <c r="RXL50" s="68"/>
      <c r="RXM50" s="68"/>
      <c r="RXN50" s="68"/>
      <c r="RXO50" s="68"/>
      <c r="RXP50" s="68"/>
      <c r="RXQ50" s="68"/>
      <c r="RXR50" s="68"/>
      <c r="RXS50" s="68"/>
      <c r="RXT50" s="68"/>
      <c r="RXU50" s="68"/>
      <c r="RXV50" s="68"/>
      <c r="RXW50" s="68"/>
      <c r="RXX50" s="68"/>
      <c r="RXY50" s="68"/>
      <c r="RXZ50" s="68"/>
      <c r="RYA50" s="68"/>
      <c r="RYB50" s="68"/>
      <c r="RYC50" s="68"/>
      <c r="RYD50" s="68"/>
      <c r="RYE50" s="68"/>
      <c r="RYF50" s="68"/>
      <c r="RYG50" s="68"/>
      <c r="RYH50" s="68"/>
      <c r="RYI50" s="68"/>
      <c r="RYJ50" s="68"/>
      <c r="RYK50" s="68"/>
      <c r="RYL50" s="68"/>
      <c r="RYM50" s="68"/>
      <c r="RYN50" s="68"/>
      <c r="RYO50" s="68"/>
      <c r="RYP50" s="68"/>
      <c r="RYQ50" s="68"/>
      <c r="RYR50" s="68"/>
      <c r="RYS50" s="68"/>
      <c r="RYT50" s="68"/>
      <c r="RYU50" s="68"/>
      <c r="RYV50" s="68"/>
      <c r="RYW50" s="68"/>
      <c r="RYX50" s="68"/>
      <c r="RYY50" s="68"/>
      <c r="RYZ50" s="68"/>
      <c r="RZA50" s="68"/>
      <c r="RZB50" s="68"/>
      <c r="RZC50" s="68"/>
      <c r="RZD50" s="68"/>
      <c r="RZE50" s="68"/>
      <c r="RZF50" s="68"/>
      <c r="RZG50" s="68"/>
      <c r="RZH50" s="68"/>
      <c r="RZI50" s="68"/>
      <c r="RZJ50" s="68"/>
      <c r="RZK50" s="68"/>
      <c r="RZL50" s="68"/>
      <c r="RZM50" s="68"/>
      <c r="RZN50" s="68"/>
      <c r="RZO50" s="68"/>
      <c r="RZP50" s="68"/>
      <c r="RZQ50" s="68"/>
      <c r="RZR50" s="68"/>
      <c r="RZS50" s="68"/>
      <c r="RZT50" s="68"/>
      <c r="RZU50" s="68"/>
      <c r="RZV50" s="68"/>
      <c r="RZW50" s="68"/>
      <c r="RZX50" s="68"/>
      <c r="RZY50" s="68"/>
      <c r="RZZ50" s="68"/>
      <c r="SAA50" s="68"/>
      <c r="SAB50" s="68"/>
      <c r="SAC50" s="68"/>
      <c r="SAD50" s="68"/>
      <c r="SAE50" s="68"/>
      <c r="SAF50" s="68"/>
      <c r="SAG50" s="68"/>
      <c r="SAH50" s="68"/>
      <c r="SAI50" s="68"/>
      <c r="SAJ50" s="68"/>
      <c r="SAK50" s="68"/>
      <c r="SAL50" s="68"/>
      <c r="SAM50" s="68"/>
      <c r="SAN50" s="68"/>
      <c r="SAO50" s="68"/>
      <c r="SAP50" s="68"/>
      <c r="SAQ50" s="68"/>
      <c r="SAR50" s="68"/>
      <c r="SAS50" s="68"/>
      <c r="SAT50" s="68"/>
      <c r="SAU50" s="68"/>
      <c r="SAV50" s="68"/>
      <c r="SAW50" s="68"/>
      <c r="SAX50" s="68"/>
      <c r="SAY50" s="68"/>
      <c r="SAZ50" s="68"/>
      <c r="SBA50" s="68"/>
      <c r="SBB50" s="68"/>
      <c r="SBC50" s="68"/>
      <c r="SBD50" s="68"/>
      <c r="SBE50" s="68"/>
      <c r="SBF50" s="68"/>
      <c r="SBG50" s="68"/>
      <c r="SBH50" s="68"/>
      <c r="SBI50" s="68"/>
      <c r="SBJ50" s="68"/>
      <c r="SBK50" s="68"/>
      <c r="SBL50" s="68"/>
      <c r="SBM50" s="68"/>
      <c r="SBN50" s="68"/>
      <c r="SBO50" s="68"/>
      <c r="SBP50" s="68"/>
      <c r="SBQ50" s="68"/>
      <c r="SBR50" s="68"/>
      <c r="SBS50" s="68"/>
      <c r="SBT50" s="68"/>
      <c r="SBU50" s="68"/>
      <c r="SBV50" s="68"/>
      <c r="SBW50" s="68"/>
      <c r="SBX50" s="68"/>
      <c r="SBY50" s="68"/>
      <c r="SBZ50" s="68"/>
      <c r="SCA50" s="68"/>
      <c r="SCB50" s="68"/>
      <c r="SCC50" s="68"/>
      <c r="SCD50" s="68"/>
      <c r="SCE50" s="68"/>
      <c r="SCF50" s="68"/>
      <c r="SCG50" s="68"/>
      <c r="SCH50" s="68"/>
      <c r="SCI50" s="68"/>
      <c r="SCJ50" s="68"/>
      <c r="SCK50" s="68"/>
      <c r="SCL50" s="68"/>
      <c r="SCM50" s="68"/>
      <c r="SCN50" s="68"/>
      <c r="SCO50" s="68"/>
      <c r="SCP50" s="68"/>
      <c r="SCQ50" s="68"/>
      <c r="SCR50" s="68"/>
      <c r="SCS50" s="68"/>
      <c r="SCT50" s="68"/>
      <c r="SCU50" s="68"/>
      <c r="SCV50" s="68"/>
      <c r="SCW50" s="68"/>
      <c r="SCX50" s="68"/>
      <c r="SCY50" s="68"/>
      <c r="SCZ50" s="68"/>
      <c r="SDA50" s="68"/>
      <c r="SDB50" s="68"/>
      <c r="SDC50" s="68"/>
      <c r="SDD50" s="68"/>
      <c r="SDE50" s="68"/>
      <c r="SDF50" s="68"/>
      <c r="SDG50" s="68"/>
      <c r="SDH50" s="68"/>
      <c r="SDI50" s="68"/>
      <c r="SDJ50" s="68"/>
      <c r="SDK50" s="68"/>
      <c r="SDL50" s="68"/>
      <c r="SDM50" s="68"/>
      <c r="SDN50" s="68"/>
      <c r="SDO50" s="68"/>
      <c r="SDP50" s="68"/>
      <c r="SDQ50" s="68"/>
      <c r="SDR50" s="68"/>
      <c r="SDS50" s="68"/>
      <c r="SDT50" s="68"/>
      <c r="SDU50" s="68"/>
      <c r="SDV50" s="68"/>
      <c r="SDW50" s="68"/>
      <c r="SDX50" s="68"/>
      <c r="SDY50" s="68"/>
      <c r="SDZ50" s="68"/>
      <c r="SEA50" s="68"/>
      <c r="SEB50" s="68"/>
      <c r="SEC50" s="68"/>
      <c r="SED50" s="68"/>
      <c r="SEE50" s="68"/>
      <c r="SEF50" s="68"/>
      <c r="SEG50" s="68"/>
      <c r="SEH50" s="68"/>
      <c r="SEI50" s="68"/>
      <c r="SEJ50" s="68"/>
      <c r="SEK50" s="68"/>
      <c r="SEL50" s="68"/>
      <c r="SEM50" s="68"/>
      <c r="SEN50" s="68"/>
      <c r="SEO50" s="68"/>
      <c r="SEP50" s="68"/>
      <c r="SEQ50" s="68"/>
      <c r="SER50" s="68"/>
      <c r="SES50" s="68"/>
      <c r="SET50" s="68"/>
      <c r="SEU50" s="68"/>
      <c r="SEV50" s="68"/>
      <c r="SEW50" s="68"/>
      <c r="SEX50" s="68"/>
      <c r="SEY50" s="68"/>
      <c r="SEZ50" s="68"/>
      <c r="SFA50" s="68"/>
      <c r="SFB50" s="68"/>
      <c r="SFC50" s="68"/>
      <c r="SFD50" s="68"/>
      <c r="SFE50" s="68"/>
      <c r="SFF50" s="68"/>
      <c r="SFG50" s="68"/>
      <c r="SFH50" s="68"/>
      <c r="SFI50" s="68"/>
      <c r="SFJ50" s="68"/>
      <c r="SFK50" s="68"/>
      <c r="SFL50" s="68"/>
      <c r="SFM50" s="68"/>
      <c r="SFN50" s="68"/>
      <c r="SFO50" s="68"/>
      <c r="SFP50" s="68"/>
      <c r="SFQ50" s="68"/>
      <c r="SFR50" s="68"/>
      <c r="SFS50" s="68"/>
      <c r="SFT50" s="68"/>
      <c r="SFU50" s="68"/>
      <c r="SFV50" s="68"/>
      <c r="SFW50" s="68"/>
      <c r="SFX50" s="68"/>
      <c r="SFY50" s="68"/>
      <c r="SFZ50" s="68"/>
      <c r="SGA50" s="68"/>
      <c r="SGB50" s="68"/>
      <c r="SGC50" s="68"/>
      <c r="SGD50" s="68"/>
      <c r="SGE50" s="68"/>
      <c r="SGF50" s="68"/>
      <c r="SGG50" s="68"/>
      <c r="SGH50" s="68"/>
      <c r="SGI50" s="68"/>
      <c r="SGJ50" s="68"/>
      <c r="SGK50" s="68"/>
      <c r="SGL50" s="68"/>
      <c r="SGM50" s="68"/>
      <c r="SGN50" s="68"/>
      <c r="SGO50" s="68"/>
      <c r="SGP50" s="68"/>
      <c r="SGQ50" s="68"/>
      <c r="SGR50" s="68"/>
      <c r="SGS50" s="68"/>
      <c r="SGT50" s="68"/>
      <c r="SGU50" s="68"/>
      <c r="SGV50" s="68"/>
      <c r="SGW50" s="68"/>
      <c r="SGX50" s="68"/>
      <c r="SGY50" s="68"/>
      <c r="SGZ50" s="68"/>
      <c r="SHA50" s="68"/>
      <c r="SHB50" s="68"/>
      <c r="SHC50" s="68"/>
      <c r="SHD50" s="68"/>
      <c r="SHE50" s="68"/>
      <c r="SHF50" s="68"/>
      <c r="SHG50" s="68"/>
      <c r="SHH50" s="68"/>
      <c r="SHI50" s="68"/>
      <c r="SHJ50" s="68"/>
      <c r="SHK50" s="68"/>
      <c r="SHL50" s="68"/>
      <c r="SHM50" s="68"/>
      <c r="SHN50" s="68"/>
      <c r="SHO50" s="68"/>
      <c r="SHP50" s="68"/>
      <c r="SHQ50" s="68"/>
      <c r="SHR50" s="68"/>
      <c r="SHS50" s="68"/>
      <c r="SHT50" s="68"/>
      <c r="SHU50" s="68"/>
      <c r="SHV50" s="68"/>
      <c r="SHW50" s="68"/>
      <c r="SHX50" s="68"/>
      <c r="SHY50" s="68"/>
      <c r="SHZ50" s="68"/>
      <c r="SIA50" s="68"/>
      <c r="SIB50" s="68"/>
      <c r="SIC50" s="68"/>
      <c r="SID50" s="68"/>
      <c r="SIE50" s="68"/>
      <c r="SIF50" s="68"/>
      <c r="SIG50" s="68"/>
      <c r="SIH50" s="68"/>
      <c r="SII50" s="68"/>
      <c r="SIJ50" s="68"/>
      <c r="SIK50" s="68"/>
      <c r="SIL50" s="68"/>
      <c r="SIM50" s="68"/>
      <c r="SIN50" s="68"/>
      <c r="SIO50" s="68"/>
      <c r="SIP50" s="68"/>
      <c r="SIQ50" s="68"/>
      <c r="SIR50" s="68"/>
      <c r="SIS50" s="68"/>
      <c r="SIT50" s="68"/>
      <c r="SIU50" s="68"/>
      <c r="SIV50" s="68"/>
      <c r="SIW50" s="68"/>
      <c r="SIX50" s="68"/>
      <c r="SIY50" s="68"/>
      <c r="SIZ50" s="68"/>
      <c r="SJA50" s="68"/>
      <c r="SJB50" s="68"/>
      <c r="SJC50" s="68"/>
      <c r="SJD50" s="68"/>
      <c r="SJE50" s="68"/>
      <c r="SJF50" s="68"/>
      <c r="SJG50" s="68"/>
      <c r="SJH50" s="68"/>
      <c r="SJI50" s="68"/>
      <c r="SJJ50" s="68"/>
      <c r="SJK50" s="68"/>
      <c r="SJL50" s="68"/>
      <c r="SJM50" s="68"/>
      <c r="SJN50" s="68"/>
      <c r="SJO50" s="68"/>
      <c r="SJP50" s="68"/>
      <c r="SJQ50" s="68"/>
      <c r="SJR50" s="68"/>
      <c r="SJS50" s="68"/>
      <c r="SJT50" s="68"/>
      <c r="SJU50" s="68"/>
      <c r="SJV50" s="68"/>
      <c r="SJW50" s="68"/>
      <c r="SJX50" s="68"/>
      <c r="SJY50" s="68"/>
      <c r="SJZ50" s="68"/>
      <c r="SKA50" s="68"/>
      <c r="SKB50" s="68"/>
      <c r="SKC50" s="68"/>
      <c r="SKD50" s="68"/>
      <c r="SKE50" s="68"/>
      <c r="SKF50" s="68"/>
      <c r="SKG50" s="68"/>
      <c r="SKH50" s="68"/>
      <c r="SKI50" s="68"/>
      <c r="SKJ50" s="68"/>
      <c r="SKK50" s="68"/>
      <c r="SKL50" s="68"/>
      <c r="SKM50" s="68"/>
      <c r="SKN50" s="68"/>
      <c r="SKO50" s="68"/>
      <c r="SKP50" s="68"/>
      <c r="SKQ50" s="68"/>
      <c r="SKR50" s="68"/>
      <c r="SKS50" s="68"/>
      <c r="SKT50" s="68"/>
      <c r="SKU50" s="68"/>
      <c r="SKV50" s="68"/>
      <c r="SKW50" s="68"/>
      <c r="SKX50" s="68"/>
      <c r="SKY50" s="68"/>
      <c r="SKZ50" s="68"/>
      <c r="SLA50" s="68"/>
      <c r="SLB50" s="68"/>
      <c r="SLC50" s="68"/>
      <c r="SLD50" s="68"/>
      <c r="SLE50" s="68"/>
      <c r="SLF50" s="68"/>
      <c r="SLG50" s="68"/>
      <c r="SLH50" s="68"/>
      <c r="SLI50" s="68"/>
      <c r="SLJ50" s="68"/>
      <c r="SLK50" s="68"/>
      <c r="SLL50" s="68"/>
      <c r="SLM50" s="68"/>
      <c r="SLN50" s="68"/>
      <c r="SLO50" s="68"/>
      <c r="SLP50" s="68"/>
      <c r="SLQ50" s="68"/>
      <c r="SLR50" s="68"/>
      <c r="SLS50" s="68"/>
      <c r="SLT50" s="68"/>
      <c r="SLU50" s="68"/>
      <c r="SLV50" s="68"/>
      <c r="SLW50" s="68"/>
      <c r="SLX50" s="68"/>
      <c r="SLY50" s="68"/>
      <c r="SLZ50" s="68"/>
      <c r="SMA50" s="68"/>
      <c r="SMB50" s="68"/>
      <c r="SMC50" s="68"/>
      <c r="SMD50" s="68"/>
      <c r="SME50" s="68"/>
      <c r="SMF50" s="68"/>
      <c r="SMG50" s="68"/>
      <c r="SMH50" s="68"/>
      <c r="SMI50" s="68"/>
      <c r="SMJ50" s="68"/>
      <c r="SMK50" s="68"/>
      <c r="SML50" s="68"/>
      <c r="SMM50" s="68"/>
      <c r="SMN50" s="68"/>
      <c r="SMO50" s="68"/>
      <c r="SMP50" s="68"/>
      <c r="SMQ50" s="68"/>
      <c r="SMR50" s="68"/>
      <c r="SMS50" s="68"/>
      <c r="SMT50" s="68"/>
      <c r="SMU50" s="68"/>
      <c r="SMV50" s="68"/>
      <c r="SMW50" s="68"/>
      <c r="SMX50" s="68"/>
      <c r="SMY50" s="68"/>
      <c r="SMZ50" s="68"/>
      <c r="SNA50" s="68"/>
      <c r="SNB50" s="68"/>
      <c r="SNC50" s="68"/>
      <c r="SND50" s="68"/>
      <c r="SNE50" s="68"/>
      <c r="SNF50" s="68"/>
      <c r="SNG50" s="68"/>
      <c r="SNH50" s="68"/>
      <c r="SNI50" s="68"/>
      <c r="SNJ50" s="68"/>
      <c r="SNK50" s="68"/>
      <c r="SNL50" s="68"/>
      <c r="SNM50" s="68"/>
      <c r="SNN50" s="68"/>
      <c r="SNO50" s="68"/>
      <c r="SNP50" s="68"/>
      <c r="SNQ50" s="68"/>
      <c r="SNR50" s="68"/>
      <c r="SNS50" s="68"/>
      <c r="SNT50" s="68"/>
      <c r="SNU50" s="68"/>
      <c r="SNV50" s="68"/>
      <c r="SNW50" s="68"/>
      <c r="SNX50" s="68"/>
      <c r="SNY50" s="68"/>
      <c r="SNZ50" s="68"/>
      <c r="SOA50" s="68"/>
      <c r="SOB50" s="68"/>
      <c r="SOC50" s="68"/>
      <c r="SOD50" s="68"/>
      <c r="SOE50" s="68"/>
      <c r="SOF50" s="68"/>
      <c r="SOG50" s="68"/>
      <c r="SOH50" s="68"/>
      <c r="SOI50" s="68"/>
      <c r="SOJ50" s="68"/>
      <c r="SOK50" s="68"/>
      <c r="SOL50" s="68"/>
      <c r="SOM50" s="68"/>
      <c r="SON50" s="68"/>
      <c r="SOO50" s="68"/>
      <c r="SOP50" s="68"/>
      <c r="SOQ50" s="68"/>
      <c r="SOR50" s="68"/>
      <c r="SOS50" s="68"/>
      <c r="SOT50" s="68"/>
      <c r="SOU50" s="68"/>
      <c r="SOV50" s="68"/>
      <c r="SOW50" s="68"/>
      <c r="SOX50" s="68"/>
      <c r="SOY50" s="68"/>
      <c r="SOZ50" s="68"/>
      <c r="SPA50" s="68"/>
      <c r="SPB50" s="68"/>
      <c r="SPC50" s="68"/>
      <c r="SPD50" s="68"/>
      <c r="SPE50" s="68"/>
      <c r="SPF50" s="68"/>
      <c r="SPG50" s="68"/>
      <c r="SPH50" s="68"/>
      <c r="SPI50" s="68"/>
      <c r="SPJ50" s="68"/>
      <c r="SPK50" s="68"/>
      <c r="SPL50" s="68"/>
      <c r="SPM50" s="68"/>
      <c r="SPN50" s="68"/>
      <c r="SPO50" s="68"/>
      <c r="SPP50" s="68"/>
      <c r="SPQ50" s="68"/>
      <c r="SPR50" s="68"/>
      <c r="SPS50" s="68"/>
      <c r="SPT50" s="68"/>
      <c r="SPU50" s="68"/>
      <c r="SPV50" s="68"/>
      <c r="SPW50" s="68"/>
      <c r="SPX50" s="68"/>
      <c r="SPY50" s="68"/>
      <c r="SPZ50" s="68"/>
      <c r="SQA50" s="68"/>
      <c r="SQB50" s="68"/>
      <c r="SQC50" s="68"/>
      <c r="SQD50" s="68"/>
      <c r="SQE50" s="68"/>
      <c r="SQF50" s="68"/>
      <c r="SQG50" s="68"/>
      <c r="SQH50" s="68"/>
      <c r="SQI50" s="68"/>
      <c r="SQJ50" s="68"/>
      <c r="SQK50" s="68"/>
      <c r="SQL50" s="68"/>
      <c r="SQM50" s="68"/>
      <c r="SQN50" s="68"/>
      <c r="SQO50" s="68"/>
      <c r="SQP50" s="68"/>
      <c r="SQQ50" s="68"/>
      <c r="SQR50" s="68"/>
      <c r="SQS50" s="68"/>
      <c r="SQT50" s="68"/>
      <c r="SQU50" s="68"/>
      <c r="SQV50" s="68"/>
      <c r="SQW50" s="68"/>
      <c r="SQX50" s="68"/>
      <c r="SQY50" s="68"/>
      <c r="SQZ50" s="68"/>
      <c r="SRA50" s="68"/>
      <c r="SRB50" s="68"/>
      <c r="SRC50" s="68"/>
      <c r="SRD50" s="68"/>
      <c r="SRE50" s="68"/>
      <c r="SRF50" s="68"/>
      <c r="SRG50" s="68"/>
      <c r="SRH50" s="68"/>
      <c r="SRI50" s="68"/>
      <c r="SRJ50" s="68"/>
      <c r="SRK50" s="68"/>
      <c r="SRL50" s="68"/>
      <c r="SRM50" s="68"/>
      <c r="SRN50" s="68"/>
      <c r="SRO50" s="68"/>
      <c r="SRP50" s="68"/>
      <c r="SRQ50" s="68"/>
      <c r="SRR50" s="68"/>
      <c r="SRS50" s="68"/>
      <c r="SRT50" s="68"/>
      <c r="SRU50" s="68"/>
      <c r="SRV50" s="68"/>
      <c r="SRW50" s="68"/>
      <c r="SRX50" s="68"/>
      <c r="SRY50" s="68"/>
      <c r="SRZ50" s="68"/>
      <c r="SSA50" s="68"/>
      <c r="SSB50" s="68"/>
      <c r="SSC50" s="68"/>
      <c r="SSD50" s="68"/>
      <c r="SSE50" s="68"/>
      <c r="SSF50" s="68"/>
      <c r="SSG50" s="68"/>
      <c r="SSH50" s="68"/>
      <c r="SSI50" s="68"/>
      <c r="SSJ50" s="68"/>
      <c r="SSK50" s="68"/>
      <c r="SSL50" s="68"/>
      <c r="SSM50" s="68"/>
      <c r="SSN50" s="68"/>
      <c r="SSO50" s="68"/>
      <c r="SSP50" s="68"/>
      <c r="SSQ50" s="68"/>
      <c r="SSR50" s="68"/>
      <c r="SSS50" s="68"/>
      <c r="SST50" s="68"/>
      <c r="SSU50" s="68"/>
      <c r="SSV50" s="68"/>
      <c r="SSW50" s="68"/>
      <c r="SSX50" s="68"/>
      <c r="SSY50" s="68"/>
      <c r="SSZ50" s="68"/>
      <c r="STA50" s="68"/>
      <c r="STB50" s="68"/>
      <c r="STC50" s="68"/>
      <c r="STD50" s="68"/>
      <c r="STE50" s="68"/>
      <c r="STF50" s="68"/>
      <c r="STG50" s="68"/>
      <c r="STH50" s="68"/>
      <c r="STI50" s="68"/>
      <c r="STJ50" s="68"/>
      <c r="STK50" s="68"/>
      <c r="STL50" s="68"/>
      <c r="STM50" s="68"/>
      <c r="STN50" s="68"/>
      <c r="STO50" s="68"/>
      <c r="STP50" s="68"/>
      <c r="STQ50" s="68"/>
      <c r="STR50" s="68"/>
      <c r="STS50" s="68"/>
      <c r="STT50" s="68"/>
      <c r="STU50" s="68"/>
      <c r="STV50" s="68"/>
      <c r="STW50" s="68"/>
      <c r="STX50" s="68"/>
      <c r="STY50" s="68"/>
      <c r="STZ50" s="68"/>
      <c r="SUA50" s="68"/>
      <c r="SUB50" s="68"/>
      <c r="SUC50" s="68"/>
      <c r="SUD50" s="68"/>
      <c r="SUE50" s="68"/>
      <c r="SUF50" s="68"/>
      <c r="SUG50" s="68"/>
      <c r="SUH50" s="68"/>
      <c r="SUI50" s="68"/>
      <c r="SUJ50" s="68"/>
      <c r="SUK50" s="68"/>
      <c r="SUL50" s="68"/>
      <c r="SUM50" s="68"/>
      <c r="SUN50" s="68"/>
      <c r="SUO50" s="68"/>
      <c r="SUP50" s="68"/>
      <c r="SUQ50" s="68"/>
      <c r="SUR50" s="68"/>
      <c r="SUS50" s="68"/>
      <c r="SUT50" s="68"/>
      <c r="SUU50" s="68"/>
      <c r="SUV50" s="68"/>
      <c r="SUW50" s="68"/>
      <c r="SUX50" s="68"/>
      <c r="SUY50" s="68"/>
      <c r="SUZ50" s="68"/>
      <c r="SVA50" s="68"/>
      <c r="SVB50" s="68"/>
      <c r="SVC50" s="68"/>
      <c r="SVD50" s="68"/>
      <c r="SVE50" s="68"/>
      <c r="SVF50" s="68"/>
      <c r="SVG50" s="68"/>
      <c r="SVH50" s="68"/>
      <c r="SVI50" s="68"/>
      <c r="SVJ50" s="68"/>
      <c r="SVK50" s="68"/>
      <c r="SVL50" s="68"/>
      <c r="SVM50" s="68"/>
      <c r="SVN50" s="68"/>
      <c r="SVO50" s="68"/>
      <c r="SVP50" s="68"/>
      <c r="SVQ50" s="68"/>
      <c r="SVR50" s="68"/>
      <c r="SVS50" s="68"/>
      <c r="SVT50" s="68"/>
      <c r="SVU50" s="68"/>
      <c r="SVV50" s="68"/>
      <c r="SVW50" s="68"/>
      <c r="SVX50" s="68"/>
      <c r="SVY50" s="68"/>
      <c r="SVZ50" s="68"/>
      <c r="SWA50" s="68"/>
      <c r="SWB50" s="68"/>
      <c r="SWC50" s="68"/>
      <c r="SWD50" s="68"/>
      <c r="SWE50" s="68"/>
      <c r="SWF50" s="68"/>
      <c r="SWG50" s="68"/>
      <c r="SWH50" s="68"/>
      <c r="SWI50" s="68"/>
      <c r="SWJ50" s="68"/>
      <c r="SWK50" s="68"/>
      <c r="SWL50" s="68"/>
      <c r="SWM50" s="68"/>
      <c r="SWN50" s="68"/>
      <c r="SWO50" s="68"/>
      <c r="SWP50" s="68"/>
      <c r="SWQ50" s="68"/>
      <c r="SWR50" s="68"/>
      <c r="SWS50" s="68"/>
      <c r="SWT50" s="68"/>
      <c r="SWU50" s="68"/>
      <c r="SWV50" s="68"/>
      <c r="SWW50" s="68"/>
      <c r="SWX50" s="68"/>
      <c r="SWY50" s="68"/>
      <c r="SWZ50" s="68"/>
      <c r="SXA50" s="68"/>
      <c r="SXB50" s="68"/>
      <c r="SXC50" s="68"/>
      <c r="SXD50" s="68"/>
      <c r="SXE50" s="68"/>
      <c r="SXF50" s="68"/>
      <c r="SXG50" s="68"/>
      <c r="SXH50" s="68"/>
      <c r="SXI50" s="68"/>
      <c r="SXJ50" s="68"/>
      <c r="SXK50" s="68"/>
      <c r="SXL50" s="68"/>
      <c r="SXM50" s="68"/>
      <c r="SXN50" s="68"/>
      <c r="SXO50" s="68"/>
      <c r="SXP50" s="68"/>
      <c r="SXQ50" s="68"/>
      <c r="SXR50" s="68"/>
      <c r="SXS50" s="68"/>
      <c r="SXT50" s="68"/>
      <c r="SXU50" s="68"/>
      <c r="SXV50" s="68"/>
      <c r="SXW50" s="68"/>
      <c r="SXX50" s="68"/>
      <c r="SXY50" s="68"/>
      <c r="SXZ50" s="68"/>
      <c r="SYA50" s="68"/>
      <c r="SYB50" s="68"/>
      <c r="SYC50" s="68"/>
      <c r="SYD50" s="68"/>
      <c r="SYE50" s="68"/>
      <c r="SYF50" s="68"/>
      <c r="SYG50" s="68"/>
      <c r="SYH50" s="68"/>
      <c r="SYI50" s="68"/>
      <c r="SYJ50" s="68"/>
      <c r="SYK50" s="68"/>
      <c r="SYL50" s="68"/>
      <c r="SYM50" s="68"/>
      <c r="SYN50" s="68"/>
      <c r="SYO50" s="68"/>
      <c r="SYP50" s="68"/>
      <c r="SYQ50" s="68"/>
      <c r="SYR50" s="68"/>
      <c r="SYS50" s="68"/>
      <c r="SYT50" s="68"/>
      <c r="SYU50" s="68"/>
      <c r="SYV50" s="68"/>
      <c r="SYW50" s="68"/>
      <c r="SYX50" s="68"/>
      <c r="SYY50" s="68"/>
      <c r="SYZ50" s="68"/>
      <c r="SZA50" s="68"/>
      <c r="SZB50" s="68"/>
      <c r="SZC50" s="68"/>
      <c r="SZD50" s="68"/>
      <c r="SZE50" s="68"/>
      <c r="SZF50" s="68"/>
      <c r="SZG50" s="68"/>
      <c r="SZH50" s="68"/>
      <c r="SZI50" s="68"/>
      <c r="SZJ50" s="68"/>
      <c r="SZK50" s="68"/>
      <c r="SZL50" s="68"/>
      <c r="SZM50" s="68"/>
      <c r="SZN50" s="68"/>
      <c r="SZO50" s="68"/>
      <c r="SZP50" s="68"/>
      <c r="SZQ50" s="68"/>
      <c r="SZR50" s="68"/>
      <c r="SZS50" s="68"/>
      <c r="SZT50" s="68"/>
      <c r="SZU50" s="68"/>
      <c r="SZV50" s="68"/>
      <c r="SZW50" s="68"/>
      <c r="SZX50" s="68"/>
      <c r="SZY50" s="68"/>
      <c r="SZZ50" s="68"/>
      <c r="TAA50" s="68"/>
      <c r="TAB50" s="68"/>
      <c r="TAC50" s="68"/>
      <c r="TAD50" s="68"/>
      <c r="TAE50" s="68"/>
      <c r="TAF50" s="68"/>
      <c r="TAG50" s="68"/>
      <c r="TAH50" s="68"/>
      <c r="TAI50" s="68"/>
      <c r="TAJ50" s="68"/>
      <c r="TAK50" s="68"/>
      <c r="TAL50" s="68"/>
      <c r="TAM50" s="68"/>
      <c r="TAN50" s="68"/>
      <c r="TAO50" s="68"/>
      <c r="TAP50" s="68"/>
      <c r="TAQ50" s="68"/>
      <c r="TAR50" s="68"/>
      <c r="TAS50" s="68"/>
      <c r="TAT50" s="68"/>
      <c r="TAU50" s="68"/>
      <c r="TAV50" s="68"/>
      <c r="TAW50" s="68"/>
      <c r="TAX50" s="68"/>
      <c r="TAY50" s="68"/>
      <c r="TAZ50" s="68"/>
      <c r="TBA50" s="68"/>
      <c r="TBB50" s="68"/>
      <c r="TBC50" s="68"/>
      <c r="TBD50" s="68"/>
      <c r="TBE50" s="68"/>
      <c r="TBF50" s="68"/>
      <c r="TBG50" s="68"/>
      <c r="TBH50" s="68"/>
      <c r="TBI50" s="68"/>
      <c r="TBJ50" s="68"/>
      <c r="TBK50" s="68"/>
      <c r="TBL50" s="68"/>
      <c r="TBM50" s="68"/>
      <c r="TBN50" s="68"/>
      <c r="TBO50" s="68"/>
      <c r="TBP50" s="68"/>
      <c r="TBQ50" s="68"/>
      <c r="TBR50" s="68"/>
      <c r="TBS50" s="68"/>
      <c r="TBT50" s="68"/>
      <c r="TBU50" s="68"/>
      <c r="TBV50" s="68"/>
      <c r="TBW50" s="68"/>
      <c r="TBX50" s="68"/>
      <c r="TBY50" s="68"/>
      <c r="TBZ50" s="68"/>
      <c r="TCA50" s="68"/>
      <c r="TCB50" s="68"/>
      <c r="TCC50" s="68"/>
      <c r="TCD50" s="68"/>
      <c r="TCE50" s="68"/>
      <c r="TCF50" s="68"/>
      <c r="TCG50" s="68"/>
      <c r="TCH50" s="68"/>
      <c r="TCI50" s="68"/>
      <c r="TCJ50" s="68"/>
      <c r="TCK50" s="68"/>
      <c r="TCL50" s="68"/>
      <c r="TCM50" s="68"/>
      <c r="TCN50" s="68"/>
      <c r="TCO50" s="68"/>
      <c r="TCP50" s="68"/>
      <c r="TCQ50" s="68"/>
      <c r="TCR50" s="68"/>
      <c r="TCS50" s="68"/>
      <c r="TCT50" s="68"/>
      <c r="TCU50" s="68"/>
      <c r="TCV50" s="68"/>
      <c r="TCW50" s="68"/>
      <c r="TCX50" s="68"/>
      <c r="TCY50" s="68"/>
      <c r="TCZ50" s="68"/>
      <c r="TDA50" s="68"/>
      <c r="TDB50" s="68"/>
      <c r="TDC50" s="68"/>
      <c r="TDD50" s="68"/>
      <c r="TDE50" s="68"/>
      <c r="TDF50" s="68"/>
      <c r="TDG50" s="68"/>
      <c r="TDH50" s="68"/>
      <c r="TDI50" s="68"/>
      <c r="TDJ50" s="68"/>
      <c r="TDK50" s="68"/>
      <c r="TDL50" s="68"/>
      <c r="TDM50" s="68"/>
      <c r="TDN50" s="68"/>
      <c r="TDO50" s="68"/>
      <c r="TDP50" s="68"/>
      <c r="TDQ50" s="68"/>
      <c r="TDR50" s="68"/>
      <c r="TDS50" s="68"/>
      <c r="TDT50" s="68"/>
      <c r="TDU50" s="68"/>
      <c r="TDV50" s="68"/>
      <c r="TDW50" s="68"/>
      <c r="TDX50" s="68"/>
      <c r="TDY50" s="68"/>
      <c r="TDZ50" s="68"/>
      <c r="TEA50" s="68"/>
      <c r="TEB50" s="68"/>
      <c r="TEC50" s="68"/>
      <c r="TED50" s="68"/>
      <c r="TEE50" s="68"/>
      <c r="TEF50" s="68"/>
      <c r="TEG50" s="68"/>
      <c r="TEH50" s="68"/>
      <c r="TEI50" s="68"/>
      <c r="TEJ50" s="68"/>
      <c r="TEK50" s="68"/>
      <c r="TEL50" s="68"/>
      <c r="TEM50" s="68"/>
      <c r="TEN50" s="68"/>
      <c r="TEO50" s="68"/>
      <c r="TEP50" s="68"/>
      <c r="TEQ50" s="68"/>
      <c r="TER50" s="68"/>
      <c r="TES50" s="68"/>
      <c r="TET50" s="68"/>
      <c r="TEU50" s="68"/>
      <c r="TEV50" s="68"/>
      <c r="TEW50" s="68"/>
      <c r="TEX50" s="68"/>
      <c r="TEY50" s="68"/>
      <c r="TEZ50" s="68"/>
      <c r="TFA50" s="68"/>
      <c r="TFB50" s="68"/>
      <c r="TFC50" s="68"/>
      <c r="TFD50" s="68"/>
      <c r="TFE50" s="68"/>
      <c r="TFF50" s="68"/>
      <c r="TFG50" s="68"/>
      <c r="TFH50" s="68"/>
      <c r="TFI50" s="68"/>
      <c r="TFJ50" s="68"/>
      <c r="TFK50" s="68"/>
      <c r="TFL50" s="68"/>
      <c r="TFM50" s="68"/>
      <c r="TFN50" s="68"/>
      <c r="TFO50" s="68"/>
      <c r="TFP50" s="68"/>
      <c r="TFQ50" s="68"/>
      <c r="TFR50" s="68"/>
      <c r="TFS50" s="68"/>
      <c r="TFT50" s="68"/>
      <c r="TFU50" s="68"/>
      <c r="TFV50" s="68"/>
      <c r="TFW50" s="68"/>
      <c r="TFX50" s="68"/>
      <c r="TFY50" s="68"/>
      <c r="TFZ50" s="68"/>
      <c r="TGA50" s="68"/>
      <c r="TGB50" s="68"/>
      <c r="TGC50" s="68"/>
      <c r="TGD50" s="68"/>
      <c r="TGE50" s="68"/>
      <c r="TGF50" s="68"/>
      <c r="TGG50" s="68"/>
      <c r="TGH50" s="68"/>
      <c r="TGI50" s="68"/>
      <c r="TGJ50" s="68"/>
      <c r="TGK50" s="68"/>
      <c r="TGL50" s="68"/>
      <c r="TGM50" s="68"/>
      <c r="TGN50" s="68"/>
      <c r="TGO50" s="68"/>
      <c r="TGP50" s="68"/>
      <c r="TGQ50" s="68"/>
      <c r="TGR50" s="68"/>
      <c r="TGS50" s="68"/>
      <c r="TGT50" s="68"/>
      <c r="TGU50" s="68"/>
      <c r="TGV50" s="68"/>
      <c r="TGW50" s="68"/>
      <c r="TGX50" s="68"/>
      <c r="TGY50" s="68"/>
      <c r="TGZ50" s="68"/>
      <c r="THA50" s="68"/>
      <c r="THB50" s="68"/>
      <c r="THC50" s="68"/>
      <c r="THD50" s="68"/>
      <c r="THE50" s="68"/>
      <c r="THF50" s="68"/>
      <c r="THG50" s="68"/>
      <c r="THH50" s="68"/>
      <c r="THI50" s="68"/>
      <c r="THJ50" s="68"/>
      <c r="THK50" s="68"/>
      <c r="THL50" s="68"/>
      <c r="THM50" s="68"/>
      <c r="THN50" s="68"/>
      <c r="THO50" s="68"/>
      <c r="THP50" s="68"/>
      <c r="THQ50" s="68"/>
      <c r="THR50" s="68"/>
      <c r="THS50" s="68"/>
      <c r="THT50" s="68"/>
      <c r="THU50" s="68"/>
      <c r="THV50" s="68"/>
      <c r="THW50" s="68"/>
      <c r="THX50" s="68"/>
      <c r="THY50" s="68"/>
      <c r="THZ50" s="68"/>
      <c r="TIA50" s="68"/>
      <c r="TIB50" s="68"/>
      <c r="TIC50" s="68"/>
      <c r="TID50" s="68"/>
      <c r="TIE50" s="68"/>
      <c r="TIF50" s="68"/>
      <c r="TIG50" s="68"/>
      <c r="TIH50" s="68"/>
      <c r="TII50" s="68"/>
      <c r="TIJ50" s="68"/>
      <c r="TIK50" s="68"/>
      <c r="TIL50" s="68"/>
      <c r="TIM50" s="68"/>
      <c r="TIN50" s="68"/>
      <c r="TIO50" s="68"/>
      <c r="TIP50" s="68"/>
      <c r="TIQ50" s="68"/>
      <c r="TIR50" s="68"/>
      <c r="TIS50" s="68"/>
      <c r="TIT50" s="68"/>
      <c r="TIU50" s="68"/>
      <c r="TIV50" s="68"/>
      <c r="TIW50" s="68"/>
      <c r="TIX50" s="68"/>
      <c r="TIY50" s="68"/>
      <c r="TIZ50" s="68"/>
      <c r="TJA50" s="68"/>
      <c r="TJB50" s="68"/>
      <c r="TJC50" s="68"/>
      <c r="TJD50" s="68"/>
      <c r="TJE50" s="68"/>
      <c r="TJF50" s="68"/>
      <c r="TJG50" s="68"/>
      <c r="TJH50" s="68"/>
      <c r="TJI50" s="68"/>
      <c r="TJJ50" s="68"/>
      <c r="TJK50" s="68"/>
      <c r="TJL50" s="68"/>
      <c r="TJM50" s="68"/>
      <c r="TJN50" s="68"/>
      <c r="TJO50" s="68"/>
      <c r="TJP50" s="68"/>
      <c r="TJQ50" s="68"/>
      <c r="TJR50" s="68"/>
      <c r="TJS50" s="68"/>
      <c r="TJT50" s="68"/>
      <c r="TJU50" s="68"/>
      <c r="TJV50" s="68"/>
      <c r="TJW50" s="68"/>
      <c r="TJX50" s="68"/>
      <c r="TJY50" s="68"/>
      <c r="TJZ50" s="68"/>
      <c r="TKA50" s="68"/>
      <c r="TKB50" s="68"/>
      <c r="TKC50" s="68"/>
      <c r="TKD50" s="68"/>
      <c r="TKE50" s="68"/>
      <c r="TKF50" s="68"/>
      <c r="TKG50" s="68"/>
      <c r="TKH50" s="68"/>
      <c r="TKI50" s="68"/>
      <c r="TKJ50" s="68"/>
      <c r="TKK50" s="68"/>
      <c r="TKL50" s="68"/>
      <c r="TKM50" s="68"/>
      <c r="TKN50" s="68"/>
      <c r="TKO50" s="68"/>
      <c r="TKP50" s="68"/>
      <c r="TKQ50" s="68"/>
      <c r="TKR50" s="68"/>
      <c r="TKS50" s="68"/>
      <c r="TKT50" s="68"/>
      <c r="TKU50" s="68"/>
      <c r="TKV50" s="68"/>
      <c r="TKW50" s="68"/>
      <c r="TKX50" s="68"/>
      <c r="TKY50" s="68"/>
      <c r="TKZ50" s="68"/>
      <c r="TLA50" s="68"/>
      <c r="TLB50" s="68"/>
      <c r="TLC50" s="68"/>
      <c r="TLD50" s="68"/>
      <c r="TLE50" s="68"/>
      <c r="TLF50" s="68"/>
      <c r="TLG50" s="68"/>
      <c r="TLH50" s="68"/>
      <c r="TLI50" s="68"/>
      <c r="TLJ50" s="68"/>
      <c r="TLK50" s="68"/>
      <c r="TLL50" s="68"/>
      <c r="TLM50" s="68"/>
      <c r="TLN50" s="68"/>
      <c r="TLO50" s="68"/>
      <c r="TLP50" s="68"/>
      <c r="TLQ50" s="68"/>
      <c r="TLR50" s="68"/>
      <c r="TLS50" s="68"/>
      <c r="TLT50" s="68"/>
      <c r="TLU50" s="68"/>
      <c r="TLV50" s="68"/>
      <c r="TLW50" s="68"/>
      <c r="TLX50" s="68"/>
      <c r="TLY50" s="68"/>
      <c r="TLZ50" s="68"/>
      <c r="TMA50" s="68"/>
      <c r="TMB50" s="68"/>
      <c r="TMC50" s="68"/>
      <c r="TMD50" s="68"/>
      <c r="TME50" s="68"/>
      <c r="TMF50" s="68"/>
      <c r="TMG50" s="68"/>
      <c r="TMH50" s="68"/>
      <c r="TMI50" s="68"/>
      <c r="TMJ50" s="68"/>
      <c r="TMK50" s="68"/>
      <c r="TML50" s="68"/>
      <c r="TMM50" s="68"/>
      <c r="TMN50" s="68"/>
      <c r="TMO50" s="68"/>
      <c r="TMP50" s="68"/>
      <c r="TMQ50" s="68"/>
      <c r="TMR50" s="68"/>
      <c r="TMS50" s="68"/>
      <c r="TMT50" s="68"/>
      <c r="TMU50" s="68"/>
      <c r="TMV50" s="68"/>
      <c r="TMW50" s="68"/>
      <c r="TMX50" s="68"/>
      <c r="TMY50" s="68"/>
      <c r="TMZ50" s="68"/>
      <c r="TNA50" s="68"/>
      <c r="TNB50" s="68"/>
      <c r="TNC50" s="68"/>
      <c r="TND50" s="68"/>
      <c r="TNE50" s="68"/>
      <c r="TNF50" s="68"/>
      <c r="TNG50" s="68"/>
      <c r="TNH50" s="68"/>
      <c r="TNI50" s="68"/>
      <c r="TNJ50" s="68"/>
      <c r="TNK50" s="68"/>
      <c r="TNL50" s="68"/>
      <c r="TNM50" s="68"/>
      <c r="TNN50" s="68"/>
      <c r="TNO50" s="68"/>
      <c r="TNP50" s="68"/>
      <c r="TNQ50" s="68"/>
      <c r="TNR50" s="68"/>
      <c r="TNS50" s="68"/>
      <c r="TNT50" s="68"/>
      <c r="TNU50" s="68"/>
      <c r="TNV50" s="68"/>
      <c r="TNW50" s="68"/>
      <c r="TNX50" s="68"/>
      <c r="TNY50" s="68"/>
      <c r="TNZ50" s="68"/>
      <c r="TOA50" s="68"/>
      <c r="TOB50" s="68"/>
      <c r="TOC50" s="68"/>
      <c r="TOD50" s="68"/>
      <c r="TOE50" s="68"/>
      <c r="TOF50" s="68"/>
      <c r="TOG50" s="68"/>
      <c r="TOH50" s="68"/>
      <c r="TOI50" s="68"/>
      <c r="TOJ50" s="68"/>
      <c r="TOK50" s="68"/>
      <c r="TOL50" s="68"/>
      <c r="TOM50" s="68"/>
      <c r="TON50" s="68"/>
      <c r="TOO50" s="68"/>
      <c r="TOP50" s="68"/>
      <c r="TOQ50" s="68"/>
      <c r="TOR50" s="68"/>
      <c r="TOS50" s="68"/>
      <c r="TOT50" s="68"/>
      <c r="TOU50" s="68"/>
      <c r="TOV50" s="68"/>
      <c r="TOW50" s="68"/>
      <c r="TOX50" s="68"/>
      <c r="TOY50" s="68"/>
      <c r="TOZ50" s="68"/>
      <c r="TPA50" s="68"/>
      <c r="TPB50" s="68"/>
      <c r="TPC50" s="68"/>
      <c r="TPD50" s="68"/>
      <c r="TPE50" s="68"/>
      <c r="TPF50" s="68"/>
      <c r="TPG50" s="68"/>
      <c r="TPH50" s="68"/>
      <c r="TPI50" s="68"/>
      <c r="TPJ50" s="68"/>
      <c r="TPK50" s="68"/>
      <c r="TPL50" s="68"/>
      <c r="TPM50" s="68"/>
      <c r="TPN50" s="68"/>
      <c r="TPO50" s="68"/>
      <c r="TPP50" s="68"/>
      <c r="TPQ50" s="68"/>
      <c r="TPR50" s="68"/>
      <c r="TPS50" s="68"/>
      <c r="TPT50" s="68"/>
      <c r="TPU50" s="68"/>
      <c r="TPV50" s="68"/>
      <c r="TPW50" s="68"/>
      <c r="TPX50" s="68"/>
      <c r="TPY50" s="68"/>
      <c r="TPZ50" s="68"/>
      <c r="TQA50" s="68"/>
      <c r="TQB50" s="68"/>
      <c r="TQC50" s="68"/>
      <c r="TQD50" s="68"/>
      <c r="TQE50" s="68"/>
      <c r="TQF50" s="68"/>
      <c r="TQG50" s="68"/>
      <c r="TQH50" s="68"/>
      <c r="TQI50" s="68"/>
      <c r="TQJ50" s="68"/>
      <c r="TQK50" s="68"/>
      <c r="TQL50" s="68"/>
      <c r="TQM50" s="68"/>
      <c r="TQN50" s="68"/>
      <c r="TQO50" s="68"/>
      <c r="TQP50" s="68"/>
      <c r="TQQ50" s="68"/>
      <c r="TQR50" s="68"/>
      <c r="TQS50" s="68"/>
      <c r="TQT50" s="68"/>
      <c r="TQU50" s="68"/>
      <c r="TQV50" s="68"/>
      <c r="TQW50" s="68"/>
      <c r="TQX50" s="68"/>
      <c r="TQY50" s="68"/>
      <c r="TQZ50" s="68"/>
      <c r="TRA50" s="68"/>
      <c r="TRB50" s="68"/>
      <c r="TRC50" s="68"/>
      <c r="TRD50" s="68"/>
      <c r="TRE50" s="68"/>
      <c r="TRF50" s="68"/>
      <c r="TRG50" s="68"/>
      <c r="TRH50" s="68"/>
      <c r="TRI50" s="68"/>
      <c r="TRJ50" s="68"/>
      <c r="TRK50" s="68"/>
      <c r="TRL50" s="68"/>
      <c r="TRM50" s="68"/>
      <c r="TRN50" s="68"/>
      <c r="TRO50" s="68"/>
      <c r="TRP50" s="68"/>
      <c r="TRQ50" s="68"/>
      <c r="TRR50" s="68"/>
      <c r="TRS50" s="68"/>
      <c r="TRT50" s="68"/>
      <c r="TRU50" s="68"/>
      <c r="TRV50" s="68"/>
      <c r="TRW50" s="68"/>
      <c r="TRX50" s="68"/>
      <c r="TRY50" s="68"/>
      <c r="TRZ50" s="68"/>
      <c r="TSA50" s="68"/>
      <c r="TSB50" s="68"/>
      <c r="TSC50" s="68"/>
      <c r="TSD50" s="68"/>
      <c r="TSE50" s="68"/>
      <c r="TSF50" s="68"/>
      <c r="TSG50" s="68"/>
      <c r="TSH50" s="68"/>
      <c r="TSI50" s="68"/>
      <c r="TSJ50" s="68"/>
      <c r="TSK50" s="68"/>
      <c r="TSL50" s="68"/>
      <c r="TSM50" s="68"/>
      <c r="TSN50" s="68"/>
      <c r="TSO50" s="68"/>
      <c r="TSP50" s="68"/>
      <c r="TSQ50" s="68"/>
      <c r="TSR50" s="68"/>
      <c r="TSS50" s="68"/>
      <c r="TST50" s="68"/>
      <c r="TSU50" s="68"/>
      <c r="TSV50" s="68"/>
      <c r="TSW50" s="68"/>
      <c r="TSX50" s="68"/>
      <c r="TSY50" s="68"/>
      <c r="TSZ50" s="68"/>
      <c r="TTA50" s="68"/>
      <c r="TTB50" s="68"/>
      <c r="TTC50" s="68"/>
      <c r="TTD50" s="68"/>
      <c r="TTE50" s="68"/>
      <c r="TTF50" s="68"/>
      <c r="TTG50" s="68"/>
      <c r="TTH50" s="68"/>
      <c r="TTI50" s="68"/>
      <c r="TTJ50" s="68"/>
      <c r="TTK50" s="68"/>
      <c r="TTL50" s="68"/>
      <c r="TTM50" s="68"/>
      <c r="TTN50" s="68"/>
      <c r="TTO50" s="68"/>
      <c r="TTP50" s="68"/>
      <c r="TTQ50" s="68"/>
      <c r="TTR50" s="68"/>
      <c r="TTS50" s="68"/>
      <c r="TTT50" s="68"/>
      <c r="TTU50" s="68"/>
      <c r="TTV50" s="68"/>
      <c r="TTW50" s="68"/>
      <c r="TTX50" s="68"/>
      <c r="TTY50" s="68"/>
      <c r="TTZ50" s="68"/>
      <c r="TUA50" s="68"/>
      <c r="TUB50" s="68"/>
      <c r="TUC50" s="68"/>
      <c r="TUD50" s="68"/>
      <c r="TUE50" s="68"/>
      <c r="TUF50" s="68"/>
      <c r="TUG50" s="68"/>
      <c r="TUH50" s="68"/>
      <c r="TUI50" s="68"/>
      <c r="TUJ50" s="68"/>
      <c r="TUK50" s="68"/>
      <c r="TUL50" s="68"/>
      <c r="TUM50" s="68"/>
      <c r="TUN50" s="68"/>
      <c r="TUO50" s="68"/>
      <c r="TUP50" s="68"/>
      <c r="TUQ50" s="68"/>
      <c r="TUR50" s="68"/>
      <c r="TUS50" s="68"/>
      <c r="TUT50" s="68"/>
      <c r="TUU50" s="68"/>
      <c r="TUV50" s="68"/>
      <c r="TUW50" s="68"/>
      <c r="TUX50" s="68"/>
      <c r="TUY50" s="68"/>
      <c r="TUZ50" s="68"/>
      <c r="TVA50" s="68"/>
      <c r="TVB50" s="68"/>
      <c r="TVC50" s="68"/>
      <c r="TVD50" s="68"/>
      <c r="TVE50" s="68"/>
      <c r="TVF50" s="68"/>
      <c r="TVG50" s="68"/>
      <c r="TVH50" s="68"/>
      <c r="TVI50" s="68"/>
      <c r="TVJ50" s="68"/>
      <c r="TVK50" s="68"/>
      <c r="TVL50" s="68"/>
      <c r="TVM50" s="68"/>
      <c r="TVN50" s="68"/>
      <c r="TVO50" s="68"/>
      <c r="TVP50" s="68"/>
      <c r="TVQ50" s="68"/>
      <c r="TVR50" s="68"/>
      <c r="TVS50" s="68"/>
      <c r="TVT50" s="68"/>
      <c r="TVU50" s="68"/>
      <c r="TVV50" s="68"/>
      <c r="TVW50" s="68"/>
      <c r="TVX50" s="68"/>
      <c r="TVY50" s="68"/>
      <c r="TVZ50" s="68"/>
      <c r="TWA50" s="68"/>
      <c r="TWB50" s="68"/>
      <c r="TWC50" s="68"/>
      <c r="TWD50" s="68"/>
      <c r="TWE50" s="68"/>
      <c r="TWF50" s="68"/>
      <c r="TWG50" s="68"/>
      <c r="TWH50" s="68"/>
      <c r="TWI50" s="68"/>
      <c r="TWJ50" s="68"/>
      <c r="TWK50" s="68"/>
      <c r="TWL50" s="68"/>
      <c r="TWM50" s="68"/>
      <c r="TWN50" s="68"/>
      <c r="TWO50" s="68"/>
      <c r="TWP50" s="68"/>
      <c r="TWQ50" s="68"/>
      <c r="TWR50" s="68"/>
      <c r="TWS50" s="68"/>
      <c r="TWT50" s="68"/>
      <c r="TWU50" s="68"/>
      <c r="TWV50" s="68"/>
      <c r="TWW50" s="68"/>
      <c r="TWX50" s="68"/>
      <c r="TWY50" s="68"/>
      <c r="TWZ50" s="68"/>
      <c r="TXA50" s="68"/>
      <c r="TXB50" s="68"/>
      <c r="TXC50" s="68"/>
      <c r="TXD50" s="68"/>
      <c r="TXE50" s="68"/>
      <c r="TXF50" s="68"/>
      <c r="TXG50" s="68"/>
      <c r="TXH50" s="68"/>
      <c r="TXI50" s="68"/>
      <c r="TXJ50" s="68"/>
      <c r="TXK50" s="68"/>
      <c r="TXL50" s="68"/>
      <c r="TXM50" s="68"/>
      <c r="TXN50" s="68"/>
      <c r="TXO50" s="68"/>
      <c r="TXP50" s="68"/>
      <c r="TXQ50" s="68"/>
      <c r="TXR50" s="68"/>
      <c r="TXS50" s="68"/>
      <c r="TXT50" s="68"/>
      <c r="TXU50" s="68"/>
      <c r="TXV50" s="68"/>
      <c r="TXW50" s="68"/>
      <c r="TXX50" s="68"/>
      <c r="TXY50" s="68"/>
      <c r="TXZ50" s="68"/>
      <c r="TYA50" s="68"/>
      <c r="TYB50" s="68"/>
      <c r="TYC50" s="68"/>
      <c r="TYD50" s="68"/>
      <c r="TYE50" s="68"/>
      <c r="TYF50" s="68"/>
      <c r="TYG50" s="68"/>
      <c r="TYH50" s="68"/>
      <c r="TYI50" s="68"/>
      <c r="TYJ50" s="68"/>
      <c r="TYK50" s="68"/>
      <c r="TYL50" s="68"/>
      <c r="TYM50" s="68"/>
      <c r="TYN50" s="68"/>
      <c r="TYO50" s="68"/>
      <c r="TYP50" s="68"/>
      <c r="TYQ50" s="68"/>
      <c r="TYR50" s="68"/>
      <c r="TYS50" s="68"/>
      <c r="TYT50" s="68"/>
      <c r="TYU50" s="68"/>
      <c r="TYV50" s="68"/>
      <c r="TYW50" s="68"/>
      <c r="TYX50" s="68"/>
      <c r="TYY50" s="68"/>
      <c r="TYZ50" s="68"/>
      <c r="TZA50" s="68"/>
      <c r="TZB50" s="68"/>
      <c r="TZC50" s="68"/>
      <c r="TZD50" s="68"/>
      <c r="TZE50" s="68"/>
      <c r="TZF50" s="68"/>
      <c r="TZG50" s="68"/>
      <c r="TZH50" s="68"/>
      <c r="TZI50" s="68"/>
      <c r="TZJ50" s="68"/>
      <c r="TZK50" s="68"/>
      <c r="TZL50" s="68"/>
      <c r="TZM50" s="68"/>
      <c r="TZN50" s="68"/>
      <c r="TZO50" s="68"/>
      <c r="TZP50" s="68"/>
      <c r="TZQ50" s="68"/>
      <c r="TZR50" s="68"/>
      <c r="TZS50" s="68"/>
      <c r="TZT50" s="68"/>
      <c r="TZU50" s="68"/>
      <c r="TZV50" s="68"/>
      <c r="TZW50" s="68"/>
      <c r="TZX50" s="68"/>
      <c r="TZY50" s="68"/>
      <c r="TZZ50" s="68"/>
      <c r="UAA50" s="68"/>
      <c r="UAB50" s="68"/>
      <c r="UAC50" s="68"/>
      <c r="UAD50" s="68"/>
      <c r="UAE50" s="68"/>
      <c r="UAF50" s="68"/>
      <c r="UAG50" s="68"/>
      <c r="UAH50" s="68"/>
      <c r="UAI50" s="68"/>
      <c r="UAJ50" s="68"/>
      <c r="UAK50" s="68"/>
      <c r="UAL50" s="68"/>
      <c r="UAM50" s="68"/>
      <c r="UAN50" s="68"/>
      <c r="UAO50" s="68"/>
      <c r="UAP50" s="68"/>
      <c r="UAQ50" s="68"/>
      <c r="UAR50" s="68"/>
      <c r="UAS50" s="68"/>
      <c r="UAT50" s="68"/>
      <c r="UAU50" s="68"/>
      <c r="UAV50" s="68"/>
      <c r="UAW50" s="68"/>
      <c r="UAX50" s="68"/>
      <c r="UAY50" s="68"/>
      <c r="UAZ50" s="68"/>
      <c r="UBA50" s="68"/>
      <c r="UBB50" s="68"/>
      <c r="UBC50" s="68"/>
      <c r="UBD50" s="68"/>
      <c r="UBE50" s="68"/>
      <c r="UBF50" s="68"/>
      <c r="UBG50" s="68"/>
      <c r="UBH50" s="68"/>
      <c r="UBI50" s="68"/>
      <c r="UBJ50" s="68"/>
      <c r="UBK50" s="68"/>
      <c r="UBL50" s="68"/>
      <c r="UBM50" s="68"/>
      <c r="UBN50" s="68"/>
      <c r="UBO50" s="68"/>
      <c r="UBP50" s="68"/>
      <c r="UBQ50" s="68"/>
      <c r="UBR50" s="68"/>
      <c r="UBS50" s="68"/>
      <c r="UBT50" s="68"/>
      <c r="UBU50" s="68"/>
      <c r="UBV50" s="68"/>
      <c r="UBW50" s="68"/>
      <c r="UBX50" s="68"/>
      <c r="UBY50" s="68"/>
      <c r="UBZ50" s="68"/>
      <c r="UCA50" s="68"/>
      <c r="UCB50" s="68"/>
      <c r="UCC50" s="68"/>
      <c r="UCD50" s="68"/>
      <c r="UCE50" s="68"/>
      <c r="UCF50" s="68"/>
      <c r="UCG50" s="68"/>
      <c r="UCH50" s="68"/>
      <c r="UCI50" s="68"/>
      <c r="UCJ50" s="68"/>
      <c r="UCK50" s="68"/>
      <c r="UCL50" s="68"/>
      <c r="UCM50" s="68"/>
      <c r="UCN50" s="68"/>
      <c r="UCO50" s="68"/>
      <c r="UCP50" s="68"/>
      <c r="UCQ50" s="68"/>
      <c r="UCR50" s="68"/>
      <c r="UCS50" s="68"/>
      <c r="UCT50" s="68"/>
      <c r="UCU50" s="68"/>
      <c r="UCV50" s="68"/>
      <c r="UCW50" s="68"/>
      <c r="UCX50" s="68"/>
      <c r="UCY50" s="68"/>
      <c r="UCZ50" s="68"/>
      <c r="UDA50" s="68"/>
      <c r="UDB50" s="68"/>
      <c r="UDC50" s="68"/>
      <c r="UDD50" s="68"/>
      <c r="UDE50" s="68"/>
      <c r="UDF50" s="68"/>
      <c r="UDG50" s="68"/>
      <c r="UDH50" s="68"/>
      <c r="UDI50" s="68"/>
      <c r="UDJ50" s="68"/>
      <c r="UDK50" s="68"/>
      <c r="UDL50" s="68"/>
      <c r="UDM50" s="68"/>
      <c r="UDN50" s="68"/>
      <c r="UDO50" s="68"/>
      <c r="UDP50" s="68"/>
      <c r="UDQ50" s="68"/>
      <c r="UDR50" s="68"/>
      <c r="UDS50" s="68"/>
      <c r="UDT50" s="68"/>
      <c r="UDU50" s="68"/>
      <c r="UDV50" s="68"/>
      <c r="UDW50" s="68"/>
      <c r="UDX50" s="68"/>
      <c r="UDY50" s="68"/>
      <c r="UDZ50" s="68"/>
      <c r="UEA50" s="68"/>
      <c r="UEB50" s="68"/>
      <c r="UEC50" s="68"/>
      <c r="UED50" s="68"/>
      <c r="UEE50" s="68"/>
      <c r="UEF50" s="68"/>
      <c r="UEG50" s="68"/>
      <c r="UEH50" s="68"/>
      <c r="UEI50" s="68"/>
      <c r="UEJ50" s="68"/>
      <c r="UEK50" s="68"/>
      <c r="UEL50" s="68"/>
      <c r="UEM50" s="68"/>
      <c r="UEN50" s="68"/>
      <c r="UEO50" s="68"/>
      <c r="UEP50" s="68"/>
      <c r="UEQ50" s="68"/>
      <c r="UER50" s="68"/>
      <c r="UES50" s="68"/>
      <c r="UET50" s="68"/>
      <c r="UEU50" s="68"/>
      <c r="UEV50" s="68"/>
      <c r="UEW50" s="68"/>
      <c r="UEX50" s="68"/>
      <c r="UEY50" s="68"/>
      <c r="UEZ50" s="68"/>
      <c r="UFA50" s="68"/>
      <c r="UFB50" s="68"/>
      <c r="UFC50" s="68"/>
      <c r="UFD50" s="68"/>
      <c r="UFE50" s="68"/>
      <c r="UFF50" s="68"/>
      <c r="UFG50" s="68"/>
      <c r="UFH50" s="68"/>
      <c r="UFI50" s="68"/>
      <c r="UFJ50" s="68"/>
      <c r="UFK50" s="68"/>
      <c r="UFL50" s="68"/>
      <c r="UFM50" s="68"/>
      <c r="UFN50" s="68"/>
      <c r="UFO50" s="68"/>
      <c r="UFP50" s="68"/>
      <c r="UFQ50" s="68"/>
      <c r="UFR50" s="68"/>
      <c r="UFS50" s="68"/>
      <c r="UFT50" s="68"/>
      <c r="UFU50" s="68"/>
      <c r="UFV50" s="68"/>
      <c r="UFW50" s="68"/>
      <c r="UFX50" s="68"/>
      <c r="UFY50" s="68"/>
      <c r="UFZ50" s="68"/>
      <c r="UGA50" s="68"/>
      <c r="UGB50" s="68"/>
      <c r="UGC50" s="68"/>
      <c r="UGD50" s="68"/>
      <c r="UGE50" s="68"/>
      <c r="UGF50" s="68"/>
      <c r="UGG50" s="68"/>
      <c r="UGH50" s="68"/>
      <c r="UGI50" s="68"/>
      <c r="UGJ50" s="68"/>
      <c r="UGK50" s="68"/>
      <c r="UGL50" s="68"/>
      <c r="UGM50" s="68"/>
      <c r="UGN50" s="68"/>
      <c r="UGO50" s="68"/>
      <c r="UGP50" s="68"/>
      <c r="UGQ50" s="68"/>
      <c r="UGR50" s="68"/>
      <c r="UGS50" s="68"/>
      <c r="UGT50" s="68"/>
      <c r="UGU50" s="68"/>
      <c r="UGV50" s="68"/>
      <c r="UGW50" s="68"/>
      <c r="UGX50" s="68"/>
      <c r="UGY50" s="68"/>
      <c r="UGZ50" s="68"/>
      <c r="UHA50" s="68"/>
      <c r="UHB50" s="68"/>
      <c r="UHC50" s="68"/>
      <c r="UHD50" s="68"/>
      <c r="UHE50" s="68"/>
      <c r="UHF50" s="68"/>
      <c r="UHG50" s="68"/>
      <c r="UHH50" s="68"/>
      <c r="UHI50" s="68"/>
      <c r="UHJ50" s="68"/>
      <c r="UHK50" s="68"/>
      <c r="UHL50" s="68"/>
      <c r="UHM50" s="68"/>
      <c r="UHN50" s="68"/>
      <c r="UHO50" s="68"/>
      <c r="UHP50" s="68"/>
      <c r="UHQ50" s="68"/>
      <c r="UHR50" s="68"/>
      <c r="UHS50" s="68"/>
      <c r="UHT50" s="68"/>
      <c r="UHU50" s="68"/>
      <c r="UHV50" s="68"/>
      <c r="UHW50" s="68"/>
      <c r="UHX50" s="68"/>
      <c r="UHY50" s="68"/>
      <c r="UHZ50" s="68"/>
      <c r="UIA50" s="68"/>
      <c r="UIB50" s="68"/>
      <c r="UIC50" s="68"/>
      <c r="UID50" s="68"/>
      <c r="UIE50" s="68"/>
      <c r="UIF50" s="68"/>
      <c r="UIG50" s="68"/>
      <c r="UIH50" s="68"/>
      <c r="UII50" s="68"/>
      <c r="UIJ50" s="68"/>
      <c r="UIK50" s="68"/>
      <c r="UIL50" s="68"/>
      <c r="UIM50" s="68"/>
      <c r="UIN50" s="68"/>
      <c r="UIO50" s="68"/>
      <c r="UIP50" s="68"/>
      <c r="UIQ50" s="68"/>
      <c r="UIR50" s="68"/>
      <c r="UIS50" s="68"/>
      <c r="UIT50" s="68"/>
      <c r="UIU50" s="68"/>
      <c r="UIV50" s="68"/>
      <c r="UIW50" s="68"/>
      <c r="UIX50" s="68"/>
      <c r="UIY50" s="68"/>
      <c r="UIZ50" s="68"/>
      <c r="UJA50" s="68"/>
      <c r="UJB50" s="68"/>
      <c r="UJC50" s="68"/>
      <c r="UJD50" s="68"/>
      <c r="UJE50" s="68"/>
      <c r="UJF50" s="68"/>
      <c r="UJG50" s="68"/>
      <c r="UJH50" s="68"/>
      <c r="UJI50" s="68"/>
      <c r="UJJ50" s="68"/>
      <c r="UJK50" s="68"/>
      <c r="UJL50" s="68"/>
      <c r="UJM50" s="68"/>
      <c r="UJN50" s="68"/>
      <c r="UJO50" s="68"/>
      <c r="UJP50" s="68"/>
      <c r="UJQ50" s="68"/>
      <c r="UJR50" s="68"/>
      <c r="UJS50" s="68"/>
      <c r="UJT50" s="68"/>
      <c r="UJU50" s="68"/>
      <c r="UJV50" s="68"/>
      <c r="UJW50" s="68"/>
      <c r="UJX50" s="68"/>
      <c r="UJY50" s="68"/>
      <c r="UJZ50" s="68"/>
      <c r="UKA50" s="68"/>
      <c r="UKB50" s="68"/>
      <c r="UKC50" s="68"/>
      <c r="UKD50" s="68"/>
      <c r="UKE50" s="68"/>
      <c r="UKF50" s="68"/>
      <c r="UKG50" s="68"/>
      <c r="UKH50" s="68"/>
      <c r="UKI50" s="68"/>
      <c r="UKJ50" s="68"/>
      <c r="UKK50" s="68"/>
      <c r="UKL50" s="68"/>
      <c r="UKM50" s="68"/>
      <c r="UKN50" s="68"/>
      <c r="UKO50" s="68"/>
      <c r="UKP50" s="68"/>
      <c r="UKQ50" s="68"/>
      <c r="UKR50" s="68"/>
      <c r="UKS50" s="68"/>
      <c r="UKT50" s="68"/>
      <c r="UKU50" s="68"/>
      <c r="UKV50" s="68"/>
      <c r="UKW50" s="68"/>
      <c r="UKX50" s="68"/>
      <c r="UKY50" s="68"/>
      <c r="UKZ50" s="68"/>
      <c r="ULA50" s="68"/>
      <c r="ULB50" s="68"/>
      <c r="ULC50" s="68"/>
      <c r="ULD50" s="68"/>
      <c r="ULE50" s="68"/>
      <c r="ULF50" s="68"/>
      <c r="ULG50" s="68"/>
      <c r="ULH50" s="68"/>
      <c r="ULI50" s="68"/>
      <c r="ULJ50" s="68"/>
      <c r="ULK50" s="68"/>
      <c r="ULL50" s="68"/>
      <c r="ULM50" s="68"/>
      <c r="ULN50" s="68"/>
      <c r="ULO50" s="68"/>
      <c r="ULP50" s="68"/>
      <c r="ULQ50" s="68"/>
      <c r="ULR50" s="68"/>
      <c r="ULS50" s="68"/>
      <c r="ULT50" s="68"/>
      <c r="ULU50" s="68"/>
      <c r="ULV50" s="68"/>
      <c r="ULW50" s="68"/>
      <c r="ULX50" s="68"/>
      <c r="ULY50" s="68"/>
      <c r="ULZ50" s="68"/>
      <c r="UMA50" s="68"/>
      <c r="UMB50" s="68"/>
      <c r="UMC50" s="68"/>
      <c r="UMD50" s="68"/>
      <c r="UME50" s="68"/>
      <c r="UMF50" s="68"/>
      <c r="UMG50" s="68"/>
      <c r="UMH50" s="68"/>
      <c r="UMI50" s="68"/>
      <c r="UMJ50" s="68"/>
      <c r="UMK50" s="68"/>
      <c r="UML50" s="68"/>
      <c r="UMM50" s="68"/>
      <c r="UMN50" s="68"/>
      <c r="UMO50" s="68"/>
      <c r="UMP50" s="68"/>
      <c r="UMQ50" s="68"/>
      <c r="UMR50" s="68"/>
      <c r="UMS50" s="68"/>
      <c r="UMT50" s="68"/>
      <c r="UMU50" s="68"/>
      <c r="UMV50" s="68"/>
      <c r="UMW50" s="68"/>
      <c r="UMX50" s="68"/>
      <c r="UMY50" s="68"/>
      <c r="UMZ50" s="68"/>
      <c r="UNA50" s="68"/>
      <c r="UNB50" s="68"/>
      <c r="UNC50" s="68"/>
      <c r="UND50" s="68"/>
      <c r="UNE50" s="68"/>
      <c r="UNF50" s="68"/>
      <c r="UNG50" s="68"/>
      <c r="UNH50" s="68"/>
      <c r="UNI50" s="68"/>
      <c r="UNJ50" s="68"/>
      <c r="UNK50" s="68"/>
      <c r="UNL50" s="68"/>
      <c r="UNM50" s="68"/>
      <c r="UNN50" s="68"/>
      <c r="UNO50" s="68"/>
      <c r="UNP50" s="68"/>
      <c r="UNQ50" s="68"/>
      <c r="UNR50" s="68"/>
      <c r="UNS50" s="68"/>
      <c r="UNT50" s="68"/>
      <c r="UNU50" s="68"/>
      <c r="UNV50" s="68"/>
      <c r="UNW50" s="68"/>
      <c r="UNX50" s="68"/>
      <c r="UNY50" s="68"/>
      <c r="UNZ50" s="68"/>
      <c r="UOA50" s="68"/>
      <c r="UOB50" s="68"/>
      <c r="UOC50" s="68"/>
      <c r="UOD50" s="68"/>
      <c r="UOE50" s="68"/>
      <c r="UOF50" s="68"/>
      <c r="UOG50" s="68"/>
      <c r="UOH50" s="68"/>
      <c r="UOI50" s="68"/>
      <c r="UOJ50" s="68"/>
      <c r="UOK50" s="68"/>
      <c r="UOL50" s="68"/>
      <c r="UOM50" s="68"/>
      <c r="UON50" s="68"/>
      <c r="UOO50" s="68"/>
      <c r="UOP50" s="68"/>
      <c r="UOQ50" s="68"/>
      <c r="UOR50" s="68"/>
      <c r="UOS50" s="68"/>
      <c r="UOT50" s="68"/>
      <c r="UOU50" s="68"/>
      <c r="UOV50" s="68"/>
      <c r="UOW50" s="68"/>
      <c r="UOX50" s="68"/>
      <c r="UOY50" s="68"/>
      <c r="UOZ50" s="68"/>
      <c r="UPA50" s="68"/>
      <c r="UPB50" s="68"/>
      <c r="UPC50" s="68"/>
      <c r="UPD50" s="68"/>
      <c r="UPE50" s="68"/>
      <c r="UPF50" s="68"/>
      <c r="UPG50" s="68"/>
      <c r="UPH50" s="68"/>
      <c r="UPI50" s="68"/>
      <c r="UPJ50" s="68"/>
      <c r="UPK50" s="68"/>
      <c r="UPL50" s="68"/>
      <c r="UPM50" s="68"/>
      <c r="UPN50" s="68"/>
      <c r="UPO50" s="68"/>
      <c r="UPP50" s="68"/>
      <c r="UPQ50" s="68"/>
      <c r="UPR50" s="68"/>
      <c r="UPS50" s="68"/>
      <c r="UPT50" s="68"/>
      <c r="UPU50" s="68"/>
      <c r="UPV50" s="68"/>
      <c r="UPW50" s="68"/>
      <c r="UPX50" s="68"/>
      <c r="UPY50" s="68"/>
      <c r="UPZ50" s="68"/>
      <c r="UQA50" s="68"/>
      <c r="UQB50" s="68"/>
      <c r="UQC50" s="68"/>
      <c r="UQD50" s="68"/>
      <c r="UQE50" s="68"/>
      <c r="UQF50" s="68"/>
      <c r="UQG50" s="68"/>
      <c r="UQH50" s="68"/>
      <c r="UQI50" s="68"/>
      <c r="UQJ50" s="68"/>
      <c r="UQK50" s="68"/>
      <c r="UQL50" s="68"/>
      <c r="UQM50" s="68"/>
      <c r="UQN50" s="68"/>
      <c r="UQO50" s="68"/>
      <c r="UQP50" s="68"/>
      <c r="UQQ50" s="68"/>
      <c r="UQR50" s="68"/>
      <c r="UQS50" s="68"/>
      <c r="UQT50" s="68"/>
      <c r="UQU50" s="68"/>
      <c r="UQV50" s="68"/>
      <c r="UQW50" s="68"/>
      <c r="UQX50" s="68"/>
      <c r="UQY50" s="68"/>
      <c r="UQZ50" s="68"/>
      <c r="URA50" s="68"/>
      <c r="URB50" s="68"/>
      <c r="URC50" s="68"/>
      <c r="URD50" s="68"/>
      <c r="URE50" s="68"/>
      <c r="URF50" s="68"/>
      <c r="URG50" s="68"/>
      <c r="URH50" s="68"/>
      <c r="URI50" s="68"/>
      <c r="URJ50" s="68"/>
      <c r="URK50" s="68"/>
      <c r="URL50" s="68"/>
      <c r="URM50" s="68"/>
      <c r="URN50" s="68"/>
      <c r="URO50" s="68"/>
      <c r="URP50" s="68"/>
      <c r="URQ50" s="68"/>
      <c r="URR50" s="68"/>
      <c r="URS50" s="68"/>
      <c r="URT50" s="68"/>
      <c r="URU50" s="68"/>
      <c r="URV50" s="68"/>
      <c r="URW50" s="68"/>
      <c r="URX50" s="68"/>
      <c r="URY50" s="68"/>
      <c r="URZ50" s="68"/>
      <c r="USA50" s="68"/>
      <c r="USB50" s="68"/>
      <c r="USC50" s="68"/>
      <c r="USD50" s="68"/>
      <c r="USE50" s="68"/>
      <c r="USF50" s="68"/>
      <c r="USG50" s="68"/>
      <c r="USH50" s="68"/>
      <c r="USI50" s="68"/>
      <c r="USJ50" s="68"/>
      <c r="USK50" s="68"/>
      <c r="USL50" s="68"/>
      <c r="USM50" s="68"/>
      <c r="USN50" s="68"/>
      <c r="USO50" s="68"/>
      <c r="USP50" s="68"/>
      <c r="USQ50" s="68"/>
      <c r="USR50" s="68"/>
      <c r="USS50" s="68"/>
      <c r="UST50" s="68"/>
      <c r="USU50" s="68"/>
      <c r="USV50" s="68"/>
      <c r="USW50" s="68"/>
      <c r="USX50" s="68"/>
      <c r="USY50" s="68"/>
      <c r="USZ50" s="68"/>
      <c r="UTA50" s="68"/>
      <c r="UTB50" s="68"/>
      <c r="UTC50" s="68"/>
      <c r="UTD50" s="68"/>
      <c r="UTE50" s="68"/>
      <c r="UTF50" s="68"/>
      <c r="UTG50" s="68"/>
      <c r="UTH50" s="68"/>
      <c r="UTI50" s="68"/>
      <c r="UTJ50" s="68"/>
      <c r="UTK50" s="68"/>
      <c r="UTL50" s="68"/>
      <c r="UTM50" s="68"/>
      <c r="UTN50" s="68"/>
      <c r="UTO50" s="68"/>
      <c r="UTP50" s="68"/>
      <c r="UTQ50" s="68"/>
      <c r="UTR50" s="68"/>
      <c r="UTS50" s="68"/>
      <c r="UTT50" s="68"/>
      <c r="UTU50" s="68"/>
      <c r="UTV50" s="68"/>
      <c r="UTW50" s="68"/>
      <c r="UTX50" s="68"/>
      <c r="UTY50" s="68"/>
      <c r="UTZ50" s="68"/>
      <c r="UUA50" s="68"/>
      <c r="UUB50" s="68"/>
      <c r="UUC50" s="68"/>
      <c r="UUD50" s="68"/>
      <c r="UUE50" s="68"/>
      <c r="UUF50" s="68"/>
      <c r="UUG50" s="68"/>
      <c r="UUH50" s="68"/>
      <c r="UUI50" s="68"/>
      <c r="UUJ50" s="68"/>
      <c r="UUK50" s="68"/>
      <c r="UUL50" s="68"/>
      <c r="UUM50" s="68"/>
      <c r="UUN50" s="68"/>
      <c r="UUO50" s="68"/>
      <c r="UUP50" s="68"/>
      <c r="UUQ50" s="68"/>
      <c r="UUR50" s="68"/>
      <c r="UUS50" s="68"/>
      <c r="UUT50" s="68"/>
      <c r="UUU50" s="68"/>
      <c r="UUV50" s="68"/>
      <c r="UUW50" s="68"/>
      <c r="UUX50" s="68"/>
      <c r="UUY50" s="68"/>
      <c r="UUZ50" s="68"/>
      <c r="UVA50" s="68"/>
      <c r="UVB50" s="68"/>
      <c r="UVC50" s="68"/>
      <c r="UVD50" s="68"/>
      <c r="UVE50" s="68"/>
      <c r="UVF50" s="68"/>
      <c r="UVG50" s="68"/>
      <c r="UVH50" s="68"/>
      <c r="UVI50" s="68"/>
      <c r="UVJ50" s="68"/>
      <c r="UVK50" s="68"/>
      <c r="UVL50" s="68"/>
      <c r="UVM50" s="68"/>
      <c r="UVN50" s="68"/>
      <c r="UVO50" s="68"/>
      <c r="UVP50" s="68"/>
      <c r="UVQ50" s="68"/>
      <c r="UVR50" s="68"/>
      <c r="UVS50" s="68"/>
      <c r="UVT50" s="68"/>
      <c r="UVU50" s="68"/>
      <c r="UVV50" s="68"/>
      <c r="UVW50" s="68"/>
      <c r="UVX50" s="68"/>
      <c r="UVY50" s="68"/>
      <c r="UVZ50" s="68"/>
      <c r="UWA50" s="68"/>
      <c r="UWB50" s="68"/>
      <c r="UWC50" s="68"/>
      <c r="UWD50" s="68"/>
      <c r="UWE50" s="68"/>
      <c r="UWF50" s="68"/>
      <c r="UWG50" s="68"/>
      <c r="UWH50" s="68"/>
      <c r="UWI50" s="68"/>
      <c r="UWJ50" s="68"/>
      <c r="UWK50" s="68"/>
      <c r="UWL50" s="68"/>
      <c r="UWM50" s="68"/>
      <c r="UWN50" s="68"/>
      <c r="UWO50" s="68"/>
      <c r="UWP50" s="68"/>
      <c r="UWQ50" s="68"/>
      <c r="UWR50" s="68"/>
      <c r="UWS50" s="68"/>
      <c r="UWT50" s="68"/>
      <c r="UWU50" s="68"/>
      <c r="UWV50" s="68"/>
      <c r="UWW50" s="68"/>
      <c r="UWX50" s="68"/>
      <c r="UWY50" s="68"/>
      <c r="UWZ50" s="68"/>
      <c r="UXA50" s="68"/>
      <c r="UXB50" s="68"/>
      <c r="UXC50" s="68"/>
      <c r="UXD50" s="68"/>
      <c r="UXE50" s="68"/>
      <c r="UXF50" s="68"/>
      <c r="UXG50" s="68"/>
      <c r="UXH50" s="68"/>
      <c r="UXI50" s="68"/>
      <c r="UXJ50" s="68"/>
      <c r="UXK50" s="68"/>
      <c r="UXL50" s="68"/>
      <c r="UXM50" s="68"/>
      <c r="UXN50" s="68"/>
      <c r="UXO50" s="68"/>
      <c r="UXP50" s="68"/>
      <c r="UXQ50" s="68"/>
      <c r="UXR50" s="68"/>
      <c r="UXS50" s="68"/>
      <c r="UXT50" s="68"/>
      <c r="UXU50" s="68"/>
      <c r="UXV50" s="68"/>
      <c r="UXW50" s="68"/>
      <c r="UXX50" s="68"/>
      <c r="UXY50" s="68"/>
      <c r="UXZ50" s="68"/>
      <c r="UYA50" s="68"/>
      <c r="UYB50" s="68"/>
      <c r="UYC50" s="68"/>
      <c r="UYD50" s="68"/>
      <c r="UYE50" s="68"/>
      <c r="UYF50" s="68"/>
      <c r="UYG50" s="68"/>
      <c r="UYH50" s="68"/>
      <c r="UYI50" s="68"/>
      <c r="UYJ50" s="68"/>
      <c r="UYK50" s="68"/>
      <c r="UYL50" s="68"/>
      <c r="UYM50" s="68"/>
      <c r="UYN50" s="68"/>
      <c r="UYO50" s="68"/>
      <c r="UYP50" s="68"/>
      <c r="UYQ50" s="68"/>
      <c r="UYR50" s="68"/>
      <c r="UYS50" s="68"/>
      <c r="UYT50" s="68"/>
      <c r="UYU50" s="68"/>
      <c r="UYV50" s="68"/>
      <c r="UYW50" s="68"/>
      <c r="UYX50" s="68"/>
      <c r="UYY50" s="68"/>
      <c r="UYZ50" s="68"/>
      <c r="UZA50" s="68"/>
      <c r="UZB50" s="68"/>
      <c r="UZC50" s="68"/>
      <c r="UZD50" s="68"/>
      <c r="UZE50" s="68"/>
      <c r="UZF50" s="68"/>
      <c r="UZG50" s="68"/>
      <c r="UZH50" s="68"/>
      <c r="UZI50" s="68"/>
      <c r="UZJ50" s="68"/>
      <c r="UZK50" s="68"/>
      <c r="UZL50" s="68"/>
      <c r="UZM50" s="68"/>
      <c r="UZN50" s="68"/>
      <c r="UZO50" s="68"/>
      <c r="UZP50" s="68"/>
      <c r="UZQ50" s="68"/>
      <c r="UZR50" s="68"/>
      <c r="UZS50" s="68"/>
      <c r="UZT50" s="68"/>
      <c r="UZU50" s="68"/>
      <c r="UZV50" s="68"/>
      <c r="UZW50" s="68"/>
      <c r="UZX50" s="68"/>
      <c r="UZY50" s="68"/>
      <c r="UZZ50" s="68"/>
      <c r="VAA50" s="68"/>
      <c r="VAB50" s="68"/>
      <c r="VAC50" s="68"/>
      <c r="VAD50" s="68"/>
      <c r="VAE50" s="68"/>
      <c r="VAF50" s="68"/>
      <c r="VAG50" s="68"/>
      <c r="VAH50" s="68"/>
      <c r="VAI50" s="68"/>
      <c r="VAJ50" s="68"/>
      <c r="VAK50" s="68"/>
      <c r="VAL50" s="68"/>
      <c r="VAM50" s="68"/>
      <c r="VAN50" s="68"/>
      <c r="VAO50" s="68"/>
      <c r="VAP50" s="68"/>
      <c r="VAQ50" s="68"/>
      <c r="VAR50" s="68"/>
      <c r="VAS50" s="68"/>
      <c r="VAT50" s="68"/>
      <c r="VAU50" s="68"/>
      <c r="VAV50" s="68"/>
      <c r="VAW50" s="68"/>
      <c r="VAX50" s="68"/>
      <c r="VAY50" s="68"/>
      <c r="VAZ50" s="68"/>
      <c r="VBA50" s="68"/>
      <c r="VBB50" s="68"/>
      <c r="VBC50" s="68"/>
      <c r="VBD50" s="68"/>
      <c r="VBE50" s="68"/>
      <c r="VBF50" s="68"/>
      <c r="VBG50" s="68"/>
      <c r="VBH50" s="68"/>
      <c r="VBI50" s="68"/>
      <c r="VBJ50" s="68"/>
      <c r="VBK50" s="68"/>
      <c r="VBL50" s="68"/>
      <c r="VBM50" s="68"/>
      <c r="VBN50" s="68"/>
      <c r="VBO50" s="68"/>
      <c r="VBP50" s="68"/>
      <c r="VBQ50" s="68"/>
      <c r="VBR50" s="68"/>
      <c r="VBS50" s="68"/>
      <c r="VBT50" s="68"/>
      <c r="VBU50" s="68"/>
      <c r="VBV50" s="68"/>
      <c r="VBW50" s="68"/>
      <c r="VBX50" s="68"/>
      <c r="VBY50" s="68"/>
      <c r="VBZ50" s="68"/>
      <c r="VCA50" s="68"/>
      <c r="VCB50" s="68"/>
      <c r="VCC50" s="68"/>
      <c r="VCD50" s="68"/>
      <c r="VCE50" s="68"/>
      <c r="VCF50" s="68"/>
      <c r="VCG50" s="68"/>
      <c r="VCH50" s="68"/>
      <c r="VCI50" s="68"/>
      <c r="VCJ50" s="68"/>
      <c r="VCK50" s="68"/>
      <c r="VCL50" s="68"/>
      <c r="VCM50" s="68"/>
      <c r="VCN50" s="68"/>
      <c r="VCO50" s="68"/>
      <c r="VCP50" s="68"/>
      <c r="VCQ50" s="68"/>
      <c r="VCR50" s="68"/>
      <c r="VCS50" s="68"/>
      <c r="VCT50" s="68"/>
      <c r="VCU50" s="68"/>
      <c r="VCV50" s="68"/>
      <c r="VCW50" s="68"/>
      <c r="VCX50" s="68"/>
      <c r="VCY50" s="68"/>
      <c r="VCZ50" s="68"/>
      <c r="VDA50" s="68"/>
      <c r="VDB50" s="68"/>
      <c r="VDC50" s="68"/>
      <c r="VDD50" s="68"/>
      <c r="VDE50" s="68"/>
      <c r="VDF50" s="68"/>
      <c r="VDG50" s="68"/>
      <c r="VDH50" s="68"/>
      <c r="VDI50" s="68"/>
      <c r="VDJ50" s="68"/>
      <c r="VDK50" s="68"/>
      <c r="VDL50" s="68"/>
      <c r="VDM50" s="68"/>
      <c r="VDN50" s="68"/>
      <c r="VDO50" s="68"/>
      <c r="VDP50" s="68"/>
      <c r="VDQ50" s="68"/>
      <c r="VDR50" s="68"/>
      <c r="VDS50" s="68"/>
      <c r="VDT50" s="68"/>
      <c r="VDU50" s="68"/>
      <c r="VDV50" s="68"/>
      <c r="VDW50" s="68"/>
      <c r="VDX50" s="68"/>
      <c r="VDY50" s="68"/>
      <c r="VDZ50" s="68"/>
      <c r="VEA50" s="68"/>
      <c r="VEB50" s="68"/>
      <c r="VEC50" s="68"/>
      <c r="VED50" s="68"/>
      <c r="VEE50" s="68"/>
      <c r="VEF50" s="68"/>
      <c r="VEG50" s="68"/>
      <c r="VEH50" s="68"/>
      <c r="VEI50" s="68"/>
      <c r="VEJ50" s="68"/>
      <c r="VEK50" s="68"/>
      <c r="VEL50" s="68"/>
      <c r="VEM50" s="68"/>
      <c r="VEN50" s="68"/>
      <c r="VEO50" s="68"/>
      <c r="VEP50" s="68"/>
      <c r="VEQ50" s="68"/>
      <c r="VER50" s="68"/>
      <c r="VES50" s="68"/>
      <c r="VET50" s="68"/>
      <c r="VEU50" s="68"/>
      <c r="VEV50" s="68"/>
      <c r="VEW50" s="68"/>
      <c r="VEX50" s="68"/>
      <c r="VEY50" s="68"/>
      <c r="VEZ50" s="68"/>
      <c r="VFA50" s="68"/>
      <c r="VFB50" s="68"/>
      <c r="VFC50" s="68"/>
      <c r="VFD50" s="68"/>
      <c r="VFE50" s="68"/>
      <c r="VFF50" s="68"/>
      <c r="VFG50" s="68"/>
      <c r="VFH50" s="68"/>
      <c r="VFI50" s="68"/>
      <c r="VFJ50" s="68"/>
      <c r="VFK50" s="68"/>
      <c r="VFL50" s="68"/>
      <c r="VFM50" s="68"/>
      <c r="VFN50" s="68"/>
      <c r="VFO50" s="68"/>
      <c r="VFP50" s="68"/>
      <c r="VFQ50" s="68"/>
      <c r="VFR50" s="68"/>
      <c r="VFS50" s="68"/>
      <c r="VFT50" s="68"/>
      <c r="VFU50" s="68"/>
      <c r="VFV50" s="68"/>
      <c r="VFW50" s="68"/>
      <c r="VFX50" s="68"/>
      <c r="VFY50" s="68"/>
      <c r="VFZ50" s="68"/>
      <c r="VGA50" s="68"/>
      <c r="VGB50" s="68"/>
      <c r="VGC50" s="68"/>
      <c r="VGD50" s="68"/>
      <c r="VGE50" s="68"/>
      <c r="VGF50" s="68"/>
      <c r="VGG50" s="68"/>
      <c r="VGH50" s="68"/>
      <c r="VGI50" s="68"/>
      <c r="VGJ50" s="68"/>
      <c r="VGK50" s="68"/>
      <c r="VGL50" s="68"/>
      <c r="VGM50" s="68"/>
      <c r="VGN50" s="68"/>
      <c r="VGO50" s="68"/>
      <c r="VGP50" s="68"/>
      <c r="VGQ50" s="68"/>
      <c r="VGR50" s="68"/>
      <c r="VGS50" s="68"/>
      <c r="VGT50" s="68"/>
      <c r="VGU50" s="68"/>
      <c r="VGV50" s="68"/>
      <c r="VGW50" s="68"/>
      <c r="VGX50" s="68"/>
      <c r="VGY50" s="68"/>
      <c r="VGZ50" s="68"/>
      <c r="VHA50" s="68"/>
      <c r="VHB50" s="68"/>
      <c r="VHC50" s="68"/>
      <c r="VHD50" s="68"/>
      <c r="VHE50" s="68"/>
      <c r="VHF50" s="68"/>
      <c r="VHG50" s="68"/>
      <c r="VHH50" s="68"/>
      <c r="VHI50" s="68"/>
      <c r="VHJ50" s="68"/>
      <c r="VHK50" s="68"/>
      <c r="VHL50" s="68"/>
      <c r="VHM50" s="68"/>
      <c r="VHN50" s="68"/>
      <c r="VHO50" s="68"/>
      <c r="VHP50" s="68"/>
      <c r="VHQ50" s="68"/>
      <c r="VHR50" s="68"/>
      <c r="VHS50" s="68"/>
      <c r="VHT50" s="68"/>
      <c r="VHU50" s="68"/>
      <c r="VHV50" s="68"/>
      <c r="VHW50" s="68"/>
      <c r="VHX50" s="68"/>
      <c r="VHY50" s="68"/>
      <c r="VHZ50" s="68"/>
      <c r="VIA50" s="68"/>
      <c r="VIB50" s="68"/>
      <c r="VIC50" s="68"/>
      <c r="VID50" s="68"/>
      <c r="VIE50" s="68"/>
      <c r="VIF50" s="68"/>
      <c r="VIG50" s="68"/>
      <c r="VIH50" s="68"/>
      <c r="VII50" s="68"/>
      <c r="VIJ50" s="68"/>
      <c r="VIK50" s="68"/>
      <c r="VIL50" s="68"/>
      <c r="VIM50" s="68"/>
      <c r="VIN50" s="68"/>
      <c r="VIO50" s="68"/>
      <c r="VIP50" s="68"/>
      <c r="VIQ50" s="68"/>
      <c r="VIR50" s="68"/>
      <c r="VIS50" s="68"/>
      <c r="VIT50" s="68"/>
      <c r="VIU50" s="68"/>
      <c r="VIV50" s="68"/>
      <c r="VIW50" s="68"/>
      <c r="VIX50" s="68"/>
      <c r="VIY50" s="68"/>
      <c r="VIZ50" s="68"/>
      <c r="VJA50" s="68"/>
      <c r="VJB50" s="68"/>
      <c r="VJC50" s="68"/>
      <c r="VJD50" s="68"/>
      <c r="VJE50" s="68"/>
      <c r="VJF50" s="68"/>
      <c r="VJG50" s="68"/>
      <c r="VJH50" s="68"/>
      <c r="VJI50" s="68"/>
      <c r="VJJ50" s="68"/>
      <c r="VJK50" s="68"/>
      <c r="VJL50" s="68"/>
      <c r="VJM50" s="68"/>
      <c r="VJN50" s="68"/>
      <c r="VJO50" s="68"/>
      <c r="VJP50" s="68"/>
      <c r="VJQ50" s="68"/>
      <c r="VJR50" s="68"/>
      <c r="VJS50" s="68"/>
      <c r="VJT50" s="68"/>
      <c r="VJU50" s="68"/>
      <c r="VJV50" s="68"/>
      <c r="VJW50" s="68"/>
      <c r="VJX50" s="68"/>
      <c r="VJY50" s="68"/>
      <c r="VJZ50" s="68"/>
      <c r="VKA50" s="68"/>
      <c r="VKB50" s="68"/>
      <c r="VKC50" s="68"/>
      <c r="VKD50" s="68"/>
      <c r="VKE50" s="68"/>
      <c r="VKF50" s="68"/>
      <c r="VKG50" s="68"/>
      <c r="VKH50" s="68"/>
      <c r="VKI50" s="68"/>
      <c r="VKJ50" s="68"/>
      <c r="VKK50" s="68"/>
      <c r="VKL50" s="68"/>
      <c r="VKM50" s="68"/>
      <c r="VKN50" s="68"/>
      <c r="VKO50" s="68"/>
      <c r="VKP50" s="68"/>
      <c r="VKQ50" s="68"/>
      <c r="VKR50" s="68"/>
      <c r="VKS50" s="68"/>
      <c r="VKT50" s="68"/>
      <c r="VKU50" s="68"/>
      <c r="VKV50" s="68"/>
      <c r="VKW50" s="68"/>
      <c r="VKX50" s="68"/>
      <c r="VKY50" s="68"/>
      <c r="VKZ50" s="68"/>
      <c r="VLA50" s="68"/>
      <c r="VLB50" s="68"/>
      <c r="VLC50" s="68"/>
      <c r="VLD50" s="68"/>
      <c r="VLE50" s="68"/>
      <c r="VLF50" s="68"/>
      <c r="VLG50" s="68"/>
      <c r="VLH50" s="68"/>
      <c r="VLI50" s="68"/>
      <c r="VLJ50" s="68"/>
      <c r="VLK50" s="68"/>
      <c r="VLL50" s="68"/>
      <c r="VLM50" s="68"/>
      <c r="VLN50" s="68"/>
      <c r="VLO50" s="68"/>
      <c r="VLP50" s="68"/>
      <c r="VLQ50" s="68"/>
      <c r="VLR50" s="68"/>
      <c r="VLS50" s="68"/>
      <c r="VLT50" s="68"/>
      <c r="VLU50" s="68"/>
      <c r="VLV50" s="68"/>
      <c r="VLW50" s="68"/>
      <c r="VLX50" s="68"/>
      <c r="VLY50" s="68"/>
      <c r="VLZ50" s="68"/>
      <c r="VMA50" s="68"/>
      <c r="VMB50" s="68"/>
      <c r="VMC50" s="68"/>
      <c r="VMD50" s="68"/>
      <c r="VME50" s="68"/>
      <c r="VMF50" s="68"/>
      <c r="VMG50" s="68"/>
      <c r="VMH50" s="68"/>
      <c r="VMI50" s="68"/>
      <c r="VMJ50" s="68"/>
      <c r="VMK50" s="68"/>
      <c r="VML50" s="68"/>
      <c r="VMM50" s="68"/>
      <c r="VMN50" s="68"/>
      <c r="VMO50" s="68"/>
      <c r="VMP50" s="68"/>
      <c r="VMQ50" s="68"/>
      <c r="VMR50" s="68"/>
      <c r="VMS50" s="68"/>
      <c r="VMT50" s="68"/>
      <c r="VMU50" s="68"/>
      <c r="VMV50" s="68"/>
      <c r="VMW50" s="68"/>
      <c r="VMX50" s="68"/>
      <c r="VMY50" s="68"/>
      <c r="VMZ50" s="68"/>
      <c r="VNA50" s="68"/>
      <c r="VNB50" s="68"/>
      <c r="VNC50" s="68"/>
      <c r="VND50" s="68"/>
      <c r="VNE50" s="68"/>
      <c r="VNF50" s="68"/>
      <c r="VNG50" s="68"/>
      <c r="VNH50" s="68"/>
      <c r="VNI50" s="68"/>
      <c r="VNJ50" s="68"/>
      <c r="VNK50" s="68"/>
      <c r="VNL50" s="68"/>
      <c r="VNM50" s="68"/>
      <c r="VNN50" s="68"/>
      <c r="VNO50" s="68"/>
      <c r="VNP50" s="68"/>
      <c r="VNQ50" s="68"/>
      <c r="VNR50" s="68"/>
      <c r="VNS50" s="68"/>
      <c r="VNT50" s="68"/>
      <c r="VNU50" s="68"/>
      <c r="VNV50" s="68"/>
      <c r="VNW50" s="68"/>
      <c r="VNX50" s="68"/>
      <c r="VNY50" s="68"/>
      <c r="VNZ50" s="68"/>
      <c r="VOA50" s="68"/>
      <c r="VOB50" s="68"/>
      <c r="VOC50" s="68"/>
      <c r="VOD50" s="68"/>
      <c r="VOE50" s="68"/>
      <c r="VOF50" s="68"/>
      <c r="VOG50" s="68"/>
      <c r="VOH50" s="68"/>
      <c r="VOI50" s="68"/>
      <c r="VOJ50" s="68"/>
      <c r="VOK50" s="68"/>
      <c r="VOL50" s="68"/>
      <c r="VOM50" s="68"/>
      <c r="VON50" s="68"/>
      <c r="VOO50" s="68"/>
      <c r="VOP50" s="68"/>
      <c r="VOQ50" s="68"/>
      <c r="VOR50" s="68"/>
      <c r="VOS50" s="68"/>
      <c r="VOT50" s="68"/>
      <c r="VOU50" s="68"/>
      <c r="VOV50" s="68"/>
      <c r="VOW50" s="68"/>
      <c r="VOX50" s="68"/>
      <c r="VOY50" s="68"/>
      <c r="VOZ50" s="68"/>
      <c r="VPA50" s="68"/>
      <c r="VPB50" s="68"/>
      <c r="VPC50" s="68"/>
      <c r="VPD50" s="68"/>
      <c r="VPE50" s="68"/>
      <c r="VPF50" s="68"/>
      <c r="VPG50" s="68"/>
      <c r="VPH50" s="68"/>
      <c r="VPI50" s="68"/>
      <c r="VPJ50" s="68"/>
      <c r="VPK50" s="68"/>
      <c r="VPL50" s="68"/>
      <c r="VPM50" s="68"/>
      <c r="VPN50" s="68"/>
      <c r="VPO50" s="68"/>
      <c r="VPP50" s="68"/>
      <c r="VPQ50" s="68"/>
      <c r="VPR50" s="68"/>
      <c r="VPS50" s="68"/>
      <c r="VPT50" s="68"/>
      <c r="VPU50" s="68"/>
      <c r="VPV50" s="68"/>
      <c r="VPW50" s="68"/>
      <c r="VPX50" s="68"/>
      <c r="VPY50" s="68"/>
      <c r="VPZ50" s="68"/>
      <c r="VQA50" s="68"/>
      <c r="VQB50" s="68"/>
      <c r="VQC50" s="68"/>
      <c r="VQD50" s="68"/>
      <c r="VQE50" s="68"/>
      <c r="VQF50" s="68"/>
      <c r="VQG50" s="68"/>
      <c r="VQH50" s="68"/>
      <c r="VQI50" s="68"/>
      <c r="VQJ50" s="68"/>
      <c r="VQK50" s="68"/>
      <c r="VQL50" s="68"/>
      <c r="VQM50" s="68"/>
      <c r="VQN50" s="68"/>
      <c r="VQO50" s="68"/>
      <c r="VQP50" s="68"/>
      <c r="VQQ50" s="68"/>
      <c r="VQR50" s="68"/>
      <c r="VQS50" s="68"/>
      <c r="VQT50" s="68"/>
      <c r="VQU50" s="68"/>
      <c r="VQV50" s="68"/>
      <c r="VQW50" s="68"/>
      <c r="VQX50" s="68"/>
      <c r="VQY50" s="68"/>
      <c r="VQZ50" s="68"/>
      <c r="VRA50" s="68"/>
      <c r="VRB50" s="68"/>
      <c r="VRC50" s="68"/>
      <c r="VRD50" s="68"/>
      <c r="VRE50" s="68"/>
      <c r="VRF50" s="68"/>
      <c r="VRG50" s="68"/>
      <c r="VRH50" s="68"/>
      <c r="VRI50" s="68"/>
      <c r="VRJ50" s="68"/>
      <c r="VRK50" s="68"/>
      <c r="VRL50" s="68"/>
      <c r="VRM50" s="68"/>
      <c r="VRN50" s="68"/>
      <c r="VRO50" s="68"/>
      <c r="VRP50" s="68"/>
      <c r="VRQ50" s="68"/>
      <c r="VRR50" s="68"/>
      <c r="VRS50" s="68"/>
      <c r="VRT50" s="68"/>
      <c r="VRU50" s="68"/>
      <c r="VRV50" s="68"/>
      <c r="VRW50" s="68"/>
      <c r="VRX50" s="68"/>
      <c r="VRY50" s="68"/>
      <c r="VRZ50" s="68"/>
      <c r="VSA50" s="68"/>
      <c r="VSB50" s="68"/>
      <c r="VSC50" s="68"/>
      <c r="VSD50" s="68"/>
      <c r="VSE50" s="68"/>
      <c r="VSF50" s="68"/>
      <c r="VSG50" s="68"/>
      <c r="VSH50" s="68"/>
      <c r="VSI50" s="68"/>
      <c r="VSJ50" s="68"/>
      <c r="VSK50" s="68"/>
      <c r="VSL50" s="68"/>
      <c r="VSM50" s="68"/>
      <c r="VSN50" s="68"/>
      <c r="VSO50" s="68"/>
      <c r="VSP50" s="68"/>
      <c r="VSQ50" s="68"/>
      <c r="VSR50" s="68"/>
      <c r="VSS50" s="68"/>
      <c r="VST50" s="68"/>
      <c r="VSU50" s="68"/>
      <c r="VSV50" s="68"/>
      <c r="VSW50" s="68"/>
      <c r="VSX50" s="68"/>
      <c r="VSY50" s="68"/>
      <c r="VSZ50" s="68"/>
      <c r="VTA50" s="68"/>
      <c r="VTB50" s="68"/>
      <c r="VTC50" s="68"/>
      <c r="VTD50" s="68"/>
      <c r="VTE50" s="68"/>
      <c r="VTF50" s="68"/>
      <c r="VTG50" s="68"/>
      <c r="VTH50" s="68"/>
      <c r="VTI50" s="68"/>
      <c r="VTJ50" s="68"/>
      <c r="VTK50" s="68"/>
      <c r="VTL50" s="68"/>
      <c r="VTM50" s="68"/>
      <c r="VTN50" s="68"/>
      <c r="VTO50" s="68"/>
      <c r="VTP50" s="68"/>
      <c r="VTQ50" s="68"/>
      <c r="VTR50" s="68"/>
      <c r="VTS50" s="68"/>
      <c r="VTT50" s="68"/>
      <c r="VTU50" s="68"/>
      <c r="VTV50" s="68"/>
      <c r="VTW50" s="68"/>
      <c r="VTX50" s="68"/>
      <c r="VTY50" s="68"/>
      <c r="VTZ50" s="68"/>
      <c r="VUA50" s="68"/>
      <c r="VUB50" s="68"/>
      <c r="VUC50" s="68"/>
      <c r="VUD50" s="68"/>
      <c r="VUE50" s="68"/>
      <c r="VUF50" s="68"/>
      <c r="VUG50" s="68"/>
      <c r="VUH50" s="68"/>
      <c r="VUI50" s="68"/>
      <c r="VUJ50" s="68"/>
      <c r="VUK50" s="68"/>
      <c r="VUL50" s="68"/>
      <c r="VUM50" s="68"/>
      <c r="VUN50" s="68"/>
      <c r="VUO50" s="68"/>
      <c r="VUP50" s="68"/>
      <c r="VUQ50" s="68"/>
      <c r="VUR50" s="68"/>
      <c r="VUS50" s="68"/>
      <c r="VUT50" s="68"/>
      <c r="VUU50" s="68"/>
      <c r="VUV50" s="68"/>
      <c r="VUW50" s="68"/>
      <c r="VUX50" s="68"/>
      <c r="VUY50" s="68"/>
      <c r="VUZ50" s="68"/>
      <c r="VVA50" s="68"/>
      <c r="VVB50" s="68"/>
      <c r="VVC50" s="68"/>
      <c r="VVD50" s="68"/>
      <c r="VVE50" s="68"/>
      <c r="VVF50" s="68"/>
      <c r="VVG50" s="68"/>
      <c r="VVH50" s="68"/>
      <c r="VVI50" s="68"/>
      <c r="VVJ50" s="68"/>
      <c r="VVK50" s="68"/>
      <c r="VVL50" s="68"/>
      <c r="VVM50" s="68"/>
      <c r="VVN50" s="68"/>
      <c r="VVO50" s="68"/>
      <c r="VVP50" s="68"/>
      <c r="VVQ50" s="68"/>
      <c r="VVR50" s="68"/>
      <c r="VVS50" s="68"/>
      <c r="VVT50" s="68"/>
      <c r="VVU50" s="68"/>
      <c r="VVV50" s="68"/>
      <c r="VVW50" s="68"/>
      <c r="VVX50" s="68"/>
      <c r="VVY50" s="68"/>
      <c r="VVZ50" s="68"/>
      <c r="VWA50" s="68"/>
      <c r="VWB50" s="68"/>
      <c r="VWC50" s="68"/>
      <c r="VWD50" s="68"/>
      <c r="VWE50" s="68"/>
      <c r="VWF50" s="68"/>
      <c r="VWG50" s="68"/>
      <c r="VWH50" s="68"/>
      <c r="VWI50" s="68"/>
      <c r="VWJ50" s="68"/>
      <c r="VWK50" s="68"/>
      <c r="VWL50" s="68"/>
      <c r="VWM50" s="68"/>
      <c r="VWN50" s="68"/>
      <c r="VWO50" s="68"/>
      <c r="VWP50" s="68"/>
      <c r="VWQ50" s="68"/>
      <c r="VWR50" s="68"/>
      <c r="VWS50" s="68"/>
      <c r="VWT50" s="68"/>
      <c r="VWU50" s="68"/>
      <c r="VWV50" s="68"/>
      <c r="VWW50" s="68"/>
      <c r="VWX50" s="68"/>
      <c r="VWY50" s="68"/>
      <c r="VWZ50" s="68"/>
      <c r="VXA50" s="68"/>
      <c r="VXB50" s="68"/>
      <c r="VXC50" s="68"/>
      <c r="VXD50" s="68"/>
      <c r="VXE50" s="68"/>
      <c r="VXF50" s="68"/>
      <c r="VXG50" s="68"/>
      <c r="VXH50" s="68"/>
      <c r="VXI50" s="68"/>
      <c r="VXJ50" s="68"/>
      <c r="VXK50" s="68"/>
      <c r="VXL50" s="68"/>
      <c r="VXM50" s="68"/>
      <c r="VXN50" s="68"/>
      <c r="VXO50" s="68"/>
      <c r="VXP50" s="68"/>
      <c r="VXQ50" s="68"/>
      <c r="VXR50" s="68"/>
      <c r="VXS50" s="68"/>
      <c r="VXT50" s="68"/>
      <c r="VXU50" s="68"/>
      <c r="VXV50" s="68"/>
      <c r="VXW50" s="68"/>
      <c r="VXX50" s="68"/>
      <c r="VXY50" s="68"/>
      <c r="VXZ50" s="68"/>
      <c r="VYA50" s="68"/>
      <c r="VYB50" s="68"/>
      <c r="VYC50" s="68"/>
      <c r="VYD50" s="68"/>
      <c r="VYE50" s="68"/>
      <c r="VYF50" s="68"/>
      <c r="VYG50" s="68"/>
      <c r="VYH50" s="68"/>
      <c r="VYI50" s="68"/>
      <c r="VYJ50" s="68"/>
      <c r="VYK50" s="68"/>
      <c r="VYL50" s="68"/>
      <c r="VYM50" s="68"/>
      <c r="VYN50" s="68"/>
      <c r="VYO50" s="68"/>
      <c r="VYP50" s="68"/>
      <c r="VYQ50" s="68"/>
      <c r="VYR50" s="68"/>
      <c r="VYS50" s="68"/>
      <c r="VYT50" s="68"/>
      <c r="VYU50" s="68"/>
      <c r="VYV50" s="68"/>
      <c r="VYW50" s="68"/>
      <c r="VYX50" s="68"/>
      <c r="VYY50" s="68"/>
      <c r="VYZ50" s="68"/>
      <c r="VZA50" s="68"/>
      <c r="VZB50" s="68"/>
      <c r="VZC50" s="68"/>
      <c r="VZD50" s="68"/>
      <c r="VZE50" s="68"/>
      <c r="VZF50" s="68"/>
      <c r="VZG50" s="68"/>
      <c r="VZH50" s="68"/>
      <c r="VZI50" s="68"/>
      <c r="VZJ50" s="68"/>
      <c r="VZK50" s="68"/>
      <c r="VZL50" s="68"/>
      <c r="VZM50" s="68"/>
      <c r="VZN50" s="68"/>
      <c r="VZO50" s="68"/>
      <c r="VZP50" s="68"/>
      <c r="VZQ50" s="68"/>
      <c r="VZR50" s="68"/>
      <c r="VZS50" s="68"/>
      <c r="VZT50" s="68"/>
      <c r="VZU50" s="68"/>
      <c r="VZV50" s="68"/>
      <c r="VZW50" s="68"/>
      <c r="VZX50" s="68"/>
      <c r="VZY50" s="68"/>
      <c r="VZZ50" s="68"/>
      <c r="WAA50" s="68"/>
      <c r="WAB50" s="68"/>
      <c r="WAC50" s="68"/>
      <c r="WAD50" s="68"/>
      <c r="WAE50" s="68"/>
      <c r="WAF50" s="68"/>
      <c r="WAG50" s="68"/>
      <c r="WAH50" s="68"/>
      <c r="WAI50" s="68"/>
      <c r="WAJ50" s="68"/>
      <c r="WAK50" s="68"/>
      <c r="WAL50" s="68"/>
      <c r="WAM50" s="68"/>
      <c r="WAN50" s="68"/>
      <c r="WAO50" s="68"/>
      <c r="WAP50" s="68"/>
      <c r="WAQ50" s="68"/>
      <c r="WAR50" s="68"/>
      <c r="WAS50" s="68"/>
      <c r="WAT50" s="68"/>
      <c r="WAU50" s="68"/>
      <c r="WAV50" s="68"/>
      <c r="WAW50" s="68"/>
      <c r="WAX50" s="68"/>
      <c r="WAY50" s="68"/>
      <c r="WAZ50" s="68"/>
      <c r="WBA50" s="68"/>
      <c r="WBB50" s="68"/>
      <c r="WBC50" s="68"/>
      <c r="WBD50" s="68"/>
      <c r="WBE50" s="68"/>
      <c r="WBF50" s="68"/>
      <c r="WBG50" s="68"/>
      <c r="WBH50" s="68"/>
      <c r="WBI50" s="68"/>
      <c r="WBJ50" s="68"/>
      <c r="WBK50" s="68"/>
      <c r="WBL50" s="68"/>
      <c r="WBM50" s="68"/>
      <c r="WBN50" s="68"/>
      <c r="WBO50" s="68"/>
      <c r="WBP50" s="68"/>
      <c r="WBQ50" s="68"/>
      <c r="WBR50" s="68"/>
      <c r="WBS50" s="68"/>
      <c r="WBT50" s="68"/>
      <c r="WBU50" s="68"/>
      <c r="WBV50" s="68"/>
      <c r="WBW50" s="68"/>
      <c r="WBX50" s="68"/>
      <c r="WBY50" s="68"/>
      <c r="WBZ50" s="68"/>
      <c r="WCA50" s="68"/>
      <c r="WCB50" s="68"/>
      <c r="WCC50" s="68"/>
      <c r="WCD50" s="68"/>
      <c r="WCE50" s="68"/>
      <c r="WCF50" s="68"/>
      <c r="WCG50" s="68"/>
      <c r="WCH50" s="68"/>
      <c r="WCI50" s="68"/>
      <c r="WCJ50" s="68"/>
      <c r="WCK50" s="68"/>
      <c r="WCL50" s="68"/>
      <c r="WCM50" s="68"/>
      <c r="WCN50" s="68"/>
      <c r="WCO50" s="68"/>
      <c r="WCP50" s="68"/>
      <c r="WCQ50" s="68"/>
      <c r="WCR50" s="68"/>
      <c r="WCS50" s="68"/>
      <c r="WCT50" s="68"/>
      <c r="WCU50" s="68"/>
      <c r="WCV50" s="68"/>
      <c r="WCW50" s="68"/>
      <c r="WCX50" s="68"/>
      <c r="WCY50" s="68"/>
      <c r="WCZ50" s="68"/>
      <c r="WDA50" s="68"/>
      <c r="WDB50" s="68"/>
      <c r="WDC50" s="68"/>
      <c r="WDD50" s="68"/>
      <c r="WDE50" s="68"/>
      <c r="WDF50" s="68"/>
      <c r="WDG50" s="68"/>
      <c r="WDH50" s="68"/>
      <c r="WDI50" s="68"/>
      <c r="WDJ50" s="68"/>
      <c r="WDK50" s="68"/>
      <c r="WDL50" s="68"/>
      <c r="WDM50" s="68"/>
      <c r="WDN50" s="68"/>
      <c r="WDO50" s="68"/>
      <c r="WDP50" s="68"/>
      <c r="WDQ50" s="68"/>
      <c r="WDR50" s="68"/>
      <c r="WDS50" s="68"/>
      <c r="WDT50" s="68"/>
      <c r="WDU50" s="68"/>
      <c r="WDV50" s="68"/>
      <c r="WDW50" s="68"/>
      <c r="WDX50" s="68"/>
      <c r="WDY50" s="68"/>
      <c r="WDZ50" s="68"/>
      <c r="WEA50" s="68"/>
      <c r="WEB50" s="68"/>
      <c r="WEC50" s="68"/>
      <c r="WED50" s="68"/>
      <c r="WEE50" s="68"/>
      <c r="WEF50" s="68"/>
      <c r="WEG50" s="68"/>
      <c r="WEH50" s="68"/>
      <c r="WEI50" s="68"/>
      <c r="WEJ50" s="68"/>
      <c r="WEK50" s="68"/>
      <c r="WEL50" s="68"/>
      <c r="WEM50" s="68"/>
      <c r="WEN50" s="68"/>
      <c r="WEO50" s="68"/>
      <c r="WEP50" s="68"/>
      <c r="WEQ50" s="68"/>
      <c r="WER50" s="68"/>
      <c r="WES50" s="68"/>
      <c r="WET50" s="68"/>
      <c r="WEU50" s="68"/>
      <c r="WEV50" s="68"/>
      <c r="WEW50" s="68"/>
      <c r="WEX50" s="68"/>
      <c r="WEY50" s="68"/>
      <c r="WEZ50" s="68"/>
      <c r="WFA50" s="68"/>
      <c r="WFB50" s="68"/>
      <c r="WFC50" s="68"/>
      <c r="WFD50" s="68"/>
      <c r="WFE50" s="68"/>
      <c r="WFF50" s="68"/>
      <c r="WFG50" s="68"/>
      <c r="WFH50" s="68"/>
      <c r="WFI50" s="68"/>
      <c r="WFJ50" s="68"/>
      <c r="WFK50" s="68"/>
      <c r="WFL50" s="68"/>
      <c r="WFM50" s="68"/>
      <c r="WFN50" s="68"/>
      <c r="WFO50" s="68"/>
      <c r="WFP50" s="68"/>
      <c r="WFQ50" s="68"/>
      <c r="WFR50" s="68"/>
      <c r="WFS50" s="68"/>
      <c r="WFT50" s="68"/>
      <c r="WFU50" s="68"/>
      <c r="WFV50" s="68"/>
      <c r="WFW50" s="68"/>
      <c r="WFX50" s="68"/>
      <c r="WFY50" s="68"/>
      <c r="WFZ50" s="68"/>
      <c r="WGA50" s="68"/>
      <c r="WGB50" s="68"/>
      <c r="WGC50" s="68"/>
      <c r="WGD50" s="68"/>
      <c r="WGE50" s="68"/>
      <c r="WGF50" s="68"/>
      <c r="WGG50" s="68"/>
      <c r="WGH50" s="68"/>
      <c r="WGI50" s="68"/>
      <c r="WGJ50" s="68"/>
      <c r="WGK50" s="68"/>
      <c r="WGL50" s="68"/>
      <c r="WGM50" s="68"/>
      <c r="WGN50" s="68"/>
      <c r="WGO50" s="68"/>
      <c r="WGP50" s="68"/>
      <c r="WGQ50" s="68"/>
      <c r="WGR50" s="68"/>
      <c r="WGS50" s="68"/>
      <c r="WGT50" s="68"/>
      <c r="WGU50" s="68"/>
      <c r="WGV50" s="68"/>
      <c r="WGW50" s="68"/>
      <c r="WGX50" s="68"/>
      <c r="WGY50" s="68"/>
      <c r="WGZ50" s="68"/>
      <c r="WHA50" s="68"/>
      <c r="WHB50" s="68"/>
      <c r="WHC50" s="68"/>
      <c r="WHD50" s="68"/>
      <c r="WHE50" s="68"/>
      <c r="WHF50" s="68"/>
      <c r="WHG50" s="68"/>
      <c r="WHH50" s="68"/>
      <c r="WHI50" s="68"/>
      <c r="WHJ50" s="68"/>
      <c r="WHK50" s="68"/>
      <c r="WHL50" s="68"/>
      <c r="WHM50" s="68"/>
      <c r="WHN50" s="68"/>
      <c r="WHO50" s="68"/>
      <c r="WHP50" s="68"/>
      <c r="WHQ50" s="68"/>
      <c r="WHR50" s="68"/>
      <c r="WHS50" s="68"/>
      <c r="WHT50" s="68"/>
      <c r="WHU50" s="68"/>
      <c r="WHV50" s="68"/>
      <c r="WHW50" s="68"/>
      <c r="WHX50" s="68"/>
      <c r="WHY50" s="68"/>
      <c r="WHZ50" s="68"/>
      <c r="WIA50" s="68"/>
      <c r="WIB50" s="68"/>
      <c r="WIC50" s="68"/>
      <c r="WID50" s="68"/>
      <c r="WIE50" s="68"/>
      <c r="WIF50" s="68"/>
      <c r="WIG50" s="68"/>
      <c r="WIH50" s="68"/>
      <c r="WII50" s="68"/>
      <c r="WIJ50" s="68"/>
      <c r="WIK50" s="68"/>
      <c r="WIL50" s="68"/>
      <c r="WIM50" s="68"/>
      <c r="WIN50" s="68"/>
      <c r="WIO50" s="68"/>
      <c r="WIP50" s="68"/>
      <c r="WIQ50" s="68"/>
      <c r="WIR50" s="68"/>
      <c r="WIS50" s="68"/>
      <c r="WIT50" s="68"/>
      <c r="WIU50" s="68"/>
      <c r="WIV50" s="68"/>
      <c r="WIW50" s="68"/>
      <c r="WIX50" s="68"/>
      <c r="WIY50" s="68"/>
      <c r="WIZ50" s="68"/>
      <c r="WJA50" s="68"/>
      <c r="WJB50" s="68"/>
      <c r="WJC50" s="68"/>
      <c r="WJD50" s="68"/>
      <c r="WJE50" s="68"/>
      <c r="WJF50" s="68"/>
      <c r="WJG50" s="68"/>
      <c r="WJH50" s="68"/>
      <c r="WJI50" s="68"/>
      <c r="WJJ50" s="68"/>
      <c r="WJK50" s="68"/>
      <c r="WJL50" s="68"/>
      <c r="WJM50" s="68"/>
      <c r="WJN50" s="68"/>
      <c r="WJO50" s="68"/>
      <c r="WJP50" s="68"/>
      <c r="WJQ50" s="68"/>
      <c r="WJR50" s="68"/>
      <c r="WJS50" s="68"/>
      <c r="WJT50" s="68"/>
      <c r="WJU50" s="68"/>
      <c r="WJV50" s="68"/>
      <c r="WJW50" s="68"/>
      <c r="WJX50" s="68"/>
      <c r="WJY50" s="68"/>
      <c r="WJZ50" s="68"/>
      <c r="WKA50" s="68"/>
      <c r="WKB50" s="68"/>
      <c r="WKC50" s="68"/>
      <c r="WKD50" s="68"/>
      <c r="WKE50" s="68"/>
      <c r="WKF50" s="68"/>
      <c r="WKG50" s="68"/>
      <c r="WKH50" s="68"/>
      <c r="WKI50" s="68"/>
      <c r="WKJ50" s="68"/>
      <c r="WKK50" s="68"/>
      <c r="WKL50" s="68"/>
      <c r="WKM50" s="68"/>
      <c r="WKN50" s="68"/>
      <c r="WKO50" s="68"/>
      <c r="WKP50" s="68"/>
      <c r="WKQ50" s="68"/>
      <c r="WKR50" s="68"/>
      <c r="WKS50" s="68"/>
      <c r="WKT50" s="68"/>
      <c r="WKU50" s="68"/>
      <c r="WKV50" s="68"/>
      <c r="WKW50" s="68"/>
      <c r="WKX50" s="68"/>
      <c r="WKY50" s="68"/>
      <c r="WKZ50" s="68"/>
      <c r="WLA50" s="68"/>
      <c r="WLB50" s="68"/>
      <c r="WLC50" s="68"/>
      <c r="WLD50" s="68"/>
      <c r="WLE50" s="68"/>
      <c r="WLF50" s="68"/>
      <c r="WLG50" s="68"/>
      <c r="WLH50" s="68"/>
      <c r="WLI50" s="68"/>
      <c r="WLJ50" s="68"/>
      <c r="WLK50" s="68"/>
      <c r="WLL50" s="68"/>
      <c r="WLM50" s="68"/>
      <c r="WLN50" s="68"/>
      <c r="WLO50" s="68"/>
      <c r="WLP50" s="68"/>
      <c r="WLQ50" s="68"/>
      <c r="WLR50" s="68"/>
      <c r="WLS50" s="68"/>
      <c r="WLT50" s="68"/>
      <c r="WLU50" s="68"/>
      <c r="WLV50" s="68"/>
      <c r="WLW50" s="68"/>
      <c r="WLX50" s="68"/>
      <c r="WLY50" s="68"/>
      <c r="WLZ50" s="68"/>
      <c r="WMA50" s="68"/>
      <c r="WMB50" s="68"/>
      <c r="WMC50" s="68"/>
      <c r="WMD50" s="68"/>
      <c r="WME50" s="68"/>
      <c r="WMF50" s="68"/>
      <c r="WMG50" s="68"/>
      <c r="WMH50" s="68"/>
      <c r="WMI50" s="68"/>
      <c r="WMJ50" s="68"/>
      <c r="WMK50" s="68"/>
      <c r="WML50" s="68"/>
      <c r="WMM50" s="68"/>
      <c r="WMN50" s="68"/>
      <c r="WMO50" s="68"/>
      <c r="WMP50" s="68"/>
      <c r="WMQ50" s="68"/>
      <c r="WMR50" s="68"/>
      <c r="WMS50" s="68"/>
      <c r="WMT50" s="68"/>
      <c r="WMU50" s="68"/>
      <c r="WMV50" s="68"/>
      <c r="WMW50" s="68"/>
      <c r="WMX50" s="68"/>
      <c r="WMY50" s="68"/>
      <c r="WMZ50" s="68"/>
      <c r="WNA50" s="68"/>
      <c r="WNB50" s="68"/>
      <c r="WNC50" s="68"/>
      <c r="WND50" s="68"/>
      <c r="WNE50" s="68"/>
      <c r="WNF50" s="68"/>
      <c r="WNG50" s="68"/>
      <c r="WNH50" s="68"/>
      <c r="WNI50" s="68"/>
      <c r="WNJ50" s="68"/>
      <c r="WNK50" s="68"/>
      <c r="WNL50" s="68"/>
      <c r="WNM50" s="68"/>
      <c r="WNN50" s="68"/>
      <c r="WNO50" s="68"/>
      <c r="WNP50" s="68"/>
      <c r="WNQ50" s="68"/>
      <c r="WNR50" s="68"/>
      <c r="WNS50" s="68"/>
      <c r="WNT50" s="68"/>
      <c r="WNU50" s="68"/>
      <c r="WNV50" s="68"/>
      <c r="WNW50" s="68"/>
      <c r="WNX50" s="68"/>
      <c r="WNY50" s="68"/>
      <c r="WNZ50" s="68"/>
      <c r="WOA50" s="68"/>
      <c r="WOB50" s="68"/>
      <c r="WOC50" s="68"/>
      <c r="WOD50" s="68"/>
      <c r="WOE50" s="68"/>
      <c r="WOF50" s="68"/>
      <c r="WOG50" s="68"/>
      <c r="WOH50" s="68"/>
      <c r="WOI50" s="68"/>
      <c r="WOJ50" s="68"/>
      <c r="WOK50" s="68"/>
      <c r="WOL50" s="68"/>
      <c r="WOM50" s="68"/>
      <c r="WON50" s="68"/>
      <c r="WOO50" s="68"/>
      <c r="WOP50" s="68"/>
      <c r="WOQ50" s="68"/>
      <c r="WOR50" s="68"/>
      <c r="WOS50" s="68"/>
      <c r="WOT50" s="68"/>
      <c r="WOU50" s="68"/>
      <c r="WOV50" s="68"/>
      <c r="WOW50" s="68"/>
      <c r="WOX50" s="68"/>
      <c r="WOY50" s="68"/>
      <c r="WOZ50" s="68"/>
      <c r="WPA50" s="68"/>
      <c r="WPB50" s="68"/>
      <c r="WPC50" s="68"/>
      <c r="WPD50" s="68"/>
      <c r="WPE50" s="68"/>
      <c r="WPF50" s="68"/>
      <c r="WPG50" s="68"/>
      <c r="WPH50" s="68"/>
      <c r="WPI50" s="68"/>
      <c r="WPJ50" s="68"/>
      <c r="WPK50" s="68"/>
      <c r="WPL50" s="68"/>
      <c r="WPM50" s="68"/>
      <c r="WPN50" s="68"/>
      <c r="WPO50" s="68"/>
      <c r="WPP50" s="68"/>
      <c r="WPQ50" s="68"/>
      <c r="WPR50" s="68"/>
      <c r="WPS50" s="68"/>
      <c r="WPT50" s="68"/>
      <c r="WPU50" s="68"/>
      <c r="WPV50" s="68"/>
      <c r="WPW50" s="68"/>
      <c r="WPX50" s="68"/>
      <c r="WPY50" s="68"/>
      <c r="WPZ50" s="68"/>
      <c r="WQA50" s="68"/>
      <c r="WQB50" s="68"/>
      <c r="WQC50" s="68"/>
      <c r="WQD50" s="68"/>
      <c r="WQE50" s="68"/>
      <c r="WQF50" s="68"/>
      <c r="WQG50" s="68"/>
      <c r="WQH50" s="68"/>
      <c r="WQI50" s="68"/>
      <c r="WQJ50" s="68"/>
      <c r="WQK50" s="68"/>
      <c r="WQL50" s="68"/>
      <c r="WQM50" s="68"/>
      <c r="WQN50" s="68"/>
      <c r="WQO50" s="68"/>
      <c r="WQP50" s="68"/>
      <c r="WQQ50" s="68"/>
      <c r="WQR50" s="68"/>
      <c r="WQS50" s="68"/>
      <c r="WQT50" s="68"/>
      <c r="WQU50" s="68"/>
      <c r="WQV50" s="68"/>
      <c r="WQW50" s="68"/>
      <c r="WQX50" s="68"/>
      <c r="WQY50" s="68"/>
      <c r="WQZ50" s="68"/>
      <c r="WRA50" s="68"/>
      <c r="WRB50" s="68"/>
      <c r="WRC50" s="68"/>
      <c r="WRD50" s="68"/>
      <c r="WRE50" s="68"/>
      <c r="WRF50" s="68"/>
      <c r="WRG50" s="68"/>
      <c r="WRH50" s="68"/>
      <c r="WRI50" s="68"/>
      <c r="WRJ50" s="68"/>
      <c r="WRK50" s="68"/>
      <c r="WRL50" s="68"/>
      <c r="WRM50" s="68"/>
      <c r="WRN50" s="68"/>
      <c r="WRO50" s="68"/>
      <c r="WRP50" s="68"/>
      <c r="WRQ50" s="68"/>
      <c r="WRR50" s="68"/>
      <c r="WRS50" s="68"/>
      <c r="WRT50" s="68"/>
      <c r="WRU50" s="68"/>
      <c r="WRV50" s="68"/>
      <c r="WRW50" s="68"/>
      <c r="WRX50" s="68"/>
      <c r="WRY50" s="68"/>
      <c r="WRZ50" s="68"/>
      <c r="WSA50" s="68"/>
      <c r="WSB50" s="68"/>
      <c r="WSC50" s="68"/>
      <c r="WSD50" s="68"/>
      <c r="WSE50" s="68"/>
      <c r="WSF50" s="68"/>
      <c r="WSG50" s="68"/>
      <c r="WSH50" s="68"/>
      <c r="WSI50" s="68"/>
      <c r="WSJ50" s="68"/>
      <c r="WSK50" s="68"/>
      <c r="WSL50" s="68"/>
      <c r="WSM50" s="68"/>
      <c r="WSN50" s="68"/>
      <c r="WSO50" s="68"/>
      <c r="WSP50" s="68"/>
      <c r="WSQ50" s="68"/>
      <c r="WSR50" s="68"/>
      <c r="WSS50" s="68"/>
      <c r="WST50" s="68"/>
      <c r="WSU50" s="68"/>
      <c r="WSV50" s="68"/>
      <c r="WSW50" s="68"/>
      <c r="WSX50" s="68"/>
      <c r="WSY50" s="68"/>
      <c r="WSZ50" s="68"/>
      <c r="WTA50" s="68"/>
      <c r="WTB50" s="68"/>
      <c r="WTC50" s="68"/>
      <c r="WTD50" s="68"/>
      <c r="WTE50" s="68"/>
      <c r="WTF50" s="68"/>
      <c r="WTG50" s="68"/>
      <c r="WTH50" s="68"/>
      <c r="WTI50" s="68"/>
      <c r="WTJ50" s="68"/>
      <c r="WTK50" s="68"/>
      <c r="WTL50" s="68"/>
      <c r="WTM50" s="68"/>
      <c r="WTN50" s="68"/>
      <c r="WTO50" s="68"/>
      <c r="WTP50" s="68"/>
      <c r="WTQ50" s="68"/>
      <c r="WTR50" s="68"/>
      <c r="WTS50" s="68"/>
      <c r="WTT50" s="68"/>
      <c r="WTU50" s="68"/>
      <c r="WTV50" s="68"/>
      <c r="WTW50" s="68"/>
      <c r="WTX50" s="68"/>
      <c r="WTY50" s="68"/>
      <c r="WTZ50" s="68"/>
      <c r="WUA50" s="68"/>
      <c r="WUB50" s="68"/>
      <c r="WUC50" s="68"/>
      <c r="WUD50" s="68"/>
      <c r="WUE50" s="68"/>
      <c r="WUF50" s="68"/>
      <c r="WUG50" s="68"/>
      <c r="WUH50" s="68"/>
      <c r="WUI50" s="68"/>
      <c r="WUJ50" s="68"/>
      <c r="WUK50" s="68"/>
      <c r="WUL50" s="68"/>
      <c r="WUM50" s="68"/>
      <c r="WUN50" s="68"/>
      <c r="WUO50" s="68"/>
      <c r="WUP50" s="68"/>
      <c r="WUQ50" s="68"/>
      <c r="WUR50" s="68"/>
      <c r="WUS50" s="68"/>
      <c r="WUT50" s="68"/>
      <c r="WUU50" s="68"/>
      <c r="WUV50" s="68"/>
      <c r="WUW50" s="68"/>
      <c r="WUX50" s="68"/>
      <c r="WUY50" s="68"/>
      <c r="WUZ50" s="68"/>
      <c r="WVA50" s="68"/>
      <c r="WVB50" s="68"/>
      <c r="WVC50" s="68"/>
      <c r="WVD50" s="68"/>
      <c r="WVE50" s="68"/>
      <c r="WVF50" s="68"/>
      <c r="WVG50" s="68"/>
      <c r="WVH50" s="68"/>
      <c r="WVI50" s="68"/>
      <c r="WVJ50" s="68"/>
      <c r="WVK50" s="68"/>
      <c r="WVL50" s="68"/>
      <c r="WVM50" s="68"/>
      <c r="WVN50" s="68"/>
      <c r="WVO50" s="68"/>
      <c r="WVP50" s="68"/>
      <c r="WVQ50" s="68"/>
      <c r="WVR50" s="68"/>
      <c r="WVS50" s="68"/>
      <c r="WVT50" s="68"/>
      <c r="WVU50" s="68"/>
      <c r="WVV50" s="68"/>
      <c r="WVW50" s="68"/>
      <c r="WVX50" s="68"/>
      <c r="WVY50" s="68"/>
      <c r="WVZ50" s="68"/>
      <c r="WWA50" s="68"/>
      <c r="WWB50" s="68"/>
      <c r="WWC50" s="68"/>
      <c r="WWD50" s="68"/>
      <c r="WWE50" s="68"/>
      <c r="WWF50" s="68"/>
      <c r="WWG50" s="68"/>
      <c r="WWH50" s="68"/>
      <c r="WWI50" s="68"/>
      <c r="WWJ50" s="68"/>
      <c r="WWK50" s="68"/>
      <c r="WWL50" s="68"/>
      <c r="WWM50" s="68"/>
      <c r="WWN50" s="68"/>
      <c r="WWO50" s="68"/>
      <c r="WWP50" s="68"/>
      <c r="WWQ50" s="68"/>
      <c r="WWR50" s="68"/>
      <c r="WWS50" s="68"/>
      <c r="WWT50" s="68"/>
      <c r="WWU50" s="68"/>
      <c r="WWV50" s="68"/>
      <c r="WWW50" s="68"/>
      <c r="WWX50" s="68"/>
      <c r="WWY50" s="68"/>
      <c r="WWZ50" s="68"/>
      <c r="WXA50" s="68"/>
      <c r="WXB50" s="68"/>
      <c r="WXC50" s="68"/>
      <c r="WXD50" s="68"/>
      <c r="WXE50" s="68"/>
      <c r="WXF50" s="68"/>
      <c r="WXG50" s="68"/>
      <c r="WXH50" s="68"/>
      <c r="WXI50" s="68"/>
      <c r="WXJ50" s="68"/>
      <c r="WXK50" s="68"/>
      <c r="WXL50" s="68"/>
      <c r="WXM50" s="68"/>
      <c r="WXN50" s="68"/>
      <c r="WXO50" s="68"/>
      <c r="WXP50" s="68"/>
      <c r="WXQ50" s="68"/>
      <c r="WXR50" s="68"/>
      <c r="WXS50" s="68"/>
      <c r="WXT50" s="68"/>
      <c r="WXU50" s="68"/>
      <c r="WXV50" s="68"/>
      <c r="WXW50" s="68"/>
      <c r="WXX50" s="68"/>
      <c r="WXY50" s="68"/>
      <c r="WXZ50" s="68"/>
      <c r="WYA50" s="68"/>
      <c r="WYB50" s="68"/>
      <c r="WYC50" s="68"/>
      <c r="WYD50" s="68"/>
      <c r="WYE50" s="68"/>
      <c r="WYF50" s="68"/>
      <c r="WYG50" s="68"/>
      <c r="WYH50" s="68"/>
      <c r="WYI50" s="68"/>
      <c r="WYJ50" s="68"/>
      <c r="WYK50" s="68"/>
      <c r="WYL50" s="68"/>
      <c r="WYM50" s="68"/>
      <c r="WYN50" s="68"/>
      <c r="WYO50" s="68"/>
      <c r="WYP50" s="68"/>
      <c r="WYQ50" s="68"/>
      <c r="WYR50" s="68"/>
      <c r="WYS50" s="68"/>
      <c r="WYT50" s="68"/>
      <c r="WYU50" s="68"/>
      <c r="WYV50" s="68"/>
      <c r="WYW50" s="68"/>
      <c r="WYX50" s="68"/>
      <c r="WYY50" s="68"/>
      <c r="WYZ50" s="68"/>
      <c r="WZA50" s="68"/>
      <c r="WZB50" s="68"/>
    </row>
    <row r="51" spans="1:16226" s="69" customFormat="1" ht="20.25" customHeight="1" x14ac:dyDescent="0.25">
      <c r="A51" s="186" t="s">
        <v>343</v>
      </c>
      <c r="B51" s="186"/>
      <c r="C51" s="132" t="s">
        <v>99</v>
      </c>
      <c r="D51" s="132"/>
      <c r="E51" s="132" t="s">
        <v>287</v>
      </c>
      <c r="F51" s="132"/>
      <c r="G51" s="132"/>
      <c r="H51" s="132" t="s">
        <v>287</v>
      </c>
      <c r="I51" s="132"/>
      <c r="J51" s="68"/>
      <c r="K51" s="68"/>
      <c r="L51" s="68"/>
      <c r="M51" s="68"/>
      <c r="N51" s="68"/>
      <c r="O51" s="68"/>
      <c r="P51" s="68"/>
      <c r="Q51" s="68"/>
      <c r="R51" s="68"/>
      <c r="S51" s="68"/>
      <c r="T51" s="68"/>
      <c r="U51" s="68"/>
      <c r="V51" s="68"/>
      <c r="W51" s="68"/>
      <c r="X51" s="68"/>
      <c r="Y51" s="68"/>
      <c r="Z51" s="68"/>
      <c r="AA51" s="68"/>
      <c r="EV51" s="68"/>
      <c r="EW51" s="68"/>
      <c r="EX51" s="68"/>
      <c r="EY51" s="68"/>
      <c r="EZ51" s="68"/>
      <c r="FA51" s="68"/>
      <c r="FB51" s="68"/>
      <c r="FC51" s="68"/>
      <c r="FD51" s="68"/>
      <c r="FE51" s="68"/>
      <c r="FF51" s="68"/>
      <c r="FG51" s="68"/>
      <c r="FH51" s="68"/>
      <c r="FI51" s="68"/>
      <c r="FJ51" s="68"/>
      <c r="FK51" s="68"/>
      <c r="FL51" s="68"/>
      <c r="FM51" s="68"/>
      <c r="FN51" s="68"/>
      <c r="FO51" s="68"/>
      <c r="FP51" s="68"/>
      <c r="FQ51" s="68"/>
      <c r="FR51" s="68"/>
      <c r="FS51" s="68"/>
      <c r="FT51" s="68"/>
      <c r="FU51" s="68"/>
      <c r="FV51" s="68"/>
      <c r="FW51" s="68"/>
      <c r="FX51" s="68"/>
      <c r="FY51" s="68"/>
      <c r="FZ51" s="68"/>
      <c r="GA51" s="68"/>
      <c r="GB51" s="68"/>
      <c r="GC51" s="68"/>
      <c r="GD51" s="68"/>
      <c r="GE51" s="68"/>
      <c r="GF51" s="68"/>
      <c r="GG51" s="68"/>
      <c r="GH51" s="68"/>
      <c r="GI51" s="68"/>
      <c r="GJ51" s="68"/>
      <c r="GK51" s="68"/>
      <c r="GL51" s="68"/>
      <c r="GM51" s="68"/>
      <c r="GN51" s="68"/>
      <c r="GO51" s="68"/>
      <c r="GP51" s="68"/>
      <c r="GQ51" s="68"/>
      <c r="GR51" s="68"/>
      <c r="GS51" s="68"/>
      <c r="GT51" s="68"/>
      <c r="GU51" s="68"/>
      <c r="GV51" s="68"/>
      <c r="GW51" s="68"/>
      <c r="GX51" s="68"/>
      <c r="GY51" s="68"/>
      <c r="GZ51" s="68"/>
      <c r="HA51" s="68"/>
      <c r="HB51" s="68"/>
      <c r="HC51" s="68"/>
      <c r="HD51" s="68"/>
      <c r="HE51" s="68"/>
      <c r="HF51" s="68"/>
      <c r="HG51" s="68"/>
      <c r="HH51" s="68"/>
      <c r="HI51" s="68"/>
      <c r="HJ51" s="68"/>
      <c r="HK51" s="68"/>
      <c r="HL51" s="68"/>
      <c r="HM51" s="68"/>
      <c r="HN51" s="68"/>
      <c r="HO51" s="68"/>
      <c r="HP51" s="68"/>
      <c r="HQ51" s="68"/>
      <c r="HR51" s="68"/>
      <c r="HS51" s="68"/>
      <c r="HT51" s="68"/>
      <c r="HU51" s="68"/>
      <c r="HV51" s="68"/>
      <c r="HW51" s="68"/>
      <c r="HX51" s="68"/>
      <c r="HY51" s="68"/>
      <c r="HZ51" s="68"/>
      <c r="IA51" s="68"/>
      <c r="IB51" s="68"/>
      <c r="IC51" s="68"/>
      <c r="ID51" s="68"/>
      <c r="IE51" s="68"/>
      <c r="IF51" s="68"/>
      <c r="IG51" s="68"/>
      <c r="IH51" s="68"/>
      <c r="II51" s="68"/>
      <c r="IJ51" s="68"/>
      <c r="IK51" s="68"/>
      <c r="IL51" s="68"/>
      <c r="IM51" s="68"/>
      <c r="IN51" s="68"/>
      <c r="IO51" s="68"/>
      <c r="IP51" s="68"/>
      <c r="IQ51" s="68"/>
      <c r="IR51" s="68"/>
      <c r="IS51" s="68"/>
      <c r="IT51" s="68"/>
      <c r="IU51" s="68"/>
      <c r="IV51" s="68"/>
      <c r="IW51" s="68"/>
      <c r="IX51" s="68"/>
      <c r="IY51" s="68"/>
      <c r="IZ51" s="68"/>
      <c r="JA51" s="68"/>
      <c r="JB51" s="68"/>
      <c r="JC51" s="68"/>
      <c r="JD51" s="68"/>
      <c r="JE51" s="68"/>
      <c r="JF51" s="68"/>
      <c r="JG51" s="68"/>
      <c r="JH51" s="68"/>
      <c r="JI51" s="68"/>
      <c r="JJ51" s="68"/>
      <c r="JK51" s="68"/>
      <c r="JL51" s="68"/>
      <c r="JM51" s="68"/>
      <c r="JN51" s="68"/>
      <c r="JO51" s="68"/>
      <c r="JP51" s="68"/>
      <c r="JQ51" s="68"/>
      <c r="JR51" s="68"/>
      <c r="JS51" s="68"/>
      <c r="JT51" s="68"/>
      <c r="JU51" s="68"/>
      <c r="JV51" s="68"/>
      <c r="JW51" s="68"/>
      <c r="JX51" s="68"/>
      <c r="JY51" s="68"/>
      <c r="JZ51" s="68"/>
      <c r="KA51" s="68"/>
      <c r="KB51" s="68"/>
      <c r="KC51" s="68"/>
      <c r="KD51" s="68"/>
      <c r="KE51" s="68"/>
      <c r="KF51" s="68"/>
      <c r="KG51" s="68"/>
      <c r="KH51" s="68"/>
      <c r="KI51" s="68"/>
      <c r="KJ51" s="68"/>
      <c r="KK51" s="68"/>
      <c r="KL51" s="68"/>
      <c r="KM51" s="68"/>
      <c r="KN51" s="68"/>
      <c r="KO51" s="68"/>
      <c r="KP51" s="68"/>
      <c r="KQ51" s="68"/>
      <c r="KR51" s="68"/>
      <c r="KS51" s="68"/>
      <c r="KT51" s="68"/>
      <c r="KU51" s="68"/>
      <c r="KV51" s="68"/>
      <c r="KW51" s="68"/>
      <c r="KX51" s="68"/>
      <c r="KY51" s="68"/>
      <c r="KZ51" s="68"/>
      <c r="LA51" s="68"/>
      <c r="LB51" s="68"/>
      <c r="LC51" s="68"/>
      <c r="LD51" s="68"/>
      <c r="LE51" s="68"/>
      <c r="LF51" s="68"/>
      <c r="LG51" s="68"/>
      <c r="LH51" s="68"/>
      <c r="LI51" s="68"/>
      <c r="LJ51" s="68"/>
      <c r="LK51" s="68"/>
      <c r="LL51" s="68"/>
      <c r="LM51" s="68"/>
      <c r="LN51" s="68"/>
      <c r="LO51" s="68"/>
      <c r="LP51" s="68"/>
      <c r="LQ51" s="68"/>
      <c r="LR51" s="68"/>
      <c r="LS51" s="68"/>
      <c r="LT51" s="68"/>
      <c r="LU51" s="68"/>
      <c r="LV51" s="68"/>
      <c r="LW51" s="68"/>
      <c r="LX51" s="68"/>
      <c r="LY51" s="68"/>
      <c r="LZ51" s="68"/>
      <c r="MA51" s="68"/>
      <c r="MB51" s="68"/>
      <c r="MC51" s="68"/>
      <c r="MD51" s="68"/>
      <c r="ME51" s="68"/>
      <c r="MF51" s="68"/>
      <c r="MG51" s="68"/>
      <c r="MH51" s="68"/>
      <c r="MI51" s="68"/>
      <c r="MJ51" s="68"/>
      <c r="MK51" s="68"/>
      <c r="ML51" s="68"/>
      <c r="MM51" s="68"/>
      <c r="MN51" s="68"/>
      <c r="MO51" s="68"/>
      <c r="MP51" s="68"/>
      <c r="MQ51" s="68"/>
      <c r="MR51" s="68"/>
      <c r="MS51" s="68"/>
      <c r="MT51" s="68"/>
      <c r="MU51" s="68"/>
      <c r="MV51" s="68"/>
      <c r="MW51" s="68"/>
      <c r="MX51" s="68"/>
      <c r="MY51" s="68"/>
      <c r="MZ51" s="68"/>
      <c r="NA51" s="68"/>
      <c r="NB51" s="68"/>
      <c r="NC51" s="68"/>
      <c r="ND51" s="68"/>
      <c r="NE51" s="68"/>
      <c r="NF51" s="68"/>
      <c r="NG51" s="68"/>
      <c r="NH51" s="68"/>
      <c r="NI51" s="68"/>
      <c r="NJ51" s="68"/>
      <c r="NK51" s="68"/>
      <c r="NL51" s="68"/>
      <c r="NM51" s="68"/>
      <c r="NN51" s="68"/>
      <c r="NO51" s="68"/>
      <c r="NP51" s="68"/>
      <c r="NQ51" s="68"/>
      <c r="NR51" s="68"/>
      <c r="NS51" s="68"/>
      <c r="NT51" s="68"/>
      <c r="NU51" s="68"/>
      <c r="NV51" s="68"/>
      <c r="NW51" s="68"/>
      <c r="NX51" s="68"/>
      <c r="NY51" s="68"/>
      <c r="NZ51" s="68"/>
      <c r="OA51" s="68"/>
      <c r="OB51" s="68"/>
      <c r="OC51" s="68"/>
      <c r="OD51" s="68"/>
      <c r="OE51" s="68"/>
      <c r="OF51" s="68"/>
      <c r="OG51" s="68"/>
      <c r="OH51" s="68"/>
      <c r="OI51" s="68"/>
      <c r="OJ51" s="68"/>
      <c r="OK51" s="68"/>
      <c r="OL51" s="68"/>
      <c r="OM51" s="68"/>
      <c r="ON51" s="68"/>
      <c r="OO51" s="68"/>
      <c r="OP51" s="68"/>
      <c r="OQ51" s="68"/>
      <c r="OR51" s="68"/>
      <c r="OS51" s="68"/>
      <c r="OT51" s="68"/>
      <c r="OU51" s="68"/>
      <c r="OV51" s="68"/>
      <c r="OW51" s="68"/>
      <c r="OX51" s="68"/>
      <c r="OY51" s="68"/>
      <c r="OZ51" s="68"/>
      <c r="PA51" s="68"/>
      <c r="PB51" s="68"/>
      <c r="PC51" s="68"/>
      <c r="PD51" s="68"/>
      <c r="PE51" s="68"/>
      <c r="PF51" s="68"/>
      <c r="PG51" s="68"/>
      <c r="PH51" s="68"/>
      <c r="PI51" s="68"/>
      <c r="PJ51" s="68"/>
      <c r="PK51" s="68"/>
      <c r="PL51" s="68"/>
      <c r="PM51" s="68"/>
      <c r="PN51" s="68"/>
      <c r="PO51" s="68"/>
      <c r="PP51" s="68"/>
      <c r="PQ51" s="68"/>
      <c r="PR51" s="68"/>
      <c r="PS51" s="68"/>
      <c r="PT51" s="68"/>
      <c r="PU51" s="68"/>
      <c r="PV51" s="68"/>
      <c r="PW51" s="68"/>
      <c r="PX51" s="68"/>
      <c r="PY51" s="68"/>
      <c r="PZ51" s="68"/>
      <c r="QA51" s="68"/>
      <c r="QB51" s="68"/>
      <c r="QC51" s="68"/>
      <c r="QD51" s="68"/>
      <c r="QE51" s="68"/>
      <c r="QF51" s="68"/>
      <c r="QG51" s="68"/>
      <c r="QH51" s="68"/>
      <c r="QI51" s="68"/>
      <c r="QJ51" s="68"/>
      <c r="QK51" s="68"/>
      <c r="QL51" s="68"/>
      <c r="QM51" s="68"/>
      <c r="QN51" s="68"/>
      <c r="QO51" s="68"/>
      <c r="QP51" s="68"/>
      <c r="QQ51" s="68"/>
      <c r="QR51" s="68"/>
      <c r="QS51" s="68"/>
      <c r="QT51" s="68"/>
      <c r="QU51" s="68"/>
      <c r="QV51" s="68"/>
      <c r="QW51" s="68"/>
      <c r="QX51" s="68"/>
      <c r="QY51" s="68"/>
      <c r="QZ51" s="68"/>
      <c r="RA51" s="68"/>
      <c r="RB51" s="68"/>
      <c r="RC51" s="68"/>
      <c r="RD51" s="68"/>
      <c r="RE51" s="68"/>
      <c r="RF51" s="68"/>
      <c r="RG51" s="68"/>
      <c r="RH51" s="68"/>
      <c r="RI51" s="68"/>
      <c r="RJ51" s="68"/>
      <c r="RK51" s="68"/>
      <c r="RL51" s="68"/>
      <c r="RM51" s="68"/>
      <c r="RN51" s="68"/>
      <c r="RO51" s="68"/>
      <c r="RP51" s="68"/>
      <c r="RQ51" s="68"/>
      <c r="RR51" s="68"/>
      <c r="RS51" s="68"/>
      <c r="RT51" s="68"/>
      <c r="RU51" s="68"/>
      <c r="RV51" s="68"/>
      <c r="RW51" s="68"/>
      <c r="RX51" s="68"/>
      <c r="RY51" s="68"/>
      <c r="RZ51" s="68"/>
      <c r="SA51" s="68"/>
      <c r="SB51" s="68"/>
      <c r="SC51" s="68"/>
      <c r="SD51" s="68"/>
      <c r="SE51" s="68"/>
      <c r="SF51" s="68"/>
      <c r="SG51" s="68"/>
      <c r="SH51" s="68"/>
      <c r="SI51" s="68"/>
      <c r="SJ51" s="68"/>
      <c r="SK51" s="68"/>
      <c r="SL51" s="68"/>
      <c r="SM51" s="68"/>
      <c r="SN51" s="68"/>
      <c r="SO51" s="68"/>
      <c r="SP51" s="68"/>
      <c r="SQ51" s="68"/>
      <c r="SR51" s="68"/>
      <c r="SS51" s="68"/>
      <c r="ST51" s="68"/>
      <c r="SU51" s="68"/>
      <c r="SV51" s="68"/>
      <c r="SW51" s="68"/>
      <c r="SX51" s="68"/>
      <c r="SY51" s="68"/>
      <c r="SZ51" s="68"/>
      <c r="TA51" s="68"/>
      <c r="TB51" s="68"/>
      <c r="TC51" s="68"/>
      <c r="TD51" s="68"/>
      <c r="TE51" s="68"/>
      <c r="TF51" s="68"/>
      <c r="TG51" s="68"/>
      <c r="TH51" s="68"/>
      <c r="TI51" s="68"/>
      <c r="TJ51" s="68"/>
      <c r="TK51" s="68"/>
      <c r="TL51" s="68"/>
      <c r="TM51" s="68"/>
      <c r="TN51" s="68"/>
      <c r="TO51" s="68"/>
      <c r="TP51" s="68"/>
      <c r="TQ51" s="68"/>
      <c r="TR51" s="68"/>
      <c r="TS51" s="68"/>
      <c r="TT51" s="68"/>
      <c r="TU51" s="68"/>
      <c r="TV51" s="68"/>
      <c r="TW51" s="68"/>
      <c r="TX51" s="68"/>
      <c r="TY51" s="68"/>
      <c r="TZ51" s="68"/>
      <c r="UA51" s="68"/>
      <c r="UB51" s="68"/>
      <c r="UC51" s="68"/>
      <c r="UD51" s="68"/>
      <c r="UE51" s="68"/>
      <c r="UF51" s="68"/>
      <c r="UG51" s="68"/>
      <c r="UH51" s="68"/>
      <c r="UI51" s="68"/>
      <c r="UJ51" s="68"/>
      <c r="UK51" s="68"/>
      <c r="UL51" s="68"/>
      <c r="UM51" s="68"/>
      <c r="UN51" s="68"/>
      <c r="UO51" s="68"/>
      <c r="UP51" s="68"/>
      <c r="UQ51" s="68"/>
      <c r="UR51" s="68"/>
      <c r="US51" s="68"/>
      <c r="UT51" s="68"/>
      <c r="UU51" s="68"/>
      <c r="UV51" s="68"/>
      <c r="UW51" s="68"/>
      <c r="UX51" s="68"/>
      <c r="UY51" s="68"/>
      <c r="UZ51" s="68"/>
      <c r="VA51" s="68"/>
      <c r="VB51" s="68"/>
      <c r="VC51" s="68"/>
      <c r="VD51" s="68"/>
      <c r="VE51" s="68"/>
      <c r="VF51" s="68"/>
      <c r="VG51" s="68"/>
      <c r="VH51" s="68"/>
      <c r="VI51" s="68"/>
      <c r="VJ51" s="68"/>
      <c r="VK51" s="68"/>
      <c r="VL51" s="68"/>
      <c r="VM51" s="68"/>
      <c r="VN51" s="68"/>
      <c r="VO51" s="68"/>
      <c r="VP51" s="68"/>
      <c r="VQ51" s="68"/>
      <c r="VR51" s="68"/>
      <c r="VS51" s="68"/>
      <c r="VT51" s="68"/>
      <c r="VU51" s="68"/>
      <c r="VV51" s="68"/>
      <c r="VW51" s="68"/>
      <c r="VX51" s="68"/>
      <c r="VY51" s="68"/>
      <c r="VZ51" s="68"/>
      <c r="WA51" s="68"/>
      <c r="WB51" s="68"/>
      <c r="WC51" s="68"/>
      <c r="WD51" s="68"/>
      <c r="WE51" s="68"/>
      <c r="WF51" s="68"/>
      <c r="WG51" s="68"/>
      <c r="WH51" s="68"/>
      <c r="WI51" s="68"/>
      <c r="WJ51" s="68"/>
      <c r="WK51" s="68"/>
      <c r="WL51" s="68"/>
      <c r="WM51" s="68"/>
      <c r="WN51" s="68"/>
      <c r="WO51" s="68"/>
      <c r="WP51" s="68"/>
      <c r="WQ51" s="68"/>
      <c r="WR51" s="68"/>
      <c r="WS51" s="68"/>
      <c r="WT51" s="68"/>
      <c r="WU51" s="68"/>
      <c r="WV51" s="68"/>
      <c r="WW51" s="68"/>
      <c r="WX51" s="68"/>
      <c r="WY51" s="68"/>
      <c r="WZ51" s="68"/>
      <c r="XA51" s="68"/>
      <c r="XB51" s="68"/>
      <c r="XC51" s="68"/>
      <c r="XD51" s="68"/>
      <c r="XE51" s="68"/>
      <c r="XF51" s="68"/>
      <c r="XG51" s="68"/>
      <c r="XH51" s="68"/>
      <c r="XI51" s="68"/>
      <c r="XJ51" s="68"/>
      <c r="XK51" s="68"/>
      <c r="XL51" s="68"/>
      <c r="XM51" s="68"/>
      <c r="XN51" s="68"/>
      <c r="XO51" s="68"/>
      <c r="XP51" s="68"/>
      <c r="XQ51" s="68"/>
      <c r="XR51" s="68"/>
      <c r="XS51" s="68"/>
      <c r="XT51" s="68"/>
      <c r="XU51" s="68"/>
      <c r="XV51" s="68"/>
      <c r="XW51" s="68"/>
      <c r="XX51" s="68"/>
      <c r="XY51" s="68"/>
      <c r="XZ51" s="68"/>
      <c r="YA51" s="68"/>
      <c r="YB51" s="68"/>
      <c r="YC51" s="68"/>
      <c r="YD51" s="68"/>
      <c r="YE51" s="68"/>
      <c r="YF51" s="68"/>
      <c r="YG51" s="68"/>
      <c r="YH51" s="68"/>
      <c r="YI51" s="68"/>
      <c r="YJ51" s="68"/>
      <c r="YK51" s="68"/>
      <c r="YL51" s="68"/>
      <c r="YM51" s="68"/>
      <c r="YN51" s="68"/>
      <c r="YO51" s="68"/>
      <c r="YP51" s="68"/>
      <c r="YQ51" s="68"/>
      <c r="YR51" s="68"/>
      <c r="YS51" s="68"/>
      <c r="YT51" s="68"/>
      <c r="YU51" s="68"/>
      <c r="YV51" s="68"/>
      <c r="YW51" s="68"/>
      <c r="YX51" s="68"/>
      <c r="YY51" s="68"/>
      <c r="YZ51" s="68"/>
      <c r="ZA51" s="68"/>
      <c r="ZB51" s="68"/>
      <c r="ZC51" s="68"/>
      <c r="ZD51" s="68"/>
      <c r="ZE51" s="68"/>
      <c r="ZF51" s="68"/>
      <c r="ZG51" s="68"/>
      <c r="ZH51" s="68"/>
      <c r="ZI51" s="68"/>
      <c r="ZJ51" s="68"/>
      <c r="ZK51" s="68"/>
      <c r="ZL51" s="68"/>
      <c r="ZM51" s="68"/>
      <c r="ZN51" s="68"/>
      <c r="ZO51" s="68"/>
      <c r="ZP51" s="68"/>
      <c r="ZQ51" s="68"/>
      <c r="ZR51" s="68"/>
      <c r="ZS51" s="68"/>
      <c r="ZT51" s="68"/>
      <c r="ZU51" s="68"/>
      <c r="ZV51" s="68"/>
      <c r="ZW51" s="68"/>
      <c r="ZX51" s="68"/>
      <c r="ZY51" s="68"/>
      <c r="ZZ51" s="68"/>
      <c r="AAA51" s="68"/>
      <c r="AAB51" s="68"/>
      <c r="AAC51" s="68"/>
      <c r="AAD51" s="68"/>
      <c r="AAE51" s="68"/>
      <c r="AAF51" s="68"/>
      <c r="AAG51" s="68"/>
      <c r="AAH51" s="68"/>
      <c r="AAI51" s="68"/>
      <c r="AAJ51" s="68"/>
      <c r="AAK51" s="68"/>
      <c r="AAL51" s="68"/>
      <c r="AAM51" s="68"/>
      <c r="AAN51" s="68"/>
      <c r="AAO51" s="68"/>
      <c r="AAP51" s="68"/>
      <c r="AAQ51" s="68"/>
      <c r="AAR51" s="68"/>
      <c r="AAS51" s="68"/>
      <c r="AAT51" s="68"/>
      <c r="AAU51" s="68"/>
      <c r="AAV51" s="68"/>
      <c r="AAW51" s="68"/>
      <c r="AAX51" s="68"/>
      <c r="AAY51" s="68"/>
      <c r="AAZ51" s="68"/>
      <c r="ABA51" s="68"/>
      <c r="ABB51" s="68"/>
      <c r="ABC51" s="68"/>
      <c r="ABD51" s="68"/>
      <c r="ABE51" s="68"/>
      <c r="ABF51" s="68"/>
      <c r="ABG51" s="68"/>
      <c r="ABH51" s="68"/>
      <c r="ABI51" s="68"/>
      <c r="ABJ51" s="68"/>
      <c r="ABK51" s="68"/>
      <c r="ABL51" s="68"/>
      <c r="ABM51" s="68"/>
      <c r="ABN51" s="68"/>
      <c r="ABO51" s="68"/>
      <c r="ABP51" s="68"/>
      <c r="ABQ51" s="68"/>
      <c r="ABR51" s="68"/>
      <c r="ABS51" s="68"/>
      <c r="ABT51" s="68"/>
      <c r="ABU51" s="68"/>
      <c r="ABV51" s="68"/>
      <c r="ABW51" s="68"/>
      <c r="ABX51" s="68"/>
      <c r="ABY51" s="68"/>
      <c r="ABZ51" s="68"/>
      <c r="ACA51" s="68"/>
      <c r="ACB51" s="68"/>
      <c r="ACC51" s="68"/>
      <c r="ACD51" s="68"/>
      <c r="ACE51" s="68"/>
      <c r="ACF51" s="68"/>
      <c r="ACG51" s="68"/>
      <c r="ACH51" s="68"/>
      <c r="ACI51" s="68"/>
      <c r="ACJ51" s="68"/>
      <c r="ACK51" s="68"/>
      <c r="ACL51" s="68"/>
      <c r="ACM51" s="68"/>
      <c r="ACN51" s="68"/>
      <c r="ACO51" s="68"/>
      <c r="ACP51" s="68"/>
      <c r="ACQ51" s="68"/>
      <c r="ACR51" s="68"/>
      <c r="ACS51" s="68"/>
      <c r="ACT51" s="68"/>
      <c r="ACU51" s="68"/>
      <c r="ACV51" s="68"/>
      <c r="ACW51" s="68"/>
      <c r="ACX51" s="68"/>
      <c r="ACY51" s="68"/>
      <c r="ACZ51" s="68"/>
      <c r="ADA51" s="68"/>
      <c r="ADB51" s="68"/>
      <c r="ADC51" s="68"/>
      <c r="ADD51" s="68"/>
      <c r="ADE51" s="68"/>
      <c r="ADF51" s="68"/>
      <c r="ADG51" s="68"/>
      <c r="ADH51" s="68"/>
      <c r="ADI51" s="68"/>
      <c r="ADJ51" s="68"/>
      <c r="ADK51" s="68"/>
      <c r="ADL51" s="68"/>
      <c r="ADM51" s="68"/>
      <c r="ADN51" s="68"/>
      <c r="ADO51" s="68"/>
      <c r="ADP51" s="68"/>
      <c r="ADQ51" s="68"/>
      <c r="ADR51" s="68"/>
      <c r="ADS51" s="68"/>
      <c r="ADT51" s="68"/>
      <c r="ADU51" s="68"/>
      <c r="ADV51" s="68"/>
      <c r="ADW51" s="68"/>
      <c r="ADX51" s="68"/>
      <c r="ADY51" s="68"/>
      <c r="ADZ51" s="68"/>
      <c r="AEA51" s="68"/>
      <c r="AEB51" s="68"/>
      <c r="AEC51" s="68"/>
      <c r="AED51" s="68"/>
      <c r="AEE51" s="68"/>
      <c r="AEF51" s="68"/>
      <c r="AEG51" s="68"/>
      <c r="AEH51" s="68"/>
      <c r="AEI51" s="68"/>
      <c r="AEJ51" s="68"/>
      <c r="AEK51" s="68"/>
      <c r="AEL51" s="68"/>
      <c r="AEM51" s="68"/>
      <c r="AEN51" s="68"/>
      <c r="AEO51" s="68"/>
      <c r="AEP51" s="68"/>
      <c r="AEQ51" s="68"/>
      <c r="AER51" s="68"/>
      <c r="AES51" s="68"/>
      <c r="AET51" s="68"/>
      <c r="AEU51" s="68"/>
      <c r="AEV51" s="68"/>
      <c r="AEW51" s="68"/>
      <c r="AEX51" s="68"/>
      <c r="AEY51" s="68"/>
      <c r="AEZ51" s="68"/>
      <c r="AFA51" s="68"/>
      <c r="AFB51" s="68"/>
      <c r="AFC51" s="68"/>
      <c r="AFD51" s="68"/>
      <c r="AFE51" s="68"/>
      <c r="AFF51" s="68"/>
      <c r="AFG51" s="68"/>
      <c r="AFH51" s="68"/>
      <c r="AFI51" s="68"/>
      <c r="AFJ51" s="68"/>
      <c r="AFK51" s="68"/>
      <c r="AFL51" s="68"/>
      <c r="AFM51" s="68"/>
      <c r="AFN51" s="68"/>
      <c r="AFO51" s="68"/>
      <c r="AFP51" s="68"/>
      <c r="AFQ51" s="68"/>
      <c r="AFR51" s="68"/>
      <c r="AFS51" s="68"/>
      <c r="AFT51" s="68"/>
      <c r="AFU51" s="68"/>
      <c r="AFV51" s="68"/>
      <c r="AFW51" s="68"/>
      <c r="AFX51" s="68"/>
      <c r="AFY51" s="68"/>
      <c r="AFZ51" s="68"/>
      <c r="AGA51" s="68"/>
      <c r="AGB51" s="68"/>
      <c r="AGC51" s="68"/>
      <c r="AGD51" s="68"/>
      <c r="AGE51" s="68"/>
      <c r="AGF51" s="68"/>
      <c r="AGG51" s="68"/>
      <c r="AGH51" s="68"/>
      <c r="AGI51" s="68"/>
      <c r="AGJ51" s="68"/>
      <c r="AGK51" s="68"/>
      <c r="AGL51" s="68"/>
      <c r="AGM51" s="68"/>
      <c r="AGN51" s="68"/>
      <c r="AGO51" s="68"/>
      <c r="AGP51" s="68"/>
      <c r="AGQ51" s="68"/>
      <c r="AGR51" s="68"/>
      <c r="AGS51" s="68"/>
      <c r="AGT51" s="68"/>
      <c r="AGU51" s="68"/>
      <c r="AGV51" s="68"/>
      <c r="AGW51" s="68"/>
      <c r="AGX51" s="68"/>
      <c r="AGY51" s="68"/>
      <c r="AGZ51" s="68"/>
      <c r="AHA51" s="68"/>
      <c r="AHB51" s="68"/>
      <c r="AHC51" s="68"/>
      <c r="AHD51" s="68"/>
      <c r="AHE51" s="68"/>
      <c r="AHF51" s="68"/>
      <c r="AHG51" s="68"/>
      <c r="AHH51" s="68"/>
      <c r="AHI51" s="68"/>
      <c r="AHJ51" s="68"/>
      <c r="AHK51" s="68"/>
      <c r="AHL51" s="68"/>
      <c r="AHM51" s="68"/>
      <c r="AHN51" s="68"/>
      <c r="AHO51" s="68"/>
      <c r="AHP51" s="68"/>
      <c r="AHQ51" s="68"/>
      <c r="AHR51" s="68"/>
      <c r="AHS51" s="68"/>
      <c r="AHT51" s="68"/>
      <c r="AHU51" s="68"/>
      <c r="AHV51" s="68"/>
      <c r="AHW51" s="68"/>
      <c r="AHX51" s="68"/>
      <c r="AHY51" s="68"/>
      <c r="AHZ51" s="68"/>
      <c r="AIA51" s="68"/>
      <c r="AIB51" s="68"/>
      <c r="AIC51" s="68"/>
      <c r="AID51" s="68"/>
      <c r="AIE51" s="68"/>
      <c r="AIF51" s="68"/>
      <c r="AIG51" s="68"/>
      <c r="AIH51" s="68"/>
      <c r="AII51" s="68"/>
      <c r="AIJ51" s="68"/>
      <c r="AIK51" s="68"/>
      <c r="AIL51" s="68"/>
      <c r="AIM51" s="68"/>
      <c r="AIN51" s="68"/>
      <c r="AIO51" s="68"/>
      <c r="AIP51" s="68"/>
      <c r="AIQ51" s="68"/>
      <c r="AIR51" s="68"/>
      <c r="AIS51" s="68"/>
      <c r="AIT51" s="68"/>
      <c r="AIU51" s="68"/>
      <c r="AIV51" s="68"/>
      <c r="AIW51" s="68"/>
      <c r="AIX51" s="68"/>
      <c r="AIY51" s="68"/>
      <c r="AIZ51" s="68"/>
      <c r="AJA51" s="68"/>
      <c r="AJB51" s="68"/>
      <c r="AJC51" s="68"/>
      <c r="AJD51" s="68"/>
      <c r="AJE51" s="68"/>
      <c r="AJF51" s="68"/>
      <c r="AJG51" s="68"/>
      <c r="AJH51" s="68"/>
      <c r="AJI51" s="68"/>
      <c r="AJJ51" s="68"/>
      <c r="AJK51" s="68"/>
      <c r="AJL51" s="68"/>
      <c r="AJM51" s="68"/>
      <c r="AJN51" s="68"/>
      <c r="AJO51" s="68"/>
      <c r="AJP51" s="68"/>
      <c r="AJQ51" s="68"/>
      <c r="AJR51" s="68"/>
      <c r="AJS51" s="68"/>
      <c r="AJT51" s="68"/>
      <c r="AJU51" s="68"/>
      <c r="AJV51" s="68"/>
      <c r="AJW51" s="68"/>
      <c r="AJX51" s="68"/>
      <c r="AJY51" s="68"/>
      <c r="AJZ51" s="68"/>
      <c r="AKA51" s="68"/>
      <c r="AKB51" s="68"/>
      <c r="AKC51" s="68"/>
      <c r="AKD51" s="68"/>
      <c r="AKE51" s="68"/>
      <c r="AKF51" s="68"/>
      <c r="AKG51" s="68"/>
      <c r="AKH51" s="68"/>
      <c r="AKI51" s="68"/>
      <c r="AKJ51" s="68"/>
      <c r="AKK51" s="68"/>
      <c r="AKL51" s="68"/>
      <c r="AKM51" s="68"/>
      <c r="AKN51" s="68"/>
      <c r="AKO51" s="68"/>
      <c r="AKP51" s="68"/>
      <c r="AKQ51" s="68"/>
      <c r="AKR51" s="68"/>
      <c r="AKS51" s="68"/>
      <c r="AKT51" s="68"/>
      <c r="AKU51" s="68"/>
      <c r="AKV51" s="68"/>
      <c r="AKW51" s="68"/>
      <c r="AKX51" s="68"/>
      <c r="AKY51" s="68"/>
      <c r="AKZ51" s="68"/>
      <c r="ALA51" s="68"/>
      <c r="ALB51" s="68"/>
      <c r="ALC51" s="68"/>
      <c r="ALD51" s="68"/>
      <c r="ALE51" s="68"/>
      <c r="ALF51" s="68"/>
      <c r="ALG51" s="68"/>
      <c r="ALH51" s="68"/>
      <c r="ALI51" s="68"/>
      <c r="ALJ51" s="68"/>
      <c r="ALK51" s="68"/>
      <c r="ALL51" s="68"/>
      <c r="ALM51" s="68"/>
      <c r="ALN51" s="68"/>
      <c r="ALO51" s="68"/>
      <c r="ALP51" s="68"/>
      <c r="ALQ51" s="68"/>
      <c r="ALR51" s="68"/>
      <c r="ALS51" s="68"/>
      <c r="ALT51" s="68"/>
      <c r="ALU51" s="68"/>
      <c r="ALV51" s="68"/>
      <c r="ALW51" s="68"/>
      <c r="ALX51" s="68"/>
      <c r="ALY51" s="68"/>
      <c r="ALZ51" s="68"/>
      <c r="AMA51" s="68"/>
      <c r="AMB51" s="68"/>
      <c r="AMC51" s="68"/>
      <c r="AMD51" s="68"/>
      <c r="AME51" s="68"/>
      <c r="AMF51" s="68"/>
      <c r="AMG51" s="68"/>
      <c r="AMH51" s="68"/>
      <c r="AMI51" s="68"/>
      <c r="AMJ51" s="68"/>
      <c r="AMK51" s="68"/>
      <c r="AML51" s="68"/>
      <c r="AMM51" s="68"/>
      <c r="AMN51" s="68"/>
      <c r="AMO51" s="68"/>
      <c r="AMP51" s="68"/>
      <c r="AMQ51" s="68"/>
      <c r="AMR51" s="68"/>
      <c r="AMS51" s="68"/>
      <c r="AMT51" s="68"/>
      <c r="AMU51" s="68"/>
      <c r="AMV51" s="68"/>
      <c r="AMW51" s="68"/>
      <c r="AMX51" s="68"/>
      <c r="AMY51" s="68"/>
      <c r="AMZ51" s="68"/>
      <c r="ANA51" s="68"/>
      <c r="ANB51" s="68"/>
      <c r="ANC51" s="68"/>
      <c r="AND51" s="68"/>
      <c r="ANE51" s="68"/>
      <c r="ANF51" s="68"/>
      <c r="ANG51" s="68"/>
      <c r="ANH51" s="68"/>
      <c r="ANI51" s="68"/>
      <c r="ANJ51" s="68"/>
      <c r="ANK51" s="68"/>
      <c r="ANL51" s="68"/>
      <c r="ANM51" s="68"/>
      <c r="ANN51" s="68"/>
      <c r="ANO51" s="68"/>
      <c r="ANP51" s="68"/>
      <c r="ANQ51" s="68"/>
      <c r="ANR51" s="68"/>
      <c r="ANS51" s="68"/>
      <c r="ANT51" s="68"/>
      <c r="ANU51" s="68"/>
      <c r="ANV51" s="68"/>
      <c r="ANW51" s="68"/>
      <c r="ANX51" s="68"/>
      <c r="ANY51" s="68"/>
      <c r="ANZ51" s="68"/>
      <c r="AOA51" s="68"/>
      <c r="AOB51" s="68"/>
      <c r="AOC51" s="68"/>
      <c r="AOD51" s="68"/>
      <c r="AOE51" s="68"/>
      <c r="AOF51" s="68"/>
      <c r="AOG51" s="68"/>
      <c r="AOH51" s="68"/>
      <c r="AOI51" s="68"/>
      <c r="AOJ51" s="68"/>
      <c r="AOK51" s="68"/>
      <c r="AOL51" s="68"/>
      <c r="AOM51" s="68"/>
      <c r="AON51" s="68"/>
      <c r="AOO51" s="68"/>
      <c r="AOP51" s="68"/>
      <c r="AOQ51" s="68"/>
      <c r="AOR51" s="68"/>
      <c r="AOS51" s="68"/>
      <c r="AOT51" s="68"/>
      <c r="AOU51" s="68"/>
      <c r="AOV51" s="68"/>
      <c r="AOW51" s="68"/>
      <c r="AOX51" s="68"/>
      <c r="AOY51" s="68"/>
      <c r="AOZ51" s="68"/>
      <c r="APA51" s="68"/>
      <c r="APB51" s="68"/>
      <c r="APC51" s="68"/>
      <c r="APD51" s="68"/>
      <c r="APE51" s="68"/>
      <c r="APF51" s="68"/>
      <c r="APG51" s="68"/>
      <c r="APH51" s="68"/>
      <c r="API51" s="68"/>
      <c r="APJ51" s="68"/>
      <c r="APK51" s="68"/>
      <c r="APL51" s="68"/>
      <c r="APM51" s="68"/>
      <c r="APN51" s="68"/>
      <c r="APO51" s="68"/>
      <c r="APP51" s="68"/>
      <c r="APQ51" s="68"/>
      <c r="APR51" s="68"/>
      <c r="APS51" s="68"/>
      <c r="APT51" s="68"/>
      <c r="APU51" s="68"/>
      <c r="APV51" s="68"/>
      <c r="APW51" s="68"/>
      <c r="APX51" s="68"/>
      <c r="APY51" s="68"/>
      <c r="APZ51" s="68"/>
      <c r="AQA51" s="68"/>
      <c r="AQB51" s="68"/>
      <c r="AQC51" s="68"/>
      <c r="AQD51" s="68"/>
      <c r="AQE51" s="68"/>
      <c r="AQF51" s="68"/>
      <c r="AQG51" s="68"/>
      <c r="AQH51" s="68"/>
      <c r="AQI51" s="68"/>
      <c r="AQJ51" s="68"/>
      <c r="AQK51" s="68"/>
      <c r="AQL51" s="68"/>
      <c r="AQM51" s="68"/>
      <c r="AQN51" s="68"/>
      <c r="AQO51" s="68"/>
      <c r="AQP51" s="68"/>
      <c r="AQQ51" s="68"/>
      <c r="AQR51" s="68"/>
      <c r="AQS51" s="68"/>
      <c r="AQT51" s="68"/>
      <c r="AQU51" s="68"/>
      <c r="AQV51" s="68"/>
      <c r="AQW51" s="68"/>
      <c r="AQX51" s="68"/>
      <c r="AQY51" s="68"/>
      <c r="AQZ51" s="68"/>
      <c r="ARA51" s="68"/>
      <c r="ARB51" s="68"/>
      <c r="ARC51" s="68"/>
      <c r="ARD51" s="68"/>
      <c r="ARE51" s="68"/>
      <c r="ARF51" s="68"/>
      <c r="ARG51" s="68"/>
      <c r="ARH51" s="68"/>
      <c r="ARI51" s="68"/>
      <c r="ARJ51" s="68"/>
      <c r="ARK51" s="68"/>
      <c r="ARL51" s="68"/>
      <c r="ARM51" s="68"/>
      <c r="ARN51" s="68"/>
      <c r="ARO51" s="68"/>
      <c r="ARP51" s="68"/>
      <c r="ARQ51" s="68"/>
      <c r="ARR51" s="68"/>
      <c r="ARS51" s="68"/>
      <c r="ART51" s="68"/>
      <c r="ARU51" s="68"/>
      <c r="ARV51" s="68"/>
      <c r="ARW51" s="68"/>
      <c r="ARX51" s="68"/>
      <c r="ARY51" s="68"/>
      <c r="ARZ51" s="68"/>
      <c r="ASA51" s="68"/>
      <c r="ASB51" s="68"/>
      <c r="ASC51" s="68"/>
      <c r="ASD51" s="68"/>
      <c r="ASE51" s="68"/>
      <c r="ASF51" s="68"/>
      <c r="ASG51" s="68"/>
      <c r="ASH51" s="68"/>
      <c r="ASI51" s="68"/>
      <c r="ASJ51" s="68"/>
      <c r="ASK51" s="68"/>
      <c r="ASL51" s="68"/>
      <c r="ASM51" s="68"/>
      <c r="ASN51" s="68"/>
      <c r="ASO51" s="68"/>
      <c r="ASP51" s="68"/>
      <c r="ASQ51" s="68"/>
      <c r="ASR51" s="68"/>
      <c r="ASS51" s="68"/>
      <c r="AST51" s="68"/>
      <c r="ASU51" s="68"/>
      <c r="ASV51" s="68"/>
      <c r="ASW51" s="68"/>
      <c r="ASX51" s="68"/>
      <c r="ASY51" s="68"/>
      <c r="ASZ51" s="68"/>
      <c r="ATA51" s="68"/>
      <c r="ATB51" s="68"/>
      <c r="ATC51" s="68"/>
      <c r="ATD51" s="68"/>
      <c r="ATE51" s="68"/>
      <c r="ATF51" s="68"/>
      <c r="ATG51" s="68"/>
      <c r="ATH51" s="68"/>
      <c r="ATI51" s="68"/>
      <c r="ATJ51" s="68"/>
      <c r="ATK51" s="68"/>
      <c r="ATL51" s="68"/>
      <c r="ATM51" s="68"/>
      <c r="ATN51" s="68"/>
      <c r="ATO51" s="68"/>
      <c r="ATP51" s="68"/>
      <c r="ATQ51" s="68"/>
      <c r="ATR51" s="68"/>
      <c r="ATS51" s="68"/>
      <c r="ATT51" s="68"/>
      <c r="ATU51" s="68"/>
      <c r="ATV51" s="68"/>
      <c r="ATW51" s="68"/>
      <c r="ATX51" s="68"/>
      <c r="ATY51" s="68"/>
      <c r="ATZ51" s="68"/>
      <c r="AUA51" s="68"/>
      <c r="AUB51" s="68"/>
      <c r="AUC51" s="68"/>
      <c r="AUD51" s="68"/>
      <c r="AUE51" s="68"/>
      <c r="AUF51" s="68"/>
      <c r="AUG51" s="68"/>
      <c r="AUH51" s="68"/>
      <c r="AUI51" s="68"/>
      <c r="AUJ51" s="68"/>
      <c r="AUK51" s="68"/>
      <c r="AUL51" s="68"/>
      <c r="AUM51" s="68"/>
      <c r="AUN51" s="68"/>
      <c r="AUO51" s="68"/>
      <c r="AUP51" s="68"/>
      <c r="AUQ51" s="68"/>
      <c r="AUR51" s="68"/>
      <c r="AUS51" s="68"/>
      <c r="AUT51" s="68"/>
      <c r="AUU51" s="68"/>
      <c r="AUV51" s="68"/>
      <c r="AUW51" s="68"/>
      <c r="AUX51" s="68"/>
      <c r="AUY51" s="68"/>
      <c r="AUZ51" s="68"/>
      <c r="AVA51" s="68"/>
      <c r="AVB51" s="68"/>
      <c r="AVC51" s="68"/>
      <c r="AVD51" s="68"/>
      <c r="AVE51" s="68"/>
      <c r="AVF51" s="68"/>
      <c r="AVG51" s="68"/>
      <c r="AVH51" s="68"/>
      <c r="AVI51" s="68"/>
      <c r="AVJ51" s="68"/>
      <c r="AVK51" s="68"/>
      <c r="AVL51" s="68"/>
      <c r="AVM51" s="68"/>
      <c r="AVN51" s="68"/>
      <c r="AVO51" s="68"/>
      <c r="AVP51" s="68"/>
      <c r="AVQ51" s="68"/>
      <c r="AVR51" s="68"/>
      <c r="AVS51" s="68"/>
      <c r="AVT51" s="68"/>
      <c r="AVU51" s="68"/>
      <c r="AVV51" s="68"/>
      <c r="AVW51" s="68"/>
      <c r="AVX51" s="68"/>
      <c r="AVY51" s="68"/>
      <c r="AVZ51" s="68"/>
      <c r="AWA51" s="68"/>
      <c r="AWB51" s="68"/>
      <c r="AWC51" s="68"/>
      <c r="AWD51" s="68"/>
      <c r="AWE51" s="68"/>
      <c r="AWF51" s="68"/>
      <c r="AWG51" s="68"/>
      <c r="AWH51" s="68"/>
      <c r="AWI51" s="68"/>
      <c r="AWJ51" s="68"/>
      <c r="AWK51" s="68"/>
      <c r="AWL51" s="68"/>
      <c r="AWM51" s="68"/>
      <c r="AWN51" s="68"/>
      <c r="AWO51" s="68"/>
      <c r="AWP51" s="68"/>
      <c r="AWQ51" s="68"/>
      <c r="AWR51" s="68"/>
      <c r="AWS51" s="68"/>
      <c r="AWT51" s="68"/>
      <c r="AWU51" s="68"/>
      <c r="AWV51" s="68"/>
      <c r="AWW51" s="68"/>
      <c r="AWX51" s="68"/>
      <c r="AWY51" s="68"/>
      <c r="AWZ51" s="68"/>
      <c r="AXA51" s="68"/>
      <c r="AXB51" s="68"/>
      <c r="AXC51" s="68"/>
      <c r="AXD51" s="68"/>
      <c r="AXE51" s="68"/>
      <c r="AXF51" s="68"/>
      <c r="AXG51" s="68"/>
      <c r="AXH51" s="68"/>
      <c r="AXI51" s="68"/>
      <c r="AXJ51" s="68"/>
      <c r="AXK51" s="68"/>
      <c r="AXL51" s="68"/>
      <c r="AXM51" s="68"/>
      <c r="AXN51" s="68"/>
      <c r="AXO51" s="68"/>
      <c r="AXP51" s="68"/>
      <c r="AXQ51" s="68"/>
      <c r="AXR51" s="68"/>
      <c r="AXS51" s="68"/>
      <c r="AXT51" s="68"/>
      <c r="AXU51" s="68"/>
      <c r="AXV51" s="68"/>
      <c r="AXW51" s="68"/>
      <c r="AXX51" s="68"/>
      <c r="AXY51" s="68"/>
      <c r="AXZ51" s="68"/>
      <c r="AYA51" s="68"/>
      <c r="AYB51" s="68"/>
      <c r="AYC51" s="68"/>
      <c r="AYD51" s="68"/>
      <c r="AYE51" s="68"/>
      <c r="AYF51" s="68"/>
      <c r="AYG51" s="68"/>
      <c r="AYH51" s="68"/>
      <c r="AYI51" s="68"/>
      <c r="AYJ51" s="68"/>
      <c r="AYK51" s="68"/>
      <c r="AYL51" s="68"/>
      <c r="AYM51" s="68"/>
      <c r="AYN51" s="68"/>
      <c r="AYO51" s="68"/>
      <c r="AYP51" s="68"/>
      <c r="AYQ51" s="68"/>
      <c r="AYR51" s="68"/>
      <c r="AYS51" s="68"/>
      <c r="AYT51" s="68"/>
      <c r="AYU51" s="68"/>
      <c r="AYV51" s="68"/>
      <c r="AYW51" s="68"/>
      <c r="AYX51" s="68"/>
      <c r="AYY51" s="68"/>
      <c r="AYZ51" s="68"/>
      <c r="AZA51" s="68"/>
      <c r="AZB51" s="68"/>
      <c r="AZC51" s="68"/>
      <c r="AZD51" s="68"/>
      <c r="AZE51" s="68"/>
      <c r="AZF51" s="68"/>
      <c r="AZG51" s="68"/>
      <c r="AZH51" s="68"/>
      <c r="AZI51" s="68"/>
      <c r="AZJ51" s="68"/>
      <c r="AZK51" s="68"/>
      <c r="AZL51" s="68"/>
      <c r="AZM51" s="68"/>
      <c r="AZN51" s="68"/>
      <c r="AZO51" s="68"/>
      <c r="AZP51" s="68"/>
      <c r="AZQ51" s="68"/>
      <c r="AZR51" s="68"/>
      <c r="AZS51" s="68"/>
      <c r="AZT51" s="68"/>
      <c r="AZU51" s="68"/>
      <c r="AZV51" s="68"/>
      <c r="AZW51" s="68"/>
      <c r="AZX51" s="68"/>
      <c r="AZY51" s="68"/>
      <c r="AZZ51" s="68"/>
      <c r="BAA51" s="68"/>
      <c r="BAB51" s="68"/>
      <c r="BAC51" s="68"/>
      <c r="BAD51" s="68"/>
      <c r="BAE51" s="68"/>
      <c r="BAF51" s="68"/>
      <c r="BAG51" s="68"/>
      <c r="BAH51" s="68"/>
      <c r="BAI51" s="68"/>
      <c r="BAJ51" s="68"/>
      <c r="BAK51" s="68"/>
      <c r="BAL51" s="68"/>
      <c r="BAM51" s="68"/>
      <c r="BAN51" s="68"/>
      <c r="BAO51" s="68"/>
      <c r="BAP51" s="68"/>
      <c r="BAQ51" s="68"/>
      <c r="BAR51" s="68"/>
      <c r="BAS51" s="68"/>
      <c r="BAT51" s="68"/>
      <c r="BAU51" s="68"/>
      <c r="BAV51" s="68"/>
      <c r="BAW51" s="68"/>
      <c r="BAX51" s="68"/>
      <c r="BAY51" s="68"/>
      <c r="BAZ51" s="68"/>
      <c r="BBA51" s="68"/>
      <c r="BBB51" s="68"/>
      <c r="BBC51" s="68"/>
      <c r="BBD51" s="68"/>
      <c r="BBE51" s="68"/>
      <c r="BBF51" s="68"/>
      <c r="BBG51" s="68"/>
      <c r="BBH51" s="68"/>
      <c r="BBI51" s="68"/>
      <c r="BBJ51" s="68"/>
      <c r="BBK51" s="68"/>
      <c r="BBL51" s="68"/>
      <c r="BBM51" s="68"/>
      <c r="BBN51" s="68"/>
      <c r="BBO51" s="68"/>
      <c r="BBP51" s="68"/>
      <c r="BBQ51" s="68"/>
      <c r="BBR51" s="68"/>
      <c r="BBS51" s="68"/>
      <c r="BBT51" s="68"/>
      <c r="BBU51" s="68"/>
      <c r="BBV51" s="68"/>
      <c r="BBW51" s="68"/>
      <c r="BBX51" s="68"/>
      <c r="BBY51" s="68"/>
      <c r="BBZ51" s="68"/>
      <c r="BCA51" s="68"/>
      <c r="BCB51" s="68"/>
      <c r="BCC51" s="68"/>
      <c r="BCD51" s="68"/>
      <c r="BCE51" s="68"/>
      <c r="BCF51" s="68"/>
      <c r="BCG51" s="68"/>
      <c r="BCH51" s="68"/>
      <c r="BCI51" s="68"/>
      <c r="BCJ51" s="68"/>
      <c r="BCK51" s="68"/>
      <c r="BCL51" s="68"/>
      <c r="BCM51" s="68"/>
      <c r="BCN51" s="68"/>
      <c r="BCO51" s="68"/>
      <c r="BCP51" s="68"/>
      <c r="BCQ51" s="68"/>
      <c r="BCR51" s="68"/>
      <c r="BCS51" s="68"/>
      <c r="BCT51" s="68"/>
      <c r="BCU51" s="68"/>
      <c r="BCV51" s="68"/>
      <c r="BCW51" s="68"/>
      <c r="BCX51" s="68"/>
      <c r="BCY51" s="68"/>
      <c r="BCZ51" s="68"/>
      <c r="BDA51" s="68"/>
      <c r="BDB51" s="68"/>
      <c r="BDC51" s="68"/>
      <c r="BDD51" s="68"/>
      <c r="BDE51" s="68"/>
      <c r="BDF51" s="68"/>
      <c r="BDG51" s="68"/>
      <c r="BDH51" s="68"/>
      <c r="BDI51" s="68"/>
      <c r="BDJ51" s="68"/>
      <c r="BDK51" s="68"/>
      <c r="BDL51" s="68"/>
      <c r="BDM51" s="68"/>
      <c r="BDN51" s="68"/>
      <c r="BDO51" s="68"/>
      <c r="BDP51" s="68"/>
      <c r="BDQ51" s="68"/>
      <c r="BDR51" s="68"/>
      <c r="BDS51" s="68"/>
      <c r="BDT51" s="68"/>
      <c r="BDU51" s="68"/>
      <c r="BDV51" s="68"/>
      <c r="BDW51" s="68"/>
      <c r="BDX51" s="68"/>
      <c r="BDY51" s="68"/>
      <c r="BDZ51" s="68"/>
      <c r="BEA51" s="68"/>
      <c r="BEB51" s="68"/>
      <c r="BEC51" s="68"/>
      <c r="BED51" s="68"/>
      <c r="BEE51" s="68"/>
      <c r="BEF51" s="68"/>
      <c r="BEG51" s="68"/>
      <c r="BEH51" s="68"/>
      <c r="BEI51" s="68"/>
      <c r="BEJ51" s="68"/>
      <c r="BEK51" s="68"/>
      <c r="BEL51" s="68"/>
      <c r="BEM51" s="68"/>
      <c r="BEN51" s="68"/>
      <c r="BEO51" s="68"/>
      <c r="BEP51" s="68"/>
      <c r="BEQ51" s="68"/>
      <c r="BER51" s="68"/>
      <c r="BES51" s="68"/>
      <c r="BET51" s="68"/>
      <c r="BEU51" s="68"/>
      <c r="BEV51" s="68"/>
      <c r="BEW51" s="68"/>
      <c r="BEX51" s="68"/>
      <c r="BEY51" s="68"/>
      <c r="BEZ51" s="68"/>
      <c r="BFA51" s="68"/>
      <c r="BFB51" s="68"/>
      <c r="BFC51" s="68"/>
      <c r="BFD51" s="68"/>
      <c r="BFE51" s="68"/>
      <c r="BFF51" s="68"/>
      <c r="BFG51" s="68"/>
      <c r="BFH51" s="68"/>
      <c r="BFI51" s="68"/>
      <c r="BFJ51" s="68"/>
      <c r="BFK51" s="68"/>
      <c r="BFL51" s="68"/>
      <c r="BFM51" s="68"/>
      <c r="BFN51" s="68"/>
      <c r="BFO51" s="68"/>
      <c r="BFP51" s="68"/>
      <c r="BFQ51" s="68"/>
      <c r="BFR51" s="68"/>
      <c r="BFS51" s="68"/>
      <c r="BFT51" s="68"/>
      <c r="BFU51" s="68"/>
      <c r="BFV51" s="68"/>
      <c r="BFW51" s="68"/>
      <c r="BFX51" s="68"/>
      <c r="BFY51" s="68"/>
      <c r="BFZ51" s="68"/>
      <c r="BGA51" s="68"/>
      <c r="BGB51" s="68"/>
      <c r="BGC51" s="68"/>
      <c r="BGD51" s="68"/>
      <c r="BGE51" s="68"/>
      <c r="BGF51" s="68"/>
      <c r="BGG51" s="68"/>
      <c r="BGH51" s="68"/>
      <c r="BGI51" s="68"/>
      <c r="BGJ51" s="68"/>
      <c r="BGK51" s="68"/>
      <c r="BGL51" s="68"/>
      <c r="BGM51" s="68"/>
      <c r="BGN51" s="68"/>
      <c r="BGO51" s="68"/>
      <c r="BGP51" s="68"/>
      <c r="BGQ51" s="68"/>
      <c r="BGR51" s="68"/>
      <c r="BGS51" s="68"/>
      <c r="BGT51" s="68"/>
      <c r="BGU51" s="68"/>
      <c r="BGV51" s="68"/>
      <c r="BGW51" s="68"/>
      <c r="BGX51" s="68"/>
      <c r="BGY51" s="68"/>
      <c r="BGZ51" s="68"/>
      <c r="BHA51" s="68"/>
      <c r="BHB51" s="68"/>
      <c r="BHC51" s="68"/>
      <c r="BHD51" s="68"/>
      <c r="BHE51" s="68"/>
      <c r="BHF51" s="68"/>
      <c r="BHG51" s="68"/>
      <c r="BHH51" s="68"/>
      <c r="BHI51" s="68"/>
      <c r="BHJ51" s="68"/>
      <c r="BHK51" s="68"/>
      <c r="BHL51" s="68"/>
      <c r="BHM51" s="68"/>
      <c r="BHN51" s="68"/>
      <c r="BHO51" s="68"/>
      <c r="BHP51" s="68"/>
      <c r="BHQ51" s="68"/>
      <c r="BHR51" s="68"/>
      <c r="BHS51" s="68"/>
      <c r="BHT51" s="68"/>
      <c r="BHU51" s="68"/>
      <c r="BHV51" s="68"/>
      <c r="BHW51" s="68"/>
      <c r="BHX51" s="68"/>
      <c r="BHY51" s="68"/>
      <c r="BHZ51" s="68"/>
      <c r="BIA51" s="68"/>
      <c r="BIB51" s="68"/>
      <c r="BIC51" s="68"/>
      <c r="BID51" s="68"/>
      <c r="BIE51" s="68"/>
      <c r="BIF51" s="68"/>
      <c r="BIG51" s="68"/>
      <c r="BIH51" s="68"/>
      <c r="BII51" s="68"/>
      <c r="BIJ51" s="68"/>
      <c r="BIK51" s="68"/>
      <c r="BIL51" s="68"/>
      <c r="BIM51" s="68"/>
      <c r="BIN51" s="68"/>
      <c r="BIO51" s="68"/>
      <c r="BIP51" s="68"/>
      <c r="BIQ51" s="68"/>
      <c r="BIR51" s="68"/>
      <c r="BIS51" s="68"/>
      <c r="BIT51" s="68"/>
      <c r="BIU51" s="68"/>
      <c r="BIV51" s="68"/>
      <c r="BIW51" s="68"/>
      <c r="BIX51" s="68"/>
      <c r="BIY51" s="68"/>
      <c r="BIZ51" s="68"/>
      <c r="BJA51" s="68"/>
      <c r="BJB51" s="68"/>
      <c r="BJC51" s="68"/>
      <c r="BJD51" s="68"/>
      <c r="BJE51" s="68"/>
      <c r="BJF51" s="68"/>
      <c r="BJG51" s="68"/>
      <c r="BJH51" s="68"/>
      <c r="BJI51" s="68"/>
      <c r="BJJ51" s="68"/>
      <c r="BJK51" s="68"/>
      <c r="BJL51" s="68"/>
      <c r="BJM51" s="68"/>
      <c r="BJN51" s="68"/>
      <c r="BJO51" s="68"/>
      <c r="BJP51" s="68"/>
      <c r="BJQ51" s="68"/>
      <c r="BJR51" s="68"/>
      <c r="BJS51" s="68"/>
      <c r="BJT51" s="68"/>
      <c r="BJU51" s="68"/>
      <c r="BJV51" s="68"/>
      <c r="BJW51" s="68"/>
      <c r="BJX51" s="68"/>
      <c r="BJY51" s="68"/>
      <c r="BJZ51" s="68"/>
      <c r="BKA51" s="68"/>
      <c r="BKB51" s="68"/>
      <c r="BKC51" s="68"/>
      <c r="BKD51" s="68"/>
      <c r="BKE51" s="68"/>
      <c r="BKF51" s="68"/>
      <c r="BKG51" s="68"/>
      <c r="BKH51" s="68"/>
      <c r="BKI51" s="68"/>
      <c r="BKJ51" s="68"/>
      <c r="BKK51" s="68"/>
      <c r="BKL51" s="68"/>
      <c r="BKM51" s="68"/>
      <c r="BKN51" s="68"/>
      <c r="BKO51" s="68"/>
      <c r="BKP51" s="68"/>
      <c r="BKQ51" s="68"/>
      <c r="BKR51" s="68"/>
      <c r="BKS51" s="68"/>
      <c r="BKT51" s="68"/>
      <c r="BKU51" s="68"/>
      <c r="BKV51" s="68"/>
      <c r="BKW51" s="68"/>
      <c r="BKX51" s="68"/>
      <c r="BKY51" s="68"/>
      <c r="BKZ51" s="68"/>
      <c r="BLA51" s="68"/>
      <c r="BLB51" s="68"/>
      <c r="BLC51" s="68"/>
      <c r="BLD51" s="68"/>
      <c r="BLE51" s="68"/>
      <c r="BLF51" s="68"/>
      <c r="BLG51" s="68"/>
      <c r="BLH51" s="68"/>
      <c r="BLI51" s="68"/>
      <c r="BLJ51" s="68"/>
      <c r="BLK51" s="68"/>
      <c r="BLL51" s="68"/>
      <c r="BLM51" s="68"/>
      <c r="BLN51" s="68"/>
      <c r="BLO51" s="68"/>
      <c r="BLP51" s="68"/>
      <c r="BLQ51" s="68"/>
      <c r="BLR51" s="68"/>
      <c r="BLS51" s="68"/>
      <c r="BLT51" s="68"/>
      <c r="BLU51" s="68"/>
      <c r="BLV51" s="68"/>
      <c r="BLW51" s="68"/>
      <c r="BLX51" s="68"/>
      <c r="BLY51" s="68"/>
      <c r="BLZ51" s="68"/>
      <c r="BMA51" s="68"/>
      <c r="BMB51" s="68"/>
      <c r="BMC51" s="68"/>
      <c r="BMD51" s="68"/>
      <c r="BME51" s="68"/>
      <c r="BMF51" s="68"/>
      <c r="BMG51" s="68"/>
      <c r="BMH51" s="68"/>
      <c r="BMI51" s="68"/>
      <c r="BMJ51" s="68"/>
      <c r="BMK51" s="68"/>
      <c r="BML51" s="68"/>
      <c r="BMM51" s="68"/>
      <c r="BMN51" s="68"/>
      <c r="BMO51" s="68"/>
      <c r="BMP51" s="68"/>
      <c r="BMQ51" s="68"/>
      <c r="BMR51" s="68"/>
      <c r="BMS51" s="68"/>
      <c r="BMT51" s="68"/>
      <c r="BMU51" s="68"/>
      <c r="BMV51" s="68"/>
      <c r="BMW51" s="68"/>
      <c r="BMX51" s="68"/>
      <c r="BMY51" s="68"/>
      <c r="BMZ51" s="68"/>
      <c r="BNA51" s="68"/>
      <c r="BNB51" s="68"/>
      <c r="BNC51" s="68"/>
      <c r="BND51" s="68"/>
      <c r="BNE51" s="68"/>
      <c r="BNF51" s="68"/>
      <c r="BNG51" s="68"/>
      <c r="BNH51" s="68"/>
      <c r="BNI51" s="68"/>
      <c r="BNJ51" s="68"/>
      <c r="BNK51" s="68"/>
      <c r="BNL51" s="68"/>
      <c r="BNM51" s="68"/>
      <c r="BNN51" s="68"/>
      <c r="BNO51" s="68"/>
      <c r="BNP51" s="68"/>
      <c r="BNQ51" s="68"/>
      <c r="BNR51" s="68"/>
      <c r="BNS51" s="68"/>
      <c r="BNT51" s="68"/>
      <c r="BNU51" s="68"/>
      <c r="BNV51" s="68"/>
      <c r="BNW51" s="68"/>
      <c r="BNX51" s="68"/>
      <c r="BNY51" s="68"/>
      <c r="BNZ51" s="68"/>
      <c r="BOA51" s="68"/>
      <c r="BOB51" s="68"/>
      <c r="BOC51" s="68"/>
      <c r="BOD51" s="68"/>
      <c r="BOE51" s="68"/>
      <c r="BOF51" s="68"/>
      <c r="BOG51" s="68"/>
      <c r="BOH51" s="68"/>
      <c r="BOI51" s="68"/>
      <c r="BOJ51" s="68"/>
      <c r="BOK51" s="68"/>
      <c r="BOL51" s="68"/>
      <c r="BOM51" s="68"/>
      <c r="BON51" s="68"/>
      <c r="BOO51" s="68"/>
      <c r="BOP51" s="68"/>
      <c r="BOQ51" s="68"/>
      <c r="BOR51" s="68"/>
      <c r="BOS51" s="68"/>
      <c r="BOT51" s="68"/>
      <c r="BOU51" s="68"/>
      <c r="BOV51" s="68"/>
      <c r="BOW51" s="68"/>
      <c r="BOX51" s="68"/>
      <c r="BOY51" s="68"/>
      <c r="BOZ51" s="68"/>
      <c r="BPA51" s="68"/>
      <c r="BPB51" s="68"/>
      <c r="BPC51" s="68"/>
      <c r="BPD51" s="68"/>
      <c r="BPE51" s="68"/>
      <c r="BPF51" s="68"/>
      <c r="BPG51" s="68"/>
      <c r="BPH51" s="68"/>
      <c r="BPI51" s="68"/>
      <c r="BPJ51" s="68"/>
      <c r="BPK51" s="68"/>
      <c r="BPL51" s="68"/>
      <c r="BPM51" s="68"/>
      <c r="BPN51" s="68"/>
      <c r="BPO51" s="68"/>
      <c r="BPP51" s="68"/>
      <c r="BPQ51" s="68"/>
      <c r="BPR51" s="68"/>
      <c r="BPS51" s="68"/>
      <c r="BPT51" s="68"/>
      <c r="BPU51" s="68"/>
      <c r="BPV51" s="68"/>
      <c r="BPW51" s="68"/>
      <c r="BPX51" s="68"/>
      <c r="BPY51" s="68"/>
      <c r="BPZ51" s="68"/>
      <c r="BQA51" s="68"/>
      <c r="BQB51" s="68"/>
      <c r="BQC51" s="68"/>
      <c r="BQD51" s="68"/>
      <c r="BQE51" s="68"/>
      <c r="BQF51" s="68"/>
      <c r="BQG51" s="68"/>
      <c r="BQH51" s="68"/>
      <c r="BQI51" s="68"/>
      <c r="BQJ51" s="68"/>
      <c r="BQK51" s="68"/>
      <c r="BQL51" s="68"/>
      <c r="BQM51" s="68"/>
      <c r="BQN51" s="68"/>
      <c r="BQO51" s="68"/>
      <c r="BQP51" s="68"/>
      <c r="BQQ51" s="68"/>
      <c r="BQR51" s="68"/>
      <c r="BQS51" s="68"/>
      <c r="BQT51" s="68"/>
      <c r="BQU51" s="68"/>
      <c r="BQV51" s="68"/>
      <c r="BQW51" s="68"/>
      <c r="BQX51" s="68"/>
      <c r="BQY51" s="68"/>
      <c r="BQZ51" s="68"/>
      <c r="BRA51" s="68"/>
      <c r="BRB51" s="68"/>
      <c r="BRC51" s="68"/>
      <c r="BRD51" s="68"/>
      <c r="BRE51" s="68"/>
      <c r="BRF51" s="68"/>
      <c r="BRG51" s="68"/>
      <c r="BRH51" s="68"/>
      <c r="BRI51" s="68"/>
      <c r="BRJ51" s="68"/>
      <c r="BRK51" s="68"/>
      <c r="BRL51" s="68"/>
      <c r="BRM51" s="68"/>
      <c r="BRN51" s="68"/>
      <c r="BRO51" s="68"/>
      <c r="BRP51" s="68"/>
      <c r="BRQ51" s="68"/>
      <c r="BRR51" s="68"/>
      <c r="BRS51" s="68"/>
      <c r="BRT51" s="68"/>
      <c r="BRU51" s="68"/>
      <c r="BRV51" s="68"/>
      <c r="BRW51" s="68"/>
      <c r="BRX51" s="68"/>
      <c r="BRY51" s="68"/>
      <c r="BRZ51" s="68"/>
      <c r="BSA51" s="68"/>
      <c r="BSB51" s="68"/>
      <c r="BSC51" s="68"/>
      <c r="BSD51" s="68"/>
      <c r="BSE51" s="68"/>
      <c r="BSF51" s="68"/>
      <c r="BSG51" s="68"/>
      <c r="BSH51" s="68"/>
      <c r="BSI51" s="68"/>
      <c r="BSJ51" s="68"/>
      <c r="BSK51" s="68"/>
      <c r="BSL51" s="68"/>
      <c r="BSM51" s="68"/>
      <c r="BSN51" s="68"/>
      <c r="BSO51" s="68"/>
      <c r="BSP51" s="68"/>
      <c r="BSQ51" s="68"/>
      <c r="BSR51" s="68"/>
      <c r="BSS51" s="68"/>
      <c r="BST51" s="68"/>
      <c r="BSU51" s="68"/>
      <c r="BSV51" s="68"/>
      <c r="BSW51" s="68"/>
      <c r="BSX51" s="68"/>
      <c r="BSY51" s="68"/>
      <c r="BSZ51" s="68"/>
      <c r="BTA51" s="68"/>
      <c r="BTB51" s="68"/>
      <c r="BTC51" s="68"/>
      <c r="BTD51" s="68"/>
      <c r="BTE51" s="68"/>
      <c r="BTF51" s="68"/>
      <c r="BTG51" s="68"/>
      <c r="BTH51" s="68"/>
      <c r="BTI51" s="68"/>
      <c r="BTJ51" s="68"/>
      <c r="BTK51" s="68"/>
      <c r="BTL51" s="68"/>
      <c r="BTM51" s="68"/>
      <c r="BTN51" s="68"/>
      <c r="BTO51" s="68"/>
      <c r="BTP51" s="68"/>
      <c r="BTQ51" s="68"/>
      <c r="BTR51" s="68"/>
      <c r="BTS51" s="68"/>
      <c r="BTT51" s="68"/>
      <c r="BTU51" s="68"/>
      <c r="BTV51" s="68"/>
      <c r="BTW51" s="68"/>
      <c r="BTX51" s="68"/>
      <c r="BTY51" s="68"/>
      <c r="BTZ51" s="68"/>
      <c r="BUA51" s="68"/>
      <c r="BUB51" s="68"/>
      <c r="BUC51" s="68"/>
      <c r="BUD51" s="68"/>
      <c r="BUE51" s="68"/>
      <c r="BUF51" s="68"/>
      <c r="BUG51" s="68"/>
      <c r="BUH51" s="68"/>
      <c r="BUI51" s="68"/>
      <c r="BUJ51" s="68"/>
      <c r="BUK51" s="68"/>
      <c r="BUL51" s="68"/>
      <c r="BUM51" s="68"/>
      <c r="BUN51" s="68"/>
      <c r="BUO51" s="68"/>
      <c r="BUP51" s="68"/>
      <c r="BUQ51" s="68"/>
      <c r="BUR51" s="68"/>
      <c r="BUS51" s="68"/>
      <c r="BUT51" s="68"/>
      <c r="BUU51" s="68"/>
      <c r="BUV51" s="68"/>
      <c r="BUW51" s="68"/>
      <c r="BUX51" s="68"/>
      <c r="BUY51" s="68"/>
      <c r="BUZ51" s="68"/>
      <c r="BVA51" s="68"/>
      <c r="BVB51" s="68"/>
      <c r="BVC51" s="68"/>
      <c r="BVD51" s="68"/>
      <c r="BVE51" s="68"/>
      <c r="BVF51" s="68"/>
      <c r="BVG51" s="68"/>
      <c r="BVH51" s="68"/>
      <c r="BVI51" s="68"/>
      <c r="BVJ51" s="68"/>
      <c r="BVK51" s="68"/>
      <c r="BVL51" s="68"/>
      <c r="BVM51" s="68"/>
      <c r="BVN51" s="68"/>
      <c r="BVO51" s="68"/>
      <c r="BVP51" s="68"/>
      <c r="BVQ51" s="68"/>
      <c r="BVR51" s="68"/>
      <c r="BVS51" s="68"/>
      <c r="BVT51" s="68"/>
      <c r="BVU51" s="68"/>
      <c r="BVV51" s="68"/>
      <c r="BVW51" s="68"/>
      <c r="BVX51" s="68"/>
      <c r="BVY51" s="68"/>
      <c r="BVZ51" s="68"/>
      <c r="BWA51" s="68"/>
      <c r="BWB51" s="68"/>
      <c r="BWC51" s="68"/>
      <c r="BWD51" s="68"/>
      <c r="BWE51" s="68"/>
      <c r="BWF51" s="68"/>
      <c r="BWG51" s="68"/>
      <c r="BWH51" s="68"/>
      <c r="BWI51" s="68"/>
      <c r="BWJ51" s="68"/>
      <c r="BWK51" s="68"/>
      <c r="BWL51" s="68"/>
      <c r="BWM51" s="68"/>
      <c r="BWN51" s="68"/>
      <c r="BWO51" s="68"/>
      <c r="BWP51" s="68"/>
      <c r="BWQ51" s="68"/>
      <c r="BWR51" s="68"/>
      <c r="BWS51" s="68"/>
      <c r="BWT51" s="68"/>
      <c r="BWU51" s="68"/>
      <c r="BWV51" s="68"/>
      <c r="BWW51" s="68"/>
      <c r="BWX51" s="68"/>
      <c r="BWY51" s="68"/>
      <c r="BWZ51" s="68"/>
      <c r="BXA51" s="68"/>
      <c r="BXB51" s="68"/>
      <c r="BXC51" s="68"/>
      <c r="BXD51" s="68"/>
      <c r="BXE51" s="68"/>
      <c r="BXF51" s="68"/>
      <c r="BXG51" s="68"/>
      <c r="BXH51" s="68"/>
      <c r="BXI51" s="68"/>
      <c r="BXJ51" s="68"/>
      <c r="BXK51" s="68"/>
      <c r="BXL51" s="68"/>
      <c r="BXM51" s="68"/>
      <c r="BXN51" s="68"/>
      <c r="BXO51" s="68"/>
      <c r="BXP51" s="68"/>
      <c r="BXQ51" s="68"/>
      <c r="BXR51" s="68"/>
      <c r="BXS51" s="68"/>
      <c r="BXT51" s="68"/>
      <c r="BXU51" s="68"/>
      <c r="BXV51" s="68"/>
      <c r="BXW51" s="68"/>
      <c r="BXX51" s="68"/>
      <c r="BXY51" s="68"/>
      <c r="BXZ51" s="68"/>
      <c r="BYA51" s="68"/>
      <c r="BYB51" s="68"/>
      <c r="BYC51" s="68"/>
      <c r="BYD51" s="68"/>
      <c r="BYE51" s="68"/>
      <c r="BYF51" s="68"/>
      <c r="BYG51" s="68"/>
      <c r="BYH51" s="68"/>
      <c r="BYI51" s="68"/>
      <c r="BYJ51" s="68"/>
      <c r="BYK51" s="68"/>
      <c r="BYL51" s="68"/>
      <c r="BYM51" s="68"/>
      <c r="BYN51" s="68"/>
      <c r="BYO51" s="68"/>
      <c r="BYP51" s="68"/>
      <c r="BYQ51" s="68"/>
      <c r="BYR51" s="68"/>
      <c r="BYS51" s="68"/>
      <c r="BYT51" s="68"/>
      <c r="BYU51" s="68"/>
      <c r="BYV51" s="68"/>
      <c r="BYW51" s="68"/>
      <c r="BYX51" s="68"/>
      <c r="BYY51" s="68"/>
      <c r="BYZ51" s="68"/>
      <c r="BZA51" s="68"/>
      <c r="BZB51" s="68"/>
      <c r="BZC51" s="68"/>
      <c r="BZD51" s="68"/>
      <c r="BZE51" s="68"/>
      <c r="BZF51" s="68"/>
      <c r="BZG51" s="68"/>
      <c r="BZH51" s="68"/>
      <c r="BZI51" s="68"/>
      <c r="BZJ51" s="68"/>
      <c r="BZK51" s="68"/>
      <c r="BZL51" s="68"/>
      <c r="BZM51" s="68"/>
      <c r="BZN51" s="68"/>
      <c r="BZO51" s="68"/>
      <c r="BZP51" s="68"/>
      <c r="BZQ51" s="68"/>
      <c r="BZR51" s="68"/>
      <c r="BZS51" s="68"/>
      <c r="BZT51" s="68"/>
      <c r="BZU51" s="68"/>
      <c r="BZV51" s="68"/>
      <c r="BZW51" s="68"/>
      <c r="BZX51" s="68"/>
      <c r="BZY51" s="68"/>
      <c r="BZZ51" s="68"/>
      <c r="CAA51" s="68"/>
      <c r="CAB51" s="68"/>
      <c r="CAC51" s="68"/>
      <c r="CAD51" s="68"/>
      <c r="CAE51" s="68"/>
      <c r="CAF51" s="68"/>
      <c r="CAG51" s="68"/>
      <c r="CAH51" s="68"/>
      <c r="CAI51" s="68"/>
      <c r="CAJ51" s="68"/>
      <c r="CAK51" s="68"/>
      <c r="CAL51" s="68"/>
      <c r="CAM51" s="68"/>
      <c r="CAN51" s="68"/>
      <c r="CAO51" s="68"/>
      <c r="CAP51" s="68"/>
      <c r="CAQ51" s="68"/>
      <c r="CAR51" s="68"/>
      <c r="CAS51" s="68"/>
      <c r="CAT51" s="68"/>
      <c r="CAU51" s="68"/>
      <c r="CAV51" s="68"/>
      <c r="CAW51" s="68"/>
      <c r="CAX51" s="68"/>
      <c r="CAY51" s="68"/>
      <c r="CAZ51" s="68"/>
      <c r="CBA51" s="68"/>
      <c r="CBB51" s="68"/>
      <c r="CBC51" s="68"/>
      <c r="CBD51" s="68"/>
      <c r="CBE51" s="68"/>
      <c r="CBF51" s="68"/>
      <c r="CBG51" s="68"/>
      <c r="CBH51" s="68"/>
      <c r="CBI51" s="68"/>
      <c r="CBJ51" s="68"/>
      <c r="CBK51" s="68"/>
      <c r="CBL51" s="68"/>
      <c r="CBM51" s="68"/>
      <c r="CBN51" s="68"/>
      <c r="CBO51" s="68"/>
      <c r="CBP51" s="68"/>
      <c r="CBQ51" s="68"/>
      <c r="CBR51" s="68"/>
      <c r="CBS51" s="68"/>
      <c r="CBT51" s="68"/>
      <c r="CBU51" s="68"/>
      <c r="CBV51" s="68"/>
      <c r="CBW51" s="68"/>
      <c r="CBX51" s="68"/>
      <c r="CBY51" s="68"/>
      <c r="CBZ51" s="68"/>
      <c r="CCA51" s="68"/>
      <c r="CCB51" s="68"/>
      <c r="CCC51" s="68"/>
      <c r="CCD51" s="68"/>
      <c r="CCE51" s="68"/>
      <c r="CCF51" s="68"/>
      <c r="CCG51" s="68"/>
      <c r="CCH51" s="68"/>
      <c r="CCI51" s="68"/>
      <c r="CCJ51" s="68"/>
      <c r="CCK51" s="68"/>
      <c r="CCL51" s="68"/>
      <c r="CCM51" s="68"/>
      <c r="CCN51" s="68"/>
      <c r="CCO51" s="68"/>
      <c r="CCP51" s="68"/>
      <c r="CCQ51" s="68"/>
      <c r="CCR51" s="68"/>
      <c r="CCS51" s="68"/>
      <c r="CCT51" s="68"/>
      <c r="CCU51" s="68"/>
      <c r="CCV51" s="68"/>
      <c r="CCW51" s="68"/>
      <c r="CCX51" s="68"/>
      <c r="CCY51" s="68"/>
      <c r="CCZ51" s="68"/>
      <c r="CDA51" s="68"/>
      <c r="CDB51" s="68"/>
      <c r="CDC51" s="68"/>
      <c r="CDD51" s="68"/>
      <c r="CDE51" s="68"/>
      <c r="CDF51" s="68"/>
      <c r="CDG51" s="68"/>
      <c r="CDH51" s="68"/>
      <c r="CDI51" s="68"/>
      <c r="CDJ51" s="68"/>
      <c r="CDK51" s="68"/>
      <c r="CDL51" s="68"/>
      <c r="CDM51" s="68"/>
      <c r="CDN51" s="68"/>
      <c r="CDO51" s="68"/>
      <c r="CDP51" s="68"/>
      <c r="CDQ51" s="68"/>
      <c r="CDR51" s="68"/>
      <c r="CDS51" s="68"/>
      <c r="CDT51" s="68"/>
      <c r="CDU51" s="68"/>
      <c r="CDV51" s="68"/>
      <c r="CDW51" s="68"/>
      <c r="CDX51" s="68"/>
      <c r="CDY51" s="68"/>
      <c r="CDZ51" s="68"/>
      <c r="CEA51" s="68"/>
      <c r="CEB51" s="68"/>
      <c r="CEC51" s="68"/>
      <c r="CED51" s="68"/>
      <c r="CEE51" s="68"/>
      <c r="CEF51" s="68"/>
      <c r="CEG51" s="68"/>
      <c r="CEH51" s="68"/>
      <c r="CEI51" s="68"/>
      <c r="CEJ51" s="68"/>
      <c r="CEK51" s="68"/>
      <c r="CEL51" s="68"/>
      <c r="CEM51" s="68"/>
      <c r="CEN51" s="68"/>
      <c r="CEO51" s="68"/>
      <c r="CEP51" s="68"/>
      <c r="CEQ51" s="68"/>
      <c r="CER51" s="68"/>
      <c r="CES51" s="68"/>
      <c r="CET51" s="68"/>
      <c r="CEU51" s="68"/>
      <c r="CEV51" s="68"/>
      <c r="CEW51" s="68"/>
      <c r="CEX51" s="68"/>
      <c r="CEY51" s="68"/>
      <c r="CEZ51" s="68"/>
      <c r="CFA51" s="68"/>
      <c r="CFB51" s="68"/>
      <c r="CFC51" s="68"/>
      <c r="CFD51" s="68"/>
      <c r="CFE51" s="68"/>
      <c r="CFF51" s="68"/>
      <c r="CFG51" s="68"/>
      <c r="CFH51" s="68"/>
      <c r="CFI51" s="68"/>
      <c r="CFJ51" s="68"/>
      <c r="CFK51" s="68"/>
      <c r="CFL51" s="68"/>
      <c r="CFM51" s="68"/>
      <c r="CFN51" s="68"/>
      <c r="CFO51" s="68"/>
      <c r="CFP51" s="68"/>
      <c r="CFQ51" s="68"/>
      <c r="CFR51" s="68"/>
      <c r="CFS51" s="68"/>
      <c r="CFT51" s="68"/>
      <c r="CFU51" s="68"/>
      <c r="CFV51" s="68"/>
      <c r="CFW51" s="68"/>
      <c r="CFX51" s="68"/>
      <c r="CFY51" s="68"/>
      <c r="CFZ51" s="68"/>
      <c r="CGA51" s="68"/>
      <c r="CGB51" s="68"/>
      <c r="CGC51" s="68"/>
      <c r="CGD51" s="68"/>
      <c r="CGE51" s="68"/>
      <c r="CGF51" s="68"/>
      <c r="CGG51" s="68"/>
      <c r="CGH51" s="68"/>
      <c r="CGI51" s="68"/>
      <c r="CGJ51" s="68"/>
      <c r="CGK51" s="68"/>
      <c r="CGL51" s="68"/>
      <c r="CGM51" s="68"/>
      <c r="CGN51" s="68"/>
      <c r="CGO51" s="68"/>
      <c r="CGP51" s="68"/>
      <c r="CGQ51" s="68"/>
      <c r="CGR51" s="68"/>
      <c r="CGS51" s="68"/>
      <c r="CGT51" s="68"/>
      <c r="CGU51" s="68"/>
      <c r="CGV51" s="68"/>
      <c r="CGW51" s="68"/>
      <c r="CGX51" s="68"/>
      <c r="CGY51" s="68"/>
      <c r="CGZ51" s="68"/>
      <c r="CHA51" s="68"/>
      <c r="CHB51" s="68"/>
      <c r="CHC51" s="68"/>
      <c r="CHD51" s="68"/>
      <c r="CHE51" s="68"/>
      <c r="CHF51" s="68"/>
      <c r="CHG51" s="68"/>
      <c r="CHH51" s="68"/>
      <c r="CHI51" s="68"/>
      <c r="CHJ51" s="68"/>
      <c r="CHK51" s="68"/>
      <c r="CHL51" s="68"/>
      <c r="CHM51" s="68"/>
      <c r="CHN51" s="68"/>
      <c r="CHO51" s="68"/>
      <c r="CHP51" s="68"/>
      <c r="CHQ51" s="68"/>
      <c r="CHR51" s="68"/>
      <c r="CHS51" s="68"/>
      <c r="CHT51" s="68"/>
      <c r="CHU51" s="68"/>
      <c r="CHV51" s="68"/>
      <c r="CHW51" s="68"/>
      <c r="CHX51" s="68"/>
      <c r="CHY51" s="68"/>
      <c r="CHZ51" s="68"/>
      <c r="CIA51" s="68"/>
      <c r="CIB51" s="68"/>
      <c r="CIC51" s="68"/>
      <c r="CID51" s="68"/>
      <c r="CIE51" s="68"/>
      <c r="CIF51" s="68"/>
      <c r="CIG51" s="68"/>
      <c r="CIH51" s="68"/>
      <c r="CII51" s="68"/>
      <c r="CIJ51" s="68"/>
      <c r="CIK51" s="68"/>
      <c r="CIL51" s="68"/>
      <c r="CIM51" s="68"/>
      <c r="CIN51" s="68"/>
      <c r="CIO51" s="68"/>
      <c r="CIP51" s="68"/>
      <c r="CIQ51" s="68"/>
      <c r="CIR51" s="68"/>
      <c r="CIS51" s="68"/>
      <c r="CIT51" s="68"/>
      <c r="CIU51" s="68"/>
      <c r="CIV51" s="68"/>
      <c r="CIW51" s="68"/>
      <c r="CIX51" s="68"/>
      <c r="CIY51" s="68"/>
      <c r="CIZ51" s="68"/>
      <c r="CJA51" s="68"/>
      <c r="CJB51" s="68"/>
      <c r="CJC51" s="68"/>
      <c r="CJD51" s="68"/>
      <c r="CJE51" s="68"/>
      <c r="CJF51" s="68"/>
      <c r="CJG51" s="68"/>
      <c r="CJH51" s="68"/>
      <c r="CJI51" s="68"/>
      <c r="CJJ51" s="68"/>
      <c r="CJK51" s="68"/>
      <c r="CJL51" s="68"/>
      <c r="CJM51" s="68"/>
      <c r="CJN51" s="68"/>
      <c r="CJO51" s="68"/>
      <c r="CJP51" s="68"/>
      <c r="CJQ51" s="68"/>
      <c r="CJR51" s="68"/>
      <c r="CJS51" s="68"/>
      <c r="CJT51" s="68"/>
      <c r="CJU51" s="68"/>
      <c r="CJV51" s="68"/>
      <c r="CJW51" s="68"/>
      <c r="CJX51" s="68"/>
      <c r="CJY51" s="68"/>
      <c r="CJZ51" s="68"/>
      <c r="CKA51" s="68"/>
      <c r="CKB51" s="68"/>
      <c r="CKC51" s="68"/>
      <c r="CKD51" s="68"/>
      <c r="CKE51" s="68"/>
      <c r="CKF51" s="68"/>
      <c r="CKG51" s="68"/>
      <c r="CKH51" s="68"/>
      <c r="CKI51" s="68"/>
      <c r="CKJ51" s="68"/>
      <c r="CKK51" s="68"/>
      <c r="CKL51" s="68"/>
      <c r="CKM51" s="68"/>
      <c r="CKN51" s="68"/>
      <c r="CKO51" s="68"/>
      <c r="CKP51" s="68"/>
      <c r="CKQ51" s="68"/>
      <c r="CKR51" s="68"/>
      <c r="CKS51" s="68"/>
      <c r="CKT51" s="68"/>
      <c r="CKU51" s="68"/>
      <c r="CKV51" s="68"/>
      <c r="CKW51" s="68"/>
      <c r="CKX51" s="68"/>
      <c r="CKY51" s="68"/>
      <c r="CKZ51" s="68"/>
      <c r="CLA51" s="68"/>
      <c r="CLB51" s="68"/>
      <c r="CLC51" s="68"/>
      <c r="CLD51" s="68"/>
      <c r="CLE51" s="68"/>
      <c r="CLF51" s="68"/>
      <c r="CLG51" s="68"/>
      <c r="CLH51" s="68"/>
      <c r="CLI51" s="68"/>
      <c r="CLJ51" s="68"/>
      <c r="CLK51" s="68"/>
      <c r="CLL51" s="68"/>
      <c r="CLM51" s="68"/>
      <c r="CLN51" s="68"/>
      <c r="CLO51" s="68"/>
      <c r="CLP51" s="68"/>
      <c r="CLQ51" s="68"/>
      <c r="CLR51" s="68"/>
      <c r="CLS51" s="68"/>
      <c r="CLT51" s="68"/>
      <c r="CLU51" s="68"/>
      <c r="CLV51" s="68"/>
      <c r="CLW51" s="68"/>
      <c r="CLX51" s="68"/>
      <c r="CLY51" s="68"/>
      <c r="CLZ51" s="68"/>
      <c r="CMA51" s="68"/>
      <c r="CMB51" s="68"/>
      <c r="CMC51" s="68"/>
      <c r="CMD51" s="68"/>
      <c r="CME51" s="68"/>
      <c r="CMF51" s="68"/>
      <c r="CMG51" s="68"/>
      <c r="CMH51" s="68"/>
      <c r="CMI51" s="68"/>
      <c r="CMJ51" s="68"/>
      <c r="CMK51" s="68"/>
      <c r="CML51" s="68"/>
      <c r="CMM51" s="68"/>
      <c r="CMN51" s="68"/>
      <c r="CMO51" s="68"/>
      <c r="CMP51" s="68"/>
      <c r="CMQ51" s="68"/>
      <c r="CMR51" s="68"/>
      <c r="CMS51" s="68"/>
      <c r="CMT51" s="68"/>
      <c r="CMU51" s="68"/>
      <c r="CMV51" s="68"/>
      <c r="CMW51" s="68"/>
      <c r="CMX51" s="68"/>
      <c r="CMY51" s="68"/>
      <c r="CMZ51" s="68"/>
      <c r="CNA51" s="68"/>
      <c r="CNB51" s="68"/>
      <c r="CNC51" s="68"/>
      <c r="CND51" s="68"/>
      <c r="CNE51" s="68"/>
      <c r="CNF51" s="68"/>
      <c r="CNG51" s="68"/>
      <c r="CNH51" s="68"/>
      <c r="CNI51" s="68"/>
      <c r="CNJ51" s="68"/>
      <c r="CNK51" s="68"/>
      <c r="CNL51" s="68"/>
      <c r="CNM51" s="68"/>
      <c r="CNN51" s="68"/>
      <c r="CNO51" s="68"/>
      <c r="CNP51" s="68"/>
      <c r="CNQ51" s="68"/>
      <c r="CNR51" s="68"/>
      <c r="CNS51" s="68"/>
      <c r="CNT51" s="68"/>
      <c r="CNU51" s="68"/>
      <c r="CNV51" s="68"/>
      <c r="CNW51" s="68"/>
      <c r="CNX51" s="68"/>
      <c r="CNY51" s="68"/>
      <c r="CNZ51" s="68"/>
      <c r="COA51" s="68"/>
      <c r="COB51" s="68"/>
      <c r="COC51" s="68"/>
      <c r="COD51" s="68"/>
      <c r="COE51" s="68"/>
      <c r="COF51" s="68"/>
      <c r="COG51" s="68"/>
      <c r="COH51" s="68"/>
      <c r="COI51" s="68"/>
      <c r="COJ51" s="68"/>
      <c r="COK51" s="68"/>
      <c r="COL51" s="68"/>
      <c r="COM51" s="68"/>
      <c r="CON51" s="68"/>
      <c r="COO51" s="68"/>
      <c r="COP51" s="68"/>
      <c r="COQ51" s="68"/>
      <c r="COR51" s="68"/>
      <c r="COS51" s="68"/>
      <c r="COT51" s="68"/>
      <c r="COU51" s="68"/>
      <c r="COV51" s="68"/>
      <c r="COW51" s="68"/>
      <c r="COX51" s="68"/>
      <c r="COY51" s="68"/>
      <c r="COZ51" s="68"/>
      <c r="CPA51" s="68"/>
      <c r="CPB51" s="68"/>
      <c r="CPC51" s="68"/>
      <c r="CPD51" s="68"/>
      <c r="CPE51" s="68"/>
      <c r="CPF51" s="68"/>
      <c r="CPG51" s="68"/>
      <c r="CPH51" s="68"/>
      <c r="CPI51" s="68"/>
      <c r="CPJ51" s="68"/>
      <c r="CPK51" s="68"/>
      <c r="CPL51" s="68"/>
      <c r="CPM51" s="68"/>
      <c r="CPN51" s="68"/>
      <c r="CPO51" s="68"/>
      <c r="CPP51" s="68"/>
      <c r="CPQ51" s="68"/>
      <c r="CPR51" s="68"/>
      <c r="CPS51" s="68"/>
      <c r="CPT51" s="68"/>
      <c r="CPU51" s="68"/>
      <c r="CPV51" s="68"/>
      <c r="CPW51" s="68"/>
      <c r="CPX51" s="68"/>
      <c r="CPY51" s="68"/>
      <c r="CPZ51" s="68"/>
      <c r="CQA51" s="68"/>
      <c r="CQB51" s="68"/>
      <c r="CQC51" s="68"/>
      <c r="CQD51" s="68"/>
      <c r="CQE51" s="68"/>
      <c r="CQF51" s="68"/>
      <c r="CQG51" s="68"/>
      <c r="CQH51" s="68"/>
      <c r="CQI51" s="68"/>
      <c r="CQJ51" s="68"/>
      <c r="CQK51" s="68"/>
      <c r="CQL51" s="68"/>
      <c r="CQM51" s="68"/>
      <c r="CQN51" s="68"/>
      <c r="CQO51" s="68"/>
      <c r="CQP51" s="68"/>
      <c r="CQQ51" s="68"/>
      <c r="CQR51" s="68"/>
      <c r="CQS51" s="68"/>
      <c r="CQT51" s="68"/>
      <c r="CQU51" s="68"/>
      <c r="CQV51" s="68"/>
      <c r="CQW51" s="68"/>
      <c r="CQX51" s="68"/>
      <c r="CQY51" s="68"/>
      <c r="CQZ51" s="68"/>
      <c r="CRA51" s="68"/>
      <c r="CRB51" s="68"/>
      <c r="CRC51" s="68"/>
      <c r="CRD51" s="68"/>
      <c r="CRE51" s="68"/>
      <c r="CRF51" s="68"/>
      <c r="CRG51" s="68"/>
      <c r="CRH51" s="68"/>
      <c r="CRI51" s="68"/>
      <c r="CRJ51" s="68"/>
      <c r="CRK51" s="68"/>
      <c r="CRL51" s="68"/>
      <c r="CRM51" s="68"/>
      <c r="CRN51" s="68"/>
      <c r="CRO51" s="68"/>
      <c r="CRP51" s="68"/>
      <c r="CRQ51" s="68"/>
      <c r="CRR51" s="68"/>
      <c r="CRS51" s="68"/>
      <c r="CRT51" s="68"/>
      <c r="CRU51" s="68"/>
      <c r="CRV51" s="68"/>
      <c r="CRW51" s="68"/>
      <c r="CRX51" s="68"/>
      <c r="CRY51" s="68"/>
      <c r="CRZ51" s="68"/>
      <c r="CSA51" s="68"/>
      <c r="CSB51" s="68"/>
      <c r="CSC51" s="68"/>
      <c r="CSD51" s="68"/>
      <c r="CSE51" s="68"/>
      <c r="CSF51" s="68"/>
      <c r="CSG51" s="68"/>
      <c r="CSH51" s="68"/>
      <c r="CSI51" s="68"/>
      <c r="CSJ51" s="68"/>
      <c r="CSK51" s="68"/>
      <c r="CSL51" s="68"/>
      <c r="CSM51" s="68"/>
      <c r="CSN51" s="68"/>
      <c r="CSO51" s="68"/>
      <c r="CSP51" s="68"/>
      <c r="CSQ51" s="68"/>
      <c r="CSR51" s="68"/>
      <c r="CSS51" s="68"/>
      <c r="CST51" s="68"/>
      <c r="CSU51" s="68"/>
      <c r="CSV51" s="68"/>
      <c r="CSW51" s="68"/>
      <c r="CSX51" s="68"/>
      <c r="CSY51" s="68"/>
      <c r="CSZ51" s="68"/>
      <c r="CTA51" s="68"/>
      <c r="CTB51" s="68"/>
      <c r="CTC51" s="68"/>
      <c r="CTD51" s="68"/>
      <c r="CTE51" s="68"/>
      <c r="CTF51" s="68"/>
      <c r="CTG51" s="68"/>
      <c r="CTH51" s="68"/>
      <c r="CTI51" s="68"/>
      <c r="CTJ51" s="68"/>
      <c r="CTK51" s="68"/>
      <c r="CTL51" s="68"/>
      <c r="CTM51" s="68"/>
      <c r="CTN51" s="68"/>
      <c r="CTO51" s="68"/>
      <c r="CTP51" s="68"/>
      <c r="CTQ51" s="68"/>
      <c r="CTR51" s="68"/>
      <c r="CTS51" s="68"/>
      <c r="CTT51" s="68"/>
      <c r="CTU51" s="68"/>
      <c r="CTV51" s="68"/>
      <c r="CTW51" s="68"/>
      <c r="CTX51" s="68"/>
      <c r="CTY51" s="68"/>
      <c r="CTZ51" s="68"/>
      <c r="CUA51" s="68"/>
      <c r="CUB51" s="68"/>
      <c r="CUC51" s="68"/>
      <c r="CUD51" s="68"/>
      <c r="CUE51" s="68"/>
      <c r="CUF51" s="68"/>
      <c r="CUG51" s="68"/>
      <c r="CUH51" s="68"/>
      <c r="CUI51" s="68"/>
      <c r="CUJ51" s="68"/>
      <c r="CUK51" s="68"/>
      <c r="CUL51" s="68"/>
      <c r="CUM51" s="68"/>
      <c r="CUN51" s="68"/>
      <c r="CUO51" s="68"/>
      <c r="CUP51" s="68"/>
      <c r="CUQ51" s="68"/>
      <c r="CUR51" s="68"/>
      <c r="CUS51" s="68"/>
      <c r="CUT51" s="68"/>
      <c r="CUU51" s="68"/>
      <c r="CUV51" s="68"/>
      <c r="CUW51" s="68"/>
      <c r="CUX51" s="68"/>
      <c r="CUY51" s="68"/>
      <c r="CUZ51" s="68"/>
      <c r="CVA51" s="68"/>
      <c r="CVB51" s="68"/>
      <c r="CVC51" s="68"/>
      <c r="CVD51" s="68"/>
      <c r="CVE51" s="68"/>
      <c r="CVF51" s="68"/>
      <c r="CVG51" s="68"/>
      <c r="CVH51" s="68"/>
      <c r="CVI51" s="68"/>
      <c r="CVJ51" s="68"/>
      <c r="CVK51" s="68"/>
      <c r="CVL51" s="68"/>
      <c r="CVM51" s="68"/>
      <c r="CVN51" s="68"/>
      <c r="CVO51" s="68"/>
      <c r="CVP51" s="68"/>
      <c r="CVQ51" s="68"/>
      <c r="CVR51" s="68"/>
      <c r="CVS51" s="68"/>
      <c r="CVT51" s="68"/>
      <c r="CVU51" s="68"/>
      <c r="CVV51" s="68"/>
      <c r="CVW51" s="68"/>
      <c r="CVX51" s="68"/>
      <c r="CVY51" s="68"/>
      <c r="CVZ51" s="68"/>
      <c r="CWA51" s="68"/>
      <c r="CWB51" s="68"/>
      <c r="CWC51" s="68"/>
      <c r="CWD51" s="68"/>
      <c r="CWE51" s="68"/>
      <c r="CWF51" s="68"/>
      <c r="CWG51" s="68"/>
      <c r="CWH51" s="68"/>
      <c r="CWI51" s="68"/>
      <c r="CWJ51" s="68"/>
      <c r="CWK51" s="68"/>
      <c r="CWL51" s="68"/>
      <c r="CWM51" s="68"/>
      <c r="CWN51" s="68"/>
      <c r="CWO51" s="68"/>
      <c r="CWP51" s="68"/>
      <c r="CWQ51" s="68"/>
      <c r="CWR51" s="68"/>
      <c r="CWS51" s="68"/>
      <c r="CWT51" s="68"/>
      <c r="CWU51" s="68"/>
      <c r="CWV51" s="68"/>
      <c r="CWW51" s="68"/>
      <c r="CWX51" s="68"/>
      <c r="CWY51" s="68"/>
      <c r="CWZ51" s="68"/>
      <c r="CXA51" s="68"/>
      <c r="CXB51" s="68"/>
      <c r="CXC51" s="68"/>
      <c r="CXD51" s="68"/>
      <c r="CXE51" s="68"/>
      <c r="CXF51" s="68"/>
      <c r="CXG51" s="68"/>
      <c r="CXH51" s="68"/>
      <c r="CXI51" s="68"/>
      <c r="CXJ51" s="68"/>
      <c r="CXK51" s="68"/>
      <c r="CXL51" s="68"/>
      <c r="CXM51" s="68"/>
      <c r="CXN51" s="68"/>
      <c r="CXO51" s="68"/>
      <c r="CXP51" s="68"/>
      <c r="CXQ51" s="68"/>
      <c r="CXR51" s="68"/>
      <c r="CXS51" s="68"/>
      <c r="CXT51" s="68"/>
      <c r="CXU51" s="68"/>
      <c r="CXV51" s="68"/>
      <c r="CXW51" s="68"/>
      <c r="CXX51" s="68"/>
      <c r="CXY51" s="68"/>
      <c r="CXZ51" s="68"/>
      <c r="CYA51" s="68"/>
      <c r="CYB51" s="68"/>
      <c r="CYC51" s="68"/>
      <c r="CYD51" s="68"/>
      <c r="CYE51" s="68"/>
      <c r="CYF51" s="68"/>
      <c r="CYG51" s="68"/>
      <c r="CYH51" s="68"/>
      <c r="CYI51" s="68"/>
      <c r="CYJ51" s="68"/>
      <c r="CYK51" s="68"/>
      <c r="CYL51" s="68"/>
      <c r="CYM51" s="68"/>
      <c r="CYN51" s="68"/>
      <c r="CYO51" s="68"/>
      <c r="CYP51" s="68"/>
      <c r="CYQ51" s="68"/>
      <c r="CYR51" s="68"/>
      <c r="CYS51" s="68"/>
      <c r="CYT51" s="68"/>
      <c r="CYU51" s="68"/>
      <c r="CYV51" s="68"/>
      <c r="CYW51" s="68"/>
      <c r="CYX51" s="68"/>
      <c r="CYY51" s="68"/>
      <c r="CYZ51" s="68"/>
      <c r="CZA51" s="68"/>
      <c r="CZB51" s="68"/>
      <c r="CZC51" s="68"/>
      <c r="CZD51" s="68"/>
      <c r="CZE51" s="68"/>
      <c r="CZF51" s="68"/>
      <c r="CZG51" s="68"/>
      <c r="CZH51" s="68"/>
      <c r="CZI51" s="68"/>
      <c r="CZJ51" s="68"/>
      <c r="CZK51" s="68"/>
      <c r="CZL51" s="68"/>
      <c r="CZM51" s="68"/>
      <c r="CZN51" s="68"/>
      <c r="CZO51" s="68"/>
      <c r="CZP51" s="68"/>
      <c r="CZQ51" s="68"/>
      <c r="CZR51" s="68"/>
      <c r="CZS51" s="68"/>
      <c r="CZT51" s="68"/>
      <c r="CZU51" s="68"/>
      <c r="CZV51" s="68"/>
      <c r="CZW51" s="68"/>
      <c r="CZX51" s="68"/>
      <c r="CZY51" s="68"/>
      <c r="CZZ51" s="68"/>
      <c r="DAA51" s="68"/>
      <c r="DAB51" s="68"/>
      <c r="DAC51" s="68"/>
      <c r="DAD51" s="68"/>
      <c r="DAE51" s="68"/>
      <c r="DAF51" s="68"/>
      <c r="DAG51" s="68"/>
      <c r="DAH51" s="68"/>
      <c r="DAI51" s="68"/>
      <c r="DAJ51" s="68"/>
      <c r="DAK51" s="68"/>
      <c r="DAL51" s="68"/>
      <c r="DAM51" s="68"/>
      <c r="DAN51" s="68"/>
      <c r="DAO51" s="68"/>
      <c r="DAP51" s="68"/>
      <c r="DAQ51" s="68"/>
      <c r="DAR51" s="68"/>
      <c r="DAS51" s="68"/>
      <c r="DAT51" s="68"/>
      <c r="DAU51" s="68"/>
      <c r="DAV51" s="68"/>
      <c r="DAW51" s="68"/>
      <c r="DAX51" s="68"/>
      <c r="DAY51" s="68"/>
      <c r="DAZ51" s="68"/>
      <c r="DBA51" s="68"/>
      <c r="DBB51" s="68"/>
      <c r="DBC51" s="68"/>
      <c r="DBD51" s="68"/>
      <c r="DBE51" s="68"/>
      <c r="DBF51" s="68"/>
      <c r="DBG51" s="68"/>
      <c r="DBH51" s="68"/>
      <c r="DBI51" s="68"/>
      <c r="DBJ51" s="68"/>
      <c r="DBK51" s="68"/>
      <c r="DBL51" s="68"/>
      <c r="DBM51" s="68"/>
      <c r="DBN51" s="68"/>
      <c r="DBO51" s="68"/>
      <c r="DBP51" s="68"/>
      <c r="DBQ51" s="68"/>
      <c r="DBR51" s="68"/>
      <c r="DBS51" s="68"/>
      <c r="DBT51" s="68"/>
      <c r="DBU51" s="68"/>
      <c r="DBV51" s="68"/>
      <c r="DBW51" s="68"/>
      <c r="DBX51" s="68"/>
      <c r="DBY51" s="68"/>
      <c r="DBZ51" s="68"/>
      <c r="DCA51" s="68"/>
      <c r="DCB51" s="68"/>
      <c r="DCC51" s="68"/>
      <c r="DCD51" s="68"/>
      <c r="DCE51" s="68"/>
      <c r="DCF51" s="68"/>
      <c r="DCG51" s="68"/>
      <c r="DCH51" s="68"/>
      <c r="DCI51" s="68"/>
      <c r="DCJ51" s="68"/>
      <c r="DCK51" s="68"/>
      <c r="DCL51" s="68"/>
      <c r="DCM51" s="68"/>
      <c r="DCN51" s="68"/>
      <c r="DCO51" s="68"/>
      <c r="DCP51" s="68"/>
      <c r="DCQ51" s="68"/>
      <c r="DCR51" s="68"/>
      <c r="DCS51" s="68"/>
      <c r="DCT51" s="68"/>
      <c r="DCU51" s="68"/>
      <c r="DCV51" s="68"/>
      <c r="DCW51" s="68"/>
      <c r="DCX51" s="68"/>
      <c r="DCY51" s="68"/>
      <c r="DCZ51" s="68"/>
      <c r="DDA51" s="68"/>
      <c r="DDB51" s="68"/>
      <c r="DDC51" s="68"/>
      <c r="DDD51" s="68"/>
      <c r="DDE51" s="68"/>
      <c r="DDF51" s="68"/>
      <c r="DDG51" s="68"/>
      <c r="DDH51" s="68"/>
      <c r="DDI51" s="68"/>
      <c r="DDJ51" s="68"/>
      <c r="DDK51" s="68"/>
      <c r="DDL51" s="68"/>
      <c r="DDM51" s="68"/>
      <c r="DDN51" s="68"/>
      <c r="DDO51" s="68"/>
      <c r="DDP51" s="68"/>
      <c r="DDQ51" s="68"/>
      <c r="DDR51" s="68"/>
      <c r="DDS51" s="68"/>
      <c r="DDT51" s="68"/>
      <c r="DDU51" s="68"/>
      <c r="DDV51" s="68"/>
      <c r="DDW51" s="68"/>
      <c r="DDX51" s="68"/>
      <c r="DDY51" s="68"/>
      <c r="DDZ51" s="68"/>
      <c r="DEA51" s="68"/>
      <c r="DEB51" s="68"/>
      <c r="DEC51" s="68"/>
      <c r="DED51" s="68"/>
      <c r="DEE51" s="68"/>
      <c r="DEF51" s="68"/>
      <c r="DEG51" s="68"/>
      <c r="DEH51" s="68"/>
      <c r="DEI51" s="68"/>
      <c r="DEJ51" s="68"/>
      <c r="DEK51" s="68"/>
      <c r="DEL51" s="68"/>
      <c r="DEM51" s="68"/>
      <c r="DEN51" s="68"/>
      <c r="DEO51" s="68"/>
      <c r="DEP51" s="68"/>
      <c r="DEQ51" s="68"/>
      <c r="DER51" s="68"/>
      <c r="DES51" s="68"/>
      <c r="DET51" s="68"/>
      <c r="DEU51" s="68"/>
      <c r="DEV51" s="68"/>
      <c r="DEW51" s="68"/>
      <c r="DEX51" s="68"/>
      <c r="DEY51" s="68"/>
      <c r="DEZ51" s="68"/>
      <c r="DFA51" s="68"/>
      <c r="DFB51" s="68"/>
      <c r="DFC51" s="68"/>
      <c r="DFD51" s="68"/>
      <c r="DFE51" s="68"/>
      <c r="DFF51" s="68"/>
      <c r="DFG51" s="68"/>
      <c r="DFH51" s="68"/>
      <c r="DFI51" s="68"/>
      <c r="DFJ51" s="68"/>
      <c r="DFK51" s="68"/>
      <c r="DFL51" s="68"/>
      <c r="DFM51" s="68"/>
      <c r="DFN51" s="68"/>
      <c r="DFO51" s="68"/>
      <c r="DFP51" s="68"/>
      <c r="DFQ51" s="68"/>
      <c r="DFR51" s="68"/>
      <c r="DFS51" s="68"/>
      <c r="DFT51" s="68"/>
      <c r="DFU51" s="68"/>
      <c r="DFV51" s="68"/>
      <c r="DFW51" s="68"/>
      <c r="DFX51" s="68"/>
      <c r="DFY51" s="68"/>
      <c r="DFZ51" s="68"/>
      <c r="DGA51" s="68"/>
      <c r="DGB51" s="68"/>
      <c r="DGC51" s="68"/>
      <c r="DGD51" s="68"/>
      <c r="DGE51" s="68"/>
      <c r="DGF51" s="68"/>
      <c r="DGG51" s="68"/>
      <c r="DGH51" s="68"/>
      <c r="DGI51" s="68"/>
      <c r="DGJ51" s="68"/>
      <c r="DGK51" s="68"/>
      <c r="DGL51" s="68"/>
      <c r="DGM51" s="68"/>
      <c r="DGN51" s="68"/>
      <c r="DGO51" s="68"/>
      <c r="DGP51" s="68"/>
      <c r="DGQ51" s="68"/>
      <c r="DGR51" s="68"/>
      <c r="DGS51" s="68"/>
      <c r="DGT51" s="68"/>
      <c r="DGU51" s="68"/>
      <c r="DGV51" s="68"/>
      <c r="DGW51" s="68"/>
      <c r="DGX51" s="68"/>
      <c r="DGY51" s="68"/>
      <c r="DGZ51" s="68"/>
      <c r="DHA51" s="68"/>
      <c r="DHB51" s="68"/>
      <c r="DHC51" s="68"/>
      <c r="DHD51" s="68"/>
      <c r="DHE51" s="68"/>
      <c r="DHF51" s="68"/>
      <c r="DHG51" s="68"/>
      <c r="DHH51" s="68"/>
      <c r="DHI51" s="68"/>
      <c r="DHJ51" s="68"/>
      <c r="DHK51" s="68"/>
      <c r="DHL51" s="68"/>
      <c r="DHM51" s="68"/>
      <c r="DHN51" s="68"/>
      <c r="DHO51" s="68"/>
      <c r="DHP51" s="68"/>
      <c r="DHQ51" s="68"/>
      <c r="DHR51" s="68"/>
      <c r="DHS51" s="68"/>
      <c r="DHT51" s="68"/>
      <c r="DHU51" s="68"/>
      <c r="DHV51" s="68"/>
      <c r="DHW51" s="68"/>
      <c r="DHX51" s="68"/>
      <c r="DHY51" s="68"/>
      <c r="DHZ51" s="68"/>
      <c r="DIA51" s="68"/>
      <c r="DIB51" s="68"/>
      <c r="DIC51" s="68"/>
      <c r="DID51" s="68"/>
      <c r="DIE51" s="68"/>
      <c r="DIF51" s="68"/>
      <c r="DIG51" s="68"/>
      <c r="DIH51" s="68"/>
      <c r="DII51" s="68"/>
      <c r="DIJ51" s="68"/>
      <c r="DIK51" s="68"/>
      <c r="DIL51" s="68"/>
      <c r="DIM51" s="68"/>
      <c r="DIN51" s="68"/>
      <c r="DIO51" s="68"/>
      <c r="DIP51" s="68"/>
      <c r="DIQ51" s="68"/>
      <c r="DIR51" s="68"/>
      <c r="DIS51" s="68"/>
      <c r="DIT51" s="68"/>
      <c r="DIU51" s="68"/>
      <c r="DIV51" s="68"/>
      <c r="DIW51" s="68"/>
      <c r="DIX51" s="68"/>
      <c r="DIY51" s="68"/>
      <c r="DIZ51" s="68"/>
      <c r="DJA51" s="68"/>
      <c r="DJB51" s="68"/>
      <c r="DJC51" s="68"/>
      <c r="DJD51" s="68"/>
      <c r="DJE51" s="68"/>
      <c r="DJF51" s="68"/>
      <c r="DJG51" s="68"/>
      <c r="DJH51" s="68"/>
      <c r="DJI51" s="68"/>
      <c r="DJJ51" s="68"/>
      <c r="DJK51" s="68"/>
      <c r="DJL51" s="68"/>
      <c r="DJM51" s="68"/>
      <c r="DJN51" s="68"/>
      <c r="DJO51" s="68"/>
      <c r="DJP51" s="68"/>
      <c r="DJQ51" s="68"/>
      <c r="DJR51" s="68"/>
      <c r="DJS51" s="68"/>
      <c r="DJT51" s="68"/>
      <c r="DJU51" s="68"/>
      <c r="DJV51" s="68"/>
      <c r="DJW51" s="68"/>
      <c r="DJX51" s="68"/>
      <c r="DJY51" s="68"/>
      <c r="DJZ51" s="68"/>
      <c r="DKA51" s="68"/>
      <c r="DKB51" s="68"/>
      <c r="DKC51" s="68"/>
      <c r="DKD51" s="68"/>
      <c r="DKE51" s="68"/>
      <c r="DKF51" s="68"/>
      <c r="DKG51" s="68"/>
      <c r="DKH51" s="68"/>
      <c r="DKI51" s="68"/>
      <c r="DKJ51" s="68"/>
      <c r="DKK51" s="68"/>
      <c r="DKL51" s="68"/>
      <c r="DKM51" s="68"/>
      <c r="DKN51" s="68"/>
      <c r="DKO51" s="68"/>
      <c r="DKP51" s="68"/>
      <c r="DKQ51" s="68"/>
      <c r="DKR51" s="68"/>
      <c r="DKS51" s="68"/>
      <c r="DKT51" s="68"/>
      <c r="DKU51" s="68"/>
      <c r="DKV51" s="68"/>
      <c r="DKW51" s="68"/>
      <c r="DKX51" s="68"/>
      <c r="DKY51" s="68"/>
      <c r="DKZ51" s="68"/>
      <c r="DLA51" s="68"/>
      <c r="DLB51" s="68"/>
      <c r="DLC51" s="68"/>
      <c r="DLD51" s="68"/>
      <c r="DLE51" s="68"/>
      <c r="DLF51" s="68"/>
      <c r="DLG51" s="68"/>
      <c r="DLH51" s="68"/>
      <c r="DLI51" s="68"/>
      <c r="DLJ51" s="68"/>
      <c r="DLK51" s="68"/>
      <c r="DLL51" s="68"/>
      <c r="DLM51" s="68"/>
      <c r="DLN51" s="68"/>
      <c r="DLO51" s="68"/>
      <c r="DLP51" s="68"/>
      <c r="DLQ51" s="68"/>
      <c r="DLR51" s="68"/>
      <c r="DLS51" s="68"/>
      <c r="DLT51" s="68"/>
      <c r="DLU51" s="68"/>
      <c r="DLV51" s="68"/>
      <c r="DLW51" s="68"/>
      <c r="DLX51" s="68"/>
      <c r="DLY51" s="68"/>
      <c r="DLZ51" s="68"/>
      <c r="DMA51" s="68"/>
      <c r="DMB51" s="68"/>
      <c r="DMC51" s="68"/>
      <c r="DMD51" s="68"/>
      <c r="DME51" s="68"/>
      <c r="DMF51" s="68"/>
      <c r="DMG51" s="68"/>
      <c r="DMH51" s="68"/>
      <c r="DMI51" s="68"/>
      <c r="DMJ51" s="68"/>
      <c r="DMK51" s="68"/>
      <c r="DML51" s="68"/>
      <c r="DMM51" s="68"/>
      <c r="DMN51" s="68"/>
      <c r="DMO51" s="68"/>
      <c r="DMP51" s="68"/>
      <c r="DMQ51" s="68"/>
      <c r="DMR51" s="68"/>
      <c r="DMS51" s="68"/>
      <c r="DMT51" s="68"/>
      <c r="DMU51" s="68"/>
      <c r="DMV51" s="68"/>
      <c r="DMW51" s="68"/>
      <c r="DMX51" s="68"/>
      <c r="DMY51" s="68"/>
      <c r="DMZ51" s="68"/>
      <c r="DNA51" s="68"/>
      <c r="DNB51" s="68"/>
      <c r="DNC51" s="68"/>
      <c r="DND51" s="68"/>
      <c r="DNE51" s="68"/>
      <c r="DNF51" s="68"/>
      <c r="DNG51" s="68"/>
      <c r="DNH51" s="68"/>
      <c r="DNI51" s="68"/>
      <c r="DNJ51" s="68"/>
      <c r="DNK51" s="68"/>
      <c r="DNL51" s="68"/>
      <c r="DNM51" s="68"/>
      <c r="DNN51" s="68"/>
      <c r="DNO51" s="68"/>
      <c r="DNP51" s="68"/>
      <c r="DNQ51" s="68"/>
      <c r="DNR51" s="68"/>
      <c r="DNS51" s="68"/>
      <c r="DNT51" s="68"/>
      <c r="DNU51" s="68"/>
      <c r="DNV51" s="68"/>
      <c r="DNW51" s="68"/>
      <c r="DNX51" s="68"/>
      <c r="DNY51" s="68"/>
      <c r="DNZ51" s="68"/>
      <c r="DOA51" s="68"/>
      <c r="DOB51" s="68"/>
      <c r="DOC51" s="68"/>
      <c r="DOD51" s="68"/>
      <c r="DOE51" s="68"/>
      <c r="DOF51" s="68"/>
      <c r="DOG51" s="68"/>
      <c r="DOH51" s="68"/>
      <c r="DOI51" s="68"/>
      <c r="DOJ51" s="68"/>
      <c r="DOK51" s="68"/>
      <c r="DOL51" s="68"/>
      <c r="DOM51" s="68"/>
      <c r="DON51" s="68"/>
      <c r="DOO51" s="68"/>
      <c r="DOP51" s="68"/>
      <c r="DOQ51" s="68"/>
      <c r="DOR51" s="68"/>
      <c r="DOS51" s="68"/>
      <c r="DOT51" s="68"/>
      <c r="DOU51" s="68"/>
      <c r="DOV51" s="68"/>
      <c r="DOW51" s="68"/>
      <c r="DOX51" s="68"/>
      <c r="DOY51" s="68"/>
      <c r="DOZ51" s="68"/>
      <c r="DPA51" s="68"/>
      <c r="DPB51" s="68"/>
      <c r="DPC51" s="68"/>
      <c r="DPD51" s="68"/>
      <c r="DPE51" s="68"/>
      <c r="DPF51" s="68"/>
      <c r="DPG51" s="68"/>
      <c r="DPH51" s="68"/>
      <c r="DPI51" s="68"/>
      <c r="DPJ51" s="68"/>
      <c r="DPK51" s="68"/>
      <c r="DPL51" s="68"/>
      <c r="DPM51" s="68"/>
      <c r="DPN51" s="68"/>
      <c r="DPO51" s="68"/>
      <c r="DPP51" s="68"/>
      <c r="DPQ51" s="68"/>
      <c r="DPR51" s="68"/>
      <c r="DPS51" s="68"/>
      <c r="DPT51" s="68"/>
      <c r="DPU51" s="68"/>
      <c r="DPV51" s="68"/>
      <c r="DPW51" s="68"/>
      <c r="DPX51" s="68"/>
      <c r="DPY51" s="68"/>
      <c r="DPZ51" s="68"/>
      <c r="DQA51" s="68"/>
      <c r="DQB51" s="68"/>
      <c r="DQC51" s="68"/>
      <c r="DQD51" s="68"/>
      <c r="DQE51" s="68"/>
      <c r="DQF51" s="68"/>
      <c r="DQG51" s="68"/>
      <c r="DQH51" s="68"/>
      <c r="DQI51" s="68"/>
      <c r="DQJ51" s="68"/>
      <c r="DQK51" s="68"/>
      <c r="DQL51" s="68"/>
      <c r="DQM51" s="68"/>
      <c r="DQN51" s="68"/>
      <c r="DQO51" s="68"/>
      <c r="DQP51" s="68"/>
      <c r="DQQ51" s="68"/>
      <c r="DQR51" s="68"/>
      <c r="DQS51" s="68"/>
      <c r="DQT51" s="68"/>
      <c r="DQU51" s="68"/>
      <c r="DQV51" s="68"/>
      <c r="DQW51" s="68"/>
      <c r="DQX51" s="68"/>
      <c r="DQY51" s="68"/>
      <c r="DQZ51" s="68"/>
      <c r="DRA51" s="68"/>
      <c r="DRB51" s="68"/>
      <c r="DRC51" s="68"/>
      <c r="DRD51" s="68"/>
      <c r="DRE51" s="68"/>
      <c r="DRF51" s="68"/>
      <c r="DRG51" s="68"/>
      <c r="DRH51" s="68"/>
      <c r="DRI51" s="68"/>
      <c r="DRJ51" s="68"/>
      <c r="DRK51" s="68"/>
      <c r="DRL51" s="68"/>
      <c r="DRM51" s="68"/>
      <c r="DRN51" s="68"/>
      <c r="DRO51" s="68"/>
      <c r="DRP51" s="68"/>
      <c r="DRQ51" s="68"/>
      <c r="DRR51" s="68"/>
      <c r="DRS51" s="68"/>
      <c r="DRT51" s="68"/>
      <c r="DRU51" s="68"/>
      <c r="DRV51" s="68"/>
      <c r="DRW51" s="68"/>
      <c r="DRX51" s="68"/>
      <c r="DRY51" s="68"/>
      <c r="DRZ51" s="68"/>
      <c r="DSA51" s="68"/>
      <c r="DSB51" s="68"/>
      <c r="DSC51" s="68"/>
      <c r="DSD51" s="68"/>
      <c r="DSE51" s="68"/>
      <c r="DSF51" s="68"/>
      <c r="DSG51" s="68"/>
      <c r="DSH51" s="68"/>
      <c r="DSI51" s="68"/>
      <c r="DSJ51" s="68"/>
      <c r="DSK51" s="68"/>
      <c r="DSL51" s="68"/>
      <c r="DSM51" s="68"/>
      <c r="DSN51" s="68"/>
      <c r="DSO51" s="68"/>
      <c r="DSP51" s="68"/>
      <c r="DSQ51" s="68"/>
      <c r="DSR51" s="68"/>
      <c r="DSS51" s="68"/>
      <c r="DST51" s="68"/>
      <c r="DSU51" s="68"/>
      <c r="DSV51" s="68"/>
      <c r="DSW51" s="68"/>
      <c r="DSX51" s="68"/>
      <c r="DSY51" s="68"/>
      <c r="DSZ51" s="68"/>
      <c r="DTA51" s="68"/>
      <c r="DTB51" s="68"/>
      <c r="DTC51" s="68"/>
      <c r="DTD51" s="68"/>
      <c r="DTE51" s="68"/>
      <c r="DTF51" s="68"/>
      <c r="DTG51" s="68"/>
      <c r="DTH51" s="68"/>
      <c r="DTI51" s="68"/>
      <c r="DTJ51" s="68"/>
      <c r="DTK51" s="68"/>
      <c r="DTL51" s="68"/>
      <c r="DTM51" s="68"/>
      <c r="DTN51" s="68"/>
      <c r="DTO51" s="68"/>
      <c r="DTP51" s="68"/>
      <c r="DTQ51" s="68"/>
      <c r="DTR51" s="68"/>
      <c r="DTS51" s="68"/>
      <c r="DTT51" s="68"/>
      <c r="DTU51" s="68"/>
      <c r="DTV51" s="68"/>
      <c r="DTW51" s="68"/>
      <c r="DTX51" s="68"/>
      <c r="DTY51" s="68"/>
      <c r="DTZ51" s="68"/>
      <c r="DUA51" s="68"/>
      <c r="DUB51" s="68"/>
      <c r="DUC51" s="68"/>
      <c r="DUD51" s="68"/>
      <c r="DUE51" s="68"/>
      <c r="DUF51" s="68"/>
      <c r="DUG51" s="68"/>
      <c r="DUH51" s="68"/>
      <c r="DUI51" s="68"/>
      <c r="DUJ51" s="68"/>
      <c r="DUK51" s="68"/>
      <c r="DUL51" s="68"/>
      <c r="DUM51" s="68"/>
      <c r="DUN51" s="68"/>
      <c r="DUO51" s="68"/>
      <c r="DUP51" s="68"/>
      <c r="DUQ51" s="68"/>
      <c r="DUR51" s="68"/>
      <c r="DUS51" s="68"/>
      <c r="DUT51" s="68"/>
      <c r="DUU51" s="68"/>
      <c r="DUV51" s="68"/>
      <c r="DUW51" s="68"/>
      <c r="DUX51" s="68"/>
      <c r="DUY51" s="68"/>
      <c r="DUZ51" s="68"/>
      <c r="DVA51" s="68"/>
      <c r="DVB51" s="68"/>
      <c r="DVC51" s="68"/>
      <c r="DVD51" s="68"/>
      <c r="DVE51" s="68"/>
      <c r="DVF51" s="68"/>
      <c r="DVG51" s="68"/>
      <c r="DVH51" s="68"/>
      <c r="DVI51" s="68"/>
      <c r="DVJ51" s="68"/>
      <c r="DVK51" s="68"/>
      <c r="DVL51" s="68"/>
      <c r="DVM51" s="68"/>
      <c r="DVN51" s="68"/>
      <c r="DVO51" s="68"/>
      <c r="DVP51" s="68"/>
      <c r="DVQ51" s="68"/>
      <c r="DVR51" s="68"/>
      <c r="DVS51" s="68"/>
      <c r="DVT51" s="68"/>
      <c r="DVU51" s="68"/>
      <c r="DVV51" s="68"/>
      <c r="DVW51" s="68"/>
      <c r="DVX51" s="68"/>
      <c r="DVY51" s="68"/>
      <c r="DVZ51" s="68"/>
      <c r="DWA51" s="68"/>
      <c r="DWB51" s="68"/>
      <c r="DWC51" s="68"/>
      <c r="DWD51" s="68"/>
      <c r="DWE51" s="68"/>
      <c r="DWF51" s="68"/>
      <c r="DWG51" s="68"/>
      <c r="DWH51" s="68"/>
      <c r="DWI51" s="68"/>
      <c r="DWJ51" s="68"/>
      <c r="DWK51" s="68"/>
      <c r="DWL51" s="68"/>
      <c r="DWM51" s="68"/>
      <c r="DWN51" s="68"/>
      <c r="DWO51" s="68"/>
      <c r="DWP51" s="68"/>
      <c r="DWQ51" s="68"/>
      <c r="DWR51" s="68"/>
      <c r="DWS51" s="68"/>
      <c r="DWT51" s="68"/>
      <c r="DWU51" s="68"/>
      <c r="DWV51" s="68"/>
      <c r="DWW51" s="68"/>
      <c r="DWX51" s="68"/>
      <c r="DWY51" s="68"/>
      <c r="DWZ51" s="68"/>
      <c r="DXA51" s="68"/>
      <c r="DXB51" s="68"/>
      <c r="DXC51" s="68"/>
      <c r="DXD51" s="68"/>
      <c r="DXE51" s="68"/>
      <c r="DXF51" s="68"/>
      <c r="DXG51" s="68"/>
      <c r="DXH51" s="68"/>
      <c r="DXI51" s="68"/>
      <c r="DXJ51" s="68"/>
      <c r="DXK51" s="68"/>
      <c r="DXL51" s="68"/>
      <c r="DXM51" s="68"/>
      <c r="DXN51" s="68"/>
      <c r="DXO51" s="68"/>
      <c r="DXP51" s="68"/>
      <c r="DXQ51" s="68"/>
      <c r="DXR51" s="68"/>
      <c r="DXS51" s="68"/>
      <c r="DXT51" s="68"/>
      <c r="DXU51" s="68"/>
      <c r="DXV51" s="68"/>
      <c r="DXW51" s="68"/>
      <c r="DXX51" s="68"/>
      <c r="DXY51" s="68"/>
      <c r="DXZ51" s="68"/>
      <c r="DYA51" s="68"/>
      <c r="DYB51" s="68"/>
      <c r="DYC51" s="68"/>
      <c r="DYD51" s="68"/>
      <c r="DYE51" s="68"/>
      <c r="DYF51" s="68"/>
      <c r="DYG51" s="68"/>
      <c r="DYH51" s="68"/>
      <c r="DYI51" s="68"/>
      <c r="DYJ51" s="68"/>
      <c r="DYK51" s="68"/>
      <c r="DYL51" s="68"/>
      <c r="DYM51" s="68"/>
      <c r="DYN51" s="68"/>
      <c r="DYO51" s="68"/>
      <c r="DYP51" s="68"/>
      <c r="DYQ51" s="68"/>
      <c r="DYR51" s="68"/>
      <c r="DYS51" s="68"/>
      <c r="DYT51" s="68"/>
      <c r="DYU51" s="68"/>
      <c r="DYV51" s="68"/>
      <c r="DYW51" s="68"/>
      <c r="DYX51" s="68"/>
      <c r="DYY51" s="68"/>
      <c r="DYZ51" s="68"/>
      <c r="DZA51" s="68"/>
      <c r="DZB51" s="68"/>
      <c r="DZC51" s="68"/>
      <c r="DZD51" s="68"/>
      <c r="DZE51" s="68"/>
      <c r="DZF51" s="68"/>
      <c r="DZG51" s="68"/>
      <c r="DZH51" s="68"/>
      <c r="DZI51" s="68"/>
      <c r="DZJ51" s="68"/>
      <c r="DZK51" s="68"/>
      <c r="DZL51" s="68"/>
      <c r="DZM51" s="68"/>
      <c r="DZN51" s="68"/>
      <c r="DZO51" s="68"/>
      <c r="DZP51" s="68"/>
      <c r="DZQ51" s="68"/>
      <c r="DZR51" s="68"/>
      <c r="DZS51" s="68"/>
      <c r="DZT51" s="68"/>
      <c r="DZU51" s="68"/>
      <c r="DZV51" s="68"/>
      <c r="DZW51" s="68"/>
      <c r="DZX51" s="68"/>
      <c r="DZY51" s="68"/>
      <c r="DZZ51" s="68"/>
      <c r="EAA51" s="68"/>
      <c r="EAB51" s="68"/>
      <c r="EAC51" s="68"/>
      <c r="EAD51" s="68"/>
      <c r="EAE51" s="68"/>
      <c r="EAF51" s="68"/>
      <c r="EAG51" s="68"/>
      <c r="EAH51" s="68"/>
      <c r="EAI51" s="68"/>
      <c r="EAJ51" s="68"/>
      <c r="EAK51" s="68"/>
      <c r="EAL51" s="68"/>
      <c r="EAM51" s="68"/>
      <c r="EAN51" s="68"/>
      <c r="EAO51" s="68"/>
      <c r="EAP51" s="68"/>
      <c r="EAQ51" s="68"/>
      <c r="EAR51" s="68"/>
      <c r="EAS51" s="68"/>
      <c r="EAT51" s="68"/>
      <c r="EAU51" s="68"/>
      <c r="EAV51" s="68"/>
      <c r="EAW51" s="68"/>
      <c r="EAX51" s="68"/>
      <c r="EAY51" s="68"/>
      <c r="EAZ51" s="68"/>
      <c r="EBA51" s="68"/>
      <c r="EBB51" s="68"/>
      <c r="EBC51" s="68"/>
      <c r="EBD51" s="68"/>
      <c r="EBE51" s="68"/>
      <c r="EBF51" s="68"/>
      <c r="EBG51" s="68"/>
      <c r="EBH51" s="68"/>
      <c r="EBI51" s="68"/>
      <c r="EBJ51" s="68"/>
      <c r="EBK51" s="68"/>
      <c r="EBL51" s="68"/>
      <c r="EBM51" s="68"/>
      <c r="EBN51" s="68"/>
      <c r="EBO51" s="68"/>
      <c r="EBP51" s="68"/>
      <c r="EBQ51" s="68"/>
      <c r="EBR51" s="68"/>
      <c r="EBS51" s="68"/>
      <c r="EBT51" s="68"/>
      <c r="EBU51" s="68"/>
      <c r="EBV51" s="68"/>
      <c r="EBW51" s="68"/>
      <c r="EBX51" s="68"/>
      <c r="EBY51" s="68"/>
      <c r="EBZ51" s="68"/>
      <c r="ECA51" s="68"/>
      <c r="ECB51" s="68"/>
      <c r="ECC51" s="68"/>
      <c r="ECD51" s="68"/>
      <c r="ECE51" s="68"/>
      <c r="ECF51" s="68"/>
      <c r="ECG51" s="68"/>
      <c r="ECH51" s="68"/>
      <c r="ECI51" s="68"/>
      <c r="ECJ51" s="68"/>
      <c r="ECK51" s="68"/>
      <c r="ECL51" s="68"/>
      <c r="ECM51" s="68"/>
      <c r="ECN51" s="68"/>
      <c r="ECO51" s="68"/>
      <c r="ECP51" s="68"/>
      <c r="ECQ51" s="68"/>
      <c r="ECR51" s="68"/>
      <c r="ECS51" s="68"/>
      <c r="ECT51" s="68"/>
      <c r="ECU51" s="68"/>
      <c r="ECV51" s="68"/>
      <c r="ECW51" s="68"/>
      <c r="ECX51" s="68"/>
      <c r="ECY51" s="68"/>
      <c r="ECZ51" s="68"/>
      <c r="EDA51" s="68"/>
      <c r="EDB51" s="68"/>
      <c r="EDC51" s="68"/>
      <c r="EDD51" s="68"/>
      <c r="EDE51" s="68"/>
      <c r="EDF51" s="68"/>
      <c r="EDG51" s="68"/>
      <c r="EDH51" s="68"/>
      <c r="EDI51" s="68"/>
      <c r="EDJ51" s="68"/>
      <c r="EDK51" s="68"/>
      <c r="EDL51" s="68"/>
      <c r="EDM51" s="68"/>
      <c r="EDN51" s="68"/>
      <c r="EDO51" s="68"/>
      <c r="EDP51" s="68"/>
      <c r="EDQ51" s="68"/>
      <c r="EDR51" s="68"/>
      <c r="EDS51" s="68"/>
      <c r="EDT51" s="68"/>
      <c r="EDU51" s="68"/>
      <c r="EDV51" s="68"/>
      <c r="EDW51" s="68"/>
      <c r="EDX51" s="68"/>
      <c r="EDY51" s="68"/>
      <c r="EDZ51" s="68"/>
      <c r="EEA51" s="68"/>
      <c r="EEB51" s="68"/>
      <c r="EEC51" s="68"/>
      <c r="EED51" s="68"/>
      <c r="EEE51" s="68"/>
      <c r="EEF51" s="68"/>
      <c r="EEG51" s="68"/>
      <c r="EEH51" s="68"/>
      <c r="EEI51" s="68"/>
      <c r="EEJ51" s="68"/>
      <c r="EEK51" s="68"/>
      <c r="EEL51" s="68"/>
      <c r="EEM51" s="68"/>
      <c r="EEN51" s="68"/>
      <c r="EEO51" s="68"/>
      <c r="EEP51" s="68"/>
      <c r="EEQ51" s="68"/>
      <c r="EER51" s="68"/>
      <c r="EES51" s="68"/>
      <c r="EET51" s="68"/>
      <c r="EEU51" s="68"/>
      <c r="EEV51" s="68"/>
      <c r="EEW51" s="68"/>
      <c r="EEX51" s="68"/>
      <c r="EEY51" s="68"/>
      <c r="EEZ51" s="68"/>
      <c r="EFA51" s="68"/>
      <c r="EFB51" s="68"/>
      <c r="EFC51" s="68"/>
      <c r="EFD51" s="68"/>
      <c r="EFE51" s="68"/>
      <c r="EFF51" s="68"/>
      <c r="EFG51" s="68"/>
      <c r="EFH51" s="68"/>
      <c r="EFI51" s="68"/>
      <c r="EFJ51" s="68"/>
      <c r="EFK51" s="68"/>
      <c r="EFL51" s="68"/>
      <c r="EFM51" s="68"/>
      <c r="EFN51" s="68"/>
      <c r="EFO51" s="68"/>
      <c r="EFP51" s="68"/>
      <c r="EFQ51" s="68"/>
      <c r="EFR51" s="68"/>
      <c r="EFS51" s="68"/>
      <c r="EFT51" s="68"/>
      <c r="EFU51" s="68"/>
      <c r="EFV51" s="68"/>
      <c r="EFW51" s="68"/>
      <c r="EFX51" s="68"/>
      <c r="EFY51" s="68"/>
      <c r="EFZ51" s="68"/>
      <c r="EGA51" s="68"/>
      <c r="EGB51" s="68"/>
      <c r="EGC51" s="68"/>
      <c r="EGD51" s="68"/>
      <c r="EGE51" s="68"/>
      <c r="EGF51" s="68"/>
      <c r="EGG51" s="68"/>
      <c r="EGH51" s="68"/>
      <c r="EGI51" s="68"/>
      <c r="EGJ51" s="68"/>
      <c r="EGK51" s="68"/>
      <c r="EGL51" s="68"/>
      <c r="EGM51" s="68"/>
      <c r="EGN51" s="68"/>
      <c r="EGO51" s="68"/>
      <c r="EGP51" s="68"/>
      <c r="EGQ51" s="68"/>
      <c r="EGR51" s="68"/>
      <c r="EGS51" s="68"/>
      <c r="EGT51" s="68"/>
      <c r="EGU51" s="68"/>
      <c r="EGV51" s="68"/>
      <c r="EGW51" s="68"/>
      <c r="EGX51" s="68"/>
      <c r="EGY51" s="68"/>
      <c r="EGZ51" s="68"/>
      <c r="EHA51" s="68"/>
      <c r="EHB51" s="68"/>
      <c r="EHC51" s="68"/>
      <c r="EHD51" s="68"/>
      <c r="EHE51" s="68"/>
      <c r="EHF51" s="68"/>
      <c r="EHG51" s="68"/>
      <c r="EHH51" s="68"/>
      <c r="EHI51" s="68"/>
      <c r="EHJ51" s="68"/>
      <c r="EHK51" s="68"/>
      <c r="EHL51" s="68"/>
      <c r="EHM51" s="68"/>
      <c r="EHN51" s="68"/>
      <c r="EHO51" s="68"/>
      <c r="EHP51" s="68"/>
      <c r="EHQ51" s="68"/>
      <c r="EHR51" s="68"/>
      <c r="EHS51" s="68"/>
      <c r="EHT51" s="68"/>
      <c r="EHU51" s="68"/>
      <c r="EHV51" s="68"/>
      <c r="EHW51" s="68"/>
      <c r="EHX51" s="68"/>
      <c r="EHY51" s="68"/>
      <c r="EHZ51" s="68"/>
      <c r="EIA51" s="68"/>
      <c r="EIB51" s="68"/>
      <c r="EIC51" s="68"/>
      <c r="EID51" s="68"/>
      <c r="EIE51" s="68"/>
      <c r="EIF51" s="68"/>
      <c r="EIG51" s="68"/>
      <c r="EIH51" s="68"/>
      <c r="EII51" s="68"/>
      <c r="EIJ51" s="68"/>
      <c r="EIK51" s="68"/>
      <c r="EIL51" s="68"/>
      <c r="EIM51" s="68"/>
      <c r="EIN51" s="68"/>
      <c r="EIO51" s="68"/>
      <c r="EIP51" s="68"/>
      <c r="EIQ51" s="68"/>
      <c r="EIR51" s="68"/>
      <c r="EIS51" s="68"/>
      <c r="EIT51" s="68"/>
      <c r="EIU51" s="68"/>
      <c r="EIV51" s="68"/>
      <c r="EIW51" s="68"/>
      <c r="EIX51" s="68"/>
      <c r="EIY51" s="68"/>
      <c r="EIZ51" s="68"/>
      <c r="EJA51" s="68"/>
      <c r="EJB51" s="68"/>
      <c r="EJC51" s="68"/>
      <c r="EJD51" s="68"/>
      <c r="EJE51" s="68"/>
      <c r="EJF51" s="68"/>
      <c r="EJG51" s="68"/>
      <c r="EJH51" s="68"/>
      <c r="EJI51" s="68"/>
      <c r="EJJ51" s="68"/>
      <c r="EJK51" s="68"/>
      <c r="EJL51" s="68"/>
      <c r="EJM51" s="68"/>
      <c r="EJN51" s="68"/>
      <c r="EJO51" s="68"/>
      <c r="EJP51" s="68"/>
      <c r="EJQ51" s="68"/>
      <c r="EJR51" s="68"/>
      <c r="EJS51" s="68"/>
      <c r="EJT51" s="68"/>
      <c r="EJU51" s="68"/>
      <c r="EJV51" s="68"/>
      <c r="EJW51" s="68"/>
      <c r="EJX51" s="68"/>
      <c r="EJY51" s="68"/>
      <c r="EJZ51" s="68"/>
      <c r="EKA51" s="68"/>
      <c r="EKB51" s="68"/>
      <c r="EKC51" s="68"/>
      <c r="EKD51" s="68"/>
      <c r="EKE51" s="68"/>
      <c r="EKF51" s="68"/>
      <c r="EKG51" s="68"/>
      <c r="EKH51" s="68"/>
      <c r="EKI51" s="68"/>
      <c r="EKJ51" s="68"/>
      <c r="EKK51" s="68"/>
      <c r="EKL51" s="68"/>
      <c r="EKM51" s="68"/>
      <c r="EKN51" s="68"/>
      <c r="EKO51" s="68"/>
      <c r="EKP51" s="68"/>
      <c r="EKQ51" s="68"/>
      <c r="EKR51" s="68"/>
      <c r="EKS51" s="68"/>
      <c r="EKT51" s="68"/>
      <c r="EKU51" s="68"/>
      <c r="EKV51" s="68"/>
      <c r="EKW51" s="68"/>
      <c r="EKX51" s="68"/>
      <c r="EKY51" s="68"/>
      <c r="EKZ51" s="68"/>
      <c r="ELA51" s="68"/>
      <c r="ELB51" s="68"/>
      <c r="ELC51" s="68"/>
      <c r="ELD51" s="68"/>
      <c r="ELE51" s="68"/>
      <c r="ELF51" s="68"/>
      <c r="ELG51" s="68"/>
      <c r="ELH51" s="68"/>
      <c r="ELI51" s="68"/>
      <c r="ELJ51" s="68"/>
      <c r="ELK51" s="68"/>
      <c r="ELL51" s="68"/>
      <c r="ELM51" s="68"/>
      <c r="ELN51" s="68"/>
      <c r="ELO51" s="68"/>
      <c r="ELP51" s="68"/>
      <c r="ELQ51" s="68"/>
      <c r="ELR51" s="68"/>
      <c r="ELS51" s="68"/>
      <c r="ELT51" s="68"/>
      <c r="ELU51" s="68"/>
      <c r="ELV51" s="68"/>
      <c r="ELW51" s="68"/>
      <c r="ELX51" s="68"/>
      <c r="ELY51" s="68"/>
      <c r="ELZ51" s="68"/>
      <c r="EMA51" s="68"/>
      <c r="EMB51" s="68"/>
      <c r="EMC51" s="68"/>
      <c r="EMD51" s="68"/>
      <c r="EME51" s="68"/>
      <c r="EMF51" s="68"/>
      <c r="EMG51" s="68"/>
      <c r="EMH51" s="68"/>
      <c r="EMI51" s="68"/>
      <c r="EMJ51" s="68"/>
      <c r="EMK51" s="68"/>
      <c r="EML51" s="68"/>
      <c r="EMM51" s="68"/>
      <c r="EMN51" s="68"/>
      <c r="EMO51" s="68"/>
      <c r="EMP51" s="68"/>
      <c r="EMQ51" s="68"/>
      <c r="EMR51" s="68"/>
      <c r="EMS51" s="68"/>
      <c r="EMT51" s="68"/>
      <c r="EMU51" s="68"/>
      <c r="EMV51" s="68"/>
      <c r="EMW51" s="68"/>
      <c r="EMX51" s="68"/>
      <c r="EMY51" s="68"/>
      <c r="EMZ51" s="68"/>
      <c r="ENA51" s="68"/>
      <c r="ENB51" s="68"/>
      <c r="ENC51" s="68"/>
      <c r="END51" s="68"/>
      <c r="ENE51" s="68"/>
      <c r="ENF51" s="68"/>
      <c r="ENG51" s="68"/>
      <c r="ENH51" s="68"/>
      <c r="ENI51" s="68"/>
      <c r="ENJ51" s="68"/>
      <c r="ENK51" s="68"/>
      <c r="ENL51" s="68"/>
      <c r="ENM51" s="68"/>
      <c r="ENN51" s="68"/>
      <c r="ENO51" s="68"/>
      <c r="ENP51" s="68"/>
      <c r="ENQ51" s="68"/>
      <c r="ENR51" s="68"/>
      <c r="ENS51" s="68"/>
      <c r="ENT51" s="68"/>
      <c r="ENU51" s="68"/>
      <c r="ENV51" s="68"/>
      <c r="ENW51" s="68"/>
      <c r="ENX51" s="68"/>
      <c r="ENY51" s="68"/>
      <c r="ENZ51" s="68"/>
      <c r="EOA51" s="68"/>
      <c r="EOB51" s="68"/>
      <c r="EOC51" s="68"/>
      <c r="EOD51" s="68"/>
      <c r="EOE51" s="68"/>
      <c r="EOF51" s="68"/>
      <c r="EOG51" s="68"/>
      <c r="EOH51" s="68"/>
      <c r="EOI51" s="68"/>
      <c r="EOJ51" s="68"/>
      <c r="EOK51" s="68"/>
      <c r="EOL51" s="68"/>
      <c r="EOM51" s="68"/>
      <c r="EON51" s="68"/>
      <c r="EOO51" s="68"/>
      <c r="EOP51" s="68"/>
      <c r="EOQ51" s="68"/>
      <c r="EOR51" s="68"/>
      <c r="EOS51" s="68"/>
      <c r="EOT51" s="68"/>
      <c r="EOU51" s="68"/>
      <c r="EOV51" s="68"/>
      <c r="EOW51" s="68"/>
      <c r="EOX51" s="68"/>
      <c r="EOY51" s="68"/>
      <c r="EOZ51" s="68"/>
      <c r="EPA51" s="68"/>
      <c r="EPB51" s="68"/>
      <c r="EPC51" s="68"/>
      <c r="EPD51" s="68"/>
      <c r="EPE51" s="68"/>
      <c r="EPF51" s="68"/>
      <c r="EPG51" s="68"/>
      <c r="EPH51" s="68"/>
      <c r="EPI51" s="68"/>
      <c r="EPJ51" s="68"/>
      <c r="EPK51" s="68"/>
      <c r="EPL51" s="68"/>
      <c r="EPM51" s="68"/>
      <c r="EPN51" s="68"/>
      <c r="EPO51" s="68"/>
      <c r="EPP51" s="68"/>
      <c r="EPQ51" s="68"/>
      <c r="EPR51" s="68"/>
      <c r="EPS51" s="68"/>
      <c r="EPT51" s="68"/>
      <c r="EPU51" s="68"/>
      <c r="EPV51" s="68"/>
      <c r="EPW51" s="68"/>
      <c r="EPX51" s="68"/>
      <c r="EPY51" s="68"/>
      <c r="EPZ51" s="68"/>
      <c r="EQA51" s="68"/>
      <c r="EQB51" s="68"/>
      <c r="EQC51" s="68"/>
      <c r="EQD51" s="68"/>
      <c r="EQE51" s="68"/>
      <c r="EQF51" s="68"/>
      <c r="EQG51" s="68"/>
      <c r="EQH51" s="68"/>
      <c r="EQI51" s="68"/>
      <c r="EQJ51" s="68"/>
      <c r="EQK51" s="68"/>
      <c r="EQL51" s="68"/>
      <c r="EQM51" s="68"/>
      <c r="EQN51" s="68"/>
      <c r="EQO51" s="68"/>
      <c r="EQP51" s="68"/>
      <c r="EQQ51" s="68"/>
      <c r="EQR51" s="68"/>
      <c r="EQS51" s="68"/>
      <c r="EQT51" s="68"/>
      <c r="EQU51" s="68"/>
      <c r="EQV51" s="68"/>
      <c r="EQW51" s="68"/>
      <c r="EQX51" s="68"/>
      <c r="EQY51" s="68"/>
      <c r="EQZ51" s="68"/>
      <c r="ERA51" s="68"/>
      <c r="ERB51" s="68"/>
      <c r="ERC51" s="68"/>
      <c r="ERD51" s="68"/>
      <c r="ERE51" s="68"/>
      <c r="ERF51" s="68"/>
      <c r="ERG51" s="68"/>
      <c r="ERH51" s="68"/>
      <c r="ERI51" s="68"/>
      <c r="ERJ51" s="68"/>
      <c r="ERK51" s="68"/>
      <c r="ERL51" s="68"/>
      <c r="ERM51" s="68"/>
      <c r="ERN51" s="68"/>
      <c r="ERO51" s="68"/>
      <c r="ERP51" s="68"/>
      <c r="ERQ51" s="68"/>
      <c r="ERR51" s="68"/>
      <c r="ERS51" s="68"/>
      <c r="ERT51" s="68"/>
      <c r="ERU51" s="68"/>
      <c r="ERV51" s="68"/>
      <c r="ERW51" s="68"/>
      <c r="ERX51" s="68"/>
      <c r="ERY51" s="68"/>
      <c r="ERZ51" s="68"/>
      <c r="ESA51" s="68"/>
      <c r="ESB51" s="68"/>
      <c r="ESC51" s="68"/>
      <c r="ESD51" s="68"/>
      <c r="ESE51" s="68"/>
      <c r="ESF51" s="68"/>
      <c r="ESG51" s="68"/>
      <c r="ESH51" s="68"/>
      <c r="ESI51" s="68"/>
      <c r="ESJ51" s="68"/>
      <c r="ESK51" s="68"/>
      <c r="ESL51" s="68"/>
      <c r="ESM51" s="68"/>
      <c r="ESN51" s="68"/>
      <c r="ESO51" s="68"/>
      <c r="ESP51" s="68"/>
      <c r="ESQ51" s="68"/>
      <c r="ESR51" s="68"/>
      <c r="ESS51" s="68"/>
      <c r="EST51" s="68"/>
      <c r="ESU51" s="68"/>
      <c r="ESV51" s="68"/>
      <c r="ESW51" s="68"/>
      <c r="ESX51" s="68"/>
      <c r="ESY51" s="68"/>
      <c r="ESZ51" s="68"/>
      <c r="ETA51" s="68"/>
      <c r="ETB51" s="68"/>
      <c r="ETC51" s="68"/>
      <c r="ETD51" s="68"/>
      <c r="ETE51" s="68"/>
      <c r="ETF51" s="68"/>
      <c r="ETG51" s="68"/>
      <c r="ETH51" s="68"/>
      <c r="ETI51" s="68"/>
      <c r="ETJ51" s="68"/>
      <c r="ETK51" s="68"/>
      <c r="ETL51" s="68"/>
      <c r="ETM51" s="68"/>
      <c r="ETN51" s="68"/>
      <c r="ETO51" s="68"/>
      <c r="ETP51" s="68"/>
      <c r="ETQ51" s="68"/>
      <c r="ETR51" s="68"/>
      <c r="ETS51" s="68"/>
      <c r="ETT51" s="68"/>
      <c r="ETU51" s="68"/>
      <c r="ETV51" s="68"/>
      <c r="ETW51" s="68"/>
      <c r="ETX51" s="68"/>
      <c r="ETY51" s="68"/>
      <c r="ETZ51" s="68"/>
      <c r="EUA51" s="68"/>
      <c r="EUB51" s="68"/>
      <c r="EUC51" s="68"/>
      <c r="EUD51" s="68"/>
      <c r="EUE51" s="68"/>
      <c r="EUF51" s="68"/>
      <c r="EUG51" s="68"/>
      <c r="EUH51" s="68"/>
      <c r="EUI51" s="68"/>
      <c r="EUJ51" s="68"/>
      <c r="EUK51" s="68"/>
      <c r="EUL51" s="68"/>
      <c r="EUM51" s="68"/>
      <c r="EUN51" s="68"/>
      <c r="EUO51" s="68"/>
      <c r="EUP51" s="68"/>
      <c r="EUQ51" s="68"/>
      <c r="EUR51" s="68"/>
      <c r="EUS51" s="68"/>
      <c r="EUT51" s="68"/>
      <c r="EUU51" s="68"/>
      <c r="EUV51" s="68"/>
      <c r="EUW51" s="68"/>
      <c r="EUX51" s="68"/>
      <c r="EUY51" s="68"/>
      <c r="EUZ51" s="68"/>
      <c r="EVA51" s="68"/>
      <c r="EVB51" s="68"/>
      <c r="EVC51" s="68"/>
      <c r="EVD51" s="68"/>
      <c r="EVE51" s="68"/>
      <c r="EVF51" s="68"/>
      <c r="EVG51" s="68"/>
      <c r="EVH51" s="68"/>
      <c r="EVI51" s="68"/>
      <c r="EVJ51" s="68"/>
      <c r="EVK51" s="68"/>
      <c r="EVL51" s="68"/>
      <c r="EVM51" s="68"/>
      <c r="EVN51" s="68"/>
      <c r="EVO51" s="68"/>
      <c r="EVP51" s="68"/>
      <c r="EVQ51" s="68"/>
      <c r="EVR51" s="68"/>
      <c r="EVS51" s="68"/>
      <c r="EVT51" s="68"/>
      <c r="EVU51" s="68"/>
      <c r="EVV51" s="68"/>
      <c r="EVW51" s="68"/>
      <c r="EVX51" s="68"/>
      <c r="EVY51" s="68"/>
      <c r="EVZ51" s="68"/>
      <c r="EWA51" s="68"/>
      <c r="EWB51" s="68"/>
      <c r="EWC51" s="68"/>
      <c r="EWD51" s="68"/>
      <c r="EWE51" s="68"/>
      <c r="EWF51" s="68"/>
      <c r="EWG51" s="68"/>
      <c r="EWH51" s="68"/>
      <c r="EWI51" s="68"/>
      <c r="EWJ51" s="68"/>
      <c r="EWK51" s="68"/>
      <c r="EWL51" s="68"/>
      <c r="EWM51" s="68"/>
      <c r="EWN51" s="68"/>
      <c r="EWO51" s="68"/>
      <c r="EWP51" s="68"/>
      <c r="EWQ51" s="68"/>
      <c r="EWR51" s="68"/>
      <c r="EWS51" s="68"/>
      <c r="EWT51" s="68"/>
      <c r="EWU51" s="68"/>
      <c r="EWV51" s="68"/>
      <c r="EWW51" s="68"/>
      <c r="EWX51" s="68"/>
      <c r="EWY51" s="68"/>
      <c r="EWZ51" s="68"/>
      <c r="EXA51" s="68"/>
      <c r="EXB51" s="68"/>
      <c r="EXC51" s="68"/>
      <c r="EXD51" s="68"/>
      <c r="EXE51" s="68"/>
      <c r="EXF51" s="68"/>
      <c r="EXG51" s="68"/>
      <c r="EXH51" s="68"/>
      <c r="EXI51" s="68"/>
      <c r="EXJ51" s="68"/>
      <c r="EXK51" s="68"/>
      <c r="EXL51" s="68"/>
      <c r="EXM51" s="68"/>
      <c r="EXN51" s="68"/>
      <c r="EXO51" s="68"/>
      <c r="EXP51" s="68"/>
      <c r="EXQ51" s="68"/>
      <c r="EXR51" s="68"/>
      <c r="EXS51" s="68"/>
      <c r="EXT51" s="68"/>
      <c r="EXU51" s="68"/>
      <c r="EXV51" s="68"/>
      <c r="EXW51" s="68"/>
      <c r="EXX51" s="68"/>
      <c r="EXY51" s="68"/>
      <c r="EXZ51" s="68"/>
      <c r="EYA51" s="68"/>
      <c r="EYB51" s="68"/>
      <c r="EYC51" s="68"/>
      <c r="EYD51" s="68"/>
      <c r="EYE51" s="68"/>
      <c r="EYF51" s="68"/>
      <c r="EYG51" s="68"/>
      <c r="EYH51" s="68"/>
      <c r="EYI51" s="68"/>
      <c r="EYJ51" s="68"/>
      <c r="EYK51" s="68"/>
      <c r="EYL51" s="68"/>
      <c r="EYM51" s="68"/>
      <c r="EYN51" s="68"/>
      <c r="EYO51" s="68"/>
      <c r="EYP51" s="68"/>
      <c r="EYQ51" s="68"/>
      <c r="EYR51" s="68"/>
      <c r="EYS51" s="68"/>
      <c r="EYT51" s="68"/>
      <c r="EYU51" s="68"/>
      <c r="EYV51" s="68"/>
      <c r="EYW51" s="68"/>
      <c r="EYX51" s="68"/>
      <c r="EYY51" s="68"/>
      <c r="EYZ51" s="68"/>
      <c r="EZA51" s="68"/>
      <c r="EZB51" s="68"/>
      <c r="EZC51" s="68"/>
      <c r="EZD51" s="68"/>
      <c r="EZE51" s="68"/>
      <c r="EZF51" s="68"/>
      <c r="EZG51" s="68"/>
      <c r="EZH51" s="68"/>
      <c r="EZI51" s="68"/>
      <c r="EZJ51" s="68"/>
      <c r="EZK51" s="68"/>
      <c r="EZL51" s="68"/>
      <c r="EZM51" s="68"/>
      <c r="EZN51" s="68"/>
      <c r="EZO51" s="68"/>
      <c r="EZP51" s="68"/>
      <c r="EZQ51" s="68"/>
      <c r="EZR51" s="68"/>
      <c r="EZS51" s="68"/>
      <c r="EZT51" s="68"/>
      <c r="EZU51" s="68"/>
      <c r="EZV51" s="68"/>
      <c r="EZW51" s="68"/>
      <c r="EZX51" s="68"/>
      <c r="EZY51" s="68"/>
      <c r="EZZ51" s="68"/>
      <c r="FAA51" s="68"/>
      <c r="FAB51" s="68"/>
      <c r="FAC51" s="68"/>
      <c r="FAD51" s="68"/>
      <c r="FAE51" s="68"/>
      <c r="FAF51" s="68"/>
      <c r="FAG51" s="68"/>
      <c r="FAH51" s="68"/>
      <c r="FAI51" s="68"/>
      <c r="FAJ51" s="68"/>
      <c r="FAK51" s="68"/>
      <c r="FAL51" s="68"/>
      <c r="FAM51" s="68"/>
      <c r="FAN51" s="68"/>
      <c r="FAO51" s="68"/>
      <c r="FAP51" s="68"/>
      <c r="FAQ51" s="68"/>
      <c r="FAR51" s="68"/>
      <c r="FAS51" s="68"/>
      <c r="FAT51" s="68"/>
      <c r="FAU51" s="68"/>
      <c r="FAV51" s="68"/>
      <c r="FAW51" s="68"/>
      <c r="FAX51" s="68"/>
      <c r="FAY51" s="68"/>
      <c r="FAZ51" s="68"/>
      <c r="FBA51" s="68"/>
      <c r="FBB51" s="68"/>
      <c r="FBC51" s="68"/>
      <c r="FBD51" s="68"/>
      <c r="FBE51" s="68"/>
      <c r="FBF51" s="68"/>
      <c r="FBG51" s="68"/>
      <c r="FBH51" s="68"/>
      <c r="FBI51" s="68"/>
      <c r="FBJ51" s="68"/>
      <c r="FBK51" s="68"/>
      <c r="FBL51" s="68"/>
      <c r="FBM51" s="68"/>
      <c r="FBN51" s="68"/>
      <c r="FBO51" s="68"/>
      <c r="FBP51" s="68"/>
      <c r="FBQ51" s="68"/>
      <c r="FBR51" s="68"/>
      <c r="FBS51" s="68"/>
      <c r="FBT51" s="68"/>
      <c r="FBU51" s="68"/>
      <c r="FBV51" s="68"/>
      <c r="FBW51" s="68"/>
      <c r="FBX51" s="68"/>
      <c r="FBY51" s="68"/>
      <c r="FBZ51" s="68"/>
      <c r="FCA51" s="68"/>
      <c r="FCB51" s="68"/>
      <c r="FCC51" s="68"/>
      <c r="FCD51" s="68"/>
      <c r="FCE51" s="68"/>
      <c r="FCF51" s="68"/>
      <c r="FCG51" s="68"/>
      <c r="FCH51" s="68"/>
      <c r="FCI51" s="68"/>
      <c r="FCJ51" s="68"/>
      <c r="FCK51" s="68"/>
      <c r="FCL51" s="68"/>
      <c r="FCM51" s="68"/>
      <c r="FCN51" s="68"/>
      <c r="FCO51" s="68"/>
      <c r="FCP51" s="68"/>
      <c r="FCQ51" s="68"/>
      <c r="FCR51" s="68"/>
      <c r="FCS51" s="68"/>
      <c r="FCT51" s="68"/>
      <c r="FCU51" s="68"/>
      <c r="FCV51" s="68"/>
      <c r="FCW51" s="68"/>
      <c r="FCX51" s="68"/>
      <c r="FCY51" s="68"/>
      <c r="FCZ51" s="68"/>
      <c r="FDA51" s="68"/>
      <c r="FDB51" s="68"/>
      <c r="FDC51" s="68"/>
      <c r="FDD51" s="68"/>
      <c r="FDE51" s="68"/>
      <c r="FDF51" s="68"/>
      <c r="FDG51" s="68"/>
      <c r="FDH51" s="68"/>
      <c r="FDI51" s="68"/>
      <c r="FDJ51" s="68"/>
      <c r="FDK51" s="68"/>
      <c r="FDL51" s="68"/>
      <c r="FDM51" s="68"/>
      <c r="FDN51" s="68"/>
      <c r="FDO51" s="68"/>
      <c r="FDP51" s="68"/>
      <c r="FDQ51" s="68"/>
      <c r="FDR51" s="68"/>
      <c r="FDS51" s="68"/>
      <c r="FDT51" s="68"/>
      <c r="FDU51" s="68"/>
      <c r="FDV51" s="68"/>
      <c r="FDW51" s="68"/>
      <c r="FDX51" s="68"/>
      <c r="FDY51" s="68"/>
      <c r="FDZ51" s="68"/>
      <c r="FEA51" s="68"/>
      <c r="FEB51" s="68"/>
      <c r="FEC51" s="68"/>
      <c r="FED51" s="68"/>
      <c r="FEE51" s="68"/>
      <c r="FEF51" s="68"/>
      <c r="FEG51" s="68"/>
      <c r="FEH51" s="68"/>
      <c r="FEI51" s="68"/>
      <c r="FEJ51" s="68"/>
      <c r="FEK51" s="68"/>
      <c r="FEL51" s="68"/>
      <c r="FEM51" s="68"/>
      <c r="FEN51" s="68"/>
      <c r="FEO51" s="68"/>
      <c r="FEP51" s="68"/>
      <c r="FEQ51" s="68"/>
      <c r="FER51" s="68"/>
      <c r="FES51" s="68"/>
      <c r="FET51" s="68"/>
      <c r="FEU51" s="68"/>
      <c r="FEV51" s="68"/>
      <c r="FEW51" s="68"/>
      <c r="FEX51" s="68"/>
      <c r="FEY51" s="68"/>
      <c r="FEZ51" s="68"/>
      <c r="FFA51" s="68"/>
      <c r="FFB51" s="68"/>
      <c r="FFC51" s="68"/>
      <c r="FFD51" s="68"/>
      <c r="FFE51" s="68"/>
      <c r="FFF51" s="68"/>
      <c r="FFG51" s="68"/>
      <c r="FFH51" s="68"/>
      <c r="FFI51" s="68"/>
      <c r="FFJ51" s="68"/>
      <c r="FFK51" s="68"/>
      <c r="FFL51" s="68"/>
      <c r="FFM51" s="68"/>
      <c r="FFN51" s="68"/>
      <c r="FFO51" s="68"/>
      <c r="FFP51" s="68"/>
      <c r="FFQ51" s="68"/>
      <c r="FFR51" s="68"/>
      <c r="FFS51" s="68"/>
      <c r="FFT51" s="68"/>
      <c r="FFU51" s="68"/>
      <c r="FFV51" s="68"/>
      <c r="FFW51" s="68"/>
      <c r="FFX51" s="68"/>
      <c r="FFY51" s="68"/>
      <c r="FFZ51" s="68"/>
      <c r="FGA51" s="68"/>
      <c r="FGB51" s="68"/>
      <c r="FGC51" s="68"/>
      <c r="FGD51" s="68"/>
      <c r="FGE51" s="68"/>
      <c r="FGF51" s="68"/>
      <c r="FGG51" s="68"/>
      <c r="FGH51" s="68"/>
      <c r="FGI51" s="68"/>
      <c r="FGJ51" s="68"/>
      <c r="FGK51" s="68"/>
      <c r="FGL51" s="68"/>
      <c r="FGM51" s="68"/>
      <c r="FGN51" s="68"/>
      <c r="FGO51" s="68"/>
      <c r="FGP51" s="68"/>
      <c r="FGQ51" s="68"/>
      <c r="FGR51" s="68"/>
      <c r="FGS51" s="68"/>
      <c r="FGT51" s="68"/>
      <c r="FGU51" s="68"/>
      <c r="FGV51" s="68"/>
      <c r="FGW51" s="68"/>
      <c r="FGX51" s="68"/>
      <c r="FGY51" s="68"/>
      <c r="FGZ51" s="68"/>
      <c r="FHA51" s="68"/>
      <c r="FHB51" s="68"/>
      <c r="FHC51" s="68"/>
      <c r="FHD51" s="68"/>
      <c r="FHE51" s="68"/>
      <c r="FHF51" s="68"/>
      <c r="FHG51" s="68"/>
      <c r="FHH51" s="68"/>
      <c r="FHI51" s="68"/>
      <c r="FHJ51" s="68"/>
      <c r="FHK51" s="68"/>
      <c r="FHL51" s="68"/>
      <c r="FHM51" s="68"/>
      <c r="FHN51" s="68"/>
      <c r="FHO51" s="68"/>
      <c r="FHP51" s="68"/>
      <c r="FHQ51" s="68"/>
      <c r="FHR51" s="68"/>
      <c r="FHS51" s="68"/>
      <c r="FHT51" s="68"/>
      <c r="FHU51" s="68"/>
      <c r="FHV51" s="68"/>
      <c r="FHW51" s="68"/>
      <c r="FHX51" s="68"/>
      <c r="FHY51" s="68"/>
      <c r="FHZ51" s="68"/>
      <c r="FIA51" s="68"/>
      <c r="FIB51" s="68"/>
      <c r="FIC51" s="68"/>
      <c r="FID51" s="68"/>
      <c r="FIE51" s="68"/>
      <c r="FIF51" s="68"/>
      <c r="FIG51" s="68"/>
      <c r="FIH51" s="68"/>
      <c r="FII51" s="68"/>
      <c r="FIJ51" s="68"/>
      <c r="FIK51" s="68"/>
      <c r="FIL51" s="68"/>
      <c r="FIM51" s="68"/>
      <c r="FIN51" s="68"/>
      <c r="FIO51" s="68"/>
      <c r="FIP51" s="68"/>
      <c r="FIQ51" s="68"/>
      <c r="FIR51" s="68"/>
      <c r="FIS51" s="68"/>
      <c r="FIT51" s="68"/>
      <c r="FIU51" s="68"/>
      <c r="FIV51" s="68"/>
      <c r="FIW51" s="68"/>
      <c r="FIX51" s="68"/>
      <c r="FIY51" s="68"/>
      <c r="FIZ51" s="68"/>
      <c r="FJA51" s="68"/>
      <c r="FJB51" s="68"/>
      <c r="FJC51" s="68"/>
      <c r="FJD51" s="68"/>
      <c r="FJE51" s="68"/>
      <c r="FJF51" s="68"/>
      <c r="FJG51" s="68"/>
      <c r="FJH51" s="68"/>
      <c r="FJI51" s="68"/>
      <c r="FJJ51" s="68"/>
      <c r="FJK51" s="68"/>
      <c r="FJL51" s="68"/>
      <c r="FJM51" s="68"/>
      <c r="FJN51" s="68"/>
      <c r="FJO51" s="68"/>
      <c r="FJP51" s="68"/>
      <c r="FJQ51" s="68"/>
      <c r="FJR51" s="68"/>
      <c r="FJS51" s="68"/>
      <c r="FJT51" s="68"/>
      <c r="FJU51" s="68"/>
      <c r="FJV51" s="68"/>
      <c r="FJW51" s="68"/>
      <c r="FJX51" s="68"/>
      <c r="FJY51" s="68"/>
      <c r="FJZ51" s="68"/>
      <c r="FKA51" s="68"/>
      <c r="FKB51" s="68"/>
      <c r="FKC51" s="68"/>
      <c r="FKD51" s="68"/>
      <c r="FKE51" s="68"/>
      <c r="FKF51" s="68"/>
      <c r="FKG51" s="68"/>
      <c r="FKH51" s="68"/>
      <c r="FKI51" s="68"/>
      <c r="FKJ51" s="68"/>
      <c r="FKK51" s="68"/>
      <c r="FKL51" s="68"/>
      <c r="FKM51" s="68"/>
      <c r="FKN51" s="68"/>
      <c r="FKO51" s="68"/>
      <c r="FKP51" s="68"/>
      <c r="FKQ51" s="68"/>
      <c r="FKR51" s="68"/>
      <c r="FKS51" s="68"/>
      <c r="FKT51" s="68"/>
      <c r="FKU51" s="68"/>
      <c r="FKV51" s="68"/>
      <c r="FKW51" s="68"/>
      <c r="FKX51" s="68"/>
      <c r="FKY51" s="68"/>
      <c r="FKZ51" s="68"/>
      <c r="FLA51" s="68"/>
      <c r="FLB51" s="68"/>
      <c r="FLC51" s="68"/>
      <c r="FLD51" s="68"/>
      <c r="FLE51" s="68"/>
      <c r="FLF51" s="68"/>
      <c r="FLG51" s="68"/>
      <c r="FLH51" s="68"/>
      <c r="FLI51" s="68"/>
      <c r="FLJ51" s="68"/>
      <c r="FLK51" s="68"/>
      <c r="FLL51" s="68"/>
      <c r="FLM51" s="68"/>
      <c r="FLN51" s="68"/>
      <c r="FLO51" s="68"/>
      <c r="FLP51" s="68"/>
      <c r="FLQ51" s="68"/>
      <c r="FLR51" s="68"/>
      <c r="FLS51" s="68"/>
      <c r="FLT51" s="68"/>
      <c r="FLU51" s="68"/>
      <c r="FLV51" s="68"/>
      <c r="FLW51" s="68"/>
      <c r="FLX51" s="68"/>
      <c r="FLY51" s="68"/>
      <c r="FLZ51" s="68"/>
      <c r="FMA51" s="68"/>
      <c r="FMB51" s="68"/>
      <c r="FMC51" s="68"/>
      <c r="FMD51" s="68"/>
      <c r="FME51" s="68"/>
      <c r="FMF51" s="68"/>
      <c r="FMG51" s="68"/>
      <c r="FMH51" s="68"/>
      <c r="FMI51" s="68"/>
      <c r="FMJ51" s="68"/>
      <c r="FMK51" s="68"/>
      <c r="FML51" s="68"/>
      <c r="FMM51" s="68"/>
      <c r="FMN51" s="68"/>
      <c r="FMO51" s="68"/>
      <c r="FMP51" s="68"/>
      <c r="FMQ51" s="68"/>
      <c r="FMR51" s="68"/>
      <c r="FMS51" s="68"/>
      <c r="FMT51" s="68"/>
      <c r="FMU51" s="68"/>
      <c r="FMV51" s="68"/>
      <c r="FMW51" s="68"/>
      <c r="FMX51" s="68"/>
      <c r="FMY51" s="68"/>
      <c r="FMZ51" s="68"/>
      <c r="FNA51" s="68"/>
      <c r="FNB51" s="68"/>
      <c r="FNC51" s="68"/>
      <c r="FND51" s="68"/>
      <c r="FNE51" s="68"/>
      <c r="FNF51" s="68"/>
      <c r="FNG51" s="68"/>
      <c r="FNH51" s="68"/>
      <c r="FNI51" s="68"/>
      <c r="FNJ51" s="68"/>
      <c r="FNK51" s="68"/>
      <c r="FNL51" s="68"/>
      <c r="FNM51" s="68"/>
      <c r="FNN51" s="68"/>
      <c r="FNO51" s="68"/>
      <c r="FNP51" s="68"/>
      <c r="FNQ51" s="68"/>
      <c r="FNR51" s="68"/>
      <c r="FNS51" s="68"/>
      <c r="FNT51" s="68"/>
      <c r="FNU51" s="68"/>
      <c r="FNV51" s="68"/>
      <c r="FNW51" s="68"/>
      <c r="FNX51" s="68"/>
      <c r="FNY51" s="68"/>
      <c r="FNZ51" s="68"/>
      <c r="FOA51" s="68"/>
      <c r="FOB51" s="68"/>
      <c r="FOC51" s="68"/>
      <c r="FOD51" s="68"/>
      <c r="FOE51" s="68"/>
      <c r="FOF51" s="68"/>
      <c r="FOG51" s="68"/>
      <c r="FOH51" s="68"/>
      <c r="FOI51" s="68"/>
      <c r="FOJ51" s="68"/>
      <c r="FOK51" s="68"/>
      <c r="FOL51" s="68"/>
      <c r="FOM51" s="68"/>
      <c r="FON51" s="68"/>
      <c r="FOO51" s="68"/>
      <c r="FOP51" s="68"/>
      <c r="FOQ51" s="68"/>
      <c r="FOR51" s="68"/>
      <c r="FOS51" s="68"/>
      <c r="FOT51" s="68"/>
      <c r="FOU51" s="68"/>
      <c r="FOV51" s="68"/>
      <c r="FOW51" s="68"/>
      <c r="FOX51" s="68"/>
      <c r="FOY51" s="68"/>
      <c r="FOZ51" s="68"/>
      <c r="FPA51" s="68"/>
      <c r="FPB51" s="68"/>
      <c r="FPC51" s="68"/>
      <c r="FPD51" s="68"/>
      <c r="FPE51" s="68"/>
      <c r="FPF51" s="68"/>
      <c r="FPG51" s="68"/>
      <c r="FPH51" s="68"/>
      <c r="FPI51" s="68"/>
      <c r="FPJ51" s="68"/>
      <c r="FPK51" s="68"/>
      <c r="FPL51" s="68"/>
      <c r="FPM51" s="68"/>
      <c r="FPN51" s="68"/>
      <c r="FPO51" s="68"/>
      <c r="FPP51" s="68"/>
      <c r="FPQ51" s="68"/>
      <c r="FPR51" s="68"/>
      <c r="FPS51" s="68"/>
      <c r="FPT51" s="68"/>
      <c r="FPU51" s="68"/>
      <c r="FPV51" s="68"/>
      <c r="FPW51" s="68"/>
      <c r="FPX51" s="68"/>
      <c r="FPY51" s="68"/>
      <c r="FPZ51" s="68"/>
      <c r="FQA51" s="68"/>
      <c r="FQB51" s="68"/>
      <c r="FQC51" s="68"/>
      <c r="FQD51" s="68"/>
      <c r="FQE51" s="68"/>
      <c r="FQF51" s="68"/>
      <c r="FQG51" s="68"/>
      <c r="FQH51" s="68"/>
      <c r="FQI51" s="68"/>
      <c r="FQJ51" s="68"/>
      <c r="FQK51" s="68"/>
      <c r="FQL51" s="68"/>
      <c r="FQM51" s="68"/>
      <c r="FQN51" s="68"/>
      <c r="FQO51" s="68"/>
      <c r="FQP51" s="68"/>
      <c r="FQQ51" s="68"/>
      <c r="FQR51" s="68"/>
      <c r="FQS51" s="68"/>
      <c r="FQT51" s="68"/>
      <c r="FQU51" s="68"/>
      <c r="FQV51" s="68"/>
      <c r="FQW51" s="68"/>
      <c r="FQX51" s="68"/>
      <c r="FQY51" s="68"/>
      <c r="FQZ51" s="68"/>
      <c r="FRA51" s="68"/>
      <c r="FRB51" s="68"/>
      <c r="FRC51" s="68"/>
      <c r="FRD51" s="68"/>
      <c r="FRE51" s="68"/>
      <c r="FRF51" s="68"/>
      <c r="FRG51" s="68"/>
      <c r="FRH51" s="68"/>
      <c r="FRI51" s="68"/>
      <c r="FRJ51" s="68"/>
      <c r="FRK51" s="68"/>
      <c r="FRL51" s="68"/>
      <c r="FRM51" s="68"/>
      <c r="FRN51" s="68"/>
      <c r="FRO51" s="68"/>
      <c r="FRP51" s="68"/>
      <c r="FRQ51" s="68"/>
      <c r="FRR51" s="68"/>
      <c r="FRS51" s="68"/>
      <c r="FRT51" s="68"/>
      <c r="FRU51" s="68"/>
      <c r="FRV51" s="68"/>
      <c r="FRW51" s="68"/>
      <c r="FRX51" s="68"/>
      <c r="FRY51" s="68"/>
      <c r="FRZ51" s="68"/>
      <c r="FSA51" s="68"/>
      <c r="FSB51" s="68"/>
      <c r="FSC51" s="68"/>
      <c r="FSD51" s="68"/>
      <c r="FSE51" s="68"/>
      <c r="FSF51" s="68"/>
      <c r="FSG51" s="68"/>
      <c r="FSH51" s="68"/>
      <c r="FSI51" s="68"/>
      <c r="FSJ51" s="68"/>
      <c r="FSK51" s="68"/>
      <c r="FSL51" s="68"/>
      <c r="FSM51" s="68"/>
      <c r="FSN51" s="68"/>
      <c r="FSO51" s="68"/>
      <c r="FSP51" s="68"/>
      <c r="FSQ51" s="68"/>
      <c r="FSR51" s="68"/>
      <c r="FSS51" s="68"/>
      <c r="FST51" s="68"/>
      <c r="FSU51" s="68"/>
      <c r="FSV51" s="68"/>
      <c r="FSW51" s="68"/>
      <c r="FSX51" s="68"/>
      <c r="FSY51" s="68"/>
      <c r="FSZ51" s="68"/>
      <c r="FTA51" s="68"/>
      <c r="FTB51" s="68"/>
      <c r="FTC51" s="68"/>
      <c r="FTD51" s="68"/>
      <c r="FTE51" s="68"/>
      <c r="FTF51" s="68"/>
      <c r="FTG51" s="68"/>
      <c r="FTH51" s="68"/>
      <c r="FTI51" s="68"/>
      <c r="FTJ51" s="68"/>
      <c r="FTK51" s="68"/>
      <c r="FTL51" s="68"/>
      <c r="FTM51" s="68"/>
      <c r="FTN51" s="68"/>
      <c r="FTO51" s="68"/>
      <c r="FTP51" s="68"/>
      <c r="FTQ51" s="68"/>
      <c r="FTR51" s="68"/>
      <c r="FTS51" s="68"/>
      <c r="FTT51" s="68"/>
      <c r="FTU51" s="68"/>
      <c r="FTV51" s="68"/>
      <c r="FTW51" s="68"/>
      <c r="FTX51" s="68"/>
      <c r="FTY51" s="68"/>
      <c r="FTZ51" s="68"/>
      <c r="FUA51" s="68"/>
      <c r="FUB51" s="68"/>
      <c r="FUC51" s="68"/>
      <c r="FUD51" s="68"/>
      <c r="FUE51" s="68"/>
      <c r="FUF51" s="68"/>
      <c r="FUG51" s="68"/>
      <c r="FUH51" s="68"/>
      <c r="FUI51" s="68"/>
      <c r="FUJ51" s="68"/>
      <c r="FUK51" s="68"/>
      <c r="FUL51" s="68"/>
      <c r="FUM51" s="68"/>
      <c r="FUN51" s="68"/>
      <c r="FUO51" s="68"/>
      <c r="FUP51" s="68"/>
      <c r="FUQ51" s="68"/>
      <c r="FUR51" s="68"/>
      <c r="FUS51" s="68"/>
      <c r="FUT51" s="68"/>
      <c r="FUU51" s="68"/>
      <c r="FUV51" s="68"/>
      <c r="FUW51" s="68"/>
      <c r="FUX51" s="68"/>
      <c r="FUY51" s="68"/>
      <c r="FUZ51" s="68"/>
      <c r="FVA51" s="68"/>
      <c r="FVB51" s="68"/>
      <c r="FVC51" s="68"/>
      <c r="FVD51" s="68"/>
      <c r="FVE51" s="68"/>
      <c r="FVF51" s="68"/>
      <c r="FVG51" s="68"/>
      <c r="FVH51" s="68"/>
      <c r="FVI51" s="68"/>
      <c r="FVJ51" s="68"/>
      <c r="FVK51" s="68"/>
      <c r="FVL51" s="68"/>
      <c r="FVM51" s="68"/>
      <c r="FVN51" s="68"/>
      <c r="FVO51" s="68"/>
      <c r="FVP51" s="68"/>
      <c r="FVQ51" s="68"/>
      <c r="FVR51" s="68"/>
      <c r="FVS51" s="68"/>
      <c r="FVT51" s="68"/>
      <c r="FVU51" s="68"/>
      <c r="FVV51" s="68"/>
      <c r="FVW51" s="68"/>
      <c r="FVX51" s="68"/>
      <c r="FVY51" s="68"/>
      <c r="FVZ51" s="68"/>
      <c r="FWA51" s="68"/>
      <c r="FWB51" s="68"/>
      <c r="FWC51" s="68"/>
      <c r="FWD51" s="68"/>
      <c r="FWE51" s="68"/>
      <c r="FWF51" s="68"/>
      <c r="FWG51" s="68"/>
      <c r="FWH51" s="68"/>
      <c r="FWI51" s="68"/>
      <c r="FWJ51" s="68"/>
      <c r="FWK51" s="68"/>
      <c r="FWL51" s="68"/>
      <c r="FWM51" s="68"/>
      <c r="FWN51" s="68"/>
      <c r="FWO51" s="68"/>
      <c r="FWP51" s="68"/>
      <c r="FWQ51" s="68"/>
      <c r="FWR51" s="68"/>
      <c r="FWS51" s="68"/>
      <c r="FWT51" s="68"/>
      <c r="FWU51" s="68"/>
      <c r="FWV51" s="68"/>
      <c r="FWW51" s="68"/>
      <c r="FWX51" s="68"/>
      <c r="FWY51" s="68"/>
      <c r="FWZ51" s="68"/>
      <c r="FXA51" s="68"/>
      <c r="FXB51" s="68"/>
      <c r="FXC51" s="68"/>
      <c r="FXD51" s="68"/>
      <c r="FXE51" s="68"/>
      <c r="FXF51" s="68"/>
      <c r="FXG51" s="68"/>
      <c r="FXH51" s="68"/>
      <c r="FXI51" s="68"/>
      <c r="FXJ51" s="68"/>
      <c r="FXK51" s="68"/>
      <c r="FXL51" s="68"/>
      <c r="FXM51" s="68"/>
      <c r="FXN51" s="68"/>
      <c r="FXO51" s="68"/>
      <c r="FXP51" s="68"/>
      <c r="FXQ51" s="68"/>
      <c r="FXR51" s="68"/>
      <c r="FXS51" s="68"/>
      <c r="FXT51" s="68"/>
      <c r="FXU51" s="68"/>
      <c r="FXV51" s="68"/>
      <c r="FXW51" s="68"/>
      <c r="FXX51" s="68"/>
      <c r="FXY51" s="68"/>
      <c r="FXZ51" s="68"/>
      <c r="FYA51" s="68"/>
      <c r="FYB51" s="68"/>
      <c r="FYC51" s="68"/>
      <c r="FYD51" s="68"/>
      <c r="FYE51" s="68"/>
      <c r="FYF51" s="68"/>
      <c r="FYG51" s="68"/>
      <c r="FYH51" s="68"/>
      <c r="FYI51" s="68"/>
      <c r="FYJ51" s="68"/>
      <c r="FYK51" s="68"/>
      <c r="FYL51" s="68"/>
      <c r="FYM51" s="68"/>
      <c r="FYN51" s="68"/>
      <c r="FYO51" s="68"/>
      <c r="FYP51" s="68"/>
      <c r="FYQ51" s="68"/>
      <c r="FYR51" s="68"/>
      <c r="FYS51" s="68"/>
      <c r="FYT51" s="68"/>
      <c r="FYU51" s="68"/>
      <c r="FYV51" s="68"/>
      <c r="FYW51" s="68"/>
      <c r="FYX51" s="68"/>
      <c r="FYY51" s="68"/>
      <c r="FYZ51" s="68"/>
      <c r="FZA51" s="68"/>
      <c r="FZB51" s="68"/>
      <c r="FZC51" s="68"/>
      <c r="FZD51" s="68"/>
      <c r="FZE51" s="68"/>
      <c r="FZF51" s="68"/>
      <c r="FZG51" s="68"/>
      <c r="FZH51" s="68"/>
      <c r="FZI51" s="68"/>
      <c r="FZJ51" s="68"/>
      <c r="FZK51" s="68"/>
      <c r="FZL51" s="68"/>
      <c r="FZM51" s="68"/>
      <c r="FZN51" s="68"/>
      <c r="FZO51" s="68"/>
      <c r="FZP51" s="68"/>
      <c r="FZQ51" s="68"/>
      <c r="FZR51" s="68"/>
      <c r="FZS51" s="68"/>
      <c r="FZT51" s="68"/>
      <c r="FZU51" s="68"/>
      <c r="FZV51" s="68"/>
      <c r="FZW51" s="68"/>
      <c r="FZX51" s="68"/>
      <c r="FZY51" s="68"/>
      <c r="FZZ51" s="68"/>
      <c r="GAA51" s="68"/>
      <c r="GAB51" s="68"/>
      <c r="GAC51" s="68"/>
      <c r="GAD51" s="68"/>
      <c r="GAE51" s="68"/>
      <c r="GAF51" s="68"/>
      <c r="GAG51" s="68"/>
      <c r="GAH51" s="68"/>
      <c r="GAI51" s="68"/>
      <c r="GAJ51" s="68"/>
      <c r="GAK51" s="68"/>
      <c r="GAL51" s="68"/>
      <c r="GAM51" s="68"/>
      <c r="GAN51" s="68"/>
      <c r="GAO51" s="68"/>
      <c r="GAP51" s="68"/>
      <c r="GAQ51" s="68"/>
      <c r="GAR51" s="68"/>
      <c r="GAS51" s="68"/>
      <c r="GAT51" s="68"/>
      <c r="GAU51" s="68"/>
      <c r="GAV51" s="68"/>
      <c r="GAW51" s="68"/>
      <c r="GAX51" s="68"/>
      <c r="GAY51" s="68"/>
      <c r="GAZ51" s="68"/>
      <c r="GBA51" s="68"/>
      <c r="GBB51" s="68"/>
      <c r="GBC51" s="68"/>
      <c r="GBD51" s="68"/>
      <c r="GBE51" s="68"/>
      <c r="GBF51" s="68"/>
      <c r="GBG51" s="68"/>
      <c r="GBH51" s="68"/>
      <c r="GBI51" s="68"/>
      <c r="GBJ51" s="68"/>
      <c r="GBK51" s="68"/>
      <c r="GBL51" s="68"/>
      <c r="GBM51" s="68"/>
      <c r="GBN51" s="68"/>
      <c r="GBO51" s="68"/>
      <c r="GBP51" s="68"/>
      <c r="GBQ51" s="68"/>
      <c r="GBR51" s="68"/>
      <c r="GBS51" s="68"/>
      <c r="GBT51" s="68"/>
      <c r="GBU51" s="68"/>
      <c r="GBV51" s="68"/>
      <c r="GBW51" s="68"/>
      <c r="GBX51" s="68"/>
      <c r="GBY51" s="68"/>
      <c r="GBZ51" s="68"/>
      <c r="GCA51" s="68"/>
      <c r="GCB51" s="68"/>
      <c r="GCC51" s="68"/>
      <c r="GCD51" s="68"/>
      <c r="GCE51" s="68"/>
      <c r="GCF51" s="68"/>
      <c r="GCG51" s="68"/>
      <c r="GCH51" s="68"/>
      <c r="GCI51" s="68"/>
      <c r="GCJ51" s="68"/>
      <c r="GCK51" s="68"/>
      <c r="GCL51" s="68"/>
      <c r="GCM51" s="68"/>
      <c r="GCN51" s="68"/>
      <c r="GCO51" s="68"/>
      <c r="GCP51" s="68"/>
      <c r="GCQ51" s="68"/>
      <c r="GCR51" s="68"/>
      <c r="GCS51" s="68"/>
      <c r="GCT51" s="68"/>
      <c r="GCU51" s="68"/>
      <c r="GCV51" s="68"/>
      <c r="GCW51" s="68"/>
      <c r="GCX51" s="68"/>
      <c r="GCY51" s="68"/>
      <c r="GCZ51" s="68"/>
      <c r="GDA51" s="68"/>
      <c r="GDB51" s="68"/>
      <c r="GDC51" s="68"/>
      <c r="GDD51" s="68"/>
      <c r="GDE51" s="68"/>
      <c r="GDF51" s="68"/>
      <c r="GDG51" s="68"/>
      <c r="GDH51" s="68"/>
      <c r="GDI51" s="68"/>
      <c r="GDJ51" s="68"/>
      <c r="GDK51" s="68"/>
      <c r="GDL51" s="68"/>
      <c r="GDM51" s="68"/>
      <c r="GDN51" s="68"/>
      <c r="GDO51" s="68"/>
      <c r="GDP51" s="68"/>
      <c r="GDQ51" s="68"/>
      <c r="GDR51" s="68"/>
      <c r="GDS51" s="68"/>
      <c r="GDT51" s="68"/>
      <c r="GDU51" s="68"/>
      <c r="GDV51" s="68"/>
      <c r="GDW51" s="68"/>
      <c r="GDX51" s="68"/>
      <c r="GDY51" s="68"/>
      <c r="GDZ51" s="68"/>
      <c r="GEA51" s="68"/>
      <c r="GEB51" s="68"/>
      <c r="GEC51" s="68"/>
      <c r="GED51" s="68"/>
      <c r="GEE51" s="68"/>
      <c r="GEF51" s="68"/>
      <c r="GEG51" s="68"/>
      <c r="GEH51" s="68"/>
      <c r="GEI51" s="68"/>
      <c r="GEJ51" s="68"/>
      <c r="GEK51" s="68"/>
      <c r="GEL51" s="68"/>
      <c r="GEM51" s="68"/>
      <c r="GEN51" s="68"/>
      <c r="GEO51" s="68"/>
      <c r="GEP51" s="68"/>
      <c r="GEQ51" s="68"/>
      <c r="GER51" s="68"/>
      <c r="GES51" s="68"/>
      <c r="GET51" s="68"/>
      <c r="GEU51" s="68"/>
      <c r="GEV51" s="68"/>
      <c r="GEW51" s="68"/>
      <c r="GEX51" s="68"/>
      <c r="GEY51" s="68"/>
      <c r="GEZ51" s="68"/>
      <c r="GFA51" s="68"/>
      <c r="GFB51" s="68"/>
      <c r="GFC51" s="68"/>
      <c r="GFD51" s="68"/>
      <c r="GFE51" s="68"/>
      <c r="GFF51" s="68"/>
      <c r="GFG51" s="68"/>
      <c r="GFH51" s="68"/>
      <c r="GFI51" s="68"/>
      <c r="GFJ51" s="68"/>
      <c r="GFK51" s="68"/>
      <c r="GFL51" s="68"/>
      <c r="GFM51" s="68"/>
      <c r="GFN51" s="68"/>
      <c r="GFO51" s="68"/>
      <c r="GFP51" s="68"/>
      <c r="GFQ51" s="68"/>
      <c r="GFR51" s="68"/>
      <c r="GFS51" s="68"/>
      <c r="GFT51" s="68"/>
      <c r="GFU51" s="68"/>
      <c r="GFV51" s="68"/>
      <c r="GFW51" s="68"/>
      <c r="GFX51" s="68"/>
      <c r="GFY51" s="68"/>
      <c r="GFZ51" s="68"/>
      <c r="GGA51" s="68"/>
      <c r="GGB51" s="68"/>
      <c r="GGC51" s="68"/>
      <c r="GGD51" s="68"/>
      <c r="GGE51" s="68"/>
      <c r="GGF51" s="68"/>
      <c r="GGG51" s="68"/>
      <c r="GGH51" s="68"/>
      <c r="GGI51" s="68"/>
      <c r="GGJ51" s="68"/>
      <c r="GGK51" s="68"/>
      <c r="GGL51" s="68"/>
      <c r="GGM51" s="68"/>
      <c r="GGN51" s="68"/>
      <c r="GGO51" s="68"/>
      <c r="GGP51" s="68"/>
      <c r="GGQ51" s="68"/>
      <c r="GGR51" s="68"/>
      <c r="GGS51" s="68"/>
      <c r="GGT51" s="68"/>
      <c r="GGU51" s="68"/>
      <c r="GGV51" s="68"/>
      <c r="GGW51" s="68"/>
      <c r="GGX51" s="68"/>
      <c r="GGY51" s="68"/>
      <c r="GGZ51" s="68"/>
      <c r="GHA51" s="68"/>
      <c r="GHB51" s="68"/>
      <c r="GHC51" s="68"/>
      <c r="GHD51" s="68"/>
      <c r="GHE51" s="68"/>
      <c r="GHF51" s="68"/>
      <c r="GHG51" s="68"/>
      <c r="GHH51" s="68"/>
      <c r="GHI51" s="68"/>
      <c r="GHJ51" s="68"/>
      <c r="GHK51" s="68"/>
      <c r="GHL51" s="68"/>
      <c r="GHM51" s="68"/>
      <c r="GHN51" s="68"/>
      <c r="GHO51" s="68"/>
      <c r="GHP51" s="68"/>
      <c r="GHQ51" s="68"/>
      <c r="GHR51" s="68"/>
      <c r="GHS51" s="68"/>
      <c r="GHT51" s="68"/>
      <c r="GHU51" s="68"/>
      <c r="GHV51" s="68"/>
      <c r="GHW51" s="68"/>
      <c r="GHX51" s="68"/>
      <c r="GHY51" s="68"/>
      <c r="GHZ51" s="68"/>
      <c r="GIA51" s="68"/>
      <c r="GIB51" s="68"/>
      <c r="GIC51" s="68"/>
      <c r="GID51" s="68"/>
      <c r="GIE51" s="68"/>
      <c r="GIF51" s="68"/>
      <c r="GIG51" s="68"/>
      <c r="GIH51" s="68"/>
      <c r="GII51" s="68"/>
      <c r="GIJ51" s="68"/>
      <c r="GIK51" s="68"/>
      <c r="GIL51" s="68"/>
      <c r="GIM51" s="68"/>
      <c r="GIN51" s="68"/>
      <c r="GIO51" s="68"/>
      <c r="GIP51" s="68"/>
      <c r="GIQ51" s="68"/>
      <c r="GIR51" s="68"/>
      <c r="GIS51" s="68"/>
      <c r="GIT51" s="68"/>
      <c r="GIU51" s="68"/>
      <c r="GIV51" s="68"/>
      <c r="GIW51" s="68"/>
      <c r="GIX51" s="68"/>
      <c r="GIY51" s="68"/>
      <c r="GIZ51" s="68"/>
      <c r="GJA51" s="68"/>
      <c r="GJB51" s="68"/>
      <c r="GJC51" s="68"/>
      <c r="GJD51" s="68"/>
      <c r="GJE51" s="68"/>
      <c r="GJF51" s="68"/>
      <c r="GJG51" s="68"/>
      <c r="GJH51" s="68"/>
      <c r="GJI51" s="68"/>
      <c r="GJJ51" s="68"/>
      <c r="GJK51" s="68"/>
      <c r="GJL51" s="68"/>
      <c r="GJM51" s="68"/>
      <c r="GJN51" s="68"/>
      <c r="GJO51" s="68"/>
      <c r="GJP51" s="68"/>
      <c r="GJQ51" s="68"/>
      <c r="GJR51" s="68"/>
      <c r="GJS51" s="68"/>
      <c r="GJT51" s="68"/>
      <c r="GJU51" s="68"/>
      <c r="GJV51" s="68"/>
      <c r="GJW51" s="68"/>
      <c r="GJX51" s="68"/>
      <c r="GJY51" s="68"/>
      <c r="GJZ51" s="68"/>
      <c r="GKA51" s="68"/>
      <c r="GKB51" s="68"/>
      <c r="GKC51" s="68"/>
      <c r="GKD51" s="68"/>
      <c r="GKE51" s="68"/>
      <c r="GKF51" s="68"/>
      <c r="GKG51" s="68"/>
      <c r="GKH51" s="68"/>
      <c r="GKI51" s="68"/>
      <c r="GKJ51" s="68"/>
      <c r="GKK51" s="68"/>
      <c r="GKL51" s="68"/>
      <c r="GKM51" s="68"/>
      <c r="GKN51" s="68"/>
      <c r="GKO51" s="68"/>
      <c r="GKP51" s="68"/>
      <c r="GKQ51" s="68"/>
      <c r="GKR51" s="68"/>
      <c r="GKS51" s="68"/>
      <c r="GKT51" s="68"/>
      <c r="GKU51" s="68"/>
      <c r="GKV51" s="68"/>
      <c r="GKW51" s="68"/>
      <c r="GKX51" s="68"/>
      <c r="GKY51" s="68"/>
      <c r="GKZ51" s="68"/>
      <c r="GLA51" s="68"/>
      <c r="GLB51" s="68"/>
      <c r="GLC51" s="68"/>
      <c r="GLD51" s="68"/>
      <c r="GLE51" s="68"/>
      <c r="GLF51" s="68"/>
      <c r="GLG51" s="68"/>
      <c r="GLH51" s="68"/>
      <c r="GLI51" s="68"/>
      <c r="GLJ51" s="68"/>
      <c r="GLK51" s="68"/>
      <c r="GLL51" s="68"/>
      <c r="GLM51" s="68"/>
      <c r="GLN51" s="68"/>
      <c r="GLO51" s="68"/>
      <c r="GLP51" s="68"/>
      <c r="GLQ51" s="68"/>
      <c r="GLR51" s="68"/>
      <c r="GLS51" s="68"/>
      <c r="GLT51" s="68"/>
      <c r="GLU51" s="68"/>
      <c r="GLV51" s="68"/>
      <c r="GLW51" s="68"/>
      <c r="GLX51" s="68"/>
      <c r="GLY51" s="68"/>
      <c r="GLZ51" s="68"/>
      <c r="GMA51" s="68"/>
      <c r="GMB51" s="68"/>
      <c r="GMC51" s="68"/>
      <c r="GMD51" s="68"/>
      <c r="GME51" s="68"/>
      <c r="GMF51" s="68"/>
      <c r="GMG51" s="68"/>
      <c r="GMH51" s="68"/>
      <c r="GMI51" s="68"/>
      <c r="GMJ51" s="68"/>
      <c r="GMK51" s="68"/>
      <c r="GML51" s="68"/>
      <c r="GMM51" s="68"/>
      <c r="GMN51" s="68"/>
      <c r="GMO51" s="68"/>
      <c r="GMP51" s="68"/>
      <c r="GMQ51" s="68"/>
      <c r="GMR51" s="68"/>
      <c r="GMS51" s="68"/>
      <c r="GMT51" s="68"/>
      <c r="GMU51" s="68"/>
      <c r="GMV51" s="68"/>
      <c r="GMW51" s="68"/>
      <c r="GMX51" s="68"/>
      <c r="GMY51" s="68"/>
      <c r="GMZ51" s="68"/>
      <c r="GNA51" s="68"/>
      <c r="GNB51" s="68"/>
      <c r="GNC51" s="68"/>
      <c r="GND51" s="68"/>
      <c r="GNE51" s="68"/>
      <c r="GNF51" s="68"/>
      <c r="GNG51" s="68"/>
      <c r="GNH51" s="68"/>
      <c r="GNI51" s="68"/>
      <c r="GNJ51" s="68"/>
      <c r="GNK51" s="68"/>
      <c r="GNL51" s="68"/>
      <c r="GNM51" s="68"/>
      <c r="GNN51" s="68"/>
      <c r="GNO51" s="68"/>
      <c r="GNP51" s="68"/>
      <c r="GNQ51" s="68"/>
      <c r="GNR51" s="68"/>
      <c r="GNS51" s="68"/>
      <c r="GNT51" s="68"/>
      <c r="GNU51" s="68"/>
      <c r="GNV51" s="68"/>
      <c r="GNW51" s="68"/>
      <c r="GNX51" s="68"/>
      <c r="GNY51" s="68"/>
      <c r="GNZ51" s="68"/>
      <c r="GOA51" s="68"/>
      <c r="GOB51" s="68"/>
      <c r="GOC51" s="68"/>
      <c r="GOD51" s="68"/>
      <c r="GOE51" s="68"/>
      <c r="GOF51" s="68"/>
      <c r="GOG51" s="68"/>
      <c r="GOH51" s="68"/>
      <c r="GOI51" s="68"/>
      <c r="GOJ51" s="68"/>
      <c r="GOK51" s="68"/>
      <c r="GOL51" s="68"/>
      <c r="GOM51" s="68"/>
      <c r="GON51" s="68"/>
      <c r="GOO51" s="68"/>
      <c r="GOP51" s="68"/>
      <c r="GOQ51" s="68"/>
      <c r="GOR51" s="68"/>
      <c r="GOS51" s="68"/>
      <c r="GOT51" s="68"/>
      <c r="GOU51" s="68"/>
      <c r="GOV51" s="68"/>
      <c r="GOW51" s="68"/>
      <c r="GOX51" s="68"/>
      <c r="GOY51" s="68"/>
      <c r="GOZ51" s="68"/>
      <c r="GPA51" s="68"/>
      <c r="GPB51" s="68"/>
      <c r="GPC51" s="68"/>
      <c r="GPD51" s="68"/>
      <c r="GPE51" s="68"/>
      <c r="GPF51" s="68"/>
      <c r="GPG51" s="68"/>
      <c r="GPH51" s="68"/>
      <c r="GPI51" s="68"/>
      <c r="GPJ51" s="68"/>
      <c r="GPK51" s="68"/>
      <c r="GPL51" s="68"/>
      <c r="GPM51" s="68"/>
      <c r="GPN51" s="68"/>
      <c r="GPO51" s="68"/>
      <c r="GPP51" s="68"/>
      <c r="GPQ51" s="68"/>
      <c r="GPR51" s="68"/>
      <c r="GPS51" s="68"/>
      <c r="GPT51" s="68"/>
      <c r="GPU51" s="68"/>
      <c r="GPV51" s="68"/>
      <c r="GPW51" s="68"/>
      <c r="GPX51" s="68"/>
      <c r="GPY51" s="68"/>
      <c r="GPZ51" s="68"/>
      <c r="GQA51" s="68"/>
      <c r="GQB51" s="68"/>
      <c r="GQC51" s="68"/>
      <c r="GQD51" s="68"/>
      <c r="GQE51" s="68"/>
      <c r="GQF51" s="68"/>
      <c r="GQG51" s="68"/>
      <c r="GQH51" s="68"/>
      <c r="GQI51" s="68"/>
      <c r="GQJ51" s="68"/>
      <c r="GQK51" s="68"/>
      <c r="GQL51" s="68"/>
      <c r="GQM51" s="68"/>
      <c r="GQN51" s="68"/>
      <c r="GQO51" s="68"/>
      <c r="GQP51" s="68"/>
      <c r="GQQ51" s="68"/>
      <c r="GQR51" s="68"/>
      <c r="GQS51" s="68"/>
      <c r="GQT51" s="68"/>
      <c r="GQU51" s="68"/>
      <c r="GQV51" s="68"/>
      <c r="GQW51" s="68"/>
      <c r="GQX51" s="68"/>
      <c r="GQY51" s="68"/>
      <c r="GQZ51" s="68"/>
      <c r="GRA51" s="68"/>
      <c r="GRB51" s="68"/>
      <c r="GRC51" s="68"/>
      <c r="GRD51" s="68"/>
      <c r="GRE51" s="68"/>
      <c r="GRF51" s="68"/>
      <c r="GRG51" s="68"/>
      <c r="GRH51" s="68"/>
      <c r="GRI51" s="68"/>
      <c r="GRJ51" s="68"/>
      <c r="GRK51" s="68"/>
      <c r="GRL51" s="68"/>
      <c r="GRM51" s="68"/>
      <c r="GRN51" s="68"/>
      <c r="GRO51" s="68"/>
      <c r="GRP51" s="68"/>
      <c r="GRQ51" s="68"/>
      <c r="GRR51" s="68"/>
      <c r="GRS51" s="68"/>
      <c r="GRT51" s="68"/>
      <c r="GRU51" s="68"/>
      <c r="GRV51" s="68"/>
      <c r="GRW51" s="68"/>
      <c r="GRX51" s="68"/>
      <c r="GRY51" s="68"/>
      <c r="GRZ51" s="68"/>
      <c r="GSA51" s="68"/>
      <c r="GSB51" s="68"/>
      <c r="GSC51" s="68"/>
      <c r="GSD51" s="68"/>
      <c r="GSE51" s="68"/>
      <c r="GSF51" s="68"/>
      <c r="GSG51" s="68"/>
      <c r="GSH51" s="68"/>
      <c r="GSI51" s="68"/>
      <c r="GSJ51" s="68"/>
      <c r="GSK51" s="68"/>
      <c r="GSL51" s="68"/>
      <c r="GSM51" s="68"/>
      <c r="GSN51" s="68"/>
      <c r="GSO51" s="68"/>
      <c r="GSP51" s="68"/>
      <c r="GSQ51" s="68"/>
      <c r="GSR51" s="68"/>
      <c r="GSS51" s="68"/>
      <c r="GST51" s="68"/>
      <c r="GSU51" s="68"/>
      <c r="GSV51" s="68"/>
      <c r="GSW51" s="68"/>
      <c r="GSX51" s="68"/>
      <c r="GSY51" s="68"/>
      <c r="GSZ51" s="68"/>
      <c r="GTA51" s="68"/>
      <c r="GTB51" s="68"/>
      <c r="GTC51" s="68"/>
      <c r="GTD51" s="68"/>
      <c r="GTE51" s="68"/>
      <c r="GTF51" s="68"/>
      <c r="GTG51" s="68"/>
      <c r="GTH51" s="68"/>
      <c r="GTI51" s="68"/>
      <c r="GTJ51" s="68"/>
      <c r="GTK51" s="68"/>
      <c r="GTL51" s="68"/>
      <c r="GTM51" s="68"/>
      <c r="GTN51" s="68"/>
      <c r="GTO51" s="68"/>
      <c r="GTP51" s="68"/>
      <c r="GTQ51" s="68"/>
      <c r="GTR51" s="68"/>
      <c r="GTS51" s="68"/>
      <c r="GTT51" s="68"/>
      <c r="GTU51" s="68"/>
      <c r="GTV51" s="68"/>
      <c r="GTW51" s="68"/>
      <c r="GTX51" s="68"/>
      <c r="GTY51" s="68"/>
      <c r="GTZ51" s="68"/>
      <c r="GUA51" s="68"/>
      <c r="GUB51" s="68"/>
      <c r="GUC51" s="68"/>
      <c r="GUD51" s="68"/>
      <c r="GUE51" s="68"/>
      <c r="GUF51" s="68"/>
      <c r="GUG51" s="68"/>
      <c r="GUH51" s="68"/>
      <c r="GUI51" s="68"/>
      <c r="GUJ51" s="68"/>
      <c r="GUK51" s="68"/>
      <c r="GUL51" s="68"/>
      <c r="GUM51" s="68"/>
      <c r="GUN51" s="68"/>
      <c r="GUO51" s="68"/>
      <c r="GUP51" s="68"/>
      <c r="GUQ51" s="68"/>
      <c r="GUR51" s="68"/>
      <c r="GUS51" s="68"/>
      <c r="GUT51" s="68"/>
      <c r="GUU51" s="68"/>
      <c r="GUV51" s="68"/>
      <c r="GUW51" s="68"/>
      <c r="GUX51" s="68"/>
      <c r="GUY51" s="68"/>
      <c r="GUZ51" s="68"/>
      <c r="GVA51" s="68"/>
      <c r="GVB51" s="68"/>
      <c r="GVC51" s="68"/>
      <c r="GVD51" s="68"/>
      <c r="GVE51" s="68"/>
      <c r="GVF51" s="68"/>
      <c r="GVG51" s="68"/>
      <c r="GVH51" s="68"/>
      <c r="GVI51" s="68"/>
      <c r="GVJ51" s="68"/>
      <c r="GVK51" s="68"/>
      <c r="GVL51" s="68"/>
      <c r="GVM51" s="68"/>
      <c r="GVN51" s="68"/>
      <c r="GVO51" s="68"/>
      <c r="GVP51" s="68"/>
      <c r="GVQ51" s="68"/>
      <c r="GVR51" s="68"/>
      <c r="GVS51" s="68"/>
      <c r="GVT51" s="68"/>
      <c r="GVU51" s="68"/>
      <c r="GVV51" s="68"/>
      <c r="GVW51" s="68"/>
      <c r="GVX51" s="68"/>
      <c r="GVY51" s="68"/>
      <c r="GVZ51" s="68"/>
      <c r="GWA51" s="68"/>
      <c r="GWB51" s="68"/>
      <c r="GWC51" s="68"/>
      <c r="GWD51" s="68"/>
      <c r="GWE51" s="68"/>
      <c r="GWF51" s="68"/>
      <c r="GWG51" s="68"/>
      <c r="GWH51" s="68"/>
      <c r="GWI51" s="68"/>
      <c r="GWJ51" s="68"/>
      <c r="GWK51" s="68"/>
      <c r="GWL51" s="68"/>
      <c r="GWM51" s="68"/>
      <c r="GWN51" s="68"/>
      <c r="GWO51" s="68"/>
      <c r="GWP51" s="68"/>
      <c r="GWQ51" s="68"/>
      <c r="GWR51" s="68"/>
      <c r="GWS51" s="68"/>
      <c r="GWT51" s="68"/>
      <c r="GWU51" s="68"/>
      <c r="GWV51" s="68"/>
      <c r="GWW51" s="68"/>
      <c r="GWX51" s="68"/>
      <c r="GWY51" s="68"/>
      <c r="GWZ51" s="68"/>
      <c r="GXA51" s="68"/>
      <c r="GXB51" s="68"/>
      <c r="GXC51" s="68"/>
      <c r="GXD51" s="68"/>
      <c r="GXE51" s="68"/>
      <c r="GXF51" s="68"/>
      <c r="GXG51" s="68"/>
      <c r="GXH51" s="68"/>
      <c r="GXI51" s="68"/>
      <c r="GXJ51" s="68"/>
      <c r="GXK51" s="68"/>
      <c r="GXL51" s="68"/>
      <c r="GXM51" s="68"/>
      <c r="GXN51" s="68"/>
      <c r="GXO51" s="68"/>
      <c r="GXP51" s="68"/>
      <c r="GXQ51" s="68"/>
      <c r="GXR51" s="68"/>
      <c r="GXS51" s="68"/>
      <c r="GXT51" s="68"/>
      <c r="GXU51" s="68"/>
      <c r="GXV51" s="68"/>
      <c r="GXW51" s="68"/>
      <c r="GXX51" s="68"/>
      <c r="GXY51" s="68"/>
      <c r="GXZ51" s="68"/>
      <c r="GYA51" s="68"/>
      <c r="GYB51" s="68"/>
      <c r="GYC51" s="68"/>
      <c r="GYD51" s="68"/>
      <c r="GYE51" s="68"/>
      <c r="GYF51" s="68"/>
      <c r="GYG51" s="68"/>
      <c r="GYH51" s="68"/>
      <c r="GYI51" s="68"/>
      <c r="GYJ51" s="68"/>
      <c r="GYK51" s="68"/>
      <c r="GYL51" s="68"/>
      <c r="GYM51" s="68"/>
      <c r="GYN51" s="68"/>
      <c r="GYO51" s="68"/>
      <c r="GYP51" s="68"/>
      <c r="GYQ51" s="68"/>
      <c r="GYR51" s="68"/>
      <c r="GYS51" s="68"/>
      <c r="GYT51" s="68"/>
      <c r="GYU51" s="68"/>
      <c r="GYV51" s="68"/>
      <c r="GYW51" s="68"/>
      <c r="GYX51" s="68"/>
      <c r="GYY51" s="68"/>
      <c r="GYZ51" s="68"/>
      <c r="GZA51" s="68"/>
      <c r="GZB51" s="68"/>
      <c r="GZC51" s="68"/>
      <c r="GZD51" s="68"/>
      <c r="GZE51" s="68"/>
      <c r="GZF51" s="68"/>
      <c r="GZG51" s="68"/>
      <c r="GZH51" s="68"/>
      <c r="GZI51" s="68"/>
      <c r="GZJ51" s="68"/>
      <c r="GZK51" s="68"/>
      <c r="GZL51" s="68"/>
      <c r="GZM51" s="68"/>
      <c r="GZN51" s="68"/>
      <c r="GZO51" s="68"/>
      <c r="GZP51" s="68"/>
      <c r="GZQ51" s="68"/>
      <c r="GZR51" s="68"/>
      <c r="GZS51" s="68"/>
      <c r="GZT51" s="68"/>
      <c r="GZU51" s="68"/>
      <c r="GZV51" s="68"/>
      <c r="GZW51" s="68"/>
      <c r="GZX51" s="68"/>
      <c r="GZY51" s="68"/>
      <c r="GZZ51" s="68"/>
      <c r="HAA51" s="68"/>
      <c r="HAB51" s="68"/>
      <c r="HAC51" s="68"/>
      <c r="HAD51" s="68"/>
      <c r="HAE51" s="68"/>
      <c r="HAF51" s="68"/>
      <c r="HAG51" s="68"/>
      <c r="HAH51" s="68"/>
      <c r="HAI51" s="68"/>
      <c r="HAJ51" s="68"/>
      <c r="HAK51" s="68"/>
      <c r="HAL51" s="68"/>
      <c r="HAM51" s="68"/>
      <c r="HAN51" s="68"/>
      <c r="HAO51" s="68"/>
      <c r="HAP51" s="68"/>
      <c r="HAQ51" s="68"/>
      <c r="HAR51" s="68"/>
      <c r="HAS51" s="68"/>
      <c r="HAT51" s="68"/>
      <c r="HAU51" s="68"/>
      <c r="HAV51" s="68"/>
      <c r="HAW51" s="68"/>
      <c r="HAX51" s="68"/>
      <c r="HAY51" s="68"/>
      <c r="HAZ51" s="68"/>
      <c r="HBA51" s="68"/>
      <c r="HBB51" s="68"/>
      <c r="HBC51" s="68"/>
      <c r="HBD51" s="68"/>
      <c r="HBE51" s="68"/>
      <c r="HBF51" s="68"/>
      <c r="HBG51" s="68"/>
      <c r="HBH51" s="68"/>
      <c r="HBI51" s="68"/>
      <c r="HBJ51" s="68"/>
      <c r="HBK51" s="68"/>
      <c r="HBL51" s="68"/>
      <c r="HBM51" s="68"/>
      <c r="HBN51" s="68"/>
      <c r="HBO51" s="68"/>
      <c r="HBP51" s="68"/>
      <c r="HBQ51" s="68"/>
      <c r="HBR51" s="68"/>
      <c r="HBS51" s="68"/>
      <c r="HBT51" s="68"/>
      <c r="HBU51" s="68"/>
      <c r="HBV51" s="68"/>
      <c r="HBW51" s="68"/>
      <c r="HBX51" s="68"/>
      <c r="HBY51" s="68"/>
      <c r="HBZ51" s="68"/>
      <c r="HCA51" s="68"/>
      <c r="HCB51" s="68"/>
      <c r="HCC51" s="68"/>
      <c r="HCD51" s="68"/>
      <c r="HCE51" s="68"/>
      <c r="HCF51" s="68"/>
      <c r="HCG51" s="68"/>
      <c r="HCH51" s="68"/>
      <c r="HCI51" s="68"/>
      <c r="HCJ51" s="68"/>
      <c r="HCK51" s="68"/>
      <c r="HCL51" s="68"/>
      <c r="HCM51" s="68"/>
      <c r="HCN51" s="68"/>
      <c r="HCO51" s="68"/>
      <c r="HCP51" s="68"/>
      <c r="HCQ51" s="68"/>
      <c r="HCR51" s="68"/>
      <c r="HCS51" s="68"/>
      <c r="HCT51" s="68"/>
      <c r="HCU51" s="68"/>
      <c r="HCV51" s="68"/>
      <c r="HCW51" s="68"/>
      <c r="HCX51" s="68"/>
      <c r="HCY51" s="68"/>
      <c r="HCZ51" s="68"/>
      <c r="HDA51" s="68"/>
      <c r="HDB51" s="68"/>
      <c r="HDC51" s="68"/>
      <c r="HDD51" s="68"/>
      <c r="HDE51" s="68"/>
      <c r="HDF51" s="68"/>
      <c r="HDG51" s="68"/>
      <c r="HDH51" s="68"/>
      <c r="HDI51" s="68"/>
      <c r="HDJ51" s="68"/>
      <c r="HDK51" s="68"/>
      <c r="HDL51" s="68"/>
      <c r="HDM51" s="68"/>
      <c r="HDN51" s="68"/>
      <c r="HDO51" s="68"/>
      <c r="HDP51" s="68"/>
      <c r="HDQ51" s="68"/>
      <c r="HDR51" s="68"/>
      <c r="HDS51" s="68"/>
      <c r="HDT51" s="68"/>
      <c r="HDU51" s="68"/>
      <c r="HDV51" s="68"/>
      <c r="HDW51" s="68"/>
      <c r="HDX51" s="68"/>
      <c r="HDY51" s="68"/>
      <c r="HDZ51" s="68"/>
      <c r="HEA51" s="68"/>
      <c r="HEB51" s="68"/>
      <c r="HEC51" s="68"/>
      <c r="HED51" s="68"/>
      <c r="HEE51" s="68"/>
      <c r="HEF51" s="68"/>
      <c r="HEG51" s="68"/>
      <c r="HEH51" s="68"/>
      <c r="HEI51" s="68"/>
      <c r="HEJ51" s="68"/>
      <c r="HEK51" s="68"/>
      <c r="HEL51" s="68"/>
      <c r="HEM51" s="68"/>
      <c r="HEN51" s="68"/>
      <c r="HEO51" s="68"/>
      <c r="HEP51" s="68"/>
      <c r="HEQ51" s="68"/>
      <c r="HER51" s="68"/>
      <c r="HES51" s="68"/>
      <c r="HET51" s="68"/>
      <c r="HEU51" s="68"/>
      <c r="HEV51" s="68"/>
      <c r="HEW51" s="68"/>
      <c r="HEX51" s="68"/>
      <c r="HEY51" s="68"/>
      <c r="HEZ51" s="68"/>
      <c r="HFA51" s="68"/>
      <c r="HFB51" s="68"/>
      <c r="HFC51" s="68"/>
      <c r="HFD51" s="68"/>
      <c r="HFE51" s="68"/>
      <c r="HFF51" s="68"/>
      <c r="HFG51" s="68"/>
      <c r="HFH51" s="68"/>
      <c r="HFI51" s="68"/>
      <c r="HFJ51" s="68"/>
      <c r="HFK51" s="68"/>
      <c r="HFL51" s="68"/>
      <c r="HFM51" s="68"/>
      <c r="HFN51" s="68"/>
      <c r="HFO51" s="68"/>
      <c r="HFP51" s="68"/>
      <c r="HFQ51" s="68"/>
      <c r="HFR51" s="68"/>
      <c r="HFS51" s="68"/>
      <c r="HFT51" s="68"/>
      <c r="HFU51" s="68"/>
      <c r="HFV51" s="68"/>
      <c r="HFW51" s="68"/>
      <c r="HFX51" s="68"/>
      <c r="HFY51" s="68"/>
      <c r="HFZ51" s="68"/>
      <c r="HGA51" s="68"/>
      <c r="HGB51" s="68"/>
      <c r="HGC51" s="68"/>
      <c r="HGD51" s="68"/>
      <c r="HGE51" s="68"/>
      <c r="HGF51" s="68"/>
      <c r="HGG51" s="68"/>
      <c r="HGH51" s="68"/>
      <c r="HGI51" s="68"/>
      <c r="HGJ51" s="68"/>
      <c r="HGK51" s="68"/>
      <c r="HGL51" s="68"/>
      <c r="HGM51" s="68"/>
      <c r="HGN51" s="68"/>
      <c r="HGO51" s="68"/>
      <c r="HGP51" s="68"/>
      <c r="HGQ51" s="68"/>
      <c r="HGR51" s="68"/>
      <c r="HGS51" s="68"/>
      <c r="HGT51" s="68"/>
      <c r="HGU51" s="68"/>
      <c r="HGV51" s="68"/>
      <c r="HGW51" s="68"/>
      <c r="HGX51" s="68"/>
      <c r="HGY51" s="68"/>
      <c r="HGZ51" s="68"/>
      <c r="HHA51" s="68"/>
      <c r="HHB51" s="68"/>
      <c r="HHC51" s="68"/>
      <c r="HHD51" s="68"/>
      <c r="HHE51" s="68"/>
      <c r="HHF51" s="68"/>
      <c r="HHG51" s="68"/>
      <c r="HHH51" s="68"/>
      <c r="HHI51" s="68"/>
      <c r="HHJ51" s="68"/>
      <c r="HHK51" s="68"/>
      <c r="HHL51" s="68"/>
      <c r="HHM51" s="68"/>
      <c r="HHN51" s="68"/>
      <c r="HHO51" s="68"/>
      <c r="HHP51" s="68"/>
      <c r="HHQ51" s="68"/>
      <c r="HHR51" s="68"/>
      <c r="HHS51" s="68"/>
      <c r="HHT51" s="68"/>
      <c r="HHU51" s="68"/>
      <c r="HHV51" s="68"/>
      <c r="HHW51" s="68"/>
      <c r="HHX51" s="68"/>
      <c r="HHY51" s="68"/>
      <c r="HHZ51" s="68"/>
      <c r="HIA51" s="68"/>
      <c r="HIB51" s="68"/>
      <c r="HIC51" s="68"/>
      <c r="HID51" s="68"/>
      <c r="HIE51" s="68"/>
      <c r="HIF51" s="68"/>
      <c r="HIG51" s="68"/>
      <c r="HIH51" s="68"/>
      <c r="HII51" s="68"/>
      <c r="HIJ51" s="68"/>
      <c r="HIK51" s="68"/>
      <c r="HIL51" s="68"/>
      <c r="HIM51" s="68"/>
      <c r="HIN51" s="68"/>
      <c r="HIO51" s="68"/>
      <c r="HIP51" s="68"/>
      <c r="HIQ51" s="68"/>
      <c r="HIR51" s="68"/>
      <c r="HIS51" s="68"/>
      <c r="HIT51" s="68"/>
      <c r="HIU51" s="68"/>
      <c r="HIV51" s="68"/>
      <c r="HIW51" s="68"/>
      <c r="HIX51" s="68"/>
      <c r="HIY51" s="68"/>
      <c r="HIZ51" s="68"/>
      <c r="HJA51" s="68"/>
      <c r="HJB51" s="68"/>
      <c r="HJC51" s="68"/>
      <c r="HJD51" s="68"/>
      <c r="HJE51" s="68"/>
      <c r="HJF51" s="68"/>
      <c r="HJG51" s="68"/>
      <c r="HJH51" s="68"/>
      <c r="HJI51" s="68"/>
      <c r="HJJ51" s="68"/>
      <c r="HJK51" s="68"/>
      <c r="HJL51" s="68"/>
      <c r="HJM51" s="68"/>
      <c r="HJN51" s="68"/>
      <c r="HJO51" s="68"/>
      <c r="HJP51" s="68"/>
      <c r="HJQ51" s="68"/>
      <c r="HJR51" s="68"/>
      <c r="HJS51" s="68"/>
      <c r="HJT51" s="68"/>
      <c r="HJU51" s="68"/>
      <c r="HJV51" s="68"/>
      <c r="HJW51" s="68"/>
      <c r="HJX51" s="68"/>
      <c r="HJY51" s="68"/>
      <c r="HJZ51" s="68"/>
      <c r="HKA51" s="68"/>
      <c r="HKB51" s="68"/>
      <c r="HKC51" s="68"/>
      <c r="HKD51" s="68"/>
      <c r="HKE51" s="68"/>
      <c r="HKF51" s="68"/>
      <c r="HKG51" s="68"/>
      <c r="HKH51" s="68"/>
      <c r="HKI51" s="68"/>
      <c r="HKJ51" s="68"/>
      <c r="HKK51" s="68"/>
      <c r="HKL51" s="68"/>
      <c r="HKM51" s="68"/>
      <c r="HKN51" s="68"/>
      <c r="HKO51" s="68"/>
      <c r="HKP51" s="68"/>
      <c r="HKQ51" s="68"/>
      <c r="HKR51" s="68"/>
      <c r="HKS51" s="68"/>
      <c r="HKT51" s="68"/>
      <c r="HKU51" s="68"/>
      <c r="HKV51" s="68"/>
      <c r="HKW51" s="68"/>
      <c r="HKX51" s="68"/>
      <c r="HKY51" s="68"/>
      <c r="HKZ51" s="68"/>
      <c r="HLA51" s="68"/>
      <c r="HLB51" s="68"/>
      <c r="HLC51" s="68"/>
      <c r="HLD51" s="68"/>
      <c r="HLE51" s="68"/>
      <c r="HLF51" s="68"/>
      <c r="HLG51" s="68"/>
      <c r="HLH51" s="68"/>
      <c r="HLI51" s="68"/>
      <c r="HLJ51" s="68"/>
      <c r="HLK51" s="68"/>
      <c r="HLL51" s="68"/>
      <c r="HLM51" s="68"/>
      <c r="HLN51" s="68"/>
      <c r="HLO51" s="68"/>
      <c r="HLP51" s="68"/>
      <c r="HLQ51" s="68"/>
      <c r="HLR51" s="68"/>
      <c r="HLS51" s="68"/>
      <c r="HLT51" s="68"/>
      <c r="HLU51" s="68"/>
      <c r="HLV51" s="68"/>
      <c r="HLW51" s="68"/>
      <c r="HLX51" s="68"/>
      <c r="HLY51" s="68"/>
      <c r="HLZ51" s="68"/>
      <c r="HMA51" s="68"/>
      <c r="HMB51" s="68"/>
      <c r="HMC51" s="68"/>
      <c r="HMD51" s="68"/>
      <c r="HME51" s="68"/>
      <c r="HMF51" s="68"/>
      <c r="HMG51" s="68"/>
      <c r="HMH51" s="68"/>
      <c r="HMI51" s="68"/>
      <c r="HMJ51" s="68"/>
      <c r="HMK51" s="68"/>
      <c r="HML51" s="68"/>
      <c r="HMM51" s="68"/>
      <c r="HMN51" s="68"/>
      <c r="HMO51" s="68"/>
      <c r="HMP51" s="68"/>
      <c r="HMQ51" s="68"/>
      <c r="HMR51" s="68"/>
      <c r="HMS51" s="68"/>
      <c r="HMT51" s="68"/>
      <c r="HMU51" s="68"/>
      <c r="HMV51" s="68"/>
      <c r="HMW51" s="68"/>
      <c r="HMX51" s="68"/>
      <c r="HMY51" s="68"/>
      <c r="HMZ51" s="68"/>
      <c r="HNA51" s="68"/>
      <c r="HNB51" s="68"/>
      <c r="HNC51" s="68"/>
      <c r="HND51" s="68"/>
      <c r="HNE51" s="68"/>
      <c r="HNF51" s="68"/>
      <c r="HNG51" s="68"/>
      <c r="HNH51" s="68"/>
      <c r="HNI51" s="68"/>
      <c r="HNJ51" s="68"/>
      <c r="HNK51" s="68"/>
      <c r="HNL51" s="68"/>
      <c r="HNM51" s="68"/>
      <c r="HNN51" s="68"/>
      <c r="HNO51" s="68"/>
      <c r="HNP51" s="68"/>
      <c r="HNQ51" s="68"/>
      <c r="HNR51" s="68"/>
      <c r="HNS51" s="68"/>
      <c r="HNT51" s="68"/>
      <c r="HNU51" s="68"/>
      <c r="HNV51" s="68"/>
      <c r="HNW51" s="68"/>
      <c r="HNX51" s="68"/>
      <c r="HNY51" s="68"/>
      <c r="HNZ51" s="68"/>
      <c r="HOA51" s="68"/>
      <c r="HOB51" s="68"/>
      <c r="HOC51" s="68"/>
      <c r="HOD51" s="68"/>
      <c r="HOE51" s="68"/>
      <c r="HOF51" s="68"/>
      <c r="HOG51" s="68"/>
      <c r="HOH51" s="68"/>
      <c r="HOI51" s="68"/>
      <c r="HOJ51" s="68"/>
      <c r="HOK51" s="68"/>
      <c r="HOL51" s="68"/>
      <c r="HOM51" s="68"/>
      <c r="HON51" s="68"/>
      <c r="HOO51" s="68"/>
      <c r="HOP51" s="68"/>
      <c r="HOQ51" s="68"/>
      <c r="HOR51" s="68"/>
      <c r="HOS51" s="68"/>
      <c r="HOT51" s="68"/>
      <c r="HOU51" s="68"/>
      <c r="HOV51" s="68"/>
      <c r="HOW51" s="68"/>
      <c r="HOX51" s="68"/>
      <c r="HOY51" s="68"/>
      <c r="HOZ51" s="68"/>
      <c r="HPA51" s="68"/>
      <c r="HPB51" s="68"/>
      <c r="HPC51" s="68"/>
      <c r="HPD51" s="68"/>
      <c r="HPE51" s="68"/>
      <c r="HPF51" s="68"/>
      <c r="HPG51" s="68"/>
      <c r="HPH51" s="68"/>
      <c r="HPI51" s="68"/>
      <c r="HPJ51" s="68"/>
      <c r="HPK51" s="68"/>
      <c r="HPL51" s="68"/>
      <c r="HPM51" s="68"/>
      <c r="HPN51" s="68"/>
      <c r="HPO51" s="68"/>
      <c r="HPP51" s="68"/>
      <c r="HPQ51" s="68"/>
      <c r="HPR51" s="68"/>
      <c r="HPS51" s="68"/>
      <c r="HPT51" s="68"/>
      <c r="HPU51" s="68"/>
      <c r="HPV51" s="68"/>
      <c r="HPW51" s="68"/>
      <c r="HPX51" s="68"/>
      <c r="HPY51" s="68"/>
      <c r="HPZ51" s="68"/>
      <c r="HQA51" s="68"/>
      <c r="HQB51" s="68"/>
      <c r="HQC51" s="68"/>
      <c r="HQD51" s="68"/>
      <c r="HQE51" s="68"/>
      <c r="HQF51" s="68"/>
      <c r="HQG51" s="68"/>
      <c r="HQH51" s="68"/>
      <c r="HQI51" s="68"/>
      <c r="HQJ51" s="68"/>
      <c r="HQK51" s="68"/>
      <c r="HQL51" s="68"/>
      <c r="HQM51" s="68"/>
      <c r="HQN51" s="68"/>
      <c r="HQO51" s="68"/>
      <c r="HQP51" s="68"/>
      <c r="HQQ51" s="68"/>
      <c r="HQR51" s="68"/>
      <c r="HQS51" s="68"/>
      <c r="HQT51" s="68"/>
      <c r="HQU51" s="68"/>
      <c r="HQV51" s="68"/>
      <c r="HQW51" s="68"/>
      <c r="HQX51" s="68"/>
      <c r="HQY51" s="68"/>
      <c r="HQZ51" s="68"/>
      <c r="HRA51" s="68"/>
      <c r="HRB51" s="68"/>
      <c r="HRC51" s="68"/>
      <c r="HRD51" s="68"/>
      <c r="HRE51" s="68"/>
      <c r="HRF51" s="68"/>
      <c r="HRG51" s="68"/>
      <c r="HRH51" s="68"/>
      <c r="HRI51" s="68"/>
      <c r="HRJ51" s="68"/>
      <c r="HRK51" s="68"/>
      <c r="HRL51" s="68"/>
      <c r="HRM51" s="68"/>
      <c r="HRN51" s="68"/>
      <c r="HRO51" s="68"/>
      <c r="HRP51" s="68"/>
      <c r="HRQ51" s="68"/>
      <c r="HRR51" s="68"/>
      <c r="HRS51" s="68"/>
      <c r="HRT51" s="68"/>
      <c r="HRU51" s="68"/>
      <c r="HRV51" s="68"/>
      <c r="HRW51" s="68"/>
      <c r="HRX51" s="68"/>
      <c r="HRY51" s="68"/>
      <c r="HRZ51" s="68"/>
      <c r="HSA51" s="68"/>
      <c r="HSB51" s="68"/>
      <c r="HSC51" s="68"/>
      <c r="HSD51" s="68"/>
      <c r="HSE51" s="68"/>
      <c r="HSF51" s="68"/>
      <c r="HSG51" s="68"/>
      <c r="HSH51" s="68"/>
      <c r="HSI51" s="68"/>
      <c r="HSJ51" s="68"/>
      <c r="HSK51" s="68"/>
      <c r="HSL51" s="68"/>
      <c r="HSM51" s="68"/>
      <c r="HSN51" s="68"/>
      <c r="HSO51" s="68"/>
      <c r="HSP51" s="68"/>
      <c r="HSQ51" s="68"/>
      <c r="HSR51" s="68"/>
      <c r="HSS51" s="68"/>
      <c r="HST51" s="68"/>
      <c r="HSU51" s="68"/>
      <c r="HSV51" s="68"/>
      <c r="HSW51" s="68"/>
      <c r="HSX51" s="68"/>
      <c r="HSY51" s="68"/>
      <c r="HSZ51" s="68"/>
      <c r="HTA51" s="68"/>
      <c r="HTB51" s="68"/>
      <c r="HTC51" s="68"/>
      <c r="HTD51" s="68"/>
      <c r="HTE51" s="68"/>
      <c r="HTF51" s="68"/>
      <c r="HTG51" s="68"/>
      <c r="HTH51" s="68"/>
      <c r="HTI51" s="68"/>
      <c r="HTJ51" s="68"/>
      <c r="HTK51" s="68"/>
      <c r="HTL51" s="68"/>
      <c r="HTM51" s="68"/>
      <c r="HTN51" s="68"/>
      <c r="HTO51" s="68"/>
      <c r="HTP51" s="68"/>
      <c r="HTQ51" s="68"/>
      <c r="HTR51" s="68"/>
      <c r="HTS51" s="68"/>
      <c r="HTT51" s="68"/>
      <c r="HTU51" s="68"/>
      <c r="HTV51" s="68"/>
      <c r="HTW51" s="68"/>
      <c r="HTX51" s="68"/>
      <c r="HTY51" s="68"/>
      <c r="HTZ51" s="68"/>
      <c r="HUA51" s="68"/>
      <c r="HUB51" s="68"/>
      <c r="HUC51" s="68"/>
      <c r="HUD51" s="68"/>
      <c r="HUE51" s="68"/>
      <c r="HUF51" s="68"/>
      <c r="HUG51" s="68"/>
      <c r="HUH51" s="68"/>
      <c r="HUI51" s="68"/>
      <c r="HUJ51" s="68"/>
      <c r="HUK51" s="68"/>
      <c r="HUL51" s="68"/>
      <c r="HUM51" s="68"/>
      <c r="HUN51" s="68"/>
      <c r="HUO51" s="68"/>
      <c r="HUP51" s="68"/>
      <c r="HUQ51" s="68"/>
      <c r="HUR51" s="68"/>
      <c r="HUS51" s="68"/>
      <c r="HUT51" s="68"/>
      <c r="HUU51" s="68"/>
      <c r="HUV51" s="68"/>
      <c r="HUW51" s="68"/>
      <c r="HUX51" s="68"/>
      <c r="HUY51" s="68"/>
      <c r="HUZ51" s="68"/>
      <c r="HVA51" s="68"/>
      <c r="HVB51" s="68"/>
      <c r="HVC51" s="68"/>
      <c r="HVD51" s="68"/>
      <c r="HVE51" s="68"/>
      <c r="HVF51" s="68"/>
      <c r="HVG51" s="68"/>
      <c r="HVH51" s="68"/>
      <c r="HVI51" s="68"/>
      <c r="HVJ51" s="68"/>
      <c r="HVK51" s="68"/>
      <c r="HVL51" s="68"/>
      <c r="HVM51" s="68"/>
      <c r="HVN51" s="68"/>
      <c r="HVO51" s="68"/>
      <c r="HVP51" s="68"/>
      <c r="HVQ51" s="68"/>
      <c r="HVR51" s="68"/>
      <c r="HVS51" s="68"/>
      <c r="HVT51" s="68"/>
      <c r="HVU51" s="68"/>
      <c r="HVV51" s="68"/>
      <c r="HVW51" s="68"/>
      <c r="HVX51" s="68"/>
      <c r="HVY51" s="68"/>
      <c r="HVZ51" s="68"/>
      <c r="HWA51" s="68"/>
      <c r="HWB51" s="68"/>
      <c r="HWC51" s="68"/>
      <c r="HWD51" s="68"/>
      <c r="HWE51" s="68"/>
      <c r="HWF51" s="68"/>
      <c r="HWG51" s="68"/>
      <c r="HWH51" s="68"/>
      <c r="HWI51" s="68"/>
      <c r="HWJ51" s="68"/>
      <c r="HWK51" s="68"/>
      <c r="HWL51" s="68"/>
      <c r="HWM51" s="68"/>
      <c r="HWN51" s="68"/>
      <c r="HWO51" s="68"/>
      <c r="HWP51" s="68"/>
      <c r="HWQ51" s="68"/>
      <c r="HWR51" s="68"/>
      <c r="HWS51" s="68"/>
      <c r="HWT51" s="68"/>
      <c r="HWU51" s="68"/>
      <c r="HWV51" s="68"/>
      <c r="HWW51" s="68"/>
      <c r="HWX51" s="68"/>
      <c r="HWY51" s="68"/>
      <c r="HWZ51" s="68"/>
      <c r="HXA51" s="68"/>
      <c r="HXB51" s="68"/>
      <c r="HXC51" s="68"/>
      <c r="HXD51" s="68"/>
      <c r="HXE51" s="68"/>
      <c r="HXF51" s="68"/>
      <c r="HXG51" s="68"/>
      <c r="HXH51" s="68"/>
      <c r="HXI51" s="68"/>
      <c r="HXJ51" s="68"/>
      <c r="HXK51" s="68"/>
      <c r="HXL51" s="68"/>
      <c r="HXM51" s="68"/>
      <c r="HXN51" s="68"/>
      <c r="HXO51" s="68"/>
      <c r="HXP51" s="68"/>
      <c r="HXQ51" s="68"/>
      <c r="HXR51" s="68"/>
      <c r="HXS51" s="68"/>
      <c r="HXT51" s="68"/>
      <c r="HXU51" s="68"/>
      <c r="HXV51" s="68"/>
      <c r="HXW51" s="68"/>
      <c r="HXX51" s="68"/>
      <c r="HXY51" s="68"/>
      <c r="HXZ51" s="68"/>
      <c r="HYA51" s="68"/>
      <c r="HYB51" s="68"/>
      <c r="HYC51" s="68"/>
      <c r="HYD51" s="68"/>
      <c r="HYE51" s="68"/>
      <c r="HYF51" s="68"/>
      <c r="HYG51" s="68"/>
      <c r="HYH51" s="68"/>
      <c r="HYI51" s="68"/>
      <c r="HYJ51" s="68"/>
      <c r="HYK51" s="68"/>
      <c r="HYL51" s="68"/>
      <c r="HYM51" s="68"/>
      <c r="HYN51" s="68"/>
      <c r="HYO51" s="68"/>
      <c r="HYP51" s="68"/>
      <c r="HYQ51" s="68"/>
      <c r="HYR51" s="68"/>
      <c r="HYS51" s="68"/>
      <c r="HYT51" s="68"/>
      <c r="HYU51" s="68"/>
      <c r="HYV51" s="68"/>
      <c r="HYW51" s="68"/>
      <c r="HYX51" s="68"/>
      <c r="HYY51" s="68"/>
      <c r="HYZ51" s="68"/>
      <c r="HZA51" s="68"/>
      <c r="HZB51" s="68"/>
      <c r="HZC51" s="68"/>
      <c r="HZD51" s="68"/>
      <c r="HZE51" s="68"/>
      <c r="HZF51" s="68"/>
      <c r="HZG51" s="68"/>
      <c r="HZH51" s="68"/>
      <c r="HZI51" s="68"/>
      <c r="HZJ51" s="68"/>
      <c r="HZK51" s="68"/>
      <c r="HZL51" s="68"/>
      <c r="HZM51" s="68"/>
      <c r="HZN51" s="68"/>
      <c r="HZO51" s="68"/>
      <c r="HZP51" s="68"/>
      <c r="HZQ51" s="68"/>
      <c r="HZR51" s="68"/>
      <c r="HZS51" s="68"/>
      <c r="HZT51" s="68"/>
      <c r="HZU51" s="68"/>
      <c r="HZV51" s="68"/>
      <c r="HZW51" s="68"/>
      <c r="HZX51" s="68"/>
      <c r="HZY51" s="68"/>
      <c r="HZZ51" s="68"/>
      <c r="IAA51" s="68"/>
      <c r="IAB51" s="68"/>
      <c r="IAC51" s="68"/>
      <c r="IAD51" s="68"/>
      <c r="IAE51" s="68"/>
      <c r="IAF51" s="68"/>
      <c r="IAG51" s="68"/>
      <c r="IAH51" s="68"/>
      <c r="IAI51" s="68"/>
      <c r="IAJ51" s="68"/>
      <c r="IAK51" s="68"/>
      <c r="IAL51" s="68"/>
      <c r="IAM51" s="68"/>
      <c r="IAN51" s="68"/>
      <c r="IAO51" s="68"/>
      <c r="IAP51" s="68"/>
      <c r="IAQ51" s="68"/>
      <c r="IAR51" s="68"/>
      <c r="IAS51" s="68"/>
      <c r="IAT51" s="68"/>
      <c r="IAU51" s="68"/>
      <c r="IAV51" s="68"/>
      <c r="IAW51" s="68"/>
      <c r="IAX51" s="68"/>
      <c r="IAY51" s="68"/>
      <c r="IAZ51" s="68"/>
      <c r="IBA51" s="68"/>
      <c r="IBB51" s="68"/>
      <c r="IBC51" s="68"/>
      <c r="IBD51" s="68"/>
      <c r="IBE51" s="68"/>
      <c r="IBF51" s="68"/>
      <c r="IBG51" s="68"/>
      <c r="IBH51" s="68"/>
      <c r="IBI51" s="68"/>
      <c r="IBJ51" s="68"/>
      <c r="IBK51" s="68"/>
      <c r="IBL51" s="68"/>
      <c r="IBM51" s="68"/>
      <c r="IBN51" s="68"/>
      <c r="IBO51" s="68"/>
      <c r="IBP51" s="68"/>
      <c r="IBQ51" s="68"/>
      <c r="IBR51" s="68"/>
      <c r="IBS51" s="68"/>
      <c r="IBT51" s="68"/>
      <c r="IBU51" s="68"/>
      <c r="IBV51" s="68"/>
      <c r="IBW51" s="68"/>
      <c r="IBX51" s="68"/>
      <c r="IBY51" s="68"/>
      <c r="IBZ51" s="68"/>
      <c r="ICA51" s="68"/>
      <c r="ICB51" s="68"/>
      <c r="ICC51" s="68"/>
      <c r="ICD51" s="68"/>
      <c r="ICE51" s="68"/>
      <c r="ICF51" s="68"/>
      <c r="ICG51" s="68"/>
      <c r="ICH51" s="68"/>
      <c r="ICI51" s="68"/>
      <c r="ICJ51" s="68"/>
      <c r="ICK51" s="68"/>
      <c r="ICL51" s="68"/>
      <c r="ICM51" s="68"/>
      <c r="ICN51" s="68"/>
      <c r="ICO51" s="68"/>
      <c r="ICP51" s="68"/>
      <c r="ICQ51" s="68"/>
      <c r="ICR51" s="68"/>
      <c r="ICS51" s="68"/>
      <c r="ICT51" s="68"/>
      <c r="ICU51" s="68"/>
      <c r="ICV51" s="68"/>
      <c r="ICW51" s="68"/>
      <c r="ICX51" s="68"/>
      <c r="ICY51" s="68"/>
      <c r="ICZ51" s="68"/>
      <c r="IDA51" s="68"/>
      <c r="IDB51" s="68"/>
      <c r="IDC51" s="68"/>
      <c r="IDD51" s="68"/>
      <c r="IDE51" s="68"/>
      <c r="IDF51" s="68"/>
      <c r="IDG51" s="68"/>
      <c r="IDH51" s="68"/>
      <c r="IDI51" s="68"/>
      <c r="IDJ51" s="68"/>
      <c r="IDK51" s="68"/>
      <c r="IDL51" s="68"/>
      <c r="IDM51" s="68"/>
      <c r="IDN51" s="68"/>
      <c r="IDO51" s="68"/>
      <c r="IDP51" s="68"/>
      <c r="IDQ51" s="68"/>
      <c r="IDR51" s="68"/>
      <c r="IDS51" s="68"/>
      <c r="IDT51" s="68"/>
      <c r="IDU51" s="68"/>
      <c r="IDV51" s="68"/>
      <c r="IDW51" s="68"/>
      <c r="IDX51" s="68"/>
      <c r="IDY51" s="68"/>
      <c r="IDZ51" s="68"/>
      <c r="IEA51" s="68"/>
      <c r="IEB51" s="68"/>
      <c r="IEC51" s="68"/>
      <c r="IED51" s="68"/>
      <c r="IEE51" s="68"/>
      <c r="IEF51" s="68"/>
      <c r="IEG51" s="68"/>
      <c r="IEH51" s="68"/>
      <c r="IEI51" s="68"/>
      <c r="IEJ51" s="68"/>
      <c r="IEK51" s="68"/>
      <c r="IEL51" s="68"/>
      <c r="IEM51" s="68"/>
      <c r="IEN51" s="68"/>
      <c r="IEO51" s="68"/>
      <c r="IEP51" s="68"/>
      <c r="IEQ51" s="68"/>
      <c r="IER51" s="68"/>
      <c r="IES51" s="68"/>
      <c r="IET51" s="68"/>
      <c r="IEU51" s="68"/>
      <c r="IEV51" s="68"/>
      <c r="IEW51" s="68"/>
      <c r="IEX51" s="68"/>
      <c r="IEY51" s="68"/>
      <c r="IEZ51" s="68"/>
      <c r="IFA51" s="68"/>
      <c r="IFB51" s="68"/>
      <c r="IFC51" s="68"/>
      <c r="IFD51" s="68"/>
      <c r="IFE51" s="68"/>
      <c r="IFF51" s="68"/>
      <c r="IFG51" s="68"/>
      <c r="IFH51" s="68"/>
      <c r="IFI51" s="68"/>
      <c r="IFJ51" s="68"/>
      <c r="IFK51" s="68"/>
      <c r="IFL51" s="68"/>
      <c r="IFM51" s="68"/>
      <c r="IFN51" s="68"/>
      <c r="IFO51" s="68"/>
      <c r="IFP51" s="68"/>
      <c r="IFQ51" s="68"/>
      <c r="IFR51" s="68"/>
      <c r="IFS51" s="68"/>
      <c r="IFT51" s="68"/>
      <c r="IFU51" s="68"/>
      <c r="IFV51" s="68"/>
      <c r="IFW51" s="68"/>
      <c r="IFX51" s="68"/>
      <c r="IFY51" s="68"/>
      <c r="IFZ51" s="68"/>
      <c r="IGA51" s="68"/>
      <c r="IGB51" s="68"/>
      <c r="IGC51" s="68"/>
      <c r="IGD51" s="68"/>
      <c r="IGE51" s="68"/>
      <c r="IGF51" s="68"/>
      <c r="IGG51" s="68"/>
      <c r="IGH51" s="68"/>
      <c r="IGI51" s="68"/>
      <c r="IGJ51" s="68"/>
      <c r="IGK51" s="68"/>
      <c r="IGL51" s="68"/>
      <c r="IGM51" s="68"/>
      <c r="IGN51" s="68"/>
      <c r="IGO51" s="68"/>
      <c r="IGP51" s="68"/>
      <c r="IGQ51" s="68"/>
      <c r="IGR51" s="68"/>
      <c r="IGS51" s="68"/>
      <c r="IGT51" s="68"/>
      <c r="IGU51" s="68"/>
      <c r="IGV51" s="68"/>
      <c r="IGW51" s="68"/>
      <c r="IGX51" s="68"/>
      <c r="IGY51" s="68"/>
      <c r="IGZ51" s="68"/>
      <c r="IHA51" s="68"/>
      <c r="IHB51" s="68"/>
      <c r="IHC51" s="68"/>
      <c r="IHD51" s="68"/>
      <c r="IHE51" s="68"/>
      <c r="IHF51" s="68"/>
      <c r="IHG51" s="68"/>
      <c r="IHH51" s="68"/>
      <c r="IHI51" s="68"/>
      <c r="IHJ51" s="68"/>
      <c r="IHK51" s="68"/>
      <c r="IHL51" s="68"/>
      <c r="IHM51" s="68"/>
      <c r="IHN51" s="68"/>
      <c r="IHO51" s="68"/>
      <c r="IHP51" s="68"/>
      <c r="IHQ51" s="68"/>
      <c r="IHR51" s="68"/>
      <c r="IHS51" s="68"/>
      <c r="IHT51" s="68"/>
      <c r="IHU51" s="68"/>
      <c r="IHV51" s="68"/>
      <c r="IHW51" s="68"/>
      <c r="IHX51" s="68"/>
      <c r="IHY51" s="68"/>
      <c r="IHZ51" s="68"/>
      <c r="IIA51" s="68"/>
      <c r="IIB51" s="68"/>
      <c r="IIC51" s="68"/>
      <c r="IID51" s="68"/>
      <c r="IIE51" s="68"/>
      <c r="IIF51" s="68"/>
      <c r="IIG51" s="68"/>
      <c r="IIH51" s="68"/>
      <c r="III51" s="68"/>
      <c r="IIJ51" s="68"/>
      <c r="IIK51" s="68"/>
      <c r="IIL51" s="68"/>
      <c r="IIM51" s="68"/>
      <c r="IIN51" s="68"/>
      <c r="IIO51" s="68"/>
      <c r="IIP51" s="68"/>
      <c r="IIQ51" s="68"/>
      <c r="IIR51" s="68"/>
      <c r="IIS51" s="68"/>
      <c r="IIT51" s="68"/>
      <c r="IIU51" s="68"/>
      <c r="IIV51" s="68"/>
      <c r="IIW51" s="68"/>
      <c r="IIX51" s="68"/>
      <c r="IIY51" s="68"/>
      <c r="IIZ51" s="68"/>
      <c r="IJA51" s="68"/>
      <c r="IJB51" s="68"/>
      <c r="IJC51" s="68"/>
      <c r="IJD51" s="68"/>
      <c r="IJE51" s="68"/>
      <c r="IJF51" s="68"/>
      <c r="IJG51" s="68"/>
      <c r="IJH51" s="68"/>
      <c r="IJI51" s="68"/>
      <c r="IJJ51" s="68"/>
      <c r="IJK51" s="68"/>
      <c r="IJL51" s="68"/>
      <c r="IJM51" s="68"/>
      <c r="IJN51" s="68"/>
      <c r="IJO51" s="68"/>
      <c r="IJP51" s="68"/>
      <c r="IJQ51" s="68"/>
      <c r="IJR51" s="68"/>
      <c r="IJS51" s="68"/>
      <c r="IJT51" s="68"/>
      <c r="IJU51" s="68"/>
      <c r="IJV51" s="68"/>
      <c r="IJW51" s="68"/>
      <c r="IJX51" s="68"/>
      <c r="IJY51" s="68"/>
      <c r="IJZ51" s="68"/>
      <c r="IKA51" s="68"/>
      <c r="IKB51" s="68"/>
      <c r="IKC51" s="68"/>
      <c r="IKD51" s="68"/>
      <c r="IKE51" s="68"/>
      <c r="IKF51" s="68"/>
      <c r="IKG51" s="68"/>
      <c r="IKH51" s="68"/>
      <c r="IKI51" s="68"/>
      <c r="IKJ51" s="68"/>
      <c r="IKK51" s="68"/>
      <c r="IKL51" s="68"/>
      <c r="IKM51" s="68"/>
      <c r="IKN51" s="68"/>
      <c r="IKO51" s="68"/>
      <c r="IKP51" s="68"/>
      <c r="IKQ51" s="68"/>
      <c r="IKR51" s="68"/>
      <c r="IKS51" s="68"/>
      <c r="IKT51" s="68"/>
      <c r="IKU51" s="68"/>
      <c r="IKV51" s="68"/>
      <c r="IKW51" s="68"/>
      <c r="IKX51" s="68"/>
      <c r="IKY51" s="68"/>
      <c r="IKZ51" s="68"/>
      <c r="ILA51" s="68"/>
      <c r="ILB51" s="68"/>
      <c r="ILC51" s="68"/>
      <c r="ILD51" s="68"/>
      <c r="ILE51" s="68"/>
      <c r="ILF51" s="68"/>
      <c r="ILG51" s="68"/>
      <c r="ILH51" s="68"/>
      <c r="ILI51" s="68"/>
      <c r="ILJ51" s="68"/>
      <c r="ILK51" s="68"/>
      <c r="ILL51" s="68"/>
      <c r="ILM51" s="68"/>
      <c r="ILN51" s="68"/>
      <c r="ILO51" s="68"/>
      <c r="ILP51" s="68"/>
      <c r="ILQ51" s="68"/>
      <c r="ILR51" s="68"/>
      <c r="ILS51" s="68"/>
      <c r="ILT51" s="68"/>
      <c r="ILU51" s="68"/>
      <c r="ILV51" s="68"/>
      <c r="ILW51" s="68"/>
      <c r="ILX51" s="68"/>
      <c r="ILY51" s="68"/>
      <c r="ILZ51" s="68"/>
      <c r="IMA51" s="68"/>
      <c r="IMB51" s="68"/>
      <c r="IMC51" s="68"/>
      <c r="IMD51" s="68"/>
      <c r="IME51" s="68"/>
      <c r="IMF51" s="68"/>
      <c r="IMG51" s="68"/>
      <c r="IMH51" s="68"/>
      <c r="IMI51" s="68"/>
      <c r="IMJ51" s="68"/>
      <c r="IMK51" s="68"/>
      <c r="IML51" s="68"/>
      <c r="IMM51" s="68"/>
      <c r="IMN51" s="68"/>
      <c r="IMO51" s="68"/>
      <c r="IMP51" s="68"/>
      <c r="IMQ51" s="68"/>
      <c r="IMR51" s="68"/>
      <c r="IMS51" s="68"/>
      <c r="IMT51" s="68"/>
      <c r="IMU51" s="68"/>
      <c r="IMV51" s="68"/>
      <c r="IMW51" s="68"/>
      <c r="IMX51" s="68"/>
      <c r="IMY51" s="68"/>
      <c r="IMZ51" s="68"/>
      <c r="INA51" s="68"/>
      <c r="INB51" s="68"/>
      <c r="INC51" s="68"/>
      <c r="IND51" s="68"/>
      <c r="INE51" s="68"/>
      <c r="INF51" s="68"/>
      <c r="ING51" s="68"/>
      <c r="INH51" s="68"/>
      <c r="INI51" s="68"/>
      <c r="INJ51" s="68"/>
      <c r="INK51" s="68"/>
      <c r="INL51" s="68"/>
      <c r="INM51" s="68"/>
      <c r="INN51" s="68"/>
      <c r="INO51" s="68"/>
      <c r="INP51" s="68"/>
      <c r="INQ51" s="68"/>
      <c r="INR51" s="68"/>
      <c r="INS51" s="68"/>
      <c r="INT51" s="68"/>
      <c r="INU51" s="68"/>
      <c r="INV51" s="68"/>
      <c r="INW51" s="68"/>
      <c r="INX51" s="68"/>
      <c r="INY51" s="68"/>
      <c r="INZ51" s="68"/>
      <c r="IOA51" s="68"/>
      <c r="IOB51" s="68"/>
      <c r="IOC51" s="68"/>
      <c r="IOD51" s="68"/>
      <c r="IOE51" s="68"/>
      <c r="IOF51" s="68"/>
      <c r="IOG51" s="68"/>
      <c r="IOH51" s="68"/>
      <c r="IOI51" s="68"/>
      <c r="IOJ51" s="68"/>
      <c r="IOK51" s="68"/>
      <c r="IOL51" s="68"/>
      <c r="IOM51" s="68"/>
      <c r="ION51" s="68"/>
      <c r="IOO51" s="68"/>
      <c r="IOP51" s="68"/>
      <c r="IOQ51" s="68"/>
      <c r="IOR51" s="68"/>
      <c r="IOS51" s="68"/>
      <c r="IOT51" s="68"/>
      <c r="IOU51" s="68"/>
      <c r="IOV51" s="68"/>
      <c r="IOW51" s="68"/>
      <c r="IOX51" s="68"/>
      <c r="IOY51" s="68"/>
      <c r="IOZ51" s="68"/>
      <c r="IPA51" s="68"/>
      <c r="IPB51" s="68"/>
      <c r="IPC51" s="68"/>
      <c r="IPD51" s="68"/>
      <c r="IPE51" s="68"/>
      <c r="IPF51" s="68"/>
      <c r="IPG51" s="68"/>
      <c r="IPH51" s="68"/>
      <c r="IPI51" s="68"/>
      <c r="IPJ51" s="68"/>
      <c r="IPK51" s="68"/>
      <c r="IPL51" s="68"/>
      <c r="IPM51" s="68"/>
      <c r="IPN51" s="68"/>
      <c r="IPO51" s="68"/>
      <c r="IPP51" s="68"/>
      <c r="IPQ51" s="68"/>
      <c r="IPR51" s="68"/>
      <c r="IPS51" s="68"/>
      <c r="IPT51" s="68"/>
      <c r="IPU51" s="68"/>
      <c r="IPV51" s="68"/>
      <c r="IPW51" s="68"/>
      <c r="IPX51" s="68"/>
      <c r="IPY51" s="68"/>
      <c r="IPZ51" s="68"/>
      <c r="IQA51" s="68"/>
      <c r="IQB51" s="68"/>
      <c r="IQC51" s="68"/>
      <c r="IQD51" s="68"/>
      <c r="IQE51" s="68"/>
      <c r="IQF51" s="68"/>
      <c r="IQG51" s="68"/>
      <c r="IQH51" s="68"/>
      <c r="IQI51" s="68"/>
      <c r="IQJ51" s="68"/>
      <c r="IQK51" s="68"/>
      <c r="IQL51" s="68"/>
      <c r="IQM51" s="68"/>
      <c r="IQN51" s="68"/>
      <c r="IQO51" s="68"/>
      <c r="IQP51" s="68"/>
      <c r="IQQ51" s="68"/>
      <c r="IQR51" s="68"/>
      <c r="IQS51" s="68"/>
      <c r="IQT51" s="68"/>
      <c r="IQU51" s="68"/>
      <c r="IQV51" s="68"/>
      <c r="IQW51" s="68"/>
      <c r="IQX51" s="68"/>
      <c r="IQY51" s="68"/>
      <c r="IQZ51" s="68"/>
      <c r="IRA51" s="68"/>
      <c r="IRB51" s="68"/>
      <c r="IRC51" s="68"/>
      <c r="IRD51" s="68"/>
      <c r="IRE51" s="68"/>
      <c r="IRF51" s="68"/>
      <c r="IRG51" s="68"/>
      <c r="IRH51" s="68"/>
      <c r="IRI51" s="68"/>
      <c r="IRJ51" s="68"/>
      <c r="IRK51" s="68"/>
      <c r="IRL51" s="68"/>
      <c r="IRM51" s="68"/>
      <c r="IRN51" s="68"/>
      <c r="IRO51" s="68"/>
      <c r="IRP51" s="68"/>
      <c r="IRQ51" s="68"/>
      <c r="IRR51" s="68"/>
      <c r="IRS51" s="68"/>
      <c r="IRT51" s="68"/>
      <c r="IRU51" s="68"/>
      <c r="IRV51" s="68"/>
      <c r="IRW51" s="68"/>
      <c r="IRX51" s="68"/>
      <c r="IRY51" s="68"/>
      <c r="IRZ51" s="68"/>
      <c r="ISA51" s="68"/>
      <c r="ISB51" s="68"/>
      <c r="ISC51" s="68"/>
      <c r="ISD51" s="68"/>
      <c r="ISE51" s="68"/>
      <c r="ISF51" s="68"/>
      <c r="ISG51" s="68"/>
      <c r="ISH51" s="68"/>
      <c r="ISI51" s="68"/>
      <c r="ISJ51" s="68"/>
      <c r="ISK51" s="68"/>
      <c r="ISL51" s="68"/>
      <c r="ISM51" s="68"/>
      <c r="ISN51" s="68"/>
      <c r="ISO51" s="68"/>
      <c r="ISP51" s="68"/>
      <c r="ISQ51" s="68"/>
      <c r="ISR51" s="68"/>
      <c r="ISS51" s="68"/>
      <c r="IST51" s="68"/>
      <c r="ISU51" s="68"/>
      <c r="ISV51" s="68"/>
      <c r="ISW51" s="68"/>
      <c r="ISX51" s="68"/>
      <c r="ISY51" s="68"/>
      <c r="ISZ51" s="68"/>
      <c r="ITA51" s="68"/>
      <c r="ITB51" s="68"/>
      <c r="ITC51" s="68"/>
      <c r="ITD51" s="68"/>
      <c r="ITE51" s="68"/>
      <c r="ITF51" s="68"/>
      <c r="ITG51" s="68"/>
      <c r="ITH51" s="68"/>
      <c r="ITI51" s="68"/>
      <c r="ITJ51" s="68"/>
      <c r="ITK51" s="68"/>
      <c r="ITL51" s="68"/>
      <c r="ITM51" s="68"/>
      <c r="ITN51" s="68"/>
      <c r="ITO51" s="68"/>
      <c r="ITP51" s="68"/>
      <c r="ITQ51" s="68"/>
      <c r="ITR51" s="68"/>
      <c r="ITS51" s="68"/>
      <c r="ITT51" s="68"/>
      <c r="ITU51" s="68"/>
      <c r="ITV51" s="68"/>
      <c r="ITW51" s="68"/>
      <c r="ITX51" s="68"/>
      <c r="ITY51" s="68"/>
      <c r="ITZ51" s="68"/>
      <c r="IUA51" s="68"/>
      <c r="IUB51" s="68"/>
      <c r="IUC51" s="68"/>
      <c r="IUD51" s="68"/>
      <c r="IUE51" s="68"/>
      <c r="IUF51" s="68"/>
      <c r="IUG51" s="68"/>
      <c r="IUH51" s="68"/>
      <c r="IUI51" s="68"/>
      <c r="IUJ51" s="68"/>
      <c r="IUK51" s="68"/>
      <c r="IUL51" s="68"/>
      <c r="IUM51" s="68"/>
      <c r="IUN51" s="68"/>
      <c r="IUO51" s="68"/>
      <c r="IUP51" s="68"/>
      <c r="IUQ51" s="68"/>
      <c r="IUR51" s="68"/>
      <c r="IUS51" s="68"/>
      <c r="IUT51" s="68"/>
      <c r="IUU51" s="68"/>
      <c r="IUV51" s="68"/>
      <c r="IUW51" s="68"/>
      <c r="IUX51" s="68"/>
      <c r="IUY51" s="68"/>
      <c r="IUZ51" s="68"/>
      <c r="IVA51" s="68"/>
      <c r="IVB51" s="68"/>
      <c r="IVC51" s="68"/>
      <c r="IVD51" s="68"/>
      <c r="IVE51" s="68"/>
      <c r="IVF51" s="68"/>
      <c r="IVG51" s="68"/>
      <c r="IVH51" s="68"/>
      <c r="IVI51" s="68"/>
      <c r="IVJ51" s="68"/>
      <c r="IVK51" s="68"/>
      <c r="IVL51" s="68"/>
      <c r="IVM51" s="68"/>
      <c r="IVN51" s="68"/>
      <c r="IVO51" s="68"/>
      <c r="IVP51" s="68"/>
      <c r="IVQ51" s="68"/>
      <c r="IVR51" s="68"/>
      <c r="IVS51" s="68"/>
      <c r="IVT51" s="68"/>
      <c r="IVU51" s="68"/>
      <c r="IVV51" s="68"/>
      <c r="IVW51" s="68"/>
      <c r="IVX51" s="68"/>
      <c r="IVY51" s="68"/>
      <c r="IVZ51" s="68"/>
      <c r="IWA51" s="68"/>
      <c r="IWB51" s="68"/>
      <c r="IWC51" s="68"/>
      <c r="IWD51" s="68"/>
      <c r="IWE51" s="68"/>
      <c r="IWF51" s="68"/>
      <c r="IWG51" s="68"/>
      <c r="IWH51" s="68"/>
      <c r="IWI51" s="68"/>
      <c r="IWJ51" s="68"/>
      <c r="IWK51" s="68"/>
      <c r="IWL51" s="68"/>
      <c r="IWM51" s="68"/>
      <c r="IWN51" s="68"/>
      <c r="IWO51" s="68"/>
      <c r="IWP51" s="68"/>
      <c r="IWQ51" s="68"/>
      <c r="IWR51" s="68"/>
      <c r="IWS51" s="68"/>
      <c r="IWT51" s="68"/>
      <c r="IWU51" s="68"/>
      <c r="IWV51" s="68"/>
      <c r="IWW51" s="68"/>
      <c r="IWX51" s="68"/>
      <c r="IWY51" s="68"/>
      <c r="IWZ51" s="68"/>
      <c r="IXA51" s="68"/>
      <c r="IXB51" s="68"/>
      <c r="IXC51" s="68"/>
      <c r="IXD51" s="68"/>
      <c r="IXE51" s="68"/>
      <c r="IXF51" s="68"/>
      <c r="IXG51" s="68"/>
      <c r="IXH51" s="68"/>
      <c r="IXI51" s="68"/>
      <c r="IXJ51" s="68"/>
      <c r="IXK51" s="68"/>
      <c r="IXL51" s="68"/>
      <c r="IXM51" s="68"/>
      <c r="IXN51" s="68"/>
      <c r="IXO51" s="68"/>
      <c r="IXP51" s="68"/>
      <c r="IXQ51" s="68"/>
      <c r="IXR51" s="68"/>
      <c r="IXS51" s="68"/>
      <c r="IXT51" s="68"/>
      <c r="IXU51" s="68"/>
      <c r="IXV51" s="68"/>
      <c r="IXW51" s="68"/>
      <c r="IXX51" s="68"/>
      <c r="IXY51" s="68"/>
      <c r="IXZ51" s="68"/>
      <c r="IYA51" s="68"/>
      <c r="IYB51" s="68"/>
      <c r="IYC51" s="68"/>
      <c r="IYD51" s="68"/>
      <c r="IYE51" s="68"/>
      <c r="IYF51" s="68"/>
      <c r="IYG51" s="68"/>
      <c r="IYH51" s="68"/>
      <c r="IYI51" s="68"/>
      <c r="IYJ51" s="68"/>
      <c r="IYK51" s="68"/>
      <c r="IYL51" s="68"/>
      <c r="IYM51" s="68"/>
      <c r="IYN51" s="68"/>
      <c r="IYO51" s="68"/>
      <c r="IYP51" s="68"/>
      <c r="IYQ51" s="68"/>
      <c r="IYR51" s="68"/>
      <c r="IYS51" s="68"/>
      <c r="IYT51" s="68"/>
      <c r="IYU51" s="68"/>
      <c r="IYV51" s="68"/>
      <c r="IYW51" s="68"/>
      <c r="IYX51" s="68"/>
      <c r="IYY51" s="68"/>
      <c r="IYZ51" s="68"/>
      <c r="IZA51" s="68"/>
      <c r="IZB51" s="68"/>
      <c r="IZC51" s="68"/>
      <c r="IZD51" s="68"/>
      <c r="IZE51" s="68"/>
      <c r="IZF51" s="68"/>
      <c r="IZG51" s="68"/>
      <c r="IZH51" s="68"/>
      <c r="IZI51" s="68"/>
      <c r="IZJ51" s="68"/>
      <c r="IZK51" s="68"/>
      <c r="IZL51" s="68"/>
      <c r="IZM51" s="68"/>
      <c r="IZN51" s="68"/>
      <c r="IZO51" s="68"/>
      <c r="IZP51" s="68"/>
      <c r="IZQ51" s="68"/>
      <c r="IZR51" s="68"/>
      <c r="IZS51" s="68"/>
      <c r="IZT51" s="68"/>
      <c r="IZU51" s="68"/>
      <c r="IZV51" s="68"/>
      <c r="IZW51" s="68"/>
      <c r="IZX51" s="68"/>
      <c r="IZY51" s="68"/>
      <c r="IZZ51" s="68"/>
      <c r="JAA51" s="68"/>
      <c r="JAB51" s="68"/>
      <c r="JAC51" s="68"/>
      <c r="JAD51" s="68"/>
      <c r="JAE51" s="68"/>
      <c r="JAF51" s="68"/>
      <c r="JAG51" s="68"/>
      <c r="JAH51" s="68"/>
      <c r="JAI51" s="68"/>
      <c r="JAJ51" s="68"/>
      <c r="JAK51" s="68"/>
      <c r="JAL51" s="68"/>
      <c r="JAM51" s="68"/>
      <c r="JAN51" s="68"/>
      <c r="JAO51" s="68"/>
      <c r="JAP51" s="68"/>
      <c r="JAQ51" s="68"/>
      <c r="JAR51" s="68"/>
      <c r="JAS51" s="68"/>
      <c r="JAT51" s="68"/>
      <c r="JAU51" s="68"/>
      <c r="JAV51" s="68"/>
      <c r="JAW51" s="68"/>
      <c r="JAX51" s="68"/>
      <c r="JAY51" s="68"/>
      <c r="JAZ51" s="68"/>
      <c r="JBA51" s="68"/>
      <c r="JBB51" s="68"/>
      <c r="JBC51" s="68"/>
      <c r="JBD51" s="68"/>
      <c r="JBE51" s="68"/>
      <c r="JBF51" s="68"/>
      <c r="JBG51" s="68"/>
      <c r="JBH51" s="68"/>
      <c r="JBI51" s="68"/>
      <c r="JBJ51" s="68"/>
      <c r="JBK51" s="68"/>
      <c r="JBL51" s="68"/>
      <c r="JBM51" s="68"/>
      <c r="JBN51" s="68"/>
      <c r="JBO51" s="68"/>
      <c r="JBP51" s="68"/>
      <c r="JBQ51" s="68"/>
      <c r="JBR51" s="68"/>
      <c r="JBS51" s="68"/>
      <c r="JBT51" s="68"/>
      <c r="JBU51" s="68"/>
      <c r="JBV51" s="68"/>
      <c r="JBW51" s="68"/>
      <c r="JBX51" s="68"/>
      <c r="JBY51" s="68"/>
      <c r="JBZ51" s="68"/>
      <c r="JCA51" s="68"/>
      <c r="JCB51" s="68"/>
      <c r="JCC51" s="68"/>
      <c r="JCD51" s="68"/>
      <c r="JCE51" s="68"/>
      <c r="JCF51" s="68"/>
      <c r="JCG51" s="68"/>
      <c r="JCH51" s="68"/>
      <c r="JCI51" s="68"/>
      <c r="JCJ51" s="68"/>
      <c r="JCK51" s="68"/>
      <c r="JCL51" s="68"/>
      <c r="JCM51" s="68"/>
      <c r="JCN51" s="68"/>
      <c r="JCO51" s="68"/>
      <c r="JCP51" s="68"/>
      <c r="JCQ51" s="68"/>
      <c r="JCR51" s="68"/>
      <c r="JCS51" s="68"/>
      <c r="JCT51" s="68"/>
      <c r="JCU51" s="68"/>
      <c r="JCV51" s="68"/>
      <c r="JCW51" s="68"/>
      <c r="JCX51" s="68"/>
      <c r="JCY51" s="68"/>
      <c r="JCZ51" s="68"/>
      <c r="JDA51" s="68"/>
      <c r="JDB51" s="68"/>
      <c r="JDC51" s="68"/>
      <c r="JDD51" s="68"/>
      <c r="JDE51" s="68"/>
      <c r="JDF51" s="68"/>
      <c r="JDG51" s="68"/>
      <c r="JDH51" s="68"/>
      <c r="JDI51" s="68"/>
      <c r="JDJ51" s="68"/>
      <c r="JDK51" s="68"/>
      <c r="JDL51" s="68"/>
      <c r="JDM51" s="68"/>
      <c r="JDN51" s="68"/>
      <c r="JDO51" s="68"/>
      <c r="JDP51" s="68"/>
      <c r="JDQ51" s="68"/>
      <c r="JDR51" s="68"/>
      <c r="JDS51" s="68"/>
      <c r="JDT51" s="68"/>
      <c r="JDU51" s="68"/>
      <c r="JDV51" s="68"/>
      <c r="JDW51" s="68"/>
      <c r="JDX51" s="68"/>
      <c r="JDY51" s="68"/>
      <c r="JDZ51" s="68"/>
      <c r="JEA51" s="68"/>
      <c r="JEB51" s="68"/>
      <c r="JEC51" s="68"/>
      <c r="JED51" s="68"/>
      <c r="JEE51" s="68"/>
      <c r="JEF51" s="68"/>
      <c r="JEG51" s="68"/>
      <c r="JEH51" s="68"/>
      <c r="JEI51" s="68"/>
      <c r="JEJ51" s="68"/>
      <c r="JEK51" s="68"/>
      <c r="JEL51" s="68"/>
      <c r="JEM51" s="68"/>
      <c r="JEN51" s="68"/>
      <c r="JEO51" s="68"/>
      <c r="JEP51" s="68"/>
      <c r="JEQ51" s="68"/>
      <c r="JER51" s="68"/>
      <c r="JES51" s="68"/>
      <c r="JET51" s="68"/>
      <c r="JEU51" s="68"/>
      <c r="JEV51" s="68"/>
      <c r="JEW51" s="68"/>
      <c r="JEX51" s="68"/>
      <c r="JEY51" s="68"/>
      <c r="JEZ51" s="68"/>
      <c r="JFA51" s="68"/>
      <c r="JFB51" s="68"/>
      <c r="JFC51" s="68"/>
      <c r="JFD51" s="68"/>
      <c r="JFE51" s="68"/>
      <c r="JFF51" s="68"/>
      <c r="JFG51" s="68"/>
      <c r="JFH51" s="68"/>
      <c r="JFI51" s="68"/>
      <c r="JFJ51" s="68"/>
      <c r="JFK51" s="68"/>
      <c r="JFL51" s="68"/>
      <c r="JFM51" s="68"/>
      <c r="JFN51" s="68"/>
      <c r="JFO51" s="68"/>
      <c r="JFP51" s="68"/>
      <c r="JFQ51" s="68"/>
      <c r="JFR51" s="68"/>
      <c r="JFS51" s="68"/>
      <c r="JFT51" s="68"/>
      <c r="JFU51" s="68"/>
      <c r="JFV51" s="68"/>
      <c r="JFW51" s="68"/>
      <c r="JFX51" s="68"/>
      <c r="JFY51" s="68"/>
      <c r="JFZ51" s="68"/>
      <c r="JGA51" s="68"/>
      <c r="JGB51" s="68"/>
      <c r="JGC51" s="68"/>
      <c r="JGD51" s="68"/>
      <c r="JGE51" s="68"/>
      <c r="JGF51" s="68"/>
      <c r="JGG51" s="68"/>
      <c r="JGH51" s="68"/>
      <c r="JGI51" s="68"/>
      <c r="JGJ51" s="68"/>
      <c r="JGK51" s="68"/>
      <c r="JGL51" s="68"/>
      <c r="JGM51" s="68"/>
      <c r="JGN51" s="68"/>
      <c r="JGO51" s="68"/>
      <c r="JGP51" s="68"/>
      <c r="JGQ51" s="68"/>
      <c r="JGR51" s="68"/>
      <c r="JGS51" s="68"/>
      <c r="JGT51" s="68"/>
      <c r="JGU51" s="68"/>
      <c r="JGV51" s="68"/>
      <c r="JGW51" s="68"/>
      <c r="JGX51" s="68"/>
      <c r="JGY51" s="68"/>
      <c r="JGZ51" s="68"/>
      <c r="JHA51" s="68"/>
      <c r="JHB51" s="68"/>
      <c r="JHC51" s="68"/>
      <c r="JHD51" s="68"/>
      <c r="JHE51" s="68"/>
      <c r="JHF51" s="68"/>
      <c r="JHG51" s="68"/>
      <c r="JHH51" s="68"/>
      <c r="JHI51" s="68"/>
      <c r="JHJ51" s="68"/>
      <c r="JHK51" s="68"/>
      <c r="JHL51" s="68"/>
      <c r="JHM51" s="68"/>
      <c r="JHN51" s="68"/>
      <c r="JHO51" s="68"/>
      <c r="JHP51" s="68"/>
      <c r="JHQ51" s="68"/>
      <c r="JHR51" s="68"/>
      <c r="JHS51" s="68"/>
      <c r="JHT51" s="68"/>
      <c r="JHU51" s="68"/>
      <c r="JHV51" s="68"/>
      <c r="JHW51" s="68"/>
      <c r="JHX51" s="68"/>
      <c r="JHY51" s="68"/>
      <c r="JHZ51" s="68"/>
      <c r="JIA51" s="68"/>
      <c r="JIB51" s="68"/>
      <c r="JIC51" s="68"/>
      <c r="JID51" s="68"/>
      <c r="JIE51" s="68"/>
      <c r="JIF51" s="68"/>
      <c r="JIG51" s="68"/>
      <c r="JIH51" s="68"/>
      <c r="JII51" s="68"/>
      <c r="JIJ51" s="68"/>
      <c r="JIK51" s="68"/>
      <c r="JIL51" s="68"/>
      <c r="JIM51" s="68"/>
      <c r="JIN51" s="68"/>
      <c r="JIO51" s="68"/>
      <c r="JIP51" s="68"/>
      <c r="JIQ51" s="68"/>
      <c r="JIR51" s="68"/>
      <c r="JIS51" s="68"/>
      <c r="JIT51" s="68"/>
      <c r="JIU51" s="68"/>
      <c r="JIV51" s="68"/>
      <c r="JIW51" s="68"/>
      <c r="JIX51" s="68"/>
      <c r="JIY51" s="68"/>
      <c r="JIZ51" s="68"/>
      <c r="JJA51" s="68"/>
      <c r="JJB51" s="68"/>
      <c r="JJC51" s="68"/>
      <c r="JJD51" s="68"/>
      <c r="JJE51" s="68"/>
      <c r="JJF51" s="68"/>
      <c r="JJG51" s="68"/>
      <c r="JJH51" s="68"/>
      <c r="JJI51" s="68"/>
      <c r="JJJ51" s="68"/>
      <c r="JJK51" s="68"/>
      <c r="JJL51" s="68"/>
      <c r="JJM51" s="68"/>
      <c r="JJN51" s="68"/>
      <c r="JJO51" s="68"/>
      <c r="JJP51" s="68"/>
      <c r="JJQ51" s="68"/>
      <c r="JJR51" s="68"/>
      <c r="JJS51" s="68"/>
      <c r="JJT51" s="68"/>
      <c r="JJU51" s="68"/>
      <c r="JJV51" s="68"/>
      <c r="JJW51" s="68"/>
      <c r="JJX51" s="68"/>
      <c r="JJY51" s="68"/>
      <c r="JJZ51" s="68"/>
      <c r="JKA51" s="68"/>
      <c r="JKB51" s="68"/>
      <c r="JKC51" s="68"/>
      <c r="JKD51" s="68"/>
      <c r="JKE51" s="68"/>
      <c r="JKF51" s="68"/>
      <c r="JKG51" s="68"/>
      <c r="JKH51" s="68"/>
      <c r="JKI51" s="68"/>
      <c r="JKJ51" s="68"/>
      <c r="JKK51" s="68"/>
      <c r="JKL51" s="68"/>
      <c r="JKM51" s="68"/>
      <c r="JKN51" s="68"/>
      <c r="JKO51" s="68"/>
      <c r="JKP51" s="68"/>
      <c r="JKQ51" s="68"/>
      <c r="JKR51" s="68"/>
      <c r="JKS51" s="68"/>
      <c r="JKT51" s="68"/>
      <c r="JKU51" s="68"/>
      <c r="JKV51" s="68"/>
      <c r="JKW51" s="68"/>
      <c r="JKX51" s="68"/>
      <c r="JKY51" s="68"/>
      <c r="JKZ51" s="68"/>
      <c r="JLA51" s="68"/>
      <c r="JLB51" s="68"/>
      <c r="JLC51" s="68"/>
      <c r="JLD51" s="68"/>
      <c r="JLE51" s="68"/>
      <c r="JLF51" s="68"/>
      <c r="JLG51" s="68"/>
      <c r="JLH51" s="68"/>
      <c r="JLI51" s="68"/>
      <c r="JLJ51" s="68"/>
      <c r="JLK51" s="68"/>
      <c r="JLL51" s="68"/>
      <c r="JLM51" s="68"/>
      <c r="JLN51" s="68"/>
      <c r="JLO51" s="68"/>
      <c r="JLP51" s="68"/>
      <c r="JLQ51" s="68"/>
      <c r="JLR51" s="68"/>
      <c r="JLS51" s="68"/>
      <c r="JLT51" s="68"/>
      <c r="JLU51" s="68"/>
      <c r="JLV51" s="68"/>
      <c r="JLW51" s="68"/>
      <c r="JLX51" s="68"/>
      <c r="JLY51" s="68"/>
      <c r="JLZ51" s="68"/>
      <c r="JMA51" s="68"/>
      <c r="JMB51" s="68"/>
      <c r="JMC51" s="68"/>
      <c r="JMD51" s="68"/>
      <c r="JME51" s="68"/>
      <c r="JMF51" s="68"/>
      <c r="JMG51" s="68"/>
      <c r="JMH51" s="68"/>
      <c r="JMI51" s="68"/>
      <c r="JMJ51" s="68"/>
      <c r="JMK51" s="68"/>
      <c r="JML51" s="68"/>
      <c r="JMM51" s="68"/>
      <c r="JMN51" s="68"/>
      <c r="JMO51" s="68"/>
      <c r="JMP51" s="68"/>
      <c r="JMQ51" s="68"/>
      <c r="JMR51" s="68"/>
      <c r="JMS51" s="68"/>
      <c r="JMT51" s="68"/>
      <c r="JMU51" s="68"/>
      <c r="JMV51" s="68"/>
      <c r="JMW51" s="68"/>
      <c r="JMX51" s="68"/>
      <c r="JMY51" s="68"/>
      <c r="JMZ51" s="68"/>
      <c r="JNA51" s="68"/>
      <c r="JNB51" s="68"/>
      <c r="JNC51" s="68"/>
      <c r="JND51" s="68"/>
      <c r="JNE51" s="68"/>
      <c r="JNF51" s="68"/>
      <c r="JNG51" s="68"/>
      <c r="JNH51" s="68"/>
      <c r="JNI51" s="68"/>
      <c r="JNJ51" s="68"/>
      <c r="JNK51" s="68"/>
      <c r="JNL51" s="68"/>
      <c r="JNM51" s="68"/>
      <c r="JNN51" s="68"/>
      <c r="JNO51" s="68"/>
      <c r="JNP51" s="68"/>
      <c r="JNQ51" s="68"/>
      <c r="JNR51" s="68"/>
      <c r="JNS51" s="68"/>
      <c r="JNT51" s="68"/>
      <c r="JNU51" s="68"/>
      <c r="JNV51" s="68"/>
      <c r="JNW51" s="68"/>
      <c r="JNX51" s="68"/>
      <c r="JNY51" s="68"/>
      <c r="JNZ51" s="68"/>
      <c r="JOA51" s="68"/>
      <c r="JOB51" s="68"/>
      <c r="JOC51" s="68"/>
      <c r="JOD51" s="68"/>
      <c r="JOE51" s="68"/>
      <c r="JOF51" s="68"/>
      <c r="JOG51" s="68"/>
      <c r="JOH51" s="68"/>
      <c r="JOI51" s="68"/>
      <c r="JOJ51" s="68"/>
      <c r="JOK51" s="68"/>
      <c r="JOL51" s="68"/>
      <c r="JOM51" s="68"/>
      <c r="JON51" s="68"/>
      <c r="JOO51" s="68"/>
      <c r="JOP51" s="68"/>
      <c r="JOQ51" s="68"/>
      <c r="JOR51" s="68"/>
      <c r="JOS51" s="68"/>
      <c r="JOT51" s="68"/>
      <c r="JOU51" s="68"/>
      <c r="JOV51" s="68"/>
      <c r="JOW51" s="68"/>
      <c r="JOX51" s="68"/>
      <c r="JOY51" s="68"/>
      <c r="JOZ51" s="68"/>
      <c r="JPA51" s="68"/>
      <c r="JPB51" s="68"/>
      <c r="JPC51" s="68"/>
      <c r="JPD51" s="68"/>
      <c r="JPE51" s="68"/>
      <c r="JPF51" s="68"/>
      <c r="JPG51" s="68"/>
      <c r="JPH51" s="68"/>
      <c r="JPI51" s="68"/>
      <c r="JPJ51" s="68"/>
      <c r="JPK51" s="68"/>
      <c r="JPL51" s="68"/>
      <c r="JPM51" s="68"/>
      <c r="JPN51" s="68"/>
      <c r="JPO51" s="68"/>
      <c r="JPP51" s="68"/>
      <c r="JPQ51" s="68"/>
      <c r="JPR51" s="68"/>
      <c r="JPS51" s="68"/>
      <c r="JPT51" s="68"/>
      <c r="JPU51" s="68"/>
      <c r="JPV51" s="68"/>
      <c r="JPW51" s="68"/>
      <c r="JPX51" s="68"/>
      <c r="JPY51" s="68"/>
      <c r="JPZ51" s="68"/>
      <c r="JQA51" s="68"/>
      <c r="JQB51" s="68"/>
      <c r="JQC51" s="68"/>
      <c r="JQD51" s="68"/>
      <c r="JQE51" s="68"/>
      <c r="JQF51" s="68"/>
      <c r="JQG51" s="68"/>
      <c r="JQH51" s="68"/>
      <c r="JQI51" s="68"/>
      <c r="JQJ51" s="68"/>
      <c r="JQK51" s="68"/>
      <c r="JQL51" s="68"/>
      <c r="JQM51" s="68"/>
      <c r="JQN51" s="68"/>
      <c r="JQO51" s="68"/>
      <c r="JQP51" s="68"/>
      <c r="JQQ51" s="68"/>
      <c r="JQR51" s="68"/>
      <c r="JQS51" s="68"/>
      <c r="JQT51" s="68"/>
      <c r="JQU51" s="68"/>
      <c r="JQV51" s="68"/>
      <c r="JQW51" s="68"/>
      <c r="JQX51" s="68"/>
      <c r="JQY51" s="68"/>
      <c r="JQZ51" s="68"/>
      <c r="JRA51" s="68"/>
      <c r="JRB51" s="68"/>
      <c r="JRC51" s="68"/>
      <c r="JRD51" s="68"/>
      <c r="JRE51" s="68"/>
      <c r="JRF51" s="68"/>
      <c r="JRG51" s="68"/>
      <c r="JRH51" s="68"/>
      <c r="JRI51" s="68"/>
      <c r="JRJ51" s="68"/>
      <c r="JRK51" s="68"/>
      <c r="JRL51" s="68"/>
      <c r="JRM51" s="68"/>
      <c r="JRN51" s="68"/>
      <c r="JRO51" s="68"/>
      <c r="JRP51" s="68"/>
      <c r="JRQ51" s="68"/>
      <c r="JRR51" s="68"/>
      <c r="JRS51" s="68"/>
      <c r="JRT51" s="68"/>
      <c r="JRU51" s="68"/>
      <c r="JRV51" s="68"/>
      <c r="JRW51" s="68"/>
      <c r="JRX51" s="68"/>
      <c r="JRY51" s="68"/>
      <c r="JRZ51" s="68"/>
      <c r="JSA51" s="68"/>
      <c r="JSB51" s="68"/>
      <c r="JSC51" s="68"/>
      <c r="JSD51" s="68"/>
      <c r="JSE51" s="68"/>
      <c r="JSF51" s="68"/>
      <c r="JSG51" s="68"/>
      <c r="JSH51" s="68"/>
      <c r="JSI51" s="68"/>
      <c r="JSJ51" s="68"/>
      <c r="JSK51" s="68"/>
      <c r="JSL51" s="68"/>
      <c r="JSM51" s="68"/>
      <c r="JSN51" s="68"/>
      <c r="JSO51" s="68"/>
      <c r="JSP51" s="68"/>
      <c r="JSQ51" s="68"/>
      <c r="JSR51" s="68"/>
      <c r="JSS51" s="68"/>
      <c r="JST51" s="68"/>
      <c r="JSU51" s="68"/>
      <c r="JSV51" s="68"/>
      <c r="JSW51" s="68"/>
      <c r="JSX51" s="68"/>
      <c r="JSY51" s="68"/>
      <c r="JSZ51" s="68"/>
      <c r="JTA51" s="68"/>
      <c r="JTB51" s="68"/>
      <c r="JTC51" s="68"/>
      <c r="JTD51" s="68"/>
      <c r="JTE51" s="68"/>
      <c r="JTF51" s="68"/>
      <c r="JTG51" s="68"/>
      <c r="JTH51" s="68"/>
      <c r="JTI51" s="68"/>
      <c r="JTJ51" s="68"/>
      <c r="JTK51" s="68"/>
      <c r="JTL51" s="68"/>
      <c r="JTM51" s="68"/>
      <c r="JTN51" s="68"/>
      <c r="JTO51" s="68"/>
      <c r="JTP51" s="68"/>
      <c r="JTQ51" s="68"/>
      <c r="JTR51" s="68"/>
      <c r="JTS51" s="68"/>
      <c r="JTT51" s="68"/>
      <c r="JTU51" s="68"/>
      <c r="JTV51" s="68"/>
      <c r="JTW51" s="68"/>
      <c r="JTX51" s="68"/>
      <c r="JTY51" s="68"/>
      <c r="JTZ51" s="68"/>
      <c r="JUA51" s="68"/>
      <c r="JUB51" s="68"/>
      <c r="JUC51" s="68"/>
      <c r="JUD51" s="68"/>
      <c r="JUE51" s="68"/>
      <c r="JUF51" s="68"/>
      <c r="JUG51" s="68"/>
      <c r="JUH51" s="68"/>
      <c r="JUI51" s="68"/>
      <c r="JUJ51" s="68"/>
      <c r="JUK51" s="68"/>
      <c r="JUL51" s="68"/>
      <c r="JUM51" s="68"/>
      <c r="JUN51" s="68"/>
      <c r="JUO51" s="68"/>
      <c r="JUP51" s="68"/>
      <c r="JUQ51" s="68"/>
      <c r="JUR51" s="68"/>
      <c r="JUS51" s="68"/>
      <c r="JUT51" s="68"/>
      <c r="JUU51" s="68"/>
      <c r="JUV51" s="68"/>
      <c r="JUW51" s="68"/>
      <c r="JUX51" s="68"/>
      <c r="JUY51" s="68"/>
      <c r="JUZ51" s="68"/>
      <c r="JVA51" s="68"/>
      <c r="JVB51" s="68"/>
      <c r="JVC51" s="68"/>
      <c r="JVD51" s="68"/>
      <c r="JVE51" s="68"/>
      <c r="JVF51" s="68"/>
      <c r="JVG51" s="68"/>
      <c r="JVH51" s="68"/>
      <c r="JVI51" s="68"/>
      <c r="JVJ51" s="68"/>
      <c r="JVK51" s="68"/>
      <c r="JVL51" s="68"/>
      <c r="JVM51" s="68"/>
      <c r="JVN51" s="68"/>
      <c r="JVO51" s="68"/>
      <c r="JVP51" s="68"/>
      <c r="JVQ51" s="68"/>
      <c r="JVR51" s="68"/>
      <c r="JVS51" s="68"/>
      <c r="JVT51" s="68"/>
      <c r="JVU51" s="68"/>
      <c r="JVV51" s="68"/>
      <c r="JVW51" s="68"/>
      <c r="JVX51" s="68"/>
      <c r="JVY51" s="68"/>
      <c r="JVZ51" s="68"/>
      <c r="JWA51" s="68"/>
      <c r="JWB51" s="68"/>
      <c r="JWC51" s="68"/>
      <c r="JWD51" s="68"/>
      <c r="JWE51" s="68"/>
      <c r="JWF51" s="68"/>
      <c r="JWG51" s="68"/>
      <c r="JWH51" s="68"/>
      <c r="JWI51" s="68"/>
      <c r="JWJ51" s="68"/>
      <c r="JWK51" s="68"/>
      <c r="JWL51" s="68"/>
      <c r="JWM51" s="68"/>
      <c r="JWN51" s="68"/>
      <c r="JWO51" s="68"/>
      <c r="JWP51" s="68"/>
      <c r="JWQ51" s="68"/>
      <c r="JWR51" s="68"/>
      <c r="JWS51" s="68"/>
      <c r="JWT51" s="68"/>
      <c r="JWU51" s="68"/>
      <c r="JWV51" s="68"/>
      <c r="JWW51" s="68"/>
      <c r="JWX51" s="68"/>
      <c r="JWY51" s="68"/>
      <c r="JWZ51" s="68"/>
      <c r="JXA51" s="68"/>
      <c r="JXB51" s="68"/>
      <c r="JXC51" s="68"/>
      <c r="JXD51" s="68"/>
      <c r="JXE51" s="68"/>
      <c r="JXF51" s="68"/>
      <c r="JXG51" s="68"/>
      <c r="JXH51" s="68"/>
      <c r="JXI51" s="68"/>
      <c r="JXJ51" s="68"/>
      <c r="JXK51" s="68"/>
      <c r="JXL51" s="68"/>
      <c r="JXM51" s="68"/>
      <c r="JXN51" s="68"/>
      <c r="JXO51" s="68"/>
      <c r="JXP51" s="68"/>
      <c r="JXQ51" s="68"/>
      <c r="JXR51" s="68"/>
      <c r="JXS51" s="68"/>
      <c r="JXT51" s="68"/>
      <c r="JXU51" s="68"/>
      <c r="JXV51" s="68"/>
      <c r="JXW51" s="68"/>
      <c r="JXX51" s="68"/>
      <c r="JXY51" s="68"/>
      <c r="JXZ51" s="68"/>
      <c r="JYA51" s="68"/>
      <c r="JYB51" s="68"/>
      <c r="JYC51" s="68"/>
      <c r="JYD51" s="68"/>
      <c r="JYE51" s="68"/>
      <c r="JYF51" s="68"/>
      <c r="JYG51" s="68"/>
      <c r="JYH51" s="68"/>
      <c r="JYI51" s="68"/>
      <c r="JYJ51" s="68"/>
      <c r="JYK51" s="68"/>
      <c r="JYL51" s="68"/>
      <c r="JYM51" s="68"/>
      <c r="JYN51" s="68"/>
      <c r="JYO51" s="68"/>
      <c r="JYP51" s="68"/>
      <c r="JYQ51" s="68"/>
      <c r="JYR51" s="68"/>
      <c r="JYS51" s="68"/>
      <c r="JYT51" s="68"/>
      <c r="JYU51" s="68"/>
      <c r="JYV51" s="68"/>
      <c r="JYW51" s="68"/>
      <c r="JYX51" s="68"/>
      <c r="JYY51" s="68"/>
      <c r="JYZ51" s="68"/>
      <c r="JZA51" s="68"/>
      <c r="JZB51" s="68"/>
      <c r="JZC51" s="68"/>
      <c r="JZD51" s="68"/>
      <c r="JZE51" s="68"/>
      <c r="JZF51" s="68"/>
      <c r="JZG51" s="68"/>
      <c r="JZH51" s="68"/>
      <c r="JZI51" s="68"/>
      <c r="JZJ51" s="68"/>
      <c r="JZK51" s="68"/>
      <c r="JZL51" s="68"/>
      <c r="JZM51" s="68"/>
      <c r="JZN51" s="68"/>
      <c r="JZO51" s="68"/>
      <c r="JZP51" s="68"/>
      <c r="JZQ51" s="68"/>
      <c r="JZR51" s="68"/>
      <c r="JZS51" s="68"/>
      <c r="JZT51" s="68"/>
      <c r="JZU51" s="68"/>
      <c r="JZV51" s="68"/>
      <c r="JZW51" s="68"/>
      <c r="JZX51" s="68"/>
      <c r="JZY51" s="68"/>
      <c r="JZZ51" s="68"/>
      <c r="KAA51" s="68"/>
      <c r="KAB51" s="68"/>
      <c r="KAC51" s="68"/>
      <c r="KAD51" s="68"/>
      <c r="KAE51" s="68"/>
      <c r="KAF51" s="68"/>
      <c r="KAG51" s="68"/>
      <c r="KAH51" s="68"/>
      <c r="KAI51" s="68"/>
      <c r="KAJ51" s="68"/>
      <c r="KAK51" s="68"/>
      <c r="KAL51" s="68"/>
      <c r="KAM51" s="68"/>
      <c r="KAN51" s="68"/>
      <c r="KAO51" s="68"/>
      <c r="KAP51" s="68"/>
      <c r="KAQ51" s="68"/>
      <c r="KAR51" s="68"/>
      <c r="KAS51" s="68"/>
      <c r="KAT51" s="68"/>
      <c r="KAU51" s="68"/>
      <c r="KAV51" s="68"/>
      <c r="KAW51" s="68"/>
      <c r="KAX51" s="68"/>
      <c r="KAY51" s="68"/>
      <c r="KAZ51" s="68"/>
      <c r="KBA51" s="68"/>
      <c r="KBB51" s="68"/>
      <c r="KBC51" s="68"/>
      <c r="KBD51" s="68"/>
      <c r="KBE51" s="68"/>
      <c r="KBF51" s="68"/>
      <c r="KBG51" s="68"/>
      <c r="KBH51" s="68"/>
      <c r="KBI51" s="68"/>
      <c r="KBJ51" s="68"/>
      <c r="KBK51" s="68"/>
      <c r="KBL51" s="68"/>
      <c r="KBM51" s="68"/>
      <c r="KBN51" s="68"/>
      <c r="KBO51" s="68"/>
      <c r="KBP51" s="68"/>
      <c r="KBQ51" s="68"/>
      <c r="KBR51" s="68"/>
      <c r="KBS51" s="68"/>
      <c r="KBT51" s="68"/>
      <c r="KBU51" s="68"/>
      <c r="KBV51" s="68"/>
      <c r="KBW51" s="68"/>
      <c r="KBX51" s="68"/>
      <c r="KBY51" s="68"/>
      <c r="KBZ51" s="68"/>
      <c r="KCA51" s="68"/>
      <c r="KCB51" s="68"/>
      <c r="KCC51" s="68"/>
      <c r="KCD51" s="68"/>
      <c r="KCE51" s="68"/>
      <c r="KCF51" s="68"/>
      <c r="KCG51" s="68"/>
      <c r="KCH51" s="68"/>
      <c r="KCI51" s="68"/>
      <c r="KCJ51" s="68"/>
      <c r="KCK51" s="68"/>
      <c r="KCL51" s="68"/>
      <c r="KCM51" s="68"/>
      <c r="KCN51" s="68"/>
      <c r="KCO51" s="68"/>
      <c r="KCP51" s="68"/>
      <c r="KCQ51" s="68"/>
      <c r="KCR51" s="68"/>
      <c r="KCS51" s="68"/>
      <c r="KCT51" s="68"/>
      <c r="KCU51" s="68"/>
      <c r="KCV51" s="68"/>
      <c r="KCW51" s="68"/>
      <c r="KCX51" s="68"/>
      <c r="KCY51" s="68"/>
      <c r="KCZ51" s="68"/>
      <c r="KDA51" s="68"/>
      <c r="KDB51" s="68"/>
      <c r="KDC51" s="68"/>
      <c r="KDD51" s="68"/>
      <c r="KDE51" s="68"/>
      <c r="KDF51" s="68"/>
      <c r="KDG51" s="68"/>
      <c r="KDH51" s="68"/>
      <c r="KDI51" s="68"/>
      <c r="KDJ51" s="68"/>
      <c r="KDK51" s="68"/>
      <c r="KDL51" s="68"/>
      <c r="KDM51" s="68"/>
      <c r="KDN51" s="68"/>
      <c r="KDO51" s="68"/>
      <c r="KDP51" s="68"/>
      <c r="KDQ51" s="68"/>
      <c r="KDR51" s="68"/>
      <c r="KDS51" s="68"/>
      <c r="KDT51" s="68"/>
      <c r="KDU51" s="68"/>
      <c r="KDV51" s="68"/>
      <c r="KDW51" s="68"/>
      <c r="KDX51" s="68"/>
      <c r="KDY51" s="68"/>
      <c r="KDZ51" s="68"/>
      <c r="KEA51" s="68"/>
      <c r="KEB51" s="68"/>
      <c r="KEC51" s="68"/>
      <c r="KED51" s="68"/>
      <c r="KEE51" s="68"/>
      <c r="KEF51" s="68"/>
      <c r="KEG51" s="68"/>
      <c r="KEH51" s="68"/>
      <c r="KEI51" s="68"/>
      <c r="KEJ51" s="68"/>
      <c r="KEK51" s="68"/>
      <c r="KEL51" s="68"/>
      <c r="KEM51" s="68"/>
      <c r="KEN51" s="68"/>
      <c r="KEO51" s="68"/>
      <c r="KEP51" s="68"/>
      <c r="KEQ51" s="68"/>
      <c r="KER51" s="68"/>
      <c r="KES51" s="68"/>
      <c r="KET51" s="68"/>
      <c r="KEU51" s="68"/>
      <c r="KEV51" s="68"/>
      <c r="KEW51" s="68"/>
      <c r="KEX51" s="68"/>
      <c r="KEY51" s="68"/>
      <c r="KEZ51" s="68"/>
      <c r="KFA51" s="68"/>
      <c r="KFB51" s="68"/>
      <c r="KFC51" s="68"/>
      <c r="KFD51" s="68"/>
      <c r="KFE51" s="68"/>
      <c r="KFF51" s="68"/>
      <c r="KFG51" s="68"/>
      <c r="KFH51" s="68"/>
      <c r="KFI51" s="68"/>
      <c r="KFJ51" s="68"/>
      <c r="KFK51" s="68"/>
      <c r="KFL51" s="68"/>
      <c r="KFM51" s="68"/>
      <c r="KFN51" s="68"/>
      <c r="KFO51" s="68"/>
      <c r="KFP51" s="68"/>
      <c r="KFQ51" s="68"/>
      <c r="KFR51" s="68"/>
      <c r="KFS51" s="68"/>
      <c r="KFT51" s="68"/>
      <c r="KFU51" s="68"/>
      <c r="KFV51" s="68"/>
      <c r="KFW51" s="68"/>
      <c r="KFX51" s="68"/>
      <c r="KFY51" s="68"/>
      <c r="KFZ51" s="68"/>
      <c r="KGA51" s="68"/>
      <c r="KGB51" s="68"/>
      <c r="KGC51" s="68"/>
      <c r="KGD51" s="68"/>
      <c r="KGE51" s="68"/>
      <c r="KGF51" s="68"/>
      <c r="KGG51" s="68"/>
      <c r="KGH51" s="68"/>
      <c r="KGI51" s="68"/>
      <c r="KGJ51" s="68"/>
      <c r="KGK51" s="68"/>
      <c r="KGL51" s="68"/>
      <c r="KGM51" s="68"/>
      <c r="KGN51" s="68"/>
      <c r="KGO51" s="68"/>
      <c r="KGP51" s="68"/>
      <c r="KGQ51" s="68"/>
      <c r="KGR51" s="68"/>
      <c r="KGS51" s="68"/>
      <c r="KGT51" s="68"/>
      <c r="KGU51" s="68"/>
      <c r="KGV51" s="68"/>
      <c r="KGW51" s="68"/>
      <c r="KGX51" s="68"/>
      <c r="KGY51" s="68"/>
      <c r="KGZ51" s="68"/>
      <c r="KHA51" s="68"/>
      <c r="KHB51" s="68"/>
      <c r="KHC51" s="68"/>
      <c r="KHD51" s="68"/>
      <c r="KHE51" s="68"/>
      <c r="KHF51" s="68"/>
      <c r="KHG51" s="68"/>
      <c r="KHH51" s="68"/>
      <c r="KHI51" s="68"/>
      <c r="KHJ51" s="68"/>
      <c r="KHK51" s="68"/>
      <c r="KHL51" s="68"/>
      <c r="KHM51" s="68"/>
      <c r="KHN51" s="68"/>
      <c r="KHO51" s="68"/>
      <c r="KHP51" s="68"/>
      <c r="KHQ51" s="68"/>
      <c r="KHR51" s="68"/>
      <c r="KHS51" s="68"/>
      <c r="KHT51" s="68"/>
      <c r="KHU51" s="68"/>
      <c r="KHV51" s="68"/>
      <c r="KHW51" s="68"/>
      <c r="KHX51" s="68"/>
      <c r="KHY51" s="68"/>
      <c r="KHZ51" s="68"/>
      <c r="KIA51" s="68"/>
      <c r="KIB51" s="68"/>
      <c r="KIC51" s="68"/>
      <c r="KID51" s="68"/>
      <c r="KIE51" s="68"/>
      <c r="KIF51" s="68"/>
      <c r="KIG51" s="68"/>
      <c r="KIH51" s="68"/>
      <c r="KII51" s="68"/>
      <c r="KIJ51" s="68"/>
      <c r="KIK51" s="68"/>
      <c r="KIL51" s="68"/>
      <c r="KIM51" s="68"/>
      <c r="KIN51" s="68"/>
      <c r="KIO51" s="68"/>
      <c r="KIP51" s="68"/>
      <c r="KIQ51" s="68"/>
      <c r="KIR51" s="68"/>
      <c r="KIS51" s="68"/>
      <c r="KIT51" s="68"/>
      <c r="KIU51" s="68"/>
      <c r="KIV51" s="68"/>
      <c r="KIW51" s="68"/>
      <c r="KIX51" s="68"/>
      <c r="KIY51" s="68"/>
      <c r="KIZ51" s="68"/>
      <c r="KJA51" s="68"/>
      <c r="KJB51" s="68"/>
      <c r="KJC51" s="68"/>
      <c r="KJD51" s="68"/>
      <c r="KJE51" s="68"/>
      <c r="KJF51" s="68"/>
      <c r="KJG51" s="68"/>
      <c r="KJH51" s="68"/>
      <c r="KJI51" s="68"/>
      <c r="KJJ51" s="68"/>
      <c r="KJK51" s="68"/>
      <c r="KJL51" s="68"/>
      <c r="KJM51" s="68"/>
      <c r="KJN51" s="68"/>
      <c r="KJO51" s="68"/>
      <c r="KJP51" s="68"/>
      <c r="KJQ51" s="68"/>
      <c r="KJR51" s="68"/>
      <c r="KJS51" s="68"/>
      <c r="KJT51" s="68"/>
      <c r="KJU51" s="68"/>
      <c r="KJV51" s="68"/>
      <c r="KJW51" s="68"/>
      <c r="KJX51" s="68"/>
      <c r="KJY51" s="68"/>
      <c r="KJZ51" s="68"/>
      <c r="KKA51" s="68"/>
      <c r="KKB51" s="68"/>
      <c r="KKC51" s="68"/>
      <c r="KKD51" s="68"/>
      <c r="KKE51" s="68"/>
      <c r="KKF51" s="68"/>
      <c r="KKG51" s="68"/>
      <c r="KKH51" s="68"/>
      <c r="KKI51" s="68"/>
      <c r="KKJ51" s="68"/>
      <c r="KKK51" s="68"/>
      <c r="KKL51" s="68"/>
      <c r="KKM51" s="68"/>
      <c r="KKN51" s="68"/>
      <c r="KKO51" s="68"/>
      <c r="KKP51" s="68"/>
      <c r="KKQ51" s="68"/>
      <c r="KKR51" s="68"/>
      <c r="KKS51" s="68"/>
      <c r="KKT51" s="68"/>
      <c r="KKU51" s="68"/>
      <c r="KKV51" s="68"/>
      <c r="KKW51" s="68"/>
      <c r="KKX51" s="68"/>
      <c r="KKY51" s="68"/>
      <c r="KKZ51" s="68"/>
      <c r="KLA51" s="68"/>
      <c r="KLB51" s="68"/>
      <c r="KLC51" s="68"/>
      <c r="KLD51" s="68"/>
      <c r="KLE51" s="68"/>
      <c r="KLF51" s="68"/>
      <c r="KLG51" s="68"/>
      <c r="KLH51" s="68"/>
      <c r="KLI51" s="68"/>
      <c r="KLJ51" s="68"/>
      <c r="KLK51" s="68"/>
      <c r="KLL51" s="68"/>
      <c r="KLM51" s="68"/>
      <c r="KLN51" s="68"/>
      <c r="KLO51" s="68"/>
      <c r="KLP51" s="68"/>
      <c r="KLQ51" s="68"/>
      <c r="KLR51" s="68"/>
      <c r="KLS51" s="68"/>
      <c r="KLT51" s="68"/>
      <c r="KLU51" s="68"/>
      <c r="KLV51" s="68"/>
      <c r="KLW51" s="68"/>
      <c r="KLX51" s="68"/>
      <c r="KLY51" s="68"/>
      <c r="KLZ51" s="68"/>
      <c r="KMA51" s="68"/>
      <c r="KMB51" s="68"/>
      <c r="KMC51" s="68"/>
      <c r="KMD51" s="68"/>
      <c r="KME51" s="68"/>
      <c r="KMF51" s="68"/>
      <c r="KMG51" s="68"/>
      <c r="KMH51" s="68"/>
      <c r="KMI51" s="68"/>
      <c r="KMJ51" s="68"/>
      <c r="KMK51" s="68"/>
      <c r="KML51" s="68"/>
      <c r="KMM51" s="68"/>
      <c r="KMN51" s="68"/>
      <c r="KMO51" s="68"/>
      <c r="KMP51" s="68"/>
      <c r="KMQ51" s="68"/>
      <c r="KMR51" s="68"/>
      <c r="KMS51" s="68"/>
      <c r="KMT51" s="68"/>
      <c r="KMU51" s="68"/>
      <c r="KMV51" s="68"/>
      <c r="KMW51" s="68"/>
      <c r="KMX51" s="68"/>
      <c r="KMY51" s="68"/>
      <c r="KMZ51" s="68"/>
      <c r="KNA51" s="68"/>
      <c r="KNB51" s="68"/>
      <c r="KNC51" s="68"/>
      <c r="KND51" s="68"/>
      <c r="KNE51" s="68"/>
      <c r="KNF51" s="68"/>
      <c r="KNG51" s="68"/>
      <c r="KNH51" s="68"/>
      <c r="KNI51" s="68"/>
      <c r="KNJ51" s="68"/>
      <c r="KNK51" s="68"/>
      <c r="KNL51" s="68"/>
      <c r="KNM51" s="68"/>
      <c r="KNN51" s="68"/>
      <c r="KNO51" s="68"/>
      <c r="KNP51" s="68"/>
      <c r="KNQ51" s="68"/>
      <c r="KNR51" s="68"/>
      <c r="KNS51" s="68"/>
      <c r="KNT51" s="68"/>
      <c r="KNU51" s="68"/>
      <c r="KNV51" s="68"/>
      <c r="KNW51" s="68"/>
      <c r="KNX51" s="68"/>
      <c r="KNY51" s="68"/>
      <c r="KNZ51" s="68"/>
      <c r="KOA51" s="68"/>
      <c r="KOB51" s="68"/>
      <c r="KOC51" s="68"/>
      <c r="KOD51" s="68"/>
      <c r="KOE51" s="68"/>
      <c r="KOF51" s="68"/>
      <c r="KOG51" s="68"/>
      <c r="KOH51" s="68"/>
      <c r="KOI51" s="68"/>
      <c r="KOJ51" s="68"/>
      <c r="KOK51" s="68"/>
      <c r="KOL51" s="68"/>
      <c r="KOM51" s="68"/>
      <c r="KON51" s="68"/>
      <c r="KOO51" s="68"/>
      <c r="KOP51" s="68"/>
      <c r="KOQ51" s="68"/>
      <c r="KOR51" s="68"/>
      <c r="KOS51" s="68"/>
      <c r="KOT51" s="68"/>
      <c r="KOU51" s="68"/>
      <c r="KOV51" s="68"/>
      <c r="KOW51" s="68"/>
      <c r="KOX51" s="68"/>
      <c r="KOY51" s="68"/>
      <c r="KOZ51" s="68"/>
      <c r="KPA51" s="68"/>
      <c r="KPB51" s="68"/>
      <c r="KPC51" s="68"/>
      <c r="KPD51" s="68"/>
      <c r="KPE51" s="68"/>
      <c r="KPF51" s="68"/>
      <c r="KPG51" s="68"/>
      <c r="KPH51" s="68"/>
      <c r="KPI51" s="68"/>
      <c r="KPJ51" s="68"/>
      <c r="KPK51" s="68"/>
      <c r="KPL51" s="68"/>
      <c r="KPM51" s="68"/>
      <c r="KPN51" s="68"/>
      <c r="KPO51" s="68"/>
      <c r="KPP51" s="68"/>
      <c r="KPQ51" s="68"/>
      <c r="KPR51" s="68"/>
      <c r="KPS51" s="68"/>
      <c r="KPT51" s="68"/>
      <c r="KPU51" s="68"/>
      <c r="KPV51" s="68"/>
      <c r="KPW51" s="68"/>
      <c r="KPX51" s="68"/>
      <c r="KPY51" s="68"/>
      <c r="KPZ51" s="68"/>
      <c r="KQA51" s="68"/>
      <c r="KQB51" s="68"/>
      <c r="KQC51" s="68"/>
      <c r="KQD51" s="68"/>
      <c r="KQE51" s="68"/>
      <c r="KQF51" s="68"/>
      <c r="KQG51" s="68"/>
      <c r="KQH51" s="68"/>
      <c r="KQI51" s="68"/>
      <c r="KQJ51" s="68"/>
      <c r="KQK51" s="68"/>
      <c r="KQL51" s="68"/>
      <c r="KQM51" s="68"/>
      <c r="KQN51" s="68"/>
      <c r="KQO51" s="68"/>
      <c r="KQP51" s="68"/>
      <c r="KQQ51" s="68"/>
      <c r="KQR51" s="68"/>
      <c r="KQS51" s="68"/>
      <c r="KQT51" s="68"/>
      <c r="KQU51" s="68"/>
      <c r="KQV51" s="68"/>
      <c r="KQW51" s="68"/>
      <c r="KQX51" s="68"/>
      <c r="KQY51" s="68"/>
      <c r="KQZ51" s="68"/>
      <c r="KRA51" s="68"/>
      <c r="KRB51" s="68"/>
      <c r="KRC51" s="68"/>
      <c r="KRD51" s="68"/>
      <c r="KRE51" s="68"/>
      <c r="KRF51" s="68"/>
      <c r="KRG51" s="68"/>
      <c r="KRH51" s="68"/>
      <c r="KRI51" s="68"/>
      <c r="KRJ51" s="68"/>
      <c r="KRK51" s="68"/>
      <c r="KRL51" s="68"/>
      <c r="KRM51" s="68"/>
      <c r="KRN51" s="68"/>
      <c r="KRO51" s="68"/>
      <c r="KRP51" s="68"/>
      <c r="KRQ51" s="68"/>
      <c r="KRR51" s="68"/>
      <c r="KRS51" s="68"/>
      <c r="KRT51" s="68"/>
      <c r="KRU51" s="68"/>
      <c r="KRV51" s="68"/>
      <c r="KRW51" s="68"/>
      <c r="KRX51" s="68"/>
      <c r="KRY51" s="68"/>
      <c r="KRZ51" s="68"/>
      <c r="KSA51" s="68"/>
      <c r="KSB51" s="68"/>
      <c r="KSC51" s="68"/>
      <c r="KSD51" s="68"/>
      <c r="KSE51" s="68"/>
      <c r="KSF51" s="68"/>
      <c r="KSG51" s="68"/>
      <c r="KSH51" s="68"/>
      <c r="KSI51" s="68"/>
      <c r="KSJ51" s="68"/>
      <c r="KSK51" s="68"/>
      <c r="KSL51" s="68"/>
      <c r="KSM51" s="68"/>
      <c r="KSN51" s="68"/>
      <c r="KSO51" s="68"/>
      <c r="KSP51" s="68"/>
      <c r="KSQ51" s="68"/>
      <c r="KSR51" s="68"/>
      <c r="KSS51" s="68"/>
      <c r="KST51" s="68"/>
      <c r="KSU51" s="68"/>
      <c r="KSV51" s="68"/>
      <c r="KSW51" s="68"/>
      <c r="KSX51" s="68"/>
      <c r="KSY51" s="68"/>
      <c r="KSZ51" s="68"/>
      <c r="KTA51" s="68"/>
      <c r="KTB51" s="68"/>
      <c r="KTC51" s="68"/>
      <c r="KTD51" s="68"/>
      <c r="KTE51" s="68"/>
      <c r="KTF51" s="68"/>
      <c r="KTG51" s="68"/>
      <c r="KTH51" s="68"/>
      <c r="KTI51" s="68"/>
      <c r="KTJ51" s="68"/>
      <c r="KTK51" s="68"/>
      <c r="KTL51" s="68"/>
      <c r="KTM51" s="68"/>
      <c r="KTN51" s="68"/>
      <c r="KTO51" s="68"/>
      <c r="KTP51" s="68"/>
      <c r="KTQ51" s="68"/>
      <c r="KTR51" s="68"/>
      <c r="KTS51" s="68"/>
      <c r="KTT51" s="68"/>
      <c r="KTU51" s="68"/>
      <c r="KTV51" s="68"/>
      <c r="KTW51" s="68"/>
      <c r="KTX51" s="68"/>
      <c r="KTY51" s="68"/>
      <c r="KTZ51" s="68"/>
      <c r="KUA51" s="68"/>
      <c r="KUB51" s="68"/>
      <c r="KUC51" s="68"/>
      <c r="KUD51" s="68"/>
      <c r="KUE51" s="68"/>
      <c r="KUF51" s="68"/>
      <c r="KUG51" s="68"/>
      <c r="KUH51" s="68"/>
      <c r="KUI51" s="68"/>
      <c r="KUJ51" s="68"/>
      <c r="KUK51" s="68"/>
      <c r="KUL51" s="68"/>
      <c r="KUM51" s="68"/>
      <c r="KUN51" s="68"/>
      <c r="KUO51" s="68"/>
      <c r="KUP51" s="68"/>
      <c r="KUQ51" s="68"/>
      <c r="KUR51" s="68"/>
      <c r="KUS51" s="68"/>
      <c r="KUT51" s="68"/>
      <c r="KUU51" s="68"/>
      <c r="KUV51" s="68"/>
      <c r="KUW51" s="68"/>
      <c r="KUX51" s="68"/>
      <c r="KUY51" s="68"/>
      <c r="KUZ51" s="68"/>
      <c r="KVA51" s="68"/>
      <c r="KVB51" s="68"/>
      <c r="KVC51" s="68"/>
      <c r="KVD51" s="68"/>
      <c r="KVE51" s="68"/>
      <c r="KVF51" s="68"/>
      <c r="KVG51" s="68"/>
      <c r="KVH51" s="68"/>
      <c r="KVI51" s="68"/>
      <c r="KVJ51" s="68"/>
      <c r="KVK51" s="68"/>
      <c r="KVL51" s="68"/>
      <c r="KVM51" s="68"/>
      <c r="KVN51" s="68"/>
      <c r="KVO51" s="68"/>
      <c r="KVP51" s="68"/>
      <c r="KVQ51" s="68"/>
      <c r="KVR51" s="68"/>
      <c r="KVS51" s="68"/>
      <c r="KVT51" s="68"/>
      <c r="KVU51" s="68"/>
      <c r="KVV51" s="68"/>
      <c r="KVW51" s="68"/>
      <c r="KVX51" s="68"/>
      <c r="KVY51" s="68"/>
      <c r="KVZ51" s="68"/>
      <c r="KWA51" s="68"/>
      <c r="KWB51" s="68"/>
      <c r="KWC51" s="68"/>
      <c r="KWD51" s="68"/>
      <c r="KWE51" s="68"/>
      <c r="KWF51" s="68"/>
      <c r="KWG51" s="68"/>
      <c r="KWH51" s="68"/>
      <c r="KWI51" s="68"/>
      <c r="KWJ51" s="68"/>
      <c r="KWK51" s="68"/>
      <c r="KWL51" s="68"/>
      <c r="KWM51" s="68"/>
      <c r="KWN51" s="68"/>
      <c r="KWO51" s="68"/>
      <c r="KWP51" s="68"/>
      <c r="KWQ51" s="68"/>
      <c r="KWR51" s="68"/>
      <c r="KWS51" s="68"/>
      <c r="KWT51" s="68"/>
      <c r="KWU51" s="68"/>
      <c r="KWV51" s="68"/>
      <c r="KWW51" s="68"/>
      <c r="KWX51" s="68"/>
      <c r="KWY51" s="68"/>
      <c r="KWZ51" s="68"/>
      <c r="KXA51" s="68"/>
      <c r="KXB51" s="68"/>
      <c r="KXC51" s="68"/>
      <c r="KXD51" s="68"/>
      <c r="KXE51" s="68"/>
      <c r="KXF51" s="68"/>
      <c r="KXG51" s="68"/>
      <c r="KXH51" s="68"/>
      <c r="KXI51" s="68"/>
      <c r="KXJ51" s="68"/>
      <c r="KXK51" s="68"/>
      <c r="KXL51" s="68"/>
      <c r="KXM51" s="68"/>
      <c r="KXN51" s="68"/>
      <c r="KXO51" s="68"/>
      <c r="KXP51" s="68"/>
      <c r="KXQ51" s="68"/>
      <c r="KXR51" s="68"/>
      <c r="KXS51" s="68"/>
      <c r="KXT51" s="68"/>
      <c r="KXU51" s="68"/>
      <c r="KXV51" s="68"/>
      <c r="KXW51" s="68"/>
      <c r="KXX51" s="68"/>
      <c r="KXY51" s="68"/>
      <c r="KXZ51" s="68"/>
      <c r="KYA51" s="68"/>
      <c r="KYB51" s="68"/>
      <c r="KYC51" s="68"/>
      <c r="KYD51" s="68"/>
      <c r="KYE51" s="68"/>
      <c r="KYF51" s="68"/>
      <c r="KYG51" s="68"/>
      <c r="KYH51" s="68"/>
      <c r="KYI51" s="68"/>
      <c r="KYJ51" s="68"/>
      <c r="KYK51" s="68"/>
      <c r="KYL51" s="68"/>
      <c r="KYM51" s="68"/>
      <c r="KYN51" s="68"/>
      <c r="KYO51" s="68"/>
      <c r="KYP51" s="68"/>
      <c r="KYQ51" s="68"/>
      <c r="KYR51" s="68"/>
      <c r="KYS51" s="68"/>
      <c r="KYT51" s="68"/>
      <c r="KYU51" s="68"/>
      <c r="KYV51" s="68"/>
      <c r="KYW51" s="68"/>
      <c r="KYX51" s="68"/>
      <c r="KYY51" s="68"/>
      <c r="KYZ51" s="68"/>
      <c r="KZA51" s="68"/>
      <c r="KZB51" s="68"/>
      <c r="KZC51" s="68"/>
      <c r="KZD51" s="68"/>
      <c r="KZE51" s="68"/>
      <c r="KZF51" s="68"/>
      <c r="KZG51" s="68"/>
      <c r="KZH51" s="68"/>
      <c r="KZI51" s="68"/>
      <c r="KZJ51" s="68"/>
      <c r="KZK51" s="68"/>
      <c r="KZL51" s="68"/>
      <c r="KZM51" s="68"/>
      <c r="KZN51" s="68"/>
      <c r="KZO51" s="68"/>
      <c r="KZP51" s="68"/>
      <c r="KZQ51" s="68"/>
      <c r="KZR51" s="68"/>
      <c r="KZS51" s="68"/>
      <c r="KZT51" s="68"/>
      <c r="KZU51" s="68"/>
      <c r="KZV51" s="68"/>
      <c r="KZW51" s="68"/>
      <c r="KZX51" s="68"/>
      <c r="KZY51" s="68"/>
      <c r="KZZ51" s="68"/>
      <c r="LAA51" s="68"/>
      <c r="LAB51" s="68"/>
      <c r="LAC51" s="68"/>
      <c r="LAD51" s="68"/>
      <c r="LAE51" s="68"/>
      <c r="LAF51" s="68"/>
      <c r="LAG51" s="68"/>
      <c r="LAH51" s="68"/>
      <c r="LAI51" s="68"/>
      <c r="LAJ51" s="68"/>
      <c r="LAK51" s="68"/>
      <c r="LAL51" s="68"/>
      <c r="LAM51" s="68"/>
      <c r="LAN51" s="68"/>
      <c r="LAO51" s="68"/>
      <c r="LAP51" s="68"/>
      <c r="LAQ51" s="68"/>
      <c r="LAR51" s="68"/>
      <c r="LAS51" s="68"/>
      <c r="LAT51" s="68"/>
      <c r="LAU51" s="68"/>
      <c r="LAV51" s="68"/>
      <c r="LAW51" s="68"/>
      <c r="LAX51" s="68"/>
      <c r="LAY51" s="68"/>
      <c r="LAZ51" s="68"/>
      <c r="LBA51" s="68"/>
      <c r="LBB51" s="68"/>
      <c r="LBC51" s="68"/>
      <c r="LBD51" s="68"/>
      <c r="LBE51" s="68"/>
      <c r="LBF51" s="68"/>
      <c r="LBG51" s="68"/>
      <c r="LBH51" s="68"/>
      <c r="LBI51" s="68"/>
      <c r="LBJ51" s="68"/>
      <c r="LBK51" s="68"/>
      <c r="LBL51" s="68"/>
      <c r="LBM51" s="68"/>
      <c r="LBN51" s="68"/>
      <c r="LBO51" s="68"/>
      <c r="LBP51" s="68"/>
      <c r="LBQ51" s="68"/>
      <c r="LBR51" s="68"/>
      <c r="LBS51" s="68"/>
      <c r="LBT51" s="68"/>
      <c r="LBU51" s="68"/>
      <c r="LBV51" s="68"/>
      <c r="LBW51" s="68"/>
      <c r="LBX51" s="68"/>
      <c r="LBY51" s="68"/>
      <c r="LBZ51" s="68"/>
      <c r="LCA51" s="68"/>
      <c r="LCB51" s="68"/>
      <c r="LCC51" s="68"/>
      <c r="LCD51" s="68"/>
      <c r="LCE51" s="68"/>
      <c r="LCF51" s="68"/>
      <c r="LCG51" s="68"/>
      <c r="LCH51" s="68"/>
      <c r="LCI51" s="68"/>
      <c r="LCJ51" s="68"/>
      <c r="LCK51" s="68"/>
      <c r="LCL51" s="68"/>
      <c r="LCM51" s="68"/>
      <c r="LCN51" s="68"/>
      <c r="LCO51" s="68"/>
      <c r="LCP51" s="68"/>
      <c r="LCQ51" s="68"/>
      <c r="LCR51" s="68"/>
      <c r="LCS51" s="68"/>
      <c r="LCT51" s="68"/>
      <c r="LCU51" s="68"/>
      <c r="LCV51" s="68"/>
      <c r="LCW51" s="68"/>
      <c r="LCX51" s="68"/>
      <c r="LCY51" s="68"/>
      <c r="LCZ51" s="68"/>
      <c r="LDA51" s="68"/>
      <c r="LDB51" s="68"/>
      <c r="LDC51" s="68"/>
      <c r="LDD51" s="68"/>
      <c r="LDE51" s="68"/>
      <c r="LDF51" s="68"/>
      <c r="LDG51" s="68"/>
      <c r="LDH51" s="68"/>
      <c r="LDI51" s="68"/>
      <c r="LDJ51" s="68"/>
      <c r="LDK51" s="68"/>
      <c r="LDL51" s="68"/>
      <c r="LDM51" s="68"/>
      <c r="LDN51" s="68"/>
      <c r="LDO51" s="68"/>
      <c r="LDP51" s="68"/>
      <c r="LDQ51" s="68"/>
      <c r="LDR51" s="68"/>
      <c r="LDS51" s="68"/>
      <c r="LDT51" s="68"/>
      <c r="LDU51" s="68"/>
      <c r="LDV51" s="68"/>
      <c r="LDW51" s="68"/>
      <c r="LDX51" s="68"/>
      <c r="LDY51" s="68"/>
      <c r="LDZ51" s="68"/>
      <c r="LEA51" s="68"/>
      <c r="LEB51" s="68"/>
      <c r="LEC51" s="68"/>
      <c r="LED51" s="68"/>
      <c r="LEE51" s="68"/>
      <c r="LEF51" s="68"/>
      <c r="LEG51" s="68"/>
      <c r="LEH51" s="68"/>
      <c r="LEI51" s="68"/>
      <c r="LEJ51" s="68"/>
      <c r="LEK51" s="68"/>
      <c r="LEL51" s="68"/>
      <c r="LEM51" s="68"/>
      <c r="LEN51" s="68"/>
      <c r="LEO51" s="68"/>
      <c r="LEP51" s="68"/>
      <c r="LEQ51" s="68"/>
      <c r="LER51" s="68"/>
      <c r="LES51" s="68"/>
      <c r="LET51" s="68"/>
      <c r="LEU51" s="68"/>
      <c r="LEV51" s="68"/>
      <c r="LEW51" s="68"/>
      <c r="LEX51" s="68"/>
      <c r="LEY51" s="68"/>
      <c r="LEZ51" s="68"/>
      <c r="LFA51" s="68"/>
      <c r="LFB51" s="68"/>
      <c r="LFC51" s="68"/>
      <c r="LFD51" s="68"/>
      <c r="LFE51" s="68"/>
      <c r="LFF51" s="68"/>
      <c r="LFG51" s="68"/>
      <c r="LFH51" s="68"/>
      <c r="LFI51" s="68"/>
      <c r="LFJ51" s="68"/>
      <c r="LFK51" s="68"/>
      <c r="LFL51" s="68"/>
      <c r="LFM51" s="68"/>
      <c r="LFN51" s="68"/>
      <c r="LFO51" s="68"/>
      <c r="LFP51" s="68"/>
      <c r="LFQ51" s="68"/>
      <c r="LFR51" s="68"/>
      <c r="LFS51" s="68"/>
      <c r="LFT51" s="68"/>
      <c r="LFU51" s="68"/>
      <c r="LFV51" s="68"/>
      <c r="LFW51" s="68"/>
      <c r="LFX51" s="68"/>
      <c r="LFY51" s="68"/>
      <c r="LFZ51" s="68"/>
      <c r="LGA51" s="68"/>
      <c r="LGB51" s="68"/>
      <c r="LGC51" s="68"/>
      <c r="LGD51" s="68"/>
      <c r="LGE51" s="68"/>
      <c r="LGF51" s="68"/>
      <c r="LGG51" s="68"/>
      <c r="LGH51" s="68"/>
      <c r="LGI51" s="68"/>
      <c r="LGJ51" s="68"/>
      <c r="LGK51" s="68"/>
      <c r="LGL51" s="68"/>
      <c r="LGM51" s="68"/>
      <c r="LGN51" s="68"/>
      <c r="LGO51" s="68"/>
      <c r="LGP51" s="68"/>
      <c r="LGQ51" s="68"/>
      <c r="LGR51" s="68"/>
      <c r="LGS51" s="68"/>
      <c r="LGT51" s="68"/>
      <c r="LGU51" s="68"/>
      <c r="LGV51" s="68"/>
      <c r="LGW51" s="68"/>
      <c r="LGX51" s="68"/>
      <c r="LGY51" s="68"/>
      <c r="LGZ51" s="68"/>
      <c r="LHA51" s="68"/>
      <c r="LHB51" s="68"/>
      <c r="LHC51" s="68"/>
      <c r="LHD51" s="68"/>
      <c r="LHE51" s="68"/>
      <c r="LHF51" s="68"/>
      <c r="LHG51" s="68"/>
      <c r="LHH51" s="68"/>
      <c r="LHI51" s="68"/>
      <c r="LHJ51" s="68"/>
      <c r="LHK51" s="68"/>
      <c r="LHL51" s="68"/>
      <c r="LHM51" s="68"/>
      <c r="LHN51" s="68"/>
      <c r="LHO51" s="68"/>
      <c r="LHP51" s="68"/>
      <c r="LHQ51" s="68"/>
      <c r="LHR51" s="68"/>
      <c r="LHS51" s="68"/>
      <c r="LHT51" s="68"/>
      <c r="LHU51" s="68"/>
      <c r="LHV51" s="68"/>
      <c r="LHW51" s="68"/>
      <c r="LHX51" s="68"/>
      <c r="LHY51" s="68"/>
      <c r="LHZ51" s="68"/>
      <c r="LIA51" s="68"/>
      <c r="LIB51" s="68"/>
      <c r="LIC51" s="68"/>
      <c r="LID51" s="68"/>
      <c r="LIE51" s="68"/>
      <c r="LIF51" s="68"/>
      <c r="LIG51" s="68"/>
      <c r="LIH51" s="68"/>
      <c r="LII51" s="68"/>
      <c r="LIJ51" s="68"/>
      <c r="LIK51" s="68"/>
      <c r="LIL51" s="68"/>
      <c r="LIM51" s="68"/>
      <c r="LIN51" s="68"/>
      <c r="LIO51" s="68"/>
      <c r="LIP51" s="68"/>
      <c r="LIQ51" s="68"/>
      <c r="LIR51" s="68"/>
      <c r="LIS51" s="68"/>
      <c r="LIT51" s="68"/>
      <c r="LIU51" s="68"/>
      <c r="LIV51" s="68"/>
      <c r="LIW51" s="68"/>
      <c r="LIX51" s="68"/>
      <c r="LIY51" s="68"/>
      <c r="LIZ51" s="68"/>
      <c r="LJA51" s="68"/>
      <c r="LJB51" s="68"/>
      <c r="LJC51" s="68"/>
      <c r="LJD51" s="68"/>
      <c r="LJE51" s="68"/>
      <c r="LJF51" s="68"/>
      <c r="LJG51" s="68"/>
      <c r="LJH51" s="68"/>
      <c r="LJI51" s="68"/>
      <c r="LJJ51" s="68"/>
      <c r="LJK51" s="68"/>
      <c r="LJL51" s="68"/>
      <c r="LJM51" s="68"/>
      <c r="LJN51" s="68"/>
      <c r="LJO51" s="68"/>
      <c r="LJP51" s="68"/>
      <c r="LJQ51" s="68"/>
      <c r="LJR51" s="68"/>
      <c r="LJS51" s="68"/>
      <c r="LJT51" s="68"/>
      <c r="LJU51" s="68"/>
      <c r="LJV51" s="68"/>
      <c r="LJW51" s="68"/>
      <c r="LJX51" s="68"/>
      <c r="LJY51" s="68"/>
      <c r="LJZ51" s="68"/>
      <c r="LKA51" s="68"/>
      <c r="LKB51" s="68"/>
      <c r="LKC51" s="68"/>
      <c r="LKD51" s="68"/>
      <c r="LKE51" s="68"/>
      <c r="LKF51" s="68"/>
      <c r="LKG51" s="68"/>
      <c r="LKH51" s="68"/>
      <c r="LKI51" s="68"/>
      <c r="LKJ51" s="68"/>
      <c r="LKK51" s="68"/>
      <c r="LKL51" s="68"/>
      <c r="LKM51" s="68"/>
      <c r="LKN51" s="68"/>
      <c r="LKO51" s="68"/>
      <c r="LKP51" s="68"/>
      <c r="LKQ51" s="68"/>
      <c r="LKR51" s="68"/>
      <c r="LKS51" s="68"/>
      <c r="LKT51" s="68"/>
      <c r="LKU51" s="68"/>
      <c r="LKV51" s="68"/>
      <c r="LKW51" s="68"/>
      <c r="LKX51" s="68"/>
      <c r="LKY51" s="68"/>
      <c r="LKZ51" s="68"/>
      <c r="LLA51" s="68"/>
      <c r="LLB51" s="68"/>
      <c r="LLC51" s="68"/>
      <c r="LLD51" s="68"/>
      <c r="LLE51" s="68"/>
      <c r="LLF51" s="68"/>
      <c r="LLG51" s="68"/>
      <c r="LLH51" s="68"/>
      <c r="LLI51" s="68"/>
      <c r="LLJ51" s="68"/>
      <c r="LLK51" s="68"/>
      <c r="LLL51" s="68"/>
      <c r="LLM51" s="68"/>
      <c r="LLN51" s="68"/>
      <c r="LLO51" s="68"/>
      <c r="LLP51" s="68"/>
      <c r="LLQ51" s="68"/>
      <c r="LLR51" s="68"/>
      <c r="LLS51" s="68"/>
      <c r="LLT51" s="68"/>
      <c r="LLU51" s="68"/>
      <c r="LLV51" s="68"/>
      <c r="LLW51" s="68"/>
      <c r="LLX51" s="68"/>
      <c r="LLY51" s="68"/>
      <c r="LLZ51" s="68"/>
      <c r="LMA51" s="68"/>
      <c r="LMB51" s="68"/>
      <c r="LMC51" s="68"/>
      <c r="LMD51" s="68"/>
      <c r="LME51" s="68"/>
      <c r="LMF51" s="68"/>
      <c r="LMG51" s="68"/>
      <c r="LMH51" s="68"/>
      <c r="LMI51" s="68"/>
      <c r="LMJ51" s="68"/>
      <c r="LMK51" s="68"/>
      <c r="LML51" s="68"/>
      <c r="LMM51" s="68"/>
      <c r="LMN51" s="68"/>
      <c r="LMO51" s="68"/>
      <c r="LMP51" s="68"/>
      <c r="LMQ51" s="68"/>
      <c r="LMR51" s="68"/>
      <c r="LMS51" s="68"/>
      <c r="LMT51" s="68"/>
      <c r="LMU51" s="68"/>
      <c r="LMV51" s="68"/>
      <c r="LMW51" s="68"/>
      <c r="LMX51" s="68"/>
      <c r="LMY51" s="68"/>
      <c r="LMZ51" s="68"/>
      <c r="LNA51" s="68"/>
      <c r="LNB51" s="68"/>
      <c r="LNC51" s="68"/>
      <c r="LND51" s="68"/>
      <c r="LNE51" s="68"/>
      <c r="LNF51" s="68"/>
      <c r="LNG51" s="68"/>
      <c r="LNH51" s="68"/>
      <c r="LNI51" s="68"/>
      <c r="LNJ51" s="68"/>
      <c r="LNK51" s="68"/>
      <c r="LNL51" s="68"/>
      <c r="LNM51" s="68"/>
      <c r="LNN51" s="68"/>
      <c r="LNO51" s="68"/>
      <c r="LNP51" s="68"/>
      <c r="LNQ51" s="68"/>
      <c r="LNR51" s="68"/>
      <c r="LNS51" s="68"/>
      <c r="LNT51" s="68"/>
      <c r="LNU51" s="68"/>
      <c r="LNV51" s="68"/>
      <c r="LNW51" s="68"/>
      <c r="LNX51" s="68"/>
      <c r="LNY51" s="68"/>
      <c r="LNZ51" s="68"/>
      <c r="LOA51" s="68"/>
      <c r="LOB51" s="68"/>
      <c r="LOC51" s="68"/>
      <c r="LOD51" s="68"/>
      <c r="LOE51" s="68"/>
      <c r="LOF51" s="68"/>
      <c r="LOG51" s="68"/>
      <c r="LOH51" s="68"/>
      <c r="LOI51" s="68"/>
      <c r="LOJ51" s="68"/>
      <c r="LOK51" s="68"/>
      <c r="LOL51" s="68"/>
      <c r="LOM51" s="68"/>
      <c r="LON51" s="68"/>
      <c r="LOO51" s="68"/>
      <c r="LOP51" s="68"/>
      <c r="LOQ51" s="68"/>
      <c r="LOR51" s="68"/>
      <c r="LOS51" s="68"/>
      <c r="LOT51" s="68"/>
      <c r="LOU51" s="68"/>
      <c r="LOV51" s="68"/>
      <c r="LOW51" s="68"/>
      <c r="LOX51" s="68"/>
      <c r="LOY51" s="68"/>
      <c r="LOZ51" s="68"/>
      <c r="LPA51" s="68"/>
      <c r="LPB51" s="68"/>
      <c r="LPC51" s="68"/>
      <c r="LPD51" s="68"/>
      <c r="LPE51" s="68"/>
      <c r="LPF51" s="68"/>
      <c r="LPG51" s="68"/>
      <c r="LPH51" s="68"/>
      <c r="LPI51" s="68"/>
      <c r="LPJ51" s="68"/>
      <c r="LPK51" s="68"/>
      <c r="LPL51" s="68"/>
      <c r="LPM51" s="68"/>
      <c r="LPN51" s="68"/>
      <c r="LPO51" s="68"/>
      <c r="LPP51" s="68"/>
      <c r="LPQ51" s="68"/>
      <c r="LPR51" s="68"/>
      <c r="LPS51" s="68"/>
      <c r="LPT51" s="68"/>
      <c r="LPU51" s="68"/>
      <c r="LPV51" s="68"/>
      <c r="LPW51" s="68"/>
      <c r="LPX51" s="68"/>
      <c r="LPY51" s="68"/>
      <c r="LPZ51" s="68"/>
      <c r="LQA51" s="68"/>
      <c r="LQB51" s="68"/>
      <c r="LQC51" s="68"/>
      <c r="LQD51" s="68"/>
      <c r="LQE51" s="68"/>
      <c r="LQF51" s="68"/>
      <c r="LQG51" s="68"/>
      <c r="LQH51" s="68"/>
      <c r="LQI51" s="68"/>
      <c r="LQJ51" s="68"/>
      <c r="LQK51" s="68"/>
      <c r="LQL51" s="68"/>
      <c r="LQM51" s="68"/>
      <c r="LQN51" s="68"/>
      <c r="LQO51" s="68"/>
      <c r="LQP51" s="68"/>
      <c r="LQQ51" s="68"/>
      <c r="LQR51" s="68"/>
      <c r="LQS51" s="68"/>
      <c r="LQT51" s="68"/>
      <c r="LQU51" s="68"/>
      <c r="LQV51" s="68"/>
      <c r="LQW51" s="68"/>
      <c r="LQX51" s="68"/>
      <c r="LQY51" s="68"/>
      <c r="LQZ51" s="68"/>
      <c r="LRA51" s="68"/>
      <c r="LRB51" s="68"/>
      <c r="LRC51" s="68"/>
      <c r="LRD51" s="68"/>
      <c r="LRE51" s="68"/>
      <c r="LRF51" s="68"/>
      <c r="LRG51" s="68"/>
      <c r="LRH51" s="68"/>
      <c r="LRI51" s="68"/>
      <c r="LRJ51" s="68"/>
      <c r="LRK51" s="68"/>
      <c r="LRL51" s="68"/>
      <c r="LRM51" s="68"/>
      <c r="LRN51" s="68"/>
      <c r="LRO51" s="68"/>
      <c r="LRP51" s="68"/>
      <c r="LRQ51" s="68"/>
      <c r="LRR51" s="68"/>
      <c r="LRS51" s="68"/>
      <c r="LRT51" s="68"/>
      <c r="LRU51" s="68"/>
      <c r="LRV51" s="68"/>
      <c r="LRW51" s="68"/>
      <c r="LRX51" s="68"/>
      <c r="LRY51" s="68"/>
      <c r="LRZ51" s="68"/>
      <c r="LSA51" s="68"/>
      <c r="LSB51" s="68"/>
      <c r="LSC51" s="68"/>
      <c r="LSD51" s="68"/>
      <c r="LSE51" s="68"/>
      <c r="LSF51" s="68"/>
      <c r="LSG51" s="68"/>
      <c r="LSH51" s="68"/>
      <c r="LSI51" s="68"/>
      <c r="LSJ51" s="68"/>
      <c r="LSK51" s="68"/>
      <c r="LSL51" s="68"/>
      <c r="LSM51" s="68"/>
      <c r="LSN51" s="68"/>
      <c r="LSO51" s="68"/>
      <c r="LSP51" s="68"/>
      <c r="LSQ51" s="68"/>
      <c r="LSR51" s="68"/>
      <c r="LSS51" s="68"/>
      <c r="LST51" s="68"/>
      <c r="LSU51" s="68"/>
      <c r="LSV51" s="68"/>
      <c r="LSW51" s="68"/>
      <c r="LSX51" s="68"/>
      <c r="LSY51" s="68"/>
      <c r="LSZ51" s="68"/>
      <c r="LTA51" s="68"/>
      <c r="LTB51" s="68"/>
      <c r="LTC51" s="68"/>
      <c r="LTD51" s="68"/>
      <c r="LTE51" s="68"/>
      <c r="LTF51" s="68"/>
      <c r="LTG51" s="68"/>
      <c r="LTH51" s="68"/>
      <c r="LTI51" s="68"/>
      <c r="LTJ51" s="68"/>
      <c r="LTK51" s="68"/>
      <c r="LTL51" s="68"/>
      <c r="LTM51" s="68"/>
      <c r="LTN51" s="68"/>
      <c r="LTO51" s="68"/>
      <c r="LTP51" s="68"/>
      <c r="LTQ51" s="68"/>
      <c r="LTR51" s="68"/>
      <c r="LTS51" s="68"/>
      <c r="LTT51" s="68"/>
      <c r="LTU51" s="68"/>
      <c r="LTV51" s="68"/>
      <c r="LTW51" s="68"/>
      <c r="LTX51" s="68"/>
      <c r="LTY51" s="68"/>
      <c r="LTZ51" s="68"/>
      <c r="LUA51" s="68"/>
      <c r="LUB51" s="68"/>
      <c r="LUC51" s="68"/>
      <c r="LUD51" s="68"/>
      <c r="LUE51" s="68"/>
      <c r="LUF51" s="68"/>
      <c r="LUG51" s="68"/>
      <c r="LUH51" s="68"/>
      <c r="LUI51" s="68"/>
      <c r="LUJ51" s="68"/>
      <c r="LUK51" s="68"/>
      <c r="LUL51" s="68"/>
      <c r="LUM51" s="68"/>
      <c r="LUN51" s="68"/>
      <c r="LUO51" s="68"/>
      <c r="LUP51" s="68"/>
      <c r="LUQ51" s="68"/>
      <c r="LUR51" s="68"/>
      <c r="LUS51" s="68"/>
      <c r="LUT51" s="68"/>
      <c r="LUU51" s="68"/>
      <c r="LUV51" s="68"/>
      <c r="LUW51" s="68"/>
      <c r="LUX51" s="68"/>
      <c r="LUY51" s="68"/>
      <c r="LUZ51" s="68"/>
      <c r="LVA51" s="68"/>
      <c r="LVB51" s="68"/>
      <c r="LVC51" s="68"/>
      <c r="LVD51" s="68"/>
      <c r="LVE51" s="68"/>
      <c r="LVF51" s="68"/>
      <c r="LVG51" s="68"/>
      <c r="LVH51" s="68"/>
      <c r="LVI51" s="68"/>
      <c r="LVJ51" s="68"/>
      <c r="LVK51" s="68"/>
      <c r="LVL51" s="68"/>
      <c r="LVM51" s="68"/>
      <c r="LVN51" s="68"/>
      <c r="LVO51" s="68"/>
      <c r="LVP51" s="68"/>
      <c r="LVQ51" s="68"/>
      <c r="LVR51" s="68"/>
      <c r="LVS51" s="68"/>
      <c r="LVT51" s="68"/>
      <c r="LVU51" s="68"/>
      <c r="LVV51" s="68"/>
      <c r="LVW51" s="68"/>
      <c r="LVX51" s="68"/>
      <c r="LVY51" s="68"/>
      <c r="LVZ51" s="68"/>
      <c r="LWA51" s="68"/>
      <c r="LWB51" s="68"/>
      <c r="LWC51" s="68"/>
      <c r="LWD51" s="68"/>
      <c r="LWE51" s="68"/>
      <c r="LWF51" s="68"/>
      <c r="LWG51" s="68"/>
      <c r="LWH51" s="68"/>
      <c r="LWI51" s="68"/>
      <c r="LWJ51" s="68"/>
      <c r="LWK51" s="68"/>
      <c r="LWL51" s="68"/>
      <c r="LWM51" s="68"/>
      <c r="LWN51" s="68"/>
      <c r="LWO51" s="68"/>
      <c r="LWP51" s="68"/>
      <c r="LWQ51" s="68"/>
      <c r="LWR51" s="68"/>
      <c r="LWS51" s="68"/>
      <c r="LWT51" s="68"/>
      <c r="LWU51" s="68"/>
      <c r="LWV51" s="68"/>
      <c r="LWW51" s="68"/>
      <c r="LWX51" s="68"/>
      <c r="LWY51" s="68"/>
      <c r="LWZ51" s="68"/>
      <c r="LXA51" s="68"/>
      <c r="LXB51" s="68"/>
      <c r="LXC51" s="68"/>
      <c r="LXD51" s="68"/>
      <c r="LXE51" s="68"/>
      <c r="LXF51" s="68"/>
      <c r="LXG51" s="68"/>
      <c r="LXH51" s="68"/>
      <c r="LXI51" s="68"/>
      <c r="LXJ51" s="68"/>
      <c r="LXK51" s="68"/>
      <c r="LXL51" s="68"/>
      <c r="LXM51" s="68"/>
      <c r="LXN51" s="68"/>
      <c r="LXO51" s="68"/>
      <c r="LXP51" s="68"/>
      <c r="LXQ51" s="68"/>
      <c r="LXR51" s="68"/>
      <c r="LXS51" s="68"/>
      <c r="LXT51" s="68"/>
      <c r="LXU51" s="68"/>
      <c r="LXV51" s="68"/>
      <c r="LXW51" s="68"/>
      <c r="LXX51" s="68"/>
      <c r="LXY51" s="68"/>
      <c r="LXZ51" s="68"/>
      <c r="LYA51" s="68"/>
      <c r="LYB51" s="68"/>
      <c r="LYC51" s="68"/>
      <c r="LYD51" s="68"/>
      <c r="LYE51" s="68"/>
      <c r="LYF51" s="68"/>
      <c r="LYG51" s="68"/>
      <c r="LYH51" s="68"/>
      <c r="LYI51" s="68"/>
      <c r="LYJ51" s="68"/>
      <c r="LYK51" s="68"/>
      <c r="LYL51" s="68"/>
      <c r="LYM51" s="68"/>
      <c r="LYN51" s="68"/>
      <c r="LYO51" s="68"/>
      <c r="LYP51" s="68"/>
      <c r="LYQ51" s="68"/>
      <c r="LYR51" s="68"/>
      <c r="LYS51" s="68"/>
      <c r="LYT51" s="68"/>
      <c r="LYU51" s="68"/>
      <c r="LYV51" s="68"/>
      <c r="LYW51" s="68"/>
      <c r="LYX51" s="68"/>
      <c r="LYY51" s="68"/>
      <c r="LYZ51" s="68"/>
      <c r="LZA51" s="68"/>
      <c r="LZB51" s="68"/>
      <c r="LZC51" s="68"/>
      <c r="LZD51" s="68"/>
      <c r="LZE51" s="68"/>
      <c r="LZF51" s="68"/>
      <c r="LZG51" s="68"/>
      <c r="LZH51" s="68"/>
      <c r="LZI51" s="68"/>
      <c r="LZJ51" s="68"/>
      <c r="LZK51" s="68"/>
      <c r="LZL51" s="68"/>
      <c r="LZM51" s="68"/>
      <c r="LZN51" s="68"/>
      <c r="LZO51" s="68"/>
      <c r="LZP51" s="68"/>
      <c r="LZQ51" s="68"/>
      <c r="LZR51" s="68"/>
      <c r="LZS51" s="68"/>
      <c r="LZT51" s="68"/>
      <c r="LZU51" s="68"/>
      <c r="LZV51" s="68"/>
      <c r="LZW51" s="68"/>
      <c r="LZX51" s="68"/>
      <c r="LZY51" s="68"/>
      <c r="LZZ51" s="68"/>
      <c r="MAA51" s="68"/>
      <c r="MAB51" s="68"/>
      <c r="MAC51" s="68"/>
      <c r="MAD51" s="68"/>
      <c r="MAE51" s="68"/>
      <c r="MAF51" s="68"/>
      <c r="MAG51" s="68"/>
      <c r="MAH51" s="68"/>
      <c r="MAI51" s="68"/>
      <c r="MAJ51" s="68"/>
      <c r="MAK51" s="68"/>
      <c r="MAL51" s="68"/>
      <c r="MAM51" s="68"/>
      <c r="MAN51" s="68"/>
      <c r="MAO51" s="68"/>
      <c r="MAP51" s="68"/>
      <c r="MAQ51" s="68"/>
      <c r="MAR51" s="68"/>
      <c r="MAS51" s="68"/>
      <c r="MAT51" s="68"/>
      <c r="MAU51" s="68"/>
      <c r="MAV51" s="68"/>
      <c r="MAW51" s="68"/>
      <c r="MAX51" s="68"/>
      <c r="MAY51" s="68"/>
      <c r="MAZ51" s="68"/>
      <c r="MBA51" s="68"/>
      <c r="MBB51" s="68"/>
      <c r="MBC51" s="68"/>
      <c r="MBD51" s="68"/>
      <c r="MBE51" s="68"/>
      <c r="MBF51" s="68"/>
      <c r="MBG51" s="68"/>
      <c r="MBH51" s="68"/>
      <c r="MBI51" s="68"/>
      <c r="MBJ51" s="68"/>
      <c r="MBK51" s="68"/>
      <c r="MBL51" s="68"/>
      <c r="MBM51" s="68"/>
      <c r="MBN51" s="68"/>
      <c r="MBO51" s="68"/>
      <c r="MBP51" s="68"/>
      <c r="MBQ51" s="68"/>
      <c r="MBR51" s="68"/>
      <c r="MBS51" s="68"/>
      <c r="MBT51" s="68"/>
      <c r="MBU51" s="68"/>
      <c r="MBV51" s="68"/>
      <c r="MBW51" s="68"/>
      <c r="MBX51" s="68"/>
      <c r="MBY51" s="68"/>
      <c r="MBZ51" s="68"/>
      <c r="MCA51" s="68"/>
      <c r="MCB51" s="68"/>
      <c r="MCC51" s="68"/>
      <c r="MCD51" s="68"/>
      <c r="MCE51" s="68"/>
      <c r="MCF51" s="68"/>
      <c r="MCG51" s="68"/>
      <c r="MCH51" s="68"/>
      <c r="MCI51" s="68"/>
      <c r="MCJ51" s="68"/>
      <c r="MCK51" s="68"/>
      <c r="MCL51" s="68"/>
      <c r="MCM51" s="68"/>
      <c r="MCN51" s="68"/>
      <c r="MCO51" s="68"/>
      <c r="MCP51" s="68"/>
      <c r="MCQ51" s="68"/>
      <c r="MCR51" s="68"/>
      <c r="MCS51" s="68"/>
      <c r="MCT51" s="68"/>
      <c r="MCU51" s="68"/>
      <c r="MCV51" s="68"/>
      <c r="MCW51" s="68"/>
      <c r="MCX51" s="68"/>
      <c r="MCY51" s="68"/>
      <c r="MCZ51" s="68"/>
      <c r="MDA51" s="68"/>
      <c r="MDB51" s="68"/>
      <c r="MDC51" s="68"/>
      <c r="MDD51" s="68"/>
      <c r="MDE51" s="68"/>
      <c r="MDF51" s="68"/>
      <c r="MDG51" s="68"/>
      <c r="MDH51" s="68"/>
      <c r="MDI51" s="68"/>
      <c r="MDJ51" s="68"/>
      <c r="MDK51" s="68"/>
      <c r="MDL51" s="68"/>
      <c r="MDM51" s="68"/>
      <c r="MDN51" s="68"/>
      <c r="MDO51" s="68"/>
      <c r="MDP51" s="68"/>
      <c r="MDQ51" s="68"/>
      <c r="MDR51" s="68"/>
      <c r="MDS51" s="68"/>
      <c r="MDT51" s="68"/>
      <c r="MDU51" s="68"/>
      <c r="MDV51" s="68"/>
      <c r="MDW51" s="68"/>
      <c r="MDX51" s="68"/>
      <c r="MDY51" s="68"/>
      <c r="MDZ51" s="68"/>
      <c r="MEA51" s="68"/>
      <c r="MEB51" s="68"/>
      <c r="MEC51" s="68"/>
      <c r="MED51" s="68"/>
      <c r="MEE51" s="68"/>
      <c r="MEF51" s="68"/>
      <c r="MEG51" s="68"/>
      <c r="MEH51" s="68"/>
      <c r="MEI51" s="68"/>
      <c r="MEJ51" s="68"/>
      <c r="MEK51" s="68"/>
      <c r="MEL51" s="68"/>
      <c r="MEM51" s="68"/>
      <c r="MEN51" s="68"/>
      <c r="MEO51" s="68"/>
      <c r="MEP51" s="68"/>
      <c r="MEQ51" s="68"/>
      <c r="MER51" s="68"/>
      <c r="MES51" s="68"/>
      <c r="MET51" s="68"/>
      <c r="MEU51" s="68"/>
      <c r="MEV51" s="68"/>
      <c r="MEW51" s="68"/>
      <c r="MEX51" s="68"/>
      <c r="MEY51" s="68"/>
      <c r="MEZ51" s="68"/>
      <c r="MFA51" s="68"/>
      <c r="MFB51" s="68"/>
      <c r="MFC51" s="68"/>
      <c r="MFD51" s="68"/>
      <c r="MFE51" s="68"/>
      <c r="MFF51" s="68"/>
      <c r="MFG51" s="68"/>
      <c r="MFH51" s="68"/>
      <c r="MFI51" s="68"/>
      <c r="MFJ51" s="68"/>
      <c r="MFK51" s="68"/>
      <c r="MFL51" s="68"/>
      <c r="MFM51" s="68"/>
      <c r="MFN51" s="68"/>
      <c r="MFO51" s="68"/>
      <c r="MFP51" s="68"/>
      <c r="MFQ51" s="68"/>
      <c r="MFR51" s="68"/>
      <c r="MFS51" s="68"/>
      <c r="MFT51" s="68"/>
      <c r="MFU51" s="68"/>
      <c r="MFV51" s="68"/>
      <c r="MFW51" s="68"/>
      <c r="MFX51" s="68"/>
      <c r="MFY51" s="68"/>
      <c r="MFZ51" s="68"/>
      <c r="MGA51" s="68"/>
      <c r="MGB51" s="68"/>
      <c r="MGC51" s="68"/>
      <c r="MGD51" s="68"/>
      <c r="MGE51" s="68"/>
      <c r="MGF51" s="68"/>
      <c r="MGG51" s="68"/>
      <c r="MGH51" s="68"/>
      <c r="MGI51" s="68"/>
      <c r="MGJ51" s="68"/>
      <c r="MGK51" s="68"/>
      <c r="MGL51" s="68"/>
      <c r="MGM51" s="68"/>
      <c r="MGN51" s="68"/>
      <c r="MGO51" s="68"/>
      <c r="MGP51" s="68"/>
      <c r="MGQ51" s="68"/>
      <c r="MGR51" s="68"/>
      <c r="MGS51" s="68"/>
      <c r="MGT51" s="68"/>
      <c r="MGU51" s="68"/>
      <c r="MGV51" s="68"/>
      <c r="MGW51" s="68"/>
      <c r="MGX51" s="68"/>
      <c r="MGY51" s="68"/>
      <c r="MGZ51" s="68"/>
      <c r="MHA51" s="68"/>
      <c r="MHB51" s="68"/>
      <c r="MHC51" s="68"/>
      <c r="MHD51" s="68"/>
      <c r="MHE51" s="68"/>
      <c r="MHF51" s="68"/>
      <c r="MHG51" s="68"/>
      <c r="MHH51" s="68"/>
      <c r="MHI51" s="68"/>
      <c r="MHJ51" s="68"/>
      <c r="MHK51" s="68"/>
      <c r="MHL51" s="68"/>
      <c r="MHM51" s="68"/>
      <c r="MHN51" s="68"/>
      <c r="MHO51" s="68"/>
      <c r="MHP51" s="68"/>
      <c r="MHQ51" s="68"/>
      <c r="MHR51" s="68"/>
      <c r="MHS51" s="68"/>
      <c r="MHT51" s="68"/>
      <c r="MHU51" s="68"/>
      <c r="MHV51" s="68"/>
      <c r="MHW51" s="68"/>
      <c r="MHX51" s="68"/>
      <c r="MHY51" s="68"/>
      <c r="MHZ51" s="68"/>
      <c r="MIA51" s="68"/>
      <c r="MIB51" s="68"/>
      <c r="MIC51" s="68"/>
      <c r="MID51" s="68"/>
      <c r="MIE51" s="68"/>
      <c r="MIF51" s="68"/>
      <c r="MIG51" s="68"/>
      <c r="MIH51" s="68"/>
      <c r="MII51" s="68"/>
      <c r="MIJ51" s="68"/>
      <c r="MIK51" s="68"/>
      <c r="MIL51" s="68"/>
      <c r="MIM51" s="68"/>
      <c r="MIN51" s="68"/>
      <c r="MIO51" s="68"/>
      <c r="MIP51" s="68"/>
      <c r="MIQ51" s="68"/>
      <c r="MIR51" s="68"/>
      <c r="MIS51" s="68"/>
      <c r="MIT51" s="68"/>
      <c r="MIU51" s="68"/>
      <c r="MIV51" s="68"/>
      <c r="MIW51" s="68"/>
      <c r="MIX51" s="68"/>
      <c r="MIY51" s="68"/>
      <c r="MIZ51" s="68"/>
      <c r="MJA51" s="68"/>
      <c r="MJB51" s="68"/>
      <c r="MJC51" s="68"/>
      <c r="MJD51" s="68"/>
      <c r="MJE51" s="68"/>
      <c r="MJF51" s="68"/>
      <c r="MJG51" s="68"/>
      <c r="MJH51" s="68"/>
      <c r="MJI51" s="68"/>
      <c r="MJJ51" s="68"/>
      <c r="MJK51" s="68"/>
      <c r="MJL51" s="68"/>
      <c r="MJM51" s="68"/>
      <c r="MJN51" s="68"/>
      <c r="MJO51" s="68"/>
      <c r="MJP51" s="68"/>
      <c r="MJQ51" s="68"/>
      <c r="MJR51" s="68"/>
      <c r="MJS51" s="68"/>
      <c r="MJT51" s="68"/>
      <c r="MJU51" s="68"/>
      <c r="MJV51" s="68"/>
      <c r="MJW51" s="68"/>
      <c r="MJX51" s="68"/>
      <c r="MJY51" s="68"/>
      <c r="MJZ51" s="68"/>
      <c r="MKA51" s="68"/>
      <c r="MKB51" s="68"/>
      <c r="MKC51" s="68"/>
      <c r="MKD51" s="68"/>
      <c r="MKE51" s="68"/>
      <c r="MKF51" s="68"/>
      <c r="MKG51" s="68"/>
      <c r="MKH51" s="68"/>
      <c r="MKI51" s="68"/>
      <c r="MKJ51" s="68"/>
      <c r="MKK51" s="68"/>
      <c r="MKL51" s="68"/>
      <c r="MKM51" s="68"/>
      <c r="MKN51" s="68"/>
      <c r="MKO51" s="68"/>
      <c r="MKP51" s="68"/>
      <c r="MKQ51" s="68"/>
      <c r="MKR51" s="68"/>
      <c r="MKS51" s="68"/>
      <c r="MKT51" s="68"/>
      <c r="MKU51" s="68"/>
      <c r="MKV51" s="68"/>
      <c r="MKW51" s="68"/>
      <c r="MKX51" s="68"/>
      <c r="MKY51" s="68"/>
      <c r="MKZ51" s="68"/>
      <c r="MLA51" s="68"/>
      <c r="MLB51" s="68"/>
      <c r="MLC51" s="68"/>
      <c r="MLD51" s="68"/>
      <c r="MLE51" s="68"/>
      <c r="MLF51" s="68"/>
      <c r="MLG51" s="68"/>
      <c r="MLH51" s="68"/>
      <c r="MLI51" s="68"/>
      <c r="MLJ51" s="68"/>
      <c r="MLK51" s="68"/>
      <c r="MLL51" s="68"/>
      <c r="MLM51" s="68"/>
      <c r="MLN51" s="68"/>
      <c r="MLO51" s="68"/>
      <c r="MLP51" s="68"/>
      <c r="MLQ51" s="68"/>
      <c r="MLR51" s="68"/>
      <c r="MLS51" s="68"/>
      <c r="MLT51" s="68"/>
      <c r="MLU51" s="68"/>
      <c r="MLV51" s="68"/>
      <c r="MLW51" s="68"/>
      <c r="MLX51" s="68"/>
      <c r="MLY51" s="68"/>
      <c r="MLZ51" s="68"/>
      <c r="MMA51" s="68"/>
      <c r="MMB51" s="68"/>
      <c r="MMC51" s="68"/>
      <c r="MMD51" s="68"/>
      <c r="MME51" s="68"/>
      <c r="MMF51" s="68"/>
      <c r="MMG51" s="68"/>
      <c r="MMH51" s="68"/>
      <c r="MMI51" s="68"/>
      <c r="MMJ51" s="68"/>
      <c r="MMK51" s="68"/>
      <c r="MML51" s="68"/>
      <c r="MMM51" s="68"/>
      <c r="MMN51" s="68"/>
      <c r="MMO51" s="68"/>
      <c r="MMP51" s="68"/>
      <c r="MMQ51" s="68"/>
      <c r="MMR51" s="68"/>
      <c r="MMS51" s="68"/>
      <c r="MMT51" s="68"/>
      <c r="MMU51" s="68"/>
      <c r="MMV51" s="68"/>
      <c r="MMW51" s="68"/>
      <c r="MMX51" s="68"/>
      <c r="MMY51" s="68"/>
      <c r="MMZ51" s="68"/>
      <c r="MNA51" s="68"/>
      <c r="MNB51" s="68"/>
      <c r="MNC51" s="68"/>
      <c r="MND51" s="68"/>
      <c r="MNE51" s="68"/>
      <c r="MNF51" s="68"/>
      <c r="MNG51" s="68"/>
      <c r="MNH51" s="68"/>
      <c r="MNI51" s="68"/>
      <c r="MNJ51" s="68"/>
      <c r="MNK51" s="68"/>
      <c r="MNL51" s="68"/>
      <c r="MNM51" s="68"/>
      <c r="MNN51" s="68"/>
      <c r="MNO51" s="68"/>
      <c r="MNP51" s="68"/>
      <c r="MNQ51" s="68"/>
      <c r="MNR51" s="68"/>
      <c r="MNS51" s="68"/>
      <c r="MNT51" s="68"/>
      <c r="MNU51" s="68"/>
      <c r="MNV51" s="68"/>
      <c r="MNW51" s="68"/>
      <c r="MNX51" s="68"/>
      <c r="MNY51" s="68"/>
      <c r="MNZ51" s="68"/>
      <c r="MOA51" s="68"/>
      <c r="MOB51" s="68"/>
      <c r="MOC51" s="68"/>
      <c r="MOD51" s="68"/>
      <c r="MOE51" s="68"/>
      <c r="MOF51" s="68"/>
      <c r="MOG51" s="68"/>
      <c r="MOH51" s="68"/>
      <c r="MOI51" s="68"/>
      <c r="MOJ51" s="68"/>
      <c r="MOK51" s="68"/>
      <c r="MOL51" s="68"/>
      <c r="MOM51" s="68"/>
      <c r="MON51" s="68"/>
      <c r="MOO51" s="68"/>
      <c r="MOP51" s="68"/>
      <c r="MOQ51" s="68"/>
      <c r="MOR51" s="68"/>
      <c r="MOS51" s="68"/>
      <c r="MOT51" s="68"/>
      <c r="MOU51" s="68"/>
      <c r="MOV51" s="68"/>
      <c r="MOW51" s="68"/>
      <c r="MOX51" s="68"/>
      <c r="MOY51" s="68"/>
      <c r="MOZ51" s="68"/>
      <c r="MPA51" s="68"/>
      <c r="MPB51" s="68"/>
      <c r="MPC51" s="68"/>
      <c r="MPD51" s="68"/>
      <c r="MPE51" s="68"/>
      <c r="MPF51" s="68"/>
      <c r="MPG51" s="68"/>
      <c r="MPH51" s="68"/>
      <c r="MPI51" s="68"/>
      <c r="MPJ51" s="68"/>
      <c r="MPK51" s="68"/>
      <c r="MPL51" s="68"/>
      <c r="MPM51" s="68"/>
      <c r="MPN51" s="68"/>
      <c r="MPO51" s="68"/>
      <c r="MPP51" s="68"/>
      <c r="MPQ51" s="68"/>
      <c r="MPR51" s="68"/>
      <c r="MPS51" s="68"/>
      <c r="MPT51" s="68"/>
      <c r="MPU51" s="68"/>
      <c r="MPV51" s="68"/>
      <c r="MPW51" s="68"/>
      <c r="MPX51" s="68"/>
      <c r="MPY51" s="68"/>
      <c r="MPZ51" s="68"/>
      <c r="MQA51" s="68"/>
      <c r="MQB51" s="68"/>
      <c r="MQC51" s="68"/>
      <c r="MQD51" s="68"/>
      <c r="MQE51" s="68"/>
      <c r="MQF51" s="68"/>
      <c r="MQG51" s="68"/>
      <c r="MQH51" s="68"/>
      <c r="MQI51" s="68"/>
      <c r="MQJ51" s="68"/>
      <c r="MQK51" s="68"/>
      <c r="MQL51" s="68"/>
      <c r="MQM51" s="68"/>
      <c r="MQN51" s="68"/>
      <c r="MQO51" s="68"/>
      <c r="MQP51" s="68"/>
      <c r="MQQ51" s="68"/>
      <c r="MQR51" s="68"/>
      <c r="MQS51" s="68"/>
      <c r="MQT51" s="68"/>
      <c r="MQU51" s="68"/>
      <c r="MQV51" s="68"/>
      <c r="MQW51" s="68"/>
      <c r="MQX51" s="68"/>
      <c r="MQY51" s="68"/>
      <c r="MQZ51" s="68"/>
      <c r="MRA51" s="68"/>
      <c r="MRB51" s="68"/>
      <c r="MRC51" s="68"/>
      <c r="MRD51" s="68"/>
      <c r="MRE51" s="68"/>
      <c r="MRF51" s="68"/>
      <c r="MRG51" s="68"/>
      <c r="MRH51" s="68"/>
      <c r="MRI51" s="68"/>
      <c r="MRJ51" s="68"/>
      <c r="MRK51" s="68"/>
      <c r="MRL51" s="68"/>
      <c r="MRM51" s="68"/>
      <c r="MRN51" s="68"/>
      <c r="MRO51" s="68"/>
      <c r="MRP51" s="68"/>
      <c r="MRQ51" s="68"/>
      <c r="MRR51" s="68"/>
      <c r="MRS51" s="68"/>
      <c r="MRT51" s="68"/>
      <c r="MRU51" s="68"/>
      <c r="MRV51" s="68"/>
      <c r="MRW51" s="68"/>
      <c r="MRX51" s="68"/>
      <c r="MRY51" s="68"/>
      <c r="MRZ51" s="68"/>
      <c r="MSA51" s="68"/>
      <c r="MSB51" s="68"/>
      <c r="MSC51" s="68"/>
      <c r="MSD51" s="68"/>
      <c r="MSE51" s="68"/>
      <c r="MSF51" s="68"/>
      <c r="MSG51" s="68"/>
      <c r="MSH51" s="68"/>
      <c r="MSI51" s="68"/>
      <c r="MSJ51" s="68"/>
      <c r="MSK51" s="68"/>
      <c r="MSL51" s="68"/>
      <c r="MSM51" s="68"/>
      <c r="MSN51" s="68"/>
      <c r="MSO51" s="68"/>
      <c r="MSP51" s="68"/>
      <c r="MSQ51" s="68"/>
      <c r="MSR51" s="68"/>
      <c r="MSS51" s="68"/>
      <c r="MST51" s="68"/>
      <c r="MSU51" s="68"/>
      <c r="MSV51" s="68"/>
      <c r="MSW51" s="68"/>
      <c r="MSX51" s="68"/>
      <c r="MSY51" s="68"/>
      <c r="MSZ51" s="68"/>
      <c r="MTA51" s="68"/>
      <c r="MTB51" s="68"/>
      <c r="MTC51" s="68"/>
      <c r="MTD51" s="68"/>
      <c r="MTE51" s="68"/>
      <c r="MTF51" s="68"/>
      <c r="MTG51" s="68"/>
      <c r="MTH51" s="68"/>
      <c r="MTI51" s="68"/>
      <c r="MTJ51" s="68"/>
      <c r="MTK51" s="68"/>
      <c r="MTL51" s="68"/>
      <c r="MTM51" s="68"/>
      <c r="MTN51" s="68"/>
      <c r="MTO51" s="68"/>
      <c r="MTP51" s="68"/>
      <c r="MTQ51" s="68"/>
      <c r="MTR51" s="68"/>
      <c r="MTS51" s="68"/>
      <c r="MTT51" s="68"/>
      <c r="MTU51" s="68"/>
      <c r="MTV51" s="68"/>
      <c r="MTW51" s="68"/>
      <c r="MTX51" s="68"/>
      <c r="MTY51" s="68"/>
      <c r="MTZ51" s="68"/>
      <c r="MUA51" s="68"/>
      <c r="MUB51" s="68"/>
      <c r="MUC51" s="68"/>
      <c r="MUD51" s="68"/>
      <c r="MUE51" s="68"/>
      <c r="MUF51" s="68"/>
      <c r="MUG51" s="68"/>
      <c r="MUH51" s="68"/>
      <c r="MUI51" s="68"/>
      <c r="MUJ51" s="68"/>
      <c r="MUK51" s="68"/>
      <c r="MUL51" s="68"/>
      <c r="MUM51" s="68"/>
      <c r="MUN51" s="68"/>
      <c r="MUO51" s="68"/>
      <c r="MUP51" s="68"/>
      <c r="MUQ51" s="68"/>
      <c r="MUR51" s="68"/>
      <c r="MUS51" s="68"/>
      <c r="MUT51" s="68"/>
      <c r="MUU51" s="68"/>
      <c r="MUV51" s="68"/>
      <c r="MUW51" s="68"/>
      <c r="MUX51" s="68"/>
      <c r="MUY51" s="68"/>
      <c r="MUZ51" s="68"/>
      <c r="MVA51" s="68"/>
      <c r="MVB51" s="68"/>
      <c r="MVC51" s="68"/>
      <c r="MVD51" s="68"/>
      <c r="MVE51" s="68"/>
      <c r="MVF51" s="68"/>
      <c r="MVG51" s="68"/>
      <c r="MVH51" s="68"/>
      <c r="MVI51" s="68"/>
      <c r="MVJ51" s="68"/>
      <c r="MVK51" s="68"/>
      <c r="MVL51" s="68"/>
      <c r="MVM51" s="68"/>
      <c r="MVN51" s="68"/>
      <c r="MVO51" s="68"/>
      <c r="MVP51" s="68"/>
      <c r="MVQ51" s="68"/>
      <c r="MVR51" s="68"/>
      <c r="MVS51" s="68"/>
      <c r="MVT51" s="68"/>
      <c r="MVU51" s="68"/>
      <c r="MVV51" s="68"/>
      <c r="MVW51" s="68"/>
      <c r="MVX51" s="68"/>
      <c r="MVY51" s="68"/>
      <c r="MVZ51" s="68"/>
      <c r="MWA51" s="68"/>
      <c r="MWB51" s="68"/>
      <c r="MWC51" s="68"/>
      <c r="MWD51" s="68"/>
      <c r="MWE51" s="68"/>
      <c r="MWF51" s="68"/>
      <c r="MWG51" s="68"/>
      <c r="MWH51" s="68"/>
      <c r="MWI51" s="68"/>
      <c r="MWJ51" s="68"/>
      <c r="MWK51" s="68"/>
      <c r="MWL51" s="68"/>
      <c r="MWM51" s="68"/>
      <c r="MWN51" s="68"/>
      <c r="MWO51" s="68"/>
      <c r="MWP51" s="68"/>
      <c r="MWQ51" s="68"/>
      <c r="MWR51" s="68"/>
      <c r="MWS51" s="68"/>
      <c r="MWT51" s="68"/>
      <c r="MWU51" s="68"/>
      <c r="MWV51" s="68"/>
      <c r="MWW51" s="68"/>
      <c r="MWX51" s="68"/>
      <c r="MWY51" s="68"/>
      <c r="MWZ51" s="68"/>
      <c r="MXA51" s="68"/>
      <c r="MXB51" s="68"/>
      <c r="MXC51" s="68"/>
      <c r="MXD51" s="68"/>
      <c r="MXE51" s="68"/>
      <c r="MXF51" s="68"/>
      <c r="MXG51" s="68"/>
      <c r="MXH51" s="68"/>
      <c r="MXI51" s="68"/>
      <c r="MXJ51" s="68"/>
      <c r="MXK51" s="68"/>
      <c r="MXL51" s="68"/>
      <c r="MXM51" s="68"/>
      <c r="MXN51" s="68"/>
      <c r="MXO51" s="68"/>
      <c r="MXP51" s="68"/>
      <c r="MXQ51" s="68"/>
      <c r="MXR51" s="68"/>
      <c r="MXS51" s="68"/>
      <c r="MXT51" s="68"/>
      <c r="MXU51" s="68"/>
      <c r="MXV51" s="68"/>
      <c r="MXW51" s="68"/>
      <c r="MXX51" s="68"/>
      <c r="MXY51" s="68"/>
      <c r="MXZ51" s="68"/>
      <c r="MYA51" s="68"/>
      <c r="MYB51" s="68"/>
      <c r="MYC51" s="68"/>
      <c r="MYD51" s="68"/>
      <c r="MYE51" s="68"/>
      <c r="MYF51" s="68"/>
      <c r="MYG51" s="68"/>
      <c r="MYH51" s="68"/>
      <c r="MYI51" s="68"/>
      <c r="MYJ51" s="68"/>
      <c r="MYK51" s="68"/>
      <c r="MYL51" s="68"/>
      <c r="MYM51" s="68"/>
      <c r="MYN51" s="68"/>
      <c r="MYO51" s="68"/>
      <c r="MYP51" s="68"/>
      <c r="MYQ51" s="68"/>
      <c r="MYR51" s="68"/>
      <c r="MYS51" s="68"/>
      <c r="MYT51" s="68"/>
      <c r="MYU51" s="68"/>
      <c r="MYV51" s="68"/>
      <c r="MYW51" s="68"/>
      <c r="MYX51" s="68"/>
      <c r="MYY51" s="68"/>
      <c r="MYZ51" s="68"/>
      <c r="MZA51" s="68"/>
      <c r="MZB51" s="68"/>
      <c r="MZC51" s="68"/>
      <c r="MZD51" s="68"/>
      <c r="MZE51" s="68"/>
      <c r="MZF51" s="68"/>
      <c r="MZG51" s="68"/>
      <c r="MZH51" s="68"/>
      <c r="MZI51" s="68"/>
      <c r="MZJ51" s="68"/>
      <c r="MZK51" s="68"/>
      <c r="MZL51" s="68"/>
      <c r="MZM51" s="68"/>
      <c r="MZN51" s="68"/>
      <c r="MZO51" s="68"/>
      <c r="MZP51" s="68"/>
      <c r="MZQ51" s="68"/>
      <c r="MZR51" s="68"/>
      <c r="MZS51" s="68"/>
      <c r="MZT51" s="68"/>
      <c r="MZU51" s="68"/>
      <c r="MZV51" s="68"/>
      <c r="MZW51" s="68"/>
      <c r="MZX51" s="68"/>
      <c r="MZY51" s="68"/>
      <c r="MZZ51" s="68"/>
      <c r="NAA51" s="68"/>
      <c r="NAB51" s="68"/>
      <c r="NAC51" s="68"/>
      <c r="NAD51" s="68"/>
      <c r="NAE51" s="68"/>
      <c r="NAF51" s="68"/>
      <c r="NAG51" s="68"/>
      <c r="NAH51" s="68"/>
      <c r="NAI51" s="68"/>
      <c r="NAJ51" s="68"/>
      <c r="NAK51" s="68"/>
      <c r="NAL51" s="68"/>
      <c r="NAM51" s="68"/>
      <c r="NAN51" s="68"/>
      <c r="NAO51" s="68"/>
      <c r="NAP51" s="68"/>
      <c r="NAQ51" s="68"/>
      <c r="NAR51" s="68"/>
      <c r="NAS51" s="68"/>
      <c r="NAT51" s="68"/>
      <c r="NAU51" s="68"/>
      <c r="NAV51" s="68"/>
      <c r="NAW51" s="68"/>
      <c r="NAX51" s="68"/>
      <c r="NAY51" s="68"/>
      <c r="NAZ51" s="68"/>
      <c r="NBA51" s="68"/>
      <c r="NBB51" s="68"/>
      <c r="NBC51" s="68"/>
      <c r="NBD51" s="68"/>
      <c r="NBE51" s="68"/>
      <c r="NBF51" s="68"/>
      <c r="NBG51" s="68"/>
      <c r="NBH51" s="68"/>
      <c r="NBI51" s="68"/>
      <c r="NBJ51" s="68"/>
      <c r="NBK51" s="68"/>
      <c r="NBL51" s="68"/>
      <c r="NBM51" s="68"/>
      <c r="NBN51" s="68"/>
      <c r="NBO51" s="68"/>
      <c r="NBP51" s="68"/>
      <c r="NBQ51" s="68"/>
      <c r="NBR51" s="68"/>
      <c r="NBS51" s="68"/>
      <c r="NBT51" s="68"/>
      <c r="NBU51" s="68"/>
      <c r="NBV51" s="68"/>
      <c r="NBW51" s="68"/>
      <c r="NBX51" s="68"/>
      <c r="NBY51" s="68"/>
      <c r="NBZ51" s="68"/>
      <c r="NCA51" s="68"/>
      <c r="NCB51" s="68"/>
      <c r="NCC51" s="68"/>
      <c r="NCD51" s="68"/>
      <c r="NCE51" s="68"/>
      <c r="NCF51" s="68"/>
      <c r="NCG51" s="68"/>
      <c r="NCH51" s="68"/>
      <c r="NCI51" s="68"/>
      <c r="NCJ51" s="68"/>
      <c r="NCK51" s="68"/>
      <c r="NCL51" s="68"/>
      <c r="NCM51" s="68"/>
      <c r="NCN51" s="68"/>
      <c r="NCO51" s="68"/>
      <c r="NCP51" s="68"/>
      <c r="NCQ51" s="68"/>
      <c r="NCR51" s="68"/>
      <c r="NCS51" s="68"/>
      <c r="NCT51" s="68"/>
      <c r="NCU51" s="68"/>
      <c r="NCV51" s="68"/>
      <c r="NCW51" s="68"/>
      <c r="NCX51" s="68"/>
      <c r="NCY51" s="68"/>
      <c r="NCZ51" s="68"/>
      <c r="NDA51" s="68"/>
      <c r="NDB51" s="68"/>
      <c r="NDC51" s="68"/>
      <c r="NDD51" s="68"/>
      <c r="NDE51" s="68"/>
      <c r="NDF51" s="68"/>
      <c r="NDG51" s="68"/>
      <c r="NDH51" s="68"/>
      <c r="NDI51" s="68"/>
      <c r="NDJ51" s="68"/>
      <c r="NDK51" s="68"/>
      <c r="NDL51" s="68"/>
      <c r="NDM51" s="68"/>
      <c r="NDN51" s="68"/>
      <c r="NDO51" s="68"/>
      <c r="NDP51" s="68"/>
      <c r="NDQ51" s="68"/>
      <c r="NDR51" s="68"/>
      <c r="NDS51" s="68"/>
      <c r="NDT51" s="68"/>
      <c r="NDU51" s="68"/>
      <c r="NDV51" s="68"/>
      <c r="NDW51" s="68"/>
      <c r="NDX51" s="68"/>
      <c r="NDY51" s="68"/>
      <c r="NDZ51" s="68"/>
      <c r="NEA51" s="68"/>
      <c r="NEB51" s="68"/>
      <c r="NEC51" s="68"/>
      <c r="NED51" s="68"/>
      <c r="NEE51" s="68"/>
      <c r="NEF51" s="68"/>
      <c r="NEG51" s="68"/>
      <c r="NEH51" s="68"/>
      <c r="NEI51" s="68"/>
      <c r="NEJ51" s="68"/>
      <c r="NEK51" s="68"/>
      <c r="NEL51" s="68"/>
      <c r="NEM51" s="68"/>
      <c r="NEN51" s="68"/>
      <c r="NEO51" s="68"/>
      <c r="NEP51" s="68"/>
      <c r="NEQ51" s="68"/>
      <c r="NER51" s="68"/>
      <c r="NES51" s="68"/>
      <c r="NET51" s="68"/>
      <c r="NEU51" s="68"/>
      <c r="NEV51" s="68"/>
      <c r="NEW51" s="68"/>
      <c r="NEX51" s="68"/>
      <c r="NEY51" s="68"/>
      <c r="NEZ51" s="68"/>
      <c r="NFA51" s="68"/>
      <c r="NFB51" s="68"/>
      <c r="NFC51" s="68"/>
      <c r="NFD51" s="68"/>
      <c r="NFE51" s="68"/>
      <c r="NFF51" s="68"/>
      <c r="NFG51" s="68"/>
      <c r="NFH51" s="68"/>
      <c r="NFI51" s="68"/>
      <c r="NFJ51" s="68"/>
      <c r="NFK51" s="68"/>
      <c r="NFL51" s="68"/>
      <c r="NFM51" s="68"/>
      <c r="NFN51" s="68"/>
      <c r="NFO51" s="68"/>
      <c r="NFP51" s="68"/>
      <c r="NFQ51" s="68"/>
      <c r="NFR51" s="68"/>
      <c r="NFS51" s="68"/>
      <c r="NFT51" s="68"/>
      <c r="NFU51" s="68"/>
      <c r="NFV51" s="68"/>
      <c r="NFW51" s="68"/>
      <c r="NFX51" s="68"/>
      <c r="NFY51" s="68"/>
      <c r="NFZ51" s="68"/>
      <c r="NGA51" s="68"/>
      <c r="NGB51" s="68"/>
      <c r="NGC51" s="68"/>
      <c r="NGD51" s="68"/>
      <c r="NGE51" s="68"/>
      <c r="NGF51" s="68"/>
      <c r="NGG51" s="68"/>
      <c r="NGH51" s="68"/>
      <c r="NGI51" s="68"/>
      <c r="NGJ51" s="68"/>
      <c r="NGK51" s="68"/>
      <c r="NGL51" s="68"/>
      <c r="NGM51" s="68"/>
      <c r="NGN51" s="68"/>
      <c r="NGO51" s="68"/>
      <c r="NGP51" s="68"/>
      <c r="NGQ51" s="68"/>
      <c r="NGR51" s="68"/>
      <c r="NGS51" s="68"/>
      <c r="NGT51" s="68"/>
      <c r="NGU51" s="68"/>
      <c r="NGV51" s="68"/>
      <c r="NGW51" s="68"/>
      <c r="NGX51" s="68"/>
      <c r="NGY51" s="68"/>
      <c r="NGZ51" s="68"/>
      <c r="NHA51" s="68"/>
      <c r="NHB51" s="68"/>
      <c r="NHC51" s="68"/>
      <c r="NHD51" s="68"/>
      <c r="NHE51" s="68"/>
      <c r="NHF51" s="68"/>
      <c r="NHG51" s="68"/>
      <c r="NHH51" s="68"/>
      <c r="NHI51" s="68"/>
      <c r="NHJ51" s="68"/>
      <c r="NHK51" s="68"/>
      <c r="NHL51" s="68"/>
      <c r="NHM51" s="68"/>
      <c r="NHN51" s="68"/>
      <c r="NHO51" s="68"/>
      <c r="NHP51" s="68"/>
      <c r="NHQ51" s="68"/>
      <c r="NHR51" s="68"/>
      <c r="NHS51" s="68"/>
      <c r="NHT51" s="68"/>
      <c r="NHU51" s="68"/>
      <c r="NHV51" s="68"/>
      <c r="NHW51" s="68"/>
      <c r="NHX51" s="68"/>
      <c r="NHY51" s="68"/>
      <c r="NHZ51" s="68"/>
      <c r="NIA51" s="68"/>
      <c r="NIB51" s="68"/>
      <c r="NIC51" s="68"/>
      <c r="NID51" s="68"/>
      <c r="NIE51" s="68"/>
      <c r="NIF51" s="68"/>
      <c r="NIG51" s="68"/>
      <c r="NIH51" s="68"/>
      <c r="NII51" s="68"/>
      <c r="NIJ51" s="68"/>
      <c r="NIK51" s="68"/>
      <c r="NIL51" s="68"/>
      <c r="NIM51" s="68"/>
      <c r="NIN51" s="68"/>
      <c r="NIO51" s="68"/>
      <c r="NIP51" s="68"/>
      <c r="NIQ51" s="68"/>
      <c r="NIR51" s="68"/>
      <c r="NIS51" s="68"/>
      <c r="NIT51" s="68"/>
      <c r="NIU51" s="68"/>
      <c r="NIV51" s="68"/>
      <c r="NIW51" s="68"/>
      <c r="NIX51" s="68"/>
      <c r="NIY51" s="68"/>
      <c r="NIZ51" s="68"/>
      <c r="NJA51" s="68"/>
      <c r="NJB51" s="68"/>
      <c r="NJC51" s="68"/>
      <c r="NJD51" s="68"/>
      <c r="NJE51" s="68"/>
      <c r="NJF51" s="68"/>
      <c r="NJG51" s="68"/>
      <c r="NJH51" s="68"/>
      <c r="NJI51" s="68"/>
      <c r="NJJ51" s="68"/>
      <c r="NJK51" s="68"/>
      <c r="NJL51" s="68"/>
      <c r="NJM51" s="68"/>
      <c r="NJN51" s="68"/>
      <c r="NJO51" s="68"/>
      <c r="NJP51" s="68"/>
      <c r="NJQ51" s="68"/>
      <c r="NJR51" s="68"/>
      <c r="NJS51" s="68"/>
      <c r="NJT51" s="68"/>
      <c r="NJU51" s="68"/>
      <c r="NJV51" s="68"/>
      <c r="NJW51" s="68"/>
      <c r="NJX51" s="68"/>
      <c r="NJY51" s="68"/>
      <c r="NJZ51" s="68"/>
      <c r="NKA51" s="68"/>
      <c r="NKB51" s="68"/>
      <c r="NKC51" s="68"/>
      <c r="NKD51" s="68"/>
      <c r="NKE51" s="68"/>
      <c r="NKF51" s="68"/>
      <c r="NKG51" s="68"/>
      <c r="NKH51" s="68"/>
      <c r="NKI51" s="68"/>
      <c r="NKJ51" s="68"/>
      <c r="NKK51" s="68"/>
      <c r="NKL51" s="68"/>
      <c r="NKM51" s="68"/>
      <c r="NKN51" s="68"/>
      <c r="NKO51" s="68"/>
      <c r="NKP51" s="68"/>
      <c r="NKQ51" s="68"/>
      <c r="NKR51" s="68"/>
      <c r="NKS51" s="68"/>
      <c r="NKT51" s="68"/>
      <c r="NKU51" s="68"/>
      <c r="NKV51" s="68"/>
      <c r="NKW51" s="68"/>
      <c r="NKX51" s="68"/>
      <c r="NKY51" s="68"/>
      <c r="NKZ51" s="68"/>
      <c r="NLA51" s="68"/>
      <c r="NLB51" s="68"/>
      <c r="NLC51" s="68"/>
      <c r="NLD51" s="68"/>
      <c r="NLE51" s="68"/>
      <c r="NLF51" s="68"/>
      <c r="NLG51" s="68"/>
      <c r="NLH51" s="68"/>
      <c r="NLI51" s="68"/>
      <c r="NLJ51" s="68"/>
      <c r="NLK51" s="68"/>
      <c r="NLL51" s="68"/>
      <c r="NLM51" s="68"/>
      <c r="NLN51" s="68"/>
      <c r="NLO51" s="68"/>
      <c r="NLP51" s="68"/>
      <c r="NLQ51" s="68"/>
      <c r="NLR51" s="68"/>
      <c r="NLS51" s="68"/>
      <c r="NLT51" s="68"/>
      <c r="NLU51" s="68"/>
      <c r="NLV51" s="68"/>
      <c r="NLW51" s="68"/>
      <c r="NLX51" s="68"/>
      <c r="NLY51" s="68"/>
      <c r="NLZ51" s="68"/>
      <c r="NMA51" s="68"/>
      <c r="NMB51" s="68"/>
      <c r="NMC51" s="68"/>
      <c r="NMD51" s="68"/>
      <c r="NME51" s="68"/>
      <c r="NMF51" s="68"/>
      <c r="NMG51" s="68"/>
      <c r="NMH51" s="68"/>
      <c r="NMI51" s="68"/>
      <c r="NMJ51" s="68"/>
      <c r="NMK51" s="68"/>
      <c r="NML51" s="68"/>
      <c r="NMM51" s="68"/>
      <c r="NMN51" s="68"/>
      <c r="NMO51" s="68"/>
      <c r="NMP51" s="68"/>
      <c r="NMQ51" s="68"/>
      <c r="NMR51" s="68"/>
      <c r="NMS51" s="68"/>
      <c r="NMT51" s="68"/>
      <c r="NMU51" s="68"/>
      <c r="NMV51" s="68"/>
      <c r="NMW51" s="68"/>
      <c r="NMX51" s="68"/>
      <c r="NMY51" s="68"/>
      <c r="NMZ51" s="68"/>
      <c r="NNA51" s="68"/>
      <c r="NNB51" s="68"/>
      <c r="NNC51" s="68"/>
      <c r="NND51" s="68"/>
      <c r="NNE51" s="68"/>
      <c r="NNF51" s="68"/>
      <c r="NNG51" s="68"/>
      <c r="NNH51" s="68"/>
      <c r="NNI51" s="68"/>
      <c r="NNJ51" s="68"/>
      <c r="NNK51" s="68"/>
      <c r="NNL51" s="68"/>
      <c r="NNM51" s="68"/>
      <c r="NNN51" s="68"/>
      <c r="NNO51" s="68"/>
      <c r="NNP51" s="68"/>
      <c r="NNQ51" s="68"/>
      <c r="NNR51" s="68"/>
      <c r="NNS51" s="68"/>
      <c r="NNT51" s="68"/>
      <c r="NNU51" s="68"/>
      <c r="NNV51" s="68"/>
      <c r="NNW51" s="68"/>
      <c r="NNX51" s="68"/>
      <c r="NNY51" s="68"/>
      <c r="NNZ51" s="68"/>
      <c r="NOA51" s="68"/>
      <c r="NOB51" s="68"/>
      <c r="NOC51" s="68"/>
      <c r="NOD51" s="68"/>
      <c r="NOE51" s="68"/>
      <c r="NOF51" s="68"/>
      <c r="NOG51" s="68"/>
      <c r="NOH51" s="68"/>
      <c r="NOI51" s="68"/>
      <c r="NOJ51" s="68"/>
      <c r="NOK51" s="68"/>
      <c r="NOL51" s="68"/>
      <c r="NOM51" s="68"/>
      <c r="NON51" s="68"/>
      <c r="NOO51" s="68"/>
      <c r="NOP51" s="68"/>
      <c r="NOQ51" s="68"/>
      <c r="NOR51" s="68"/>
      <c r="NOS51" s="68"/>
      <c r="NOT51" s="68"/>
      <c r="NOU51" s="68"/>
      <c r="NOV51" s="68"/>
      <c r="NOW51" s="68"/>
      <c r="NOX51" s="68"/>
      <c r="NOY51" s="68"/>
      <c r="NOZ51" s="68"/>
      <c r="NPA51" s="68"/>
      <c r="NPB51" s="68"/>
      <c r="NPC51" s="68"/>
      <c r="NPD51" s="68"/>
      <c r="NPE51" s="68"/>
      <c r="NPF51" s="68"/>
      <c r="NPG51" s="68"/>
      <c r="NPH51" s="68"/>
      <c r="NPI51" s="68"/>
      <c r="NPJ51" s="68"/>
      <c r="NPK51" s="68"/>
      <c r="NPL51" s="68"/>
      <c r="NPM51" s="68"/>
      <c r="NPN51" s="68"/>
      <c r="NPO51" s="68"/>
      <c r="NPP51" s="68"/>
      <c r="NPQ51" s="68"/>
      <c r="NPR51" s="68"/>
      <c r="NPS51" s="68"/>
      <c r="NPT51" s="68"/>
      <c r="NPU51" s="68"/>
      <c r="NPV51" s="68"/>
      <c r="NPW51" s="68"/>
      <c r="NPX51" s="68"/>
      <c r="NPY51" s="68"/>
      <c r="NPZ51" s="68"/>
      <c r="NQA51" s="68"/>
      <c r="NQB51" s="68"/>
      <c r="NQC51" s="68"/>
      <c r="NQD51" s="68"/>
      <c r="NQE51" s="68"/>
      <c r="NQF51" s="68"/>
      <c r="NQG51" s="68"/>
      <c r="NQH51" s="68"/>
      <c r="NQI51" s="68"/>
      <c r="NQJ51" s="68"/>
      <c r="NQK51" s="68"/>
      <c r="NQL51" s="68"/>
      <c r="NQM51" s="68"/>
      <c r="NQN51" s="68"/>
      <c r="NQO51" s="68"/>
      <c r="NQP51" s="68"/>
      <c r="NQQ51" s="68"/>
      <c r="NQR51" s="68"/>
      <c r="NQS51" s="68"/>
      <c r="NQT51" s="68"/>
      <c r="NQU51" s="68"/>
      <c r="NQV51" s="68"/>
      <c r="NQW51" s="68"/>
      <c r="NQX51" s="68"/>
      <c r="NQY51" s="68"/>
      <c r="NQZ51" s="68"/>
      <c r="NRA51" s="68"/>
      <c r="NRB51" s="68"/>
      <c r="NRC51" s="68"/>
      <c r="NRD51" s="68"/>
      <c r="NRE51" s="68"/>
      <c r="NRF51" s="68"/>
      <c r="NRG51" s="68"/>
      <c r="NRH51" s="68"/>
      <c r="NRI51" s="68"/>
      <c r="NRJ51" s="68"/>
      <c r="NRK51" s="68"/>
      <c r="NRL51" s="68"/>
      <c r="NRM51" s="68"/>
      <c r="NRN51" s="68"/>
      <c r="NRO51" s="68"/>
      <c r="NRP51" s="68"/>
      <c r="NRQ51" s="68"/>
      <c r="NRR51" s="68"/>
      <c r="NRS51" s="68"/>
      <c r="NRT51" s="68"/>
      <c r="NRU51" s="68"/>
      <c r="NRV51" s="68"/>
      <c r="NRW51" s="68"/>
      <c r="NRX51" s="68"/>
      <c r="NRY51" s="68"/>
      <c r="NRZ51" s="68"/>
      <c r="NSA51" s="68"/>
      <c r="NSB51" s="68"/>
      <c r="NSC51" s="68"/>
      <c r="NSD51" s="68"/>
      <c r="NSE51" s="68"/>
      <c r="NSF51" s="68"/>
      <c r="NSG51" s="68"/>
      <c r="NSH51" s="68"/>
      <c r="NSI51" s="68"/>
      <c r="NSJ51" s="68"/>
      <c r="NSK51" s="68"/>
      <c r="NSL51" s="68"/>
      <c r="NSM51" s="68"/>
      <c r="NSN51" s="68"/>
      <c r="NSO51" s="68"/>
      <c r="NSP51" s="68"/>
      <c r="NSQ51" s="68"/>
      <c r="NSR51" s="68"/>
      <c r="NSS51" s="68"/>
      <c r="NST51" s="68"/>
      <c r="NSU51" s="68"/>
      <c r="NSV51" s="68"/>
      <c r="NSW51" s="68"/>
      <c r="NSX51" s="68"/>
      <c r="NSY51" s="68"/>
      <c r="NSZ51" s="68"/>
      <c r="NTA51" s="68"/>
      <c r="NTB51" s="68"/>
      <c r="NTC51" s="68"/>
      <c r="NTD51" s="68"/>
      <c r="NTE51" s="68"/>
      <c r="NTF51" s="68"/>
      <c r="NTG51" s="68"/>
      <c r="NTH51" s="68"/>
      <c r="NTI51" s="68"/>
      <c r="NTJ51" s="68"/>
      <c r="NTK51" s="68"/>
      <c r="NTL51" s="68"/>
      <c r="NTM51" s="68"/>
      <c r="NTN51" s="68"/>
      <c r="NTO51" s="68"/>
      <c r="NTP51" s="68"/>
      <c r="NTQ51" s="68"/>
      <c r="NTR51" s="68"/>
      <c r="NTS51" s="68"/>
      <c r="NTT51" s="68"/>
      <c r="NTU51" s="68"/>
      <c r="NTV51" s="68"/>
      <c r="NTW51" s="68"/>
      <c r="NTX51" s="68"/>
      <c r="NTY51" s="68"/>
      <c r="NTZ51" s="68"/>
      <c r="NUA51" s="68"/>
      <c r="NUB51" s="68"/>
      <c r="NUC51" s="68"/>
      <c r="NUD51" s="68"/>
      <c r="NUE51" s="68"/>
      <c r="NUF51" s="68"/>
      <c r="NUG51" s="68"/>
      <c r="NUH51" s="68"/>
      <c r="NUI51" s="68"/>
      <c r="NUJ51" s="68"/>
      <c r="NUK51" s="68"/>
      <c r="NUL51" s="68"/>
      <c r="NUM51" s="68"/>
      <c r="NUN51" s="68"/>
      <c r="NUO51" s="68"/>
      <c r="NUP51" s="68"/>
      <c r="NUQ51" s="68"/>
      <c r="NUR51" s="68"/>
      <c r="NUS51" s="68"/>
      <c r="NUT51" s="68"/>
      <c r="NUU51" s="68"/>
      <c r="NUV51" s="68"/>
      <c r="NUW51" s="68"/>
      <c r="NUX51" s="68"/>
      <c r="NUY51" s="68"/>
      <c r="NUZ51" s="68"/>
      <c r="NVA51" s="68"/>
      <c r="NVB51" s="68"/>
      <c r="NVC51" s="68"/>
      <c r="NVD51" s="68"/>
      <c r="NVE51" s="68"/>
      <c r="NVF51" s="68"/>
      <c r="NVG51" s="68"/>
      <c r="NVH51" s="68"/>
      <c r="NVI51" s="68"/>
      <c r="NVJ51" s="68"/>
      <c r="NVK51" s="68"/>
      <c r="NVL51" s="68"/>
      <c r="NVM51" s="68"/>
      <c r="NVN51" s="68"/>
      <c r="NVO51" s="68"/>
      <c r="NVP51" s="68"/>
      <c r="NVQ51" s="68"/>
      <c r="NVR51" s="68"/>
      <c r="NVS51" s="68"/>
      <c r="NVT51" s="68"/>
      <c r="NVU51" s="68"/>
      <c r="NVV51" s="68"/>
      <c r="NVW51" s="68"/>
      <c r="NVX51" s="68"/>
      <c r="NVY51" s="68"/>
      <c r="NVZ51" s="68"/>
      <c r="NWA51" s="68"/>
      <c r="NWB51" s="68"/>
      <c r="NWC51" s="68"/>
      <c r="NWD51" s="68"/>
      <c r="NWE51" s="68"/>
      <c r="NWF51" s="68"/>
      <c r="NWG51" s="68"/>
      <c r="NWH51" s="68"/>
      <c r="NWI51" s="68"/>
      <c r="NWJ51" s="68"/>
      <c r="NWK51" s="68"/>
      <c r="NWL51" s="68"/>
      <c r="NWM51" s="68"/>
      <c r="NWN51" s="68"/>
      <c r="NWO51" s="68"/>
      <c r="NWP51" s="68"/>
      <c r="NWQ51" s="68"/>
      <c r="NWR51" s="68"/>
      <c r="NWS51" s="68"/>
      <c r="NWT51" s="68"/>
      <c r="NWU51" s="68"/>
      <c r="NWV51" s="68"/>
      <c r="NWW51" s="68"/>
      <c r="NWX51" s="68"/>
      <c r="NWY51" s="68"/>
      <c r="NWZ51" s="68"/>
      <c r="NXA51" s="68"/>
      <c r="NXB51" s="68"/>
      <c r="NXC51" s="68"/>
      <c r="NXD51" s="68"/>
      <c r="NXE51" s="68"/>
      <c r="NXF51" s="68"/>
      <c r="NXG51" s="68"/>
      <c r="NXH51" s="68"/>
      <c r="NXI51" s="68"/>
      <c r="NXJ51" s="68"/>
      <c r="NXK51" s="68"/>
      <c r="NXL51" s="68"/>
      <c r="NXM51" s="68"/>
      <c r="NXN51" s="68"/>
      <c r="NXO51" s="68"/>
      <c r="NXP51" s="68"/>
      <c r="NXQ51" s="68"/>
      <c r="NXR51" s="68"/>
      <c r="NXS51" s="68"/>
      <c r="NXT51" s="68"/>
      <c r="NXU51" s="68"/>
      <c r="NXV51" s="68"/>
      <c r="NXW51" s="68"/>
      <c r="NXX51" s="68"/>
      <c r="NXY51" s="68"/>
      <c r="NXZ51" s="68"/>
      <c r="NYA51" s="68"/>
      <c r="NYB51" s="68"/>
      <c r="NYC51" s="68"/>
      <c r="NYD51" s="68"/>
      <c r="NYE51" s="68"/>
      <c r="NYF51" s="68"/>
      <c r="NYG51" s="68"/>
      <c r="NYH51" s="68"/>
      <c r="NYI51" s="68"/>
      <c r="NYJ51" s="68"/>
      <c r="NYK51" s="68"/>
      <c r="NYL51" s="68"/>
      <c r="NYM51" s="68"/>
      <c r="NYN51" s="68"/>
      <c r="NYO51" s="68"/>
      <c r="NYP51" s="68"/>
      <c r="NYQ51" s="68"/>
      <c r="NYR51" s="68"/>
      <c r="NYS51" s="68"/>
      <c r="NYT51" s="68"/>
      <c r="NYU51" s="68"/>
      <c r="NYV51" s="68"/>
      <c r="NYW51" s="68"/>
      <c r="NYX51" s="68"/>
      <c r="NYY51" s="68"/>
      <c r="NYZ51" s="68"/>
      <c r="NZA51" s="68"/>
      <c r="NZB51" s="68"/>
      <c r="NZC51" s="68"/>
      <c r="NZD51" s="68"/>
      <c r="NZE51" s="68"/>
      <c r="NZF51" s="68"/>
      <c r="NZG51" s="68"/>
      <c r="NZH51" s="68"/>
      <c r="NZI51" s="68"/>
      <c r="NZJ51" s="68"/>
      <c r="NZK51" s="68"/>
      <c r="NZL51" s="68"/>
      <c r="NZM51" s="68"/>
      <c r="NZN51" s="68"/>
      <c r="NZO51" s="68"/>
      <c r="NZP51" s="68"/>
      <c r="NZQ51" s="68"/>
      <c r="NZR51" s="68"/>
      <c r="NZS51" s="68"/>
      <c r="NZT51" s="68"/>
      <c r="NZU51" s="68"/>
      <c r="NZV51" s="68"/>
      <c r="NZW51" s="68"/>
      <c r="NZX51" s="68"/>
      <c r="NZY51" s="68"/>
      <c r="NZZ51" s="68"/>
      <c r="OAA51" s="68"/>
      <c r="OAB51" s="68"/>
      <c r="OAC51" s="68"/>
      <c r="OAD51" s="68"/>
      <c r="OAE51" s="68"/>
      <c r="OAF51" s="68"/>
      <c r="OAG51" s="68"/>
      <c r="OAH51" s="68"/>
      <c r="OAI51" s="68"/>
      <c r="OAJ51" s="68"/>
      <c r="OAK51" s="68"/>
      <c r="OAL51" s="68"/>
      <c r="OAM51" s="68"/>
      <c r="OAN51" s="68"/>
      <c r="OAO51" s="68"/>
      <c r="OAP51" s="68"/>
      <c r="OAQ51" s="68"/>
      <c r="OAR51" s="68"/>
      <c r="OAS51" s="68"/>
      <c r="OAT51" s="68"/>
      <c r="OAU51" s="68"/>
      <c r="OAV51" s="68"/>
      <c r="OAW51" s="68"/>
      <c r="OAX51" s="68"/>
      <c r="OAY51" s="68"/>
      <c r="OAZ51" s="68"/>
      <c r="OBA51" s="68"/>
      <c r="OBB51" s="68"/>
      <c r="OBC51" s="68"/>
      <c r="OBD51" s="68"/>
      <c r="OBE51" s="68"/>
      <c r="OBF51" s="68"/>
      <c r="OBG51" s="68"/>
      <c r="OBH51" s="68"/>
      <c r="OBI51" s="68"/>
      <c r="OBJ51" s="68"/>
      <c r="OBK51" s="68"/>
      <c r="OBL51" s="68"/>
      <c r="OBM51" s="68"/>
      <c r="OBN51" s="68"/>
      <c r="OBO51" s="68"/>
      <c r="OBP51" s="68"/>
      <c r="OBQ51" s="68"/>
      <c r="OBR51" s="68"/>
      <c r="OBS51" s="68"/>
      <c r="OBT51" s="68"/>
      <c r="OBU51" s="68"/>
      <c r="OBV51" s="68"/>
      <c r="OBW51" s="68"/>
      <c r="OBX51" s="68"/>
      <c r="OBY51" s="68"/>
      <c r="OBZ51" s="68"/>
      <c r="OCA51" s="68"/>
      <c r="OCB51" s="68"/>
      <c r="OCC51" s="68"/>
      <c r="OCD51" s="68"/>
      <c r="OCE51" s="68"/>
      <c r="OCF51" s="68"/>
      <c r="OCG51" s="68"/>
      <c r="OCH51" s="68"/>
      <c r="OCI51" s="68"/>
      <c r="OCJ51" s="68"/>
      <c r="OCK51" s="68"/>
      <c r="OCL51" s="68"/>
      <c r="OCM51" s="68"/>
      <c r="OCN51" s="68"/>
      <c r="OCO51" s="68"/>
      <c r="OCP51" s="68"/>
      <c r="OCQ51" s="68"/>
      <c r="OCR51" s="68"/>
      <c r="OCS51" s="68"/>
      <c r="OCT51" s="68"/>
      <c r="OCU51" s="68"/>
      <c r="OCV51" s="68"/>
      <c r="OCW51" s="68"/>
      <c r="OCX51" s="68"/>
      <c r="OCY51" s="68"/>
      <c r="OCZ51" s="68"/>
      <c r="ODA51" s="68"/>
      <c r="ODB51" s="68"/>
      <c r="ODC51" s="68"/>
      <c r="ODD51" s="68"/>
      <c r="ODE51" s="68"/>
      <c r="ODF51" s="68"/>
      <c r="ODG51" s="68"/>
      <c r="ODH51" s="68"/>
      <c r="ODI51" s="68"/>
      <c r="ODJ51" s="68"/>
      <c r="ODK51" s="68"/>
      <c r="ODL51" s="68"/>
      <c r="ODM51" s="68"/>
      <c r="ODN51" s="68"/>
      <c r="ODO51" s="68"/>
      <c r="ODP51" s="68"/>
      <c r="ODQ51" s="68"/>
      <c r="ODR51" s="68"/>
      <c r="ODS51" s="68"/>
      <c r="ODT51" s="68"/>
      <c r="ODU51" s="68"/>
      <c r="ODV51" s="68"/>
      <c r="ODW51" s="68"/>
      <c r="ODX51" s="68"/>
      <c r="ODY51" s="68"/>
      <c r="ODZ51" s="68"/>
      <c r="OEA51" s="68"/>
      <c r="OEB51" s="68"/>
      <c r="OEC51" s="68"/>
      <c r="OED51" s="68"/>
      <c r="OEE51" s="68"/>
      <c r="OEF51" s="68"/>
      <c r="OEG51" s="68"/>
      <c r="OEH51" s="68"/>
      <c r="OEI51" s="68"/>
      <c r="OEJ51" s="68"/>
      <c r="OEK51" s="68"/>
      <c r="OEL51" s="68"/>
      <c r="OEM51" s="68"/>
      <c r="OEN51" s="68"/>
      <c r="OEO51" s="68"/>
      <c r="OEP51" s="68"/>
      <c r="OEQ51" s="68"/>
      <c r="OER51" s="68"/>
      <c r="OES51" s="68"/>
      <c r="OET51" s="68"/>
      <c r="OEU51" s="68"/>
      <c r="OEV51" s="68"/>
      <c r="OEW51" s="68"/>
      <c r="OEX51" s="68"/>
      <c r="OEY51" s="68"/>
      <c r="OEZ51" s="68"/>
      <c r="OFA51" s="68"/>
      <c r="OFB51" s="68"/>
      <c r="OFC51" s="68"/>
      <c r="OFD51" s="68"/>
      <c r="OFE51" s="68"/>
      <c r="OFF51" s="68"/>
      <c r="OFG51" s="68"/>
      <c r="OFH51" s="68"/>
      <c r="OFI51" s="68"/>
      <c r="OFJ51" s="68"/>
      <c r="OFK51" s="68"/>
      <c r="OFL51" s="68"/>
      <c r="OFM51" s="68"/>
      <c r="OFN51" s="68"/>
      <c r="OFO51" s="68"/>
      <c r="OFP51" s="68"/>
      <c r="OFQ51" s="68"/>
      <c r="OFR51" s="68"/>
      <c r="OFS51" s="68"/>
      <c r="OFT51" s="68"/>
      <c r="OFU51" s="68"/>
      <c r="OFV51" s="68"/>
      <c r="OFW51" s="68"/>
      <c r="OFX51" s="68"/>
      <c r="OFY51" s="68"/>
      <c r="OFZ51" s="68"/>
      <c r="OGA51" s="68"/>
      <c r="OGB51" s="68"/>
      <c r="OGC51" s="68"/>
      <c r="OGD51" s="68"/>
      <c r="OGE51" s="68"/>
      <c r="OGF51" s="68"/>
      <c r="OGG51" s="68"/>
      <c r="OGH51" s="68"/>
      <c r="OGI51" s="68"/>
      <c r="OGJ51" s="68"/>
      <c r="OGK51" s="68"/>
      <c r="OGL51" s="68"/>
      <c r="OGM51" s="68"/>
      <c r="OGN51" s="68"/>
      <c r="OGO51" s="68"/>
      <c r="OGP51" s="68"/>
      <c r="OGQ51" s="68"/>
      <c r="OGR51" s="68"/>
      <c r="OGS51" s="68"/>
      <c r="OGT51" s="68"/>
      <c r="OGU51" s="68"/>
      <c r="OGV51" s="68"/>
      <c r="OGW51" s="68"/>
      <c r="OGX51" s="68"/>
      <c r="OGY51" s="68"/>
      <c r="OGZ51" s="68"/>
      <c r="OHA51" s="68"/>
      <c r="OHB51" s="68"/>
      <c r="OHC51" s="68"/>
      <c r="OHD51" s="68"/>
      <c r="OHE51" s="68"/>
      <c r="OHF51" s="68"/>
      <c r="OHG51" s="68"/>
      <c r="OHH51" s="68"/>
      <c r="OHI51" s="68"/>
      <c r="OHJ51" s="68"/>
      <c r="OHK51" s="68"/>
      <c r="OHL51" s="68"/>
      <c r="OHM51" s="68"/>
      <c r="OHN51" s="68"/>
      <c r="OHO51" s="68"/>
      <c r="OHP51" s="68"/>
      <c r="OHQ51" s="68"/>
      <c r="OHR51" s="68"/>
      <c r="OHS51" s="68"/>
      <c r="OHT51" s="68"/>
      <c r="OHU51" s="68"/>
      <c r="OHV51" s="68"/>
      <c r="OHW51" s="68"/>
      <c r="OHX51" s="68"/>
      <c r="OHY51" s="68"/>
      <c r="OHZ51" s="68"/>
      <c r="OIA51" s="68"/>
      <c r="OIB51" s="68"/>
      <c r="OIC51" s="68"/>
      <c r="OID51" s="68"/>
      <c r="OIE51" s="68"/>
      <c r="OIF51" s="68"/>
      <c r="OIG51" s="68"/>
      <c r="OIH51" s="68"/>
      <c r="OII51" s="68"/>
      <c r="OIJ51" s="68"/>
      <c r="OIK51" s="68"/>
      <c r="OIL51" s="68"/>
      <c r="OIM51" s="68"/>
      <c r="OIN51" s="68"/>
      <c r="OIO51" s="68"/>
      <c r="OIP51" s="68"/>
      <c r="OIQ51" s="68"/>
      <c r="OIR51" s="68"/>
      <c r="OIS51" s="68"/>
      <c r="OIT51" s="68"/>
      <c r="OIU51" s="68"/>
      <c r="OIV51" s="68"/>
      <c r="OIW51" s="68"/>
      <c r="OIX51" s="68"/>
      <c r="OIY51" s="68"/>
      <c r="OIZ51" s="68"/>
      <c r="OJA51" s="68"/>
      <c r="OJB51" s="68"/>
      <c r="OJC51" s="68"/>
      <c r="OJD51" s="68"/>
      <c r="OJE51" s="68"/>
      <c r="OJF51" s="68"/>
      <c r="OJG51" s="68"/>
      <c r="OJH51" s="68"/>
      <c r="OJI51" s="68"/>
      <c r="OJJ51" s="68"/>
      <c r="OJK51" s="68"/>
      <c r="OJL51" s="68"/>
      <c r="OJM51" s="68"/>
      <c r="OJN51" s="68"/>
      <c r="OJO51" s="68"/>
      <c r="OJP51" s="68"/>
      <c r="OJQ51" s="68"/>
      <c r="OJR51" s="68"/>
      <c r="OJS51" s="68"/>
      <c r="OJT51" s="68"/>
      <c r="OJU51" s="68"/>
      <c r="OJV51" s="68"/>
      <c r="OJW51" s="68"/>
      <c r="OJX51" s="68"/>
      <c r="OJY51" s="68"/>
      <c r="OJZ51" s="68"/>
      <c r="OKA51" s="68"/>
      <c r="OKB51" s="68"/>
      <c r="OKC51" s="68"/>
      <c r="OKD51" s="68"/>
      <c r="OKE51" s="68"/>
      <c r="OKF51" s="68"/>
      <c r="OKG51" s="68"/>
      <c r="OKH51" s="68"/>
      <c r="OKI51" s="68"/>
      <c r="OKJ51" s="68"/>
      <c r="OKK51" s="68"/>
      <c r="OKL51" s="68"/>
      <c r="OKM51" s="68"/>
      <c r="OKN51" s="68"/>
      <c r="OKO51" s="68"/>
      <c r="OKP51" s="68"/>
      <c r="OKQ51" s="68"/>
      <c r="OKR51" s="68"/>
      <c r="OKS51" s="68"/>
      <c r="OKT51" s="68"/>
      <c r="OKU51" s="68"/>
      <c r="OKV51" s="68"/>
      <c r="OKW51" s="68"/>
      <c r="OKX51" s="68"/>
      <c r="OKY51" s="68"/>
      <c r="OKZ51" s="68"/>
      <c r="OLA51" s="68"/>
      <c r="OLB51" s="68"/>
      <c r="OLC51" s="68"/>
      <c r="OLD51" s="68"/>
      <c r="OLE51" s="68"/>
      <c r="OLF51" s="68"/>
      <c r="OLG51" s="68"/>
      <c r="OLH51" s="68"/>
      <c r="OLI51" s="68"/>
      <c r="OLJ51" s="68"/>
      <c r="OLK51" s="68"/>
      <c r="OLL51" s="68"/>
      <c r="OLM51" s="68"/>
      <c r="OLN51" s="68"/>
      <c r="OLO51" s="68"/>
      <c r="OLP51" s="68"/>
      <c r="OLQ51" s="68"/>
      <c r="OLR51" s="68"/>
      <c r="OLS51" s="68"/>
      <c r="OLT51" s="68"/>
      <c r="OLU51" s="68"/>
      <c r="OLV51" s="68"/>
      <c r="OLW51" s="68"/>
      <c r="OLX51" s="68"/>
      <c r="OLY51" s="68"/>
      <c r="OLZ51" s="68"/>
      <c r="OMA51" s="68"/>
      <c r="OMB51" s="68"/>
      <c r="OMC51" s="68"/>
      <c r="OMD51" s="68"/>
      <c r="OME51" s="68"/>
      <c r="OMF51" s="68"/>
      <c r="OMG51" s="68"/>
      <c r="OMH51" s="68"/>
      <c r="OMI51" s="68"/>
      <c r="OMJ51" s="68"/>
      <c r="OMK51" s="68"/>
      <c r="OML51" s="68"/>
      <c r="OMM51" s="68"/>
      <c r="OMN51" s="68"/>
      <c r="OMO51" s="68"/>
      <c r="OMP51" s="68"/>
      <c r="OMQ51" s="68"/>
      <c r="OMR51" s="68"/>
      <c r="OMS51" s="68"/>
      <c r="OMT51" s="68"/>
      <c r="OMU51" s="68"/>
      <c r="OMV51" s="68"/>
      <c r="OMW51" s="68"/>
      <c r="OMX51" s="68"/>
      <c r="OMY51" s="68"/>
      <c r="OMZ51" s="68"/>
      <c r="ONA51" s="68"/>
      <c r="ONB51" s="68"/>
      <c r="ONC51" s="68"/>
      <c r="OND51" s="68"/>
      <c r="ONE51" s="68"/>
      <c r="ONF51" s="68"/>
      <c r="ONG51" s="68"/>
      <c r="ONH51" s="68"/>
      <c r="ONI51" s="68"/>
      <c r="ONJ51" s="68"/>
      <c r="ONK51" s="68"/>
      <c r="ONL51" s="68"/>
      <c r="ONM51" s="68"/>
      <c r="ONN51" s="68"/>
      <c r="ONO51" s="68"/>
      <c r="ONP51" s="68"/>
      <c r="ONQ51" s="68"/>
      <c r="ONR51" s="68"/>
      <c r="ONS51" s="68"/>
      <c r="ONT51" s="68"/>
      <c r="ONU51" s="68"/>
      <c r="ONV51" s="68"/>
      <c r="ONW51" s="68"/>
      <c r="ONX51" s="68"/>
      <c r="ONY51" s="68"/>
      <c r="ONZ51" s="68"/>
      <c r="OOA51" s="68"/>
      <c r="OOB51" s="68"/>
      <c r="OOC51" s="68"/>
      <c r="OOD51" s="68"/>
      <c r="OOE51" s="68"/>
      <c r="OOF51" s="68"/>
      <c r="OOG51" s="68"/>
      <c r="OOH51" s="68"/>
      <c r="OOI51" s="68"/>
      <c r="OOJ51" s="68"/>
      <c r="OOK51" s="68"/>
      <c r="OOL51" s="68"/>
      <c r="OOM51" s="68"/>
      <c r="OON51" s="68"/>
      <c r="OOO51" s="68"/>
      <c r="OOP51" s="68"/>
      <c r="OOQ51" s="68"/>
      <c r="OOR51" s="68"/>
      <c r="OOS51" s="68"/>
      <c r="OOT51" s="68"/>
      <c r="OOU51" s="68"/>
      <c r="OOV51" s="68"/>
      <c r="OOW51" s="68"/>
      <c r="OOX51" s="68"/>
      <c r="OOY51" s="68"/>
      <c r="OOZ51" s="68"/>
      <c r="OPA51" s="68"/>
      <c r="OPB51" s="68"/>
      <c r="OPC51" s="68"/>
      <c r="OPD51" s="68"/>
      <c r="OPE51" s="68"/>
      <c r="OPF51" s="68"/>
      <c r="OPG51" s="68"/>
      <c r="OPH51" s="68"/>
      <c r="OPI51" s="68"/>
      <c r="OPJ51" s="68"/>
      <c r="OPK51" s="68"/>
      <c r="OPL51" s="68"/>
      <c r="OPM51" s="68"/>
      <c r="OPN51" s="68"/>
      <c r="OPO51" s="68"/>
      <c r="OPP51" s="68"/>
      <c r="OPQ51" s="68"/>
      <c r="OPR51" s="68"/>
      <c r="OPS51" s="68"/>
      <c r="OPT51" s="68"/>
      <c r="OPU51" s="68"/>
      <c r="OPV51" s="68"/>
      <c r="OPW51" s="68"/>
      <c r="OPX51" s="68"/>
      <c r="OPY51" s="68"/>
      <c r="OPZ51" s="68"/>
      <c r="OQA51" s="68"/>
      <c r="OQB51" s="68"/>
      <c r="OQC51" s="68"/>
      <c r="OQD51" s="68"/>
      <c r="OQE51" s="68"/>
      <c r="OQF51" s="68"/>
      <c r="OQG51" s="68"/>
      <c r="OQH51" s="68"/>
      <c r="OQI51" s="68"/>
      <c r="OQJ51" s="68"/>
      <c r="OQK51" s="68"/>
      <c r="OQL51" s="68"/>
      <c r="OQM51" s="68"/>
      <c r="OQN51" s="68"/>
      <c r="OQO51" s="68"/>
      <c r="OQP51" s="68"/>
      <c r="OQQ51" s="68"/>
      <c r="OQR51" s="68"/>
      <c r="OQS51" s="68"/>
      <c r="OQT51" s="68"/>
      <c r="OQU51" s="68"/>
      <c r="OQV51" s="68"/>
      <c r="OQW51" s="68"/>
      <c r="OQX51" s="68"/>
      <c r="OQY51" s="68"/>
      <c r="OQZ51" s="68"/>
      <c r="ORA51" s="68"/>
      <c r="ORB51" s="68"/>
      <c r="ORC51" s="68"/>
      <c r="ORD51" s="68"/>
      <c r="ORE51" s="68"/>
      <c r="ORF51" s="68"/>
      <c r="ORG51" s="68"/>
      <c r="ORH51" s="68"/>
      <c r="ORI51" s="68"/>
      <c r="ORJ51" s="68"/>
      <c r="ORK51" s="68"/>
      <c r="ORL51" s="68"/>
      <c r="ORM51" s="68"/>
      <c r="ORN51" s="68"/>
      <c r="ORO51" s="68"/>
      <c r="ORP51" s="68"/>
      <c r="ORQ51" s="68"/>
      <c r="ORR51" s="68"/>
      <c r="ORS51" s="68"/>
      <c r="ORT51" s="68"/>
      <c r="ORU51" s="68"/>
      <c r="ORV51" s="68"/>
      <c r="ORW51" s="68"/>
      <c r="ORX51" s="68"/>
      <c r="ORY51" s="68"/>
      <c r="ORZ51" s="68"/>
      <c r="OSA51" s="68"/>
      <c r="OSB51" s="68"/>
      <c r="OSC51" s="68"/>
      <c r="OSD51" s="68"/>
      <c r="OSE51" s="68"/>
      <c r="OSF51" s="68"/>
      <c r="OSG51" s="68"/>
      <c r="OSH51" s="68"/>
      <c r="OSI51" s="68"/>
      <c r="OSJ51" s="68"/>
      <c r="OSK51" s="68"/>
      <c r="OSL51" s="68"/>
      <c r="OSM51" s="68"/>
      <c r="OSN51" s="68"/>
      <c r="OSO51" s="68"/>
      <c r="OSP51" s="68"/>
      <c r="OSQ51" s="68"/>
      <c r="OSR51" s="68"/>
      <c r="OSS51" s="68"/>
      <c r="OST51" s="68"/>
      <c r="OSU51" s="68"/>
      <c r="OSV51" s="68"/>
      <c r="OSW51" s="68"/>
      <c r="OSX51" s="68"/>
      <c r="OSY51" s="68"/>
      <c r="OSZ51" s="68"/>
      <c r="OTA51" s="68"/>
      <c r="OTB51" s="68"/>
      <c r="OTC51" s="68"/>
      <c r="OTD51" s="68"/>
      <c r="OTE51" s="68"/>
      <c r="OTF51" s="68"/>
      <c r="OTG51" s="68"/>
      <c r="OTH51" s="68"/>
      <c r="OTI51" s="68"/>
      <c r="OTJ51" s="68"/>
      <c r="OTK51" s="68"/>
      <c r="OTL51" s="68"/>
      <c r="OTM51" s="68"/>
      <c r="OTN51" s="68"/>
      <c r="OTO51" s="68"/>
      <c r="OTP51" s="68"/>
      <c r="OTQ51" s="68"/>
      <c r="OTR51" s="68"/>
      <c r="OTS51" s="68"/>
      <c r="OTT51" s="68"/>
      <c r="OTU51" s="68"/>
      <c r="OTV51" s="68"/>
      <c r="OTW51" s="68"/>
      <c r="OTX51" s="68"/>
      <c r="OTY51" s="68"/>
      <c r="OTZ51" s="68"/>
      <c r="OUA51" s="68"/>
      <c r="OUB51" s="68"/>
      <c r="OUC51" s="68"/>
      <c r="OUD51" s="68"/>
      <c r="OUE51" s="68"/>
      <c r="OUF51" s="68"/>
      <c r="OUG51" s="68"/>
      <c r="OUH51" s="68"/>
      <c r="OUI51" s="68"/>
      <c r="OUJ51" s="68"/>
      <c r="OUK51" s="68"/>
      <c r="OUL51" s="68"/>
      <c r="OUM51" s="68"/>
      <c r="OUN51" s="68"/>
      <c r="OUO51" s="68"/>
      <c r="OUP51" s="68"/>
      <c r="OUQ51" s="68"/>
      <c r="OUR51" s="68"/>
      <c r="OUS51" s="68"/>
      <c r="OUT51" s="68"/>
      <c r="OUU51" s="68"/>
      <c r="OUV51" s="68"/>
      <c r="OUW51" s="68"/>
      <c r="OUX51" s="68"/>
      <c r="OUY51" s="68"/>
      <c r="OUZ51" s="68"/>
      <c r="OVA51" s="68"/>
      <c r="OVB51" s="68"/>
      <c r="OVC51" s="68"/>
      <c r="OVD51" s="68"/>
      <c r="OVE51" s="68"/>
      <c r="OVF51" s="68"/>
      <c r="OVG51" s="68"/>
      <c r="OVH51" s="68"/>
      <c r="OVI51" s="68"/>
      <c r="OVJ51" s="68"/>
      <c r="OVK51" s="68"/>
      <c r="OVL51" s="68"/>
      <c r="OVM51" s="68"/>
      <c r="OVN51" s="68"/>
      <c r="OVO51" s="68"/>
      <c r="OVP51" s="68"/>
      <c r="OVQ51" s="68"/>
      <c r="OVR51" s="68"/>
      <c r="OVS51" s="68"/>
      <c r="OVT51" s="68"/>
      <c r="OVU51" s="68"/>
      <c r="OVV51" s="68"/>
      <c r="OVW51" s="68"/>
      <c r="OVX51" s="68"/>
      <c r="OVY51" s="68"/>
      <c r="OVZ51" s="68"/>
      <c r="OWA51" s="68"/>
      <c r="OWB51" s="68"/>
      <c r="OWC51" s="68"/>
      <c r="OWD51" s="68"/>
      <c r="OWE51" s="68"/>
      <c r="OWF51" s="68"/>
      <c r="OWG51" s="68"/>
      <c r="OWH51" s="68"/>
      <c r="OWI51" s="68"/>
      <c r="OWJ51" s="68"/>
      <c r="OWK51" s="68"/>
      <c r="OWL51" s="68"/>
      <c r="OWM51" s="68"/>
      <c r="OWN51" s="68"/>
      <c r="OWO51" s="68"/>
      <c r="OWP51" s="68"/>
      <c r="OWQ51" s="68"/>
      <c r="OWR51" s="68"/>
      <c r="OWS51" s="68"/>
      <c r="OWT51" s="68"/>
      <c r="OWU51" s="68"/>
      <c r="OWV51" s="68"/>
      <c r="OWW51" s="68"/>
      <c r="OWX51" s="68"/>
      <c r="OWY51" s="68"/>
      <c r="OWZ51" s="68"/>
      <c r="OXA51" s="68"/>
      <c r="OXB51" s="68"/>
      <c r="OXC51" s="68"/>
      <c r="OXD51" s="68"/>
      <c r="OXE51" s="68"/>
      <c r="OXF51" s="68"/>
      <c r="OXG51" s="68"/>
      <c r="OXH51" s="68"/>
      <c r="OXI51" s="68"/>
      <c r="OXJ51" s="68"/>
      <c r="OXK51" s="68"/>
      <c r="OXL51" s="68"/>
      <c r="OXM51" s="68"/>
      <c r="OXN51" s="68"/>
      <c r="OXO51" s="68"/>
      <c r="OXP51" s="68"/>
      <c r="OXQ51" s="68"/>
      <c r="OXR51" s="68"/>
      <c r="OXS51" s="68"/>
      <c r="OXT51" s="68"/>
      <c r="OXU51" s="68"/>
      <c r="OXV51" s="68"/>
      <c r="OXW51" s="68"/>
      <c r="OXX51" s="68"/>
      <c r="OXY51" s="68"/>
      <c r="OXZ51" s="68"/>
      <c r="OYA51" s="68"/>
      <c r="OYB51" s="68"/>
      <c r="OYC51" s="68"/>
      <c r="OYD51" s="68"/>
      <c r="OYE51" s="68"/>
      <c r="OYF51" s="68"/>
      <c r="OYG51" s="68"/>
      <c r="OYH51" s="68"/>
      <c r="OYI51" s="68"/>
      <c r="OYJ51" s="68"/>
      <c r="OYK51" s="68"/>
      <c r="OYL51" s="68"/>
      <c r="OYM51" s="68"/>
      <c r="OYN51" s="68"/>
      <c r="OYO51" s="68"/>
      <c r="OYP51" s="68"/>
      <c r="OYQ51" s="68"/>
      <c r="OYR51" s="68"/>
      <c r="OYS51" s="68"/>
      <c r="OYT51" s="68"/>
      <c r="OYU51" s="68"/>
      <c r="OYV51" s="68"/>
      <c r="OYW51" s="68"/>
      <c r="OYX51" s="68"/>
      <c r="OYY51" s="68"/>
      <c r="OYZ51" s="68"/>
      <c r="OZA51" s="68"/>
      <c r="OZB51" s="68"/>
      <c r="OZC51" s="68"/>
      <c r="OZD51" s="68"/>
      <c r="OZE51" s="68"/>
      <c r="OZF51" s="68"/>
      <c r="OZG51" s="68"/>
      <c r="OZH51" s="68"/>
      <c r="OZI51" s="68"/>
      <c r="OZJ51" s="68"/>
      <c r="OZK51" s="68"/>
      <c r="OZL51" s="68"/>
      <c r="OZM51" s="68"/>
      <c r="OZN51" s="68"/>
      <c r="OZO51" s="68"/>
      <c r="OZP51" s="68"/>
      <c r="OZQ51" s="68"/>
      <c r="OZR51" s="68"/>
      <c r="OZS51" s="68"/>
      <c r="OZT51" s="68"/>
      <c r="OZU51" s="68"/>
      <c r="OZV51" s="68"/>
      <c r="OZW51" s="68"/>
      <c r="OZX51" s="68"/>
      <c r="OZY51" s="68"/>
      <c r="OZZ51" s="68"/>
      <c r="PAA51" s="68"/>
      <c r="PAB51" s="68"/>
      <c r="PAC51" s="68"/>
      <c r="PAD51" s="68"/>
      <c r="PAE51" s="68"/>
      <c r="PAF51" s="68"/>
      <c r="PAG51" s="68"/>
      <c r="PAH51" s="68"/>
      <c r="PAI51" s="68"/>
      <c r="PAJ51" s="68"/>
      <c r="PAK51" s="68"/>
      <c r="PAL51" s="68"/>
      <c r="PAM51" s="68"/>
      <c r="PAN51" s="68"/>
      <c r="PAO51" s="68"/>
      <c r="PAP51" s="68"/>
      <c r="PAQ51" s="68"/>
      <c r="PAR51" s="68"/>
      <c r="PAS51" s="68"/>
      <c r="PAT51" s="68"/>
      <c r="PAU51" s="68"/>
      <c r="PAV51" s="68"/>
      <c r="PAW51" s="68"/>
      <c r="PAX51" s="68"/>
      <c r="PAY51" s="68"/>
      <c r="PAZ51" s="68"/>
      <c r="PBA51" s="68"/>
      <c r="PBB51" s="68"/>
      <c r="PBC51" s="68"/>
      <c r="PBD51" s="68"/>
      <c r="PBE51" s="68"/>
      <c r="PBF51" s="68"/>
      <c r="PBG51" s="68"/>
      <c r="PBH51" s="68"/>
      <c r="PBI51" s="68"/>
      <c r="PBJ51" s="68"/>
      <c r="PBK51" s="68"/>
      <c r="PBL51" s="68"/>
      <c r="PBM51" s="68"/>
      <c r="PBN51" s="68"/>
      <c r="PBO51" s="68"/>
      <c r="PBP51" s="68"/>
      <c r="PBQ51" s="68"/>
      <c r="PBR51" s="68"/>
      <c r="PBS51" s="68"/>
      <c r="PBT51" s="68"/>
      <c r="PBU51" s="68"/>
      <c r="PBV51" s="68"/>
      <c r="PBW51" s="68"/>
      <c r="PBX51" s="68"/>
      <c r="PBY51" s="68"/>
      <c r="PBZ51" s="68"/>
      <c r="PCA51" s="68"/>
      <c r="PCB51" s="68"/>
      <c r="PCC51" s="68"/>
      <c r="PCD51" s="68"/>
      <c r="PCE51" s="68"/>
      <c r="PCF51" s="68"/>
      <c r="PCG51" s="68"/>
      <c r="PCH51" s="68"/>
      <c r="PCI51" s="68"/>
      <c r="PCJ51" s="68"/>
      <c r="PCK51" s="68"/>
      <c r="PCL51" s="68"/>
      <c r="PCM51" s="68"/>
      <c r="PCN51" s="68"/>
      <c r="PCO51" s="68"/>
      <c r="PCP51" s="68"/>
      <c r="PCQ51" s="68"/>
      <c r="PCR51" s="68"/>
      <c r="PCS51" s="68"/>
      <c r="PCT51" s="68"/>
      <c r="PCU51" s="68"/>
      <c r="PCV51" s="68"/>
      <c r="PCW51" s="68"/>
      <c r="PCX51" s="68"/>
      <c r="PCY51" s="68"/>
      <c r="PCZ51" s="68"/>
      <c r="PDA51" s="68"/>
      <c r="PDB51" s="68"/>
      <c r="PDC51" s="68"/>
      <c r="PDD51" s="68"/>
      <c r="PDE51" s="68"/>
      <c r="PDF51" s="68"/>
      <c r="PDG51" s="68"/>
      <c r="PDH51" s="68"/>
      <c r="PDI51" s="68"/>
      <c r="PDJ51" s="68"/>
      <c r="PDK51" s="68"/>
      <c r="PDL51" s="68"/>
      <c r="PDM51" s="68"/>
      <c r="PDN51" s="68"/>
      <c r="PDO51" s="68"/>
      <c r="PDP51" s="68"/>
      <c r="PDQ51" s="68"/>
      <c r="PDR51" s="68"/>
      <c r="PDS51" s="68"/>
      <c r="PDT51" s="68"/>
      <c r="PDU51" s="68"/>
      <c r="PDV51" s="68"/>
      <c r="PDW51" s="68"/>
      <c r="PDX51" s="68"/>
      <c r="PDY51" s="68"/>
      <c r="PDZ51" s="68"/>
      <c r="PEA51" s="68"/>
      <c r="PEB51" s="68"/>
      <c r="PEC51" s="68"/>
      <c r="PED51" s="68"/>
      <c r="PEE51" s="68"/>
      <c r="PEF51" s="68"/>
      <c r="PEG51" s="68"/>
      <c r="PEH51" s="68"/>
      <c r="PEI51" s="68"/>
      <c r="PEJ51" s="68"/>
      <c r="PEK51" s="68"/>
      <c r="PEL51" s="68"/>
      <c r="PEM51" s="68"/>
      <c r="PEN51" s="68"/>
      <c r="PEO51" s="68"/>
      <c r="PEP51" s="68"/>
      <c r="PEQ51" s="68"/>
      <c r="PER51" s="68"/>
      <c r="PES51" s="68"/>
      <c r="PET51" s="68"/>
      <c r="PEU51" s="68"/>
      <c r="PEV51" s="68"/>
      <c r="PEW51" s="68"/>
      <c r="PEX51" s="68"/>
      <c r="PEY51" s="68"/>
      <c r="PEZ51" s="68"/>
      <c r="PFA51" s="68"/>
      <c r="PFB51" s="68"/>
      <c r="PFC51" s="68"/>
      <c r="PFD51" s="68"/>
      <c r="PFE51" s="68"/>
      <c r="PFF51" s="68"/>
      <c r="PFG51" s="68"/>
      <c r="PFH51" s="68"/>
      <c r="PFI51" s="68"/>
      <c r="PFJ51" s="68"/>
      <c r="PFK51" s="68"/>
      <c r="PFL51" s="68"/>
      <c r="PFM51" s="68"/>
      <c r="PFN51" s="68"/>
      <c r="PFO51" s="68"/>
      <c r="PFP51" s="68"/>
      <c r="PFQ51" s="68"/>
      <c r="PFR51" s="68"/>
      <c r="PFS51" s="68"/>
      <c r="PFT51" s="68"/>
      <c r="PFU51" s="68"/>
      <c r="PFV51" s="68"/>
      <c r="PFW51" s="68"/>
      <c r="PFX51" s="68"/>
      <c r="PFY51" s="68"/>
      <c r="PFZ51" s="68"/>
      <c r="PGA51" s="68"/>
      <c r="PGB51" s="68"/>
      <c r="PGC51" s="68"/>
      <c r="PGD51" s="68"/>
      <c r="PGE51" s="68"/>
      <c r="PGF51" s="68"/>
      <c r="PGG51" s="68"/>
      <c r="PGH51" s="68"/>
      <c r="PGI51" s="68"/>
      <c r="PGJ51" s="68"/>
      <c r="PGK51" s="68"/>
      <c r="PGL51" s="68"/>
      <c r="PGM51" s="68"/>
      <c r="PGN51" s="68"/>
      <c r="PGO51" s="68"/>
      <c r="PGP51" s="68"/>
      <c r="PGQ51" s="68"/>
      <c r="PGR51" s="68"/>
      <c r="PGS51" s="68"/>
      <c r="PGT51" s="68"/>
      <c r="PGU51" s="68"/>
      <c r="PGV51" s="68"/>
      <c r="PGW51" s="68"/>
      <c r="PGX51" s="68"/>
      <c r="PGY51" s="68"/>
      <c r="PGZ51" s="68"/>
      <c r="PHA51" s="68"/>
      <c r="PHB51" s="68"/>
      <c r="PHC51" s="68"/>
      <c r="PHD51" s="68"/>
      <c r="PHE51" s="68"/>
      <c r="PHF51" s="68"/>
      <c r="PHG51" s="68"/>
      <c r="PHH51" s="68"/>
      <c r="PHI51" s="68"/>
      <c r="PHJ51" s="68"/>
      <c r="PHK51" s="68"/>
      <c r="PHL51" s="68"/>
      <c r="PHM51" s="68"/>
      <c r="PHN51" s="68"/>
      <c r="PHO51" s="68"/>
      <c r="PHP51" s="68"/>
      <c r="PHQ51" s="68"/>
      <c r="PHR51" s="68"/>
      <c r="PHS51" s="68"/>
      <c r="PHT51" s="68"/>
      <c r="PHU51" s="68"/>
      <c r="PHV51" s="68"/>
      <c r="PHW51" s="68"/>
      <c r="PHX51" s="68"/>
      <c r="PHY51" s="68"/>
      <c r="PHZ51" s="68"/>
      <c r="PIA51" s="68"/>
      <c r="PIB51" s="68"/>
      <c r="PIC51" s="68"/>
      <c r="PID51" s="68"/>
      <c r="PIE51" s="68"/>
      <c r="PIF51" s="68"/>
      <c r="PIG51" s="68"/>
      <c r="PIH51" s="68"/>
      <c r="PII51" s="68"/>
      <c r="PIJ51" s="68"/>
      <c r="PIK51" s="68"/>
      <c r="PIL51" s="68"/>
      <c r="PIM51" s="68"/>
      <c r="PIN51" s="68"/>
      <c r="PIO51" s="68"/>
      <c r="PIP51" s="68"/>
      <c r="PIQ51" s="68"/>
      <c r="PIR51" s="68"/>
      <c r="PIS51" s="68"/>
      <c r="PIT51" s="68"/>
      <c r="PIU51" s="68"/>
      <c r="PIV51" s="68"/>
      <c r="PIW51" s="68"/>
      <c r="PIX51" s="68"/>
      <c r="PIY51" s="68"/>
      <c r="PIZ51" s="68"/>
      <c r="PJA51" s="68"/>
      <c r="PJB51" s="68"/>
      <c r="PJC51" s="68"/>
      <c r="PJD51" s="68"/>
      <c r="PJE51" s="68"/>
      <c r="PJF51" s="68"/>
      <c r="PJG51" s="68"/>
      <c r="PJH51" s="68"/>
      <c r="PJI51" s="68"/>
      <c r="PJJ51" s="68"/>
      <c r="PJK51" s="68"/>
      <c r="PJL51" s="68"/>
      <c r="PJM51" s="68"/>
      <c r="PJN51" s="68"/>
      <c r="PJO51" s="68"/>
      <c r="PJP51" s="68"/>
      <c r="PJQ51" s="68"/>
      <c r="PJR51" s="68"/>
      <c r="PJS51" s="68"/>
      <c r="PJT51" s="68"/>
      <c r="PJU51" s="68"/>
      <c r="PJV51" s="68"/>
      <c r="PJW51" s="68"/>
      <c r="PJX51" s="68"/>
      <c r="PJY51" s="68"/>
      <c r="PJZ51" s="68"/>
      <c r="PKA51" s="68"/>
      <c r="PKB51" s="68"/>
      <c r="PKC51" s="68"/>
      <c r="PKD51" s="68"/>
      <c r="PKE51" s="68"/>
      <c r="PKF51" s="68"/>
      <c r="PKG51" s="68"/>
      <c r="PKH51" s="68"/>
      <c r="PKI51" s="68"/>
      <c r="PKJ51" s="68"/>
      <c r="PKK51" s="68"/>
      <c r="PKL51" s="68"/>
      <c r="PKM51" s="68"/>
      <c r="PKN51" s="68"/>
      <c r="PKO51" s="68"/>
      <c r="PKP51" s="68"/>
      <c r="PKQ51" s="68"/>
      <c r="PKR51" s="68"/>
      <c r="PKS51" s="68"/>
      <c r="PKT51" s="68"/>
      <c r="PKU51" s="68"/>
      <c r="PKV51" s="68"/>
      <c r="PKW51" s="68"/>
      <c r="PKX51" s="68"/>
      <c r="PKY51" s="68"/>
      <c r="PKZ51" s="68"/>
      <c r="PLA51" s="68"/>
      <c r="PLB51" s="68"/>
      <c r="PLC51" s="68"/>
      <c r="PLD51" s="68"/>
      <c r="PLE51" s="68"/>
      <c r="PLF51" s="68"/>
      <c r="PLG51" s="68"/>
      <c r="PLH51" s="68"/>
      <c r="PLI51" s="68"/>
      <c r="PLJ51" s="68"/>
      <c r="PLK51" s="68"/>
      <c r="PLL51" s="68"/>
      <c r="PLM51" s="68"/>
      <c r="PLN51" s="68"/>
      <c r="PLO51" s="68"/>
      <c r="PLP51" s="68"/>
      <c r="PLQ51" s="68"/>
      <c r="PLR51" s="68"/>
      <c r="PLS51" s="68"/>
      <c r="PLT51" s="68"/>
      <c r="PLU51" s="68"/>
      <c r="PLV51" s="68"/>
      <c r="PLW51" s="68"/>
      <c r="PLX51" s="68"/>
      <c r="PLY51" s="68"/>
      <c r="PLZ51" s="68"/>
      <c r="PMA51" s="68"/>
      <c r="PMB51" s="68"/>
      <c r="PMC51" s="68"/>
      <c r="PMD51" s="68"/>
      <c r="PME51" s="68"/>
      <c r="PMF51" s="68"/>
      <c r="PMG51" s="68"/>
      <c r="PMH51" s="68"/>
      <c r="PMI51" s="68"/>
      <c r="PMJ51" s="68"/>
      <c r="PMK51" s="68"/>
      <c r="PML51" s="68"/>
      <c r="PMM51" s="68"/>
      <c r="PMN51" s="68"/>
      <c r="PMO51" s="68"/>
      <c r="PMP51" s="68"/>
      <c r="PMQ51" s="68"/>
      <c r="PMR51" s="68"/>
      <c r="PMS51" s="68"/>
      <c r="PMT51" s="68"/>
      <c r="PMU51" s="68"/>
      <c r="PMV51" s="68"/>
      <c r="PMW51" s="68"/>
      <c r="PMX51" s="68"/>
      <c r="PMY51" s="68"/>
      <c r="PMZ51" s="68"/>
      <c r="PNA51" s="68"/>
      <c r="PNB51" s="68"/>
      <c r="PNC51" s="68"/>
      <c r="PND51" s="68"/>
      <c r="PNE51" s="68"/>
      <c r="PNF51" s="68"/>
      <c r="PNG51" s="68"/>
      <c r="PNH51" s="68"/>
      <c r="PNI51" s="68"/>
      <c r="PNJ51" s="68"/>
      <c r="PNK51" s="68"/>
      <c r="PNL51" s="68"/>
      <c r="PNM51" s="68"/>
      <c r="PNN51" s="68"/>
      <c r="PNO51" s="68"/>
      <c r="PNP51" s="68"/>
      <c r="PNQ51" s="68"/>
      <c r="PNR51" s="68"/>
      <c r="PNS51" s="68"/>
      <c r="PNT51" s="68"/>
      <c r="PNU51" s="68"/>
      <c r="PNV51" s="68"/>
      <c r="PNW51" s="68"/>
      <c r="PNX51" s="68"/>
      <c r="PNY51" s="68"/>
      <c r="PNZ51" s="68"/>
      <c r="POA51" s="68"/>
      <c r="POB51" s="68"/>
      <c r="POC51" s="68"/>
      <c r="POD51" s="68"/>
      <c r="POE51" s="68"/>
      <c r="POF51" s="68"/>
      <c r="POG51" s="68"/>
      <c r="POH51" s="68"/>
      <c r="POI51" s="68"/>
      <c r="POJ51" s="68"/>
      <c r="POK51" s="68"/>
      <c r="POL51" s="68"/>
      <c r="POM51" s="68"/>
      <c r="PON51" s="68"/>
      <c r="POO51" s="68"/>
      <c r="POP51" s="68"/>
      <c r="POQ51" s="68"/>
      <c r="POR51" s="68"/>
      <c r="POS51" s="68"/>
      <c r="POT51" s="68"/>
      <c r="POU51" s="68"/>
      <c r="POV51" s="68"/>
      <c r="POW51" s="68"/>
      <c r="POX51" s="68"/>
      <c r="POY51" s="68"/>
      <c r="POZ51" s="68"/>
      <c r="PPA51" s="68"/>
      <c r="PPB51" s="68"/>
      <c r="PPC51" s="68"/>
      <c r="PPD51" s="68"/>
      <c r="PPE51" s="68"/>
      <c r="PPF51" s="68"/>
      <c r="PPG51" s="68"/>
      <c r="PPH51" s="68"/>
      <c r="PPI51" s="68"/>
      <c r="PPJ51" s="68"/>
      <c r="PPK51" s="68"/>
      <c r="PPL51" s="68"/>
      <c r="PPM51" s="68"/>
      <c r="PPN51" s="68"/>
      <c r="PPO51" s="68"/>
      <c r="PPP51" s="68"/>
      <c r="PPQ51" s="68"/>
      <c r="PPR51" s="68"/>
      <c r="PPS51" s="68"/>
      <c r="PPT51" s="68"/>
      <c r="PPU51" s="68"/>
      <c r="PPV51" s="68"/>
      <c r="PPW51" s="68"/>
      <c r="PPX51" s="68"/>
      <c r="PPY51" s="68"/>
      <c r="PPZ51" s="68"/>
      <c r="PQA51" s="68"/>
      <c r="PQB51" s="68"/>
      <c r="PQC51" s="68"/>
      <c r="PQD51" s="68"/>
      <c r="PQE51" s="68"/>
      <c r="PQF51" s="68"/>
      <c r="PQG51" s="68"/>
      <c r="PQH51" s="68"/>
      <c r="PQI51" s="68"/>
      <c r="PQJ51" s="68"/>
      <c r="PQK51" s="68"/>
      <c r="PQL51" s="68"/>
      <c r="PQM51" s="68"/>
      <c r="PQN51" s="68"/>
      <c r="PQO51" s="68"/>
      <c r="PQP51" s="68"/>
      <c r="PQQ51" s="68"/>
      <c r="PQR51" s="68"/>
      <c r="PQS51" s="68"/>
      <c r="PQT51" s="68"/>
      <c r="PQU51" s="68"/>
      <c r="PQV51" s="68"/>
      <c r="PQW51" s="68"/>
      <c r="PQX51" s="68"/>
      <c r="PQY51" s="68"/>
      <c r="PQZ51" s="68"/>
      <c r="PRA51" s="68"/>
      <c r="PRB51" s="68"/>
      <c r="PRC51" s="68"/>
      <c r="PRD51" s="68"/>
      <c r="PRE51" s="68"/>
      <c r="PRF51" s="68"/>
      <c r="PRG51" s="68"/>
      <c r="PRH51" s="68"/>
      <c r="PRI51" s="68"/>
      <c r="PRJ51" s="68"/>
      <c r="PRK51" s="68"/>
      <c r="PRL51" s="68"/>
      <c r="PRM51" s="68"/>
      <c r="PRN51" s="68"/>
      <c r="PRO51" s="68"/>
      <c r="PRP51" s="68"/>
      <c r="PRQ51" s="68"/>
      <c r="PRR51" s="68"/>
      <c r="PRS51" s="68"/>
      <c r="PRT51" s="68"/>
      <c r="PRU51" s="68"/>
      <c r="PRV51" s="68"/>
      <c r="PRW51" s="68"/>
      <c r="PRX51" s="68"/>
      <c r="PRY51" s="68"/>
      <c r="PRZ51" s="68"/>
      <c r="PSA51" s="68"/>
      <c r="PSB51" s="68"/>
      <c r="PSC51" s="68"/>
      <c r="PSD51" s="68"/>
      <c r="PSE51" s="68"/>
      <c r="PSF51" s="68"/>
      <c r="PSG51" s="68"/>
      <c r="PSH51" s="68"/>
      <c r="PSI51" s="68"/>
      <c r="PSJ51" s="68"/>
      <c r="PSK51" s="68"/>
      <c r="PSL51" s="68"/>
      <c r="PSM51" s="68"/>
      <c r="PSN51" s="68"/>
      <c r="PSO51" s="68"/>
      <c r="PSP51" s="68"/>
      <c r="PSQ51" s="68"/>
      <c r="PSR51" s="68"/>
      <c r="PSS51" s="68"/>
      <c r="PST51" s="68"/>
      <c r="PSU51" s="68"/>
      <c r="PSV51" s="68"/>
      <c r="PSW51" s="68"/>
      <c r="PSX51" s="68"/>
      <c r="PSY51" s="68"/>
      <c r="PSZ51" s="68"/>
      <c r="PTA51" s="68"/>
      <c r="PTB51" s="68"/>
      <c r="PTC51" s="68"/>
      <c r="PTD51" s="68"/>
      <c r="PTE51" s="68"/>
      <c r="PTF51" s="68"/>
      <c r="PTG51" s="68"/>
      <c r="PTH51" s="68"/>
      <c r="PTI51" s="68"/>
      <c r="PTJ51" s="68"/>
      <c r="PTK51" s="68"/>
      <c r="PTL51" s="68"/>
      <c r="PTM51" s="68"/>
      <c r="PTN51" s="68"/>
      <c r="PTO51" s="68"/>
      <c r="PTP51" s="68"/>
      <c r="PTQ51" s="68"/>
      <c r="PTR51" s="68"/>
      <c r="PTS51" s="68"/>
      <c r="PTT51" s="68"/>
      <c r="PTU51" s="68"/>
      <c r="PTV51" s="68"/>
      <c r="PTW51" s="68"/>
      <c r="PTX51" s="68"/>
      <c r="PTY51" s="68"/>
      <c r="PTZ51" s="68"/>
      <c r="PUA51" s="68"/>
      <c r="PUB51" s="68"/>
      <c r="PUC51" s="68"/>
      <c r="PUD51" s="68"/>
      <c r="PUE51" s="68"/>
      <c r="PUF51" s="68"/>
      <c r="PUG51" s="68"/>
      <c r="PUH51" s="68"/>
      <c r="PUI51" s="68"/>
      <c r="PUJ51" s="68"/>
      <c r="PUK51" s="68"/>
      <c r="PUL51" s="68"/>
      <c r="PUM51" s="68"/>
      <c r="PUN51" s="68"/>
      <c r="PUO51" s="68"/>
      <c r="PUP51" s="68"/>
      <c r="PUQ51" s="68"/>
      <c r="PUR51" s="68"/>
      <c r="PUS51" s="68"/>
      <c r="PUT51" s="68"/>
      <c r="PUU51" s="68"/>
      <c r="PUV51" s="68"/>
      <c r="PUW51" s="68"/>
      <c r="PUX51" s="68"/>
      <c r="PUY51" s="68"/>
      <c r="PUZ51" s="68"/>
      <c r="PVA51" s="68"/>
      <c r="PVB51" s="68"/>
      <c r="PVC51" s="68"/>
      <c r="PVD51" s="68"/>
      <c r="PVE51" s="68"/>
      <c r="PVF51" s="68"/>
      <c r="PVG51" s="68"/>
      <c r="PVH51" s="68"/>
      <c r="PVI51" s="68"/>
      <c r="PVJ51" s="68"/>
      <c r="PVK51" s="68"/>
      <c r="PVL51" s="68"/>
      <c r="PVM51" s="68"/>
      <c r="PVN51" s="68"/>
      <c r="PVO51" s="68"/>
      <c r="PVP51" s="68"/>
      <c r="PVQ51" s="68"/>
      <c r="PVR51" s="68"/>
      <c r="PVS51" s="68"/>
      <c r="PVT51" s="68"/>
      <c r="PVU51" s="68"/>
      <c r="PVV51" s="68"/>
      <c r="PVW51" s="68"/>
      <c r="PVX51" s="68"/>
      <c r="PVY51" s="68"/>
      <c r="PVZ51" s="68"/>
      <c r="PWA51" s="68"/>
      <c r="PWB51" s="68"/>
      <c r="PWC51" s="68"/>
      <c r="PWD51" s="68"/>
      <c r="PWE51" s="68"/>
      <c r="PWF51" s="68"/>
      <c r="PWG51" s="68"/>
      <c r="PWH51" s="68"/>
      <c r="PWI51" s="68"/>
      <c r="PWJ51" s="68"/>
      <c r="PWK51" s="68"/>
      <c r="PWL51" s="68"/>
      <c r="PWM51" s="68"/>
      <c r="PWN51" s="68"/>
      <c r="PWO51" s="68"/>
      <c r="PWP51" s="68"/>
      <c r="PWQ51" s="68"/>
      <c r="PWR51" s="68"/>
      <c r="PWS51" s="68"/>
      <c r="PWT51" s="68"/>
      <c r="PWU51" s="68"/>
      <c r="PWV51" s="68"/>
      <c r="PWW51" s="68"/>
      <c r="PWX51" s="68"/>
      <c r="PWY51" s="68"/>
      <c r="PWZ51" s="68"/>
      <c r="PXA51" s="68"/>
      <c r="PXB51" s="68"/>
      <c r="PXC51" s="68"/>
      <c r="PXD51" s="68"/>
      <c r="PXE51" s="68"/>
      <c r="PXF51" s="68"/>
      <c r="PXG51" s="68"/>
      <c r="PXH51" s="68"/>
      <c r="PXI51" s="68"/>
      <c r="PXJ51" s="68"/>
      <c r="PXK51" s="68"/>
      <c r="PXL51" s="68"/>
      <c r="PXM51" s="68"/>
      <c r="PXN51" s="68"/>
      <c r="PXO51" s="68"/>
      <c r="PXP51" s="68"/>
      <c r="PXQ51" s="68"/>
      <c r="PXR51" s="68"/>
      <c r="PXS51" s="68"/>
      <c r="PXT51" s="68"/>
      <c r="PXU51" s="68"/>
      <c r="PXV51" s="68"/>
      <c r="PXW51" s="68"/>
      <c r="PXX51" s="68"/>
      <c r="PXY51" s="68"/>
      <c r="PXZ51" s="68"/>
      <c r="PYA51" s="68"/>
      <c r="PYB51" s="68"/>
      <c r="PYC51" s="68"/>
      <c r="PYD51" s="68"/>
      <c r="PYE51" s="68"/>
      <c r="PYF51" s="68"/>
      <c r="PYG51" s="68"/>
      <c r="PYH51" s="68"/>
      <c r="PYI51" s="68"/>
      <c r="PYJ51" s="68"/>
      <c r="PYK51" s="68"/>
      <c r="PYL51" s="68"/>
      <c r="PYM51" s="68"/>
      <c r="PYN51" s="68"/>
      <c r="PYO51" s="68"/>
      <c r="PYP51" s="68"/>
      <c r="PYQ51" s="68"/>
      <c r="PYR51" s="68"/>
      <c r="PYS51" s="68"/>
      <c r="PYT51" s="68"/>
      <c r="PYU51" s="68"/>
      <c r="PYV51" s="68"/>
      <c r="PYW51" s="68"/>
      <c r="PYX51" s="68"/>
      <c r="PYY51" s="68"/>
      <c r="PYZ51" s="68"/>
      <c r="PZA51" s="68"/>
      <c r="PZB51" s="68"/>
      <c r="PZC51" s="68"/>
      <c r="PZD51" s="68"/>
      <c r="PZE51" s="68"/>
      <c r="PZF51" s="68"/>
      <c r="PZG51" s="68"/>
      <c r="PZH51" s="68"/>
      <c r="PZI51" s="68"/>
      <c r="PZJ51" s="68"/>
      <c r="PZK51" s="68"/>
      <c r="PZL51" s="68"/>
      <c r="PZM51" s="68"/>
      <c r="PZN51" s="68"/>
      <c r="PZO51" s="68"/>
      <c r="PZP51" s="68"/>
      <c r="PZQ51" s="68"/>
      <c r="PZR51" s="68"/>
      <c r="PZS51" s="68"/>
      <c r="PZT51" s="68"/>
      <c r="PZU51" s="68"/>
      <c r="PZV51" s="68"/>
      <c r="PZW51" s="68"/>
      <c r="PZX51" s="68"/>
      <c r="PZY51" s="68"/>
      <c r="PZZ51" s="68"/>
      <c r="QAA51" s="68"/>
      <c r="QAB51" s="68"/>
      <c r="QAC51" s="68"/>
      <c r="QAD51" s="68"/>
      <c r="QAE51" s="68"/>
      <c r="QAF51" s="68"/>
      <c r="QAG51" s="68"/>
      <c r="QAH51" s="68"/>
      <c r="QAI51" s="68"/>
      <c r="QAJ51" s="68"/>
      <c r="QAK51" s="68"/>
      <c r="QAL51" s="68"/>
      <c r="QAM51" s="68"/>
      <c r="QAN51" s="68"/>
      <c r="QAO51" s="68"/>
      <c r="QAP51" s="68"/>
      <c r="QAQ51" s="68"/>
      <c r="QAR51" s="68"/>
      <c r="QAS51" s="68"/>
      <c r="QAT51" s="68"/>
      <c r="QAU51" s="68"/>
      <c r="QAV51" s="68"/>
      <c r="QAW51" s="68"/>
      <c r="QAX51" s="68"/>
      <c r="QAY51" s="68"/>
      <c r="QAZ51" s="68"/>
      <c r="QBA51" s="68"/>
      <c r="QBB51" s="68"/>
      <c r="QBC51" s="68"/>
      <c r="QBD51" s="68"/>
      <c r="QBE51" s="68"/>
      <c r="QBF51" s="68"/>
      <c r="QBG51" s="68"/>
      <c r="QBH51" s="68"/>
      <c r="QBI51" s="68"/>
      <c r="QBJ51" s="68"/>
      <c r="QBK51" s="68"/>
      <c r="QBL51" s="68"/>
      <c r="QBM51" s="68"/>
      <c r="QBN51" s="68"/>
      <c r="QBO51" s="68"/>
      <c r="QBP51" s="68"/>
      <c r="QBQ51" s="68"/>
      <c r="QBR51" s="68"/>
      <c r="QBS51" s="68"/>
      <c r="QBT51" s="68"/>
      <c r="QBU51" s="68"/>
      <c r="QBV51" s="68"/>
      <c r="QBW51" s="68"/>
      <c r="QBX51" s="68"/>
      <c r="QBY51" s="68"/>
      <c r="QBZ51" s="68"/>
      <c r="QCA51" s="68"/>
      <c r="QCB51" s="68"/>
      <c r="QCC51" s="68"/>
      <c r="QCD51" s="68"/>
      <c r="QCE51" s="68"/>
      <c r="QCF51" s="68"/>
      <c r="QCG51" s="68"/>
      <c r="QCH51" s="68"/>
      <c r="QCI51" s="68"/>
      <c r="QCJ51" s="68"/>
      <c r="QCK51" s="68"/>
      <c r="QCL51" s="68"/>
      <c r="QCM51" s="68"/>
      <c r="QCN51" s="68"/>
      <c r="QCO51" s="68"/>
      <c r="QCP51" s="68"/>
      <c r="QCQ51" s="68"/>
      <c r="QCR51" s="68"/>
      <c r="QCS51" s="68"/>
      <c r="QCT51" s="68"/>
      <c r="QCU51" s="68"/>
      <c r="QCV51" s="68"/>
      <c r="QCW51" s="68"/>
      <c r="QCX51" s="68"/>
      <c r="QCY51" s="68"/>
      <c r="QCZ51" s="68"/>
      <c r="QDA51" s="68"/>
      <c r="QDB51" s="68"/>
      <c r="QDC51" s="68"/>
      <c r="QDD51" s="68"/>
      <c r="QDE51" s="68"/>
      <c r="QDF51" s="68"/>
      <c r="QDG51" s="68"/>
      <c r="QDH51" s="68"/>
      <c r="QDI51" s="68"/>
      <c r="QDJ51" s="68"/>
      <c r="QDK51" s="68"/>
      <c r="QDL51" s="68"/>
      <c r="QDM51" s="68"/>
      <c r="QDN51" s="68"/>
      <c r="QDO51" s="68"/>
      <c r="QDP51" s="68"/>
      <c r="QDQ51" s="68"/>
      <c r="QDR51" s="68"/>
      <c r="QDS51" s="68"/>
      <c r="QDT51" s="68"/>
      <c r="QDU51" s="68"/>
      <c r="QDV51" s="68"/>
      <c r="QDW51" s="68"/>
      <c r="QDX51" s="68"/>
      <c r="QDY51" s="68"/>
      <c r="QDZ51" s="68"/>
      <c r="QEA51" s="68"/>
      <c r="QEB51" s="68"/>
      <c r="QEC51" s="68"/>
      <c r="QED51" s="68"/>
      <c r="QEE51" s="68"/>
      <c r="QEF51" s="68"/>
      <c r="QEG51" s="68"/>
      <c r="QEH51" s="68"/>
      <c r="QEI51" s="68"/>
      <c r="QEJ51" s="68"/>
      <c r="QEK51" s="68"/>
      <c r="QEL51" s="68"/>
      <c r="QEM51" s="68"/>
      <c r="QEN51" s="68"/>
      <c r="QEO51" s="68"/>
      <c r="QEP51" s="68"/>
      <c r="QEQ51" s="68"/>
      <c r="QER51" s="68"/>
      <c r="QES51" s="68"/>
      <c r="QET51" s="68"/>
      <c r="QEU51" s="68"/>
      <c r="QEV51" s="68"/>
      <c r="QEW51" s="68"/>
      <c r="QEX51" s="68"/>
      <c r="QEY51" s="68"/>
      <c r="QEZ51" s="68"/>
      <c r="QFA51" s="68"/>
      <c r="QFB51" s="68"/>
      <c r="QFC51" s="68"/>
      <c r="QFD51" s="68"/>
      <c r="QFE51" s="68"/>
      <c r="QFF51" s="68"/>
      <c r="QFG51" s="68"/>
      <c r="QFH51" s="68"/>
      <c r="QFI51" s="68"/>
      <c r="QFJ51" s="68"/>
      <c r="QFK51" s="68"/>
      <c r="QFL51" s="68"/>
      <c r="QFM51" s="68"/>
      <c r="QFN51" s="68"/>
      <c r="QFO51" s="68"/>
      <c r="QFP51" s="68"/>
      <c r="QFQ51" s="68"/>
      <c r="QFR51" s="68"/>
      <c r="QFS51" s="68"/>
      <c r="QFT51" s="68"/>
      <c r="QFU51" s="68"/>
      <c r="QFV51" s="68"/>
      <c r="QFW51" s="68"/>
      <c r="QFX51" s="68"/>
      <c r="QFY51" s="68"/>
      <c r="QFZ51" s="68"/>
      <c r="QGA51" s="68"/>
      <c r="QGB51" s="68"/>
      <c r="QGC51" s="68"/>
      <c r="QGD51" s="68"/>
      <c r="QGE51" s="68"/>
      <c r="QGF51" s="68"/>
      <c r="QGG51" s="68"/>
      <c r="QGH51" s="68"/>
      <c r="QGI51" s="68"/>
      <c r="QGJ51" s="68"/>
      <c r="QGK51" s="68"/>
      <c r="QGL51" s="68"/>
      <c r="QGM51" s="68"/>
      <c r="QGN51" s="68"/>
      <c r="QGO51" s="68"/>
      <c r="QGP51" s="68"/>
      <c r="QGQ51" s="68"/>
      <c r="QGR51" s="68"/>
      <c r="QGS51" s="68"/>
      <c r="QGT51" s="68"/>
      <c r="QGU51" s="68"/>
      <c r="QGV51" s="68"/>
      <c r="QGW51" s="68"/>
      <c r="QGX51" s="68"/>
      <c r="QGY51" s="68"/>
      <c r="QGZ51" s="68"/>
      <c r="QHA51" s="68"/>
      <c r="QHB51" s="68"/>
      <c r="QHC51" s="68"/>
      <c r="QHD51" s="68"/>
      <c r="QHE51" s="68"/>
      <c r="QHF51" s="68"/>
      <c r="QHG51" s="68"/>
      <c r="QHH51" s="68"/>
      <c r="QHI51" s="68"/>
      <c r="QHJ51" s="68"/>
      <c r="QHK51" s="68"/>
      <c r="QHL51" s="68"/>
      <c r="QHM51" s="68"/>
      <c r="QHN51" s="68"/>
      <c r="QHO51" s="68"/>
      <c r="QHP51" s="68"/>
      <c r="QHQ51" s="68"/>
      <c r="QHR51" s="68"/>
      <c r="QHS51" s="68"/>
      <c r="QHT51" s="68"/>
      <c r="QHU51" s="68"/>
      <c r="QHV51" s="68"/>
      <c r="QHW51" s="68"/>
      <c r="QHX51" s="68"/>
      <c r="QHY51" s="68"/>
      <c r="QHZ51" s="68"/>
      <c r="QIA51" s="68"/>
      <c r="QIB51" s="68"/>
      <c r="QIC51" s="68"/>
      <c r="QID51" s="68"/>
      <c r="QIE51" s="68"/>
      <c r="QIF51" s="68"/>
      <c r="QIG51" s="68"/>
      <c r="QIH51" s="68"/>
      <c r="QII51" s="68"/>
      <c r="QIJ51" s="68"/>
      <c r="QIK51" s="68"/>
      <c r="QIL51" s="68"/>
      <c r="QIM51" s="68"/>
      <c r="QIN51" s="68"/>
      <c r="QIO51" s="68"/>
      <c r="QIP51" s="68"/>
      <c r="QIQ51" s="68"/>
      <c r="QIR51" s="68"/>
      <c r="QIS51" s="68"/>
      <c r="QIT51" s="68"/>
      <c r="QIU51" s="68"/>
      <c r="QIV51" s="68"/>
      <c r="QIW51" s="68"/>
      <c r="QIX51" s="68"/>
      <c r="QIY51" s="68"/>
      <c r="QIZ51" s="68"/>
      <c r="QJA51" s="68"/>
      <c r="QJB51" s="68"/>
      <c r="QJC51" s="68"/>
      <c r="QJD51" s="68"/>
      <c r="QJE51" s="68"/>
      <c r="QJF51" s="68"/>
      <c r="QJG51" s="68"/>
      <c r="QJH51" s="68"/>
      <c r="QJI51" s="68"/>
      <c r="QJJ51" s="68"/>
      <c r="QJK51" s="68"/>
      <c r="QJL51" s="68"/>
      <c r="QJM51" s="68"/>
      <c r="QJN51" s="68"/>
      <c r="QJO51" s="68"/>
      <c r="QJP51" s="68"/>
      <c r="QJQ51" s="68"/>
      <c r="QJR51" s="68"/>
      <c r="QJS51" s="68"/>
      <c r="QJT51" s="68"/>
      <c r="QJU51" s="68"/>
      <c r="QJV51" s="68"/>
      <c r="QJW51" s="68"/>
      <c r="QJX51" s="68"/>
      <c r="QJY51" s="68"/>
      <c r="QJZ51" s="68"/>
      <c r="QKA51" s="68"/>
      <c r="QKB51" s="68"/>
      <c r="QKC51" s="68"/>
      <c r="QKD51" s="68"/>
      <c r="QKE51" s="68"/>
      <c r="QKF51" s="68"/>
      <c r="QKG51" s="68"/>
      <c r="QKH51" s="68"/>
      <c r="QKI51" s="68"/>
      <c r="QKJ51" s="68"/>
      <c r="QKK51" s="68"/>
      <c r="QKL51" s="68"/>
      <c r="QKM51" s="68"/>
      <c r="QKN51" s="68"/>
      <c r="QKO51" s="68"/>
      <c r="QKP51" s="68"/>
      <c r="QKQ51" s="68"/>
      <c r="QKR51" s="68"/>
      <c r="QKS51" s="68"/>
      <c r="QKT51" s="68"/>
      <c r="QKU51" s="68"/>
      <c r="QKV51" s="68"/>
      <c r="QKW51" s="68"/>
      <c r="QKX51" s="68"/>
      <c r="QKY51" s="68"/>
      <c r="QKZ51" s="68"/>
      <c r="QLA51" s="68"/>
      <c r="QLB51" s="68"/>
      <c r="QLC51" s="68"/>
      <c r="QLD51" s="68"/>
      <c r="QLE51" s="68"/>
      <c r="QLF51" s="68"/>
      <c r="QLG51" s="68"/>
      <c r="QLH51" s="68"/>
      <c r="QLI51" s="68"/>
      <c r="QLJ51" s="68"/>
      <c r="QLK51" s="68"/>
      <c r="QLL51" s="68"/>
      <c r="QLM51" s="68"/>
      <c r="QLN51" s="68"/>
      <c r="QLO51" s="68"/>
      <c r="QLP51" s="68"/>
      <c r="QLQ51" s="68"/>
      <c r="QLR51" s="68"/>
      <c r="QLS51" s="68"/>
      <c r="QLT51" s="68"/>
      <c r="QLU51" s="68"/>
      <c r="QLV51" s="68"/>
      <c r="QLW51" s="68"/>
      <c r="QLX51" s="68"/>
      <c r="QLY51" s="68"/>
      <c r="QLZ51" s="68"/>
      <c r="QMA51" s="68"/>
      <c r="QMB51" s="68"/>
      <c r="QMC51" s="68"/>
      <c r="QMD51" s="68"/>
      <c r="QME51" s="68"/>
      <c r="QMF51" s="68"/>
      <c r="QMG51" s="68"/>
      <c r="QMH51" s="68"/>
      <c r="QMI51" s="68"/>
      <c r="QMJ51" s="68"/>
      <c r="QMK51" s="68"/>
      <c r="QML51" s="68"/>
      <c r="QMM51" s="68"/>
      <c r="QMN51" s="68"/>
      <c r="QMO51" s="68"/>
      <c r="QMP51" s="68"/>
      <c r="QMQ51" s="68"/>
      <c r="QMR51" s="68"/>
      <c r="QMS51" s="68"/>
      <c r="QMT51" s="68"/>
      <c r="QMU51" s="68"/>
      <c r="QMV51" s="68"/>
      <c r="QMW51" s="68"/>
      <c r="QMX51" s="68"/>
      <c r="QMY51" s="68"/>
      <c r="QMZ51" s="68"/>
      <c r="QNA51" s="68"/>
      <c r="QNB51" s="68"/>
      <c r="QNC51" s="68"/>
      <c r="QND51" s="68"/>
      <c r="QNE51" s="68"/>
      <c r="QNF51" s="68"/>
      <c r="QNG51" s="68"/>
      <c r="QNH51" s="68"/>
      <c r="QNI51" s="68"/>
      <c r="QNJ51" s="68"/>
      <c r="QNK51" s="68"/>
      <c r="QNL51" s="68"/>
      <c r="QNM51" s="68"/>
      <c r="QNN51" s="68"/>
      <c r="QNO51" s="68"/>
      <c r="QNP51" s="68"/>
      <c r="QNQ51" s="68"/>
      <c r="QNR51" s="68"/>
      <c r="QNS51" s="68"/>
      <c r="QNT51" s="68"/>
      <c r="QNU51" s="68"/>
      <c r="QNV51" s="68"/>
      <c r="QNW51" s="68"/>
      <c r="QNX51" s="68"/>
      <c r="QNY51" s="68"/>
      <c r="QNZ51" s="68"/>
      <c r="QOA51" s="68"/>
      <c r="QOB51" s="68"/>
      <c r="QOC51" s="68"/>
      <c r="QOD51" s="68"/>
      <c r="QOE51" s="68"/>
      <c r="QOF51" s="68"/>
      <c r="QOG51" s="68"/>
      <c r="QOH51" s="68"/>
      <c r="QOI51" s="68"/>
      <c r="QOJ51" s="68"/>
      <c r="QOK51" s="68"/>
      <c r="QOL51" s="68"/>
      <c r="QOM51" s="68"/>
      <c r="QON51" s="68"/>
      <c r="QOO51" s="68"/>
      <c r="QOP51" s="68"/>
      <c r="QOQ51" s="68"/>
      <c r="QOR51" s="68"/>
      <c r="QOS51" s="68"/>
      <c r="QOT51" s="68"/>
      <c r="QOU51" s="68"/>
      <c r="QOV51" s="68"/>
      <c r="QOW51" s="68"/>
      <c r="QOX51" s="68"/>
      <c r="QOY51" s="68"/>
      <c r="QOZ51" s="68"/>
      <c r="QPA51" s="68"/>
      <c r="QPB51" s="68"/>
      <c r="QPC51" s="68"/>
      <c r="QPD51" s="68"/>
      <c r="QPE51" s="68"/>
      <c r="QPF51" s="68"/>
      <c r="QPG51" s="68"/>
      <c r="QPH51" s="68"/>
      <c r="QPI51" s="68"/>
      <c r="QPJ51" s="68"/>
      <c r="QPK51" s="68"/>
      <c r="QPL51" s="68"/>
      <c r="QPM51" s="68"/>
      <c r="QPN51" s="68"/>
      <c r="QPO51" s="68"/>
      <c r="QPP51" s="68"/>
      <c r="QPQ51" s="68"/>
      <c r="QPR51" s="68"/>
      <c r="QPS51" s="68"/>
      <c r="QPT51" s="68"/>
      <c r="QPU51" s="68"/>
      <c r="QPV51" s="68"/>
      <c r="QPW51" s="68"/>
      <c r="QPX51" s="68"/>
      <c r="QPY51" s="68"/>
      <c r="QPZ51" s="68"/>
      <c r="QQA51" s="68"/>
      <c r="QQB51" s="68"/>
      <c r="QQC51" s="68"/>
      <c r="QQD51" s="68"/>
      <c r="QQE51" s="68"/>
      <c r="QQF51" s="68"/>
      <c r="QQG51" s="68"/>
      <c r="QQH51" s="68"/>
      <c r="QQI51" s="68"/>
      <c r="QQJ51" s="68"/>
      <c r="QQK51" s="68"/>
      <c r="QQL51" s="68"/>
      <c r="QQM51" s="68"/>
      <c r="QQN51" s="68"/>
      <c r="QQO51" s="68"/>
      <c r="QQP51" s="68"/>
      <c r="QQQ51" s="68"/>
      <c r="QQR51" s="68"/>
      <c r="QQS51" s="68"/>
      <c r="QQT51" s="68"/>
      <c r="QQU51" s="68"/>
      <c r="QQV51" s="68"/>
      <c r="QQW51" s="68"/>
      <c r="QQX51" s="68"/>
      <c r="QQY51" s="68"/>
      <c r="QQZ51" s="68"/>
      <c r="QRA51" s="68"/>
      <c r="QRB51" s="68"/>
      <c r="QRC51" s="68"/>
      <c r="QRD51" s="68"/>
      <c r="QRE51" s="68"/>
      <c r="QRF51" s="68"/>
      <c r="QRG51" s="68"/>
      <c r="QRH51" s="68"/>
      <c r="QRI51" s="68"/>
      <c r="QRJ51" s="68"/>
      <c r="QRK51" s="68"/>
      <c r="QRL51" s="68"/>
      <c r="QRM51" s="68"/>
      <c r="QRN51" s="68"/>
      <c r="QRO51" s="68"/>
      <c r="QRP51" s="68"/>
      <c r="QRQ51" s="68"/>
      <c r="QRR51" s="68"/>
      <c r="QRS51" s="68"/>
      <c r="QRT51" s="68"/>
      <c r="QRU51" s="68"/>
      <c r="QRV51" s="68"/>
      <c r="QRW51" s="68"/>
      <c r="QRX51" s="68"/>
      <c r="QRY51" s="68"/>
      <c r="QRZ51" s="68"/>
      <c r="QSA51" s="68"/>
      <c r="QSB51" s="68"/>
      <c r="QSC51" s="68"/>
      <c r="QSD51" s="68"/>
      <c r="QSE51" s="68"/>
      <c r="QSF51" s="68"/>
      <c r="QSG51" s="68"/>
      <c r="QSH51" s="68"/>
      <c r="QSI51" s="68"/>
      <c r="QSJ51" s="68"/>
      <c r="QSK51" s="68"/>
      <c r="QSL51" s="68"/>
      <c r="QSM51" s="68"/>
      <c r="QSN51" s="68"/>
      <c r="QSO51" s="68"/>
      <c r="QSP51" s="68"/>
      <c r="QSQ51" s="68"/>
      <c r="QSR51" s="68"/>
      <c r="QSS51" s="68"/>
      <c r="QST51" s="68"/>
      <c r="QSU51" s="68"/>
      <c r="QSV51" s="68"/>
      <c r="QSW51" s="68"/>
      <c r="QSX51" s="68"/>
      <c r="QSY51" s="68"/>
      <c r="QSZ51" s="68"/>
      <c r="QTA51" s="68"/>
      <c r="QTB51" s="68"/>
      <c r="QTC51" s="68"/>
      <c r="QTD51" s="68"/>
      <c r="QTE51" s="68"/>
      <c r="QTF51" s="68"/>
      <c r="QTG51" s="68"/>
      <c r="QTH51" s="68"/>
      <c r="QTI51" s="68"/>
      <c r="QTJ51" s="68"/>
      <c r="QTK51" s="68"/>
      <c r="QTL51" s="68"/>
      <c r="QTM51" s="68"/>
      <c r="QTN51" s="68"/>
      <c r="QTO51" s="68"/>
      <c r="QTP51" s="68"/>
      <c r="QTQ51" s="68"/>
      <c r="QTR51" s="68"/>
      <c r="QTS51" s="68"/>
      <c r="QTT51" s="68"/>
      <c r="QTU51" s="68"/>
      <c r="QTV51" s="68"/>
      <c r="QTW51" s="68"/>
      <c r="QTX51" s="68"/>
      <c r="QTY51" s="68"/>
      <c r="QTZ51" s="68"/>
      <c r="QUA51" s="68"/>
      <c r="QUB51" s="68"/>
      <c r="QUC51" s="68"/>
      <c r="QUD51" s="68"/>
      <c r="QUE51" s="68"/>
      <c r="QUF51" s="68"/>
      <c r="QUG51" s="68"/>
      <c r="QUH51" s="68"/>
      <c r="QUI51" s="68"/>
      <c r="QUJ51" s="68"/>
      <c r="QUK51" s="68"/>
      <c r="QUL51" s="68"/>
      <c r="QUM51" s="68"/>
      <c r="QUN51" s="68"/>
      <c r="QUO51" s="68"/>
      <c r="QUP51" s="68"/>
      <c r="QUQ51" s="68"/>
      <c r="QUR51" s="68"/>
      <c r="QUS51" s="68"/>
      <c r="QUT51" s="68"/>
      <c r="QUU51" s="68"/>
      <c r="QUV51" s="68"/>
      <c r="QUW51" s="68"/>
      <c r="QUX51" s="68"/>
      <c r="QUY51" s="68"/>
      <c r="QUZ51" s="68"/>
      <c r="QVA51" s="68"/>
      <c r="QVB51" s="68"/>
      <c r="QVC51" s="68"/>
      <c r="QVD51" s="68"/>
      <c r="QVE51" s="68"/>
      <c r="QVF51" s="68"/>
      <c r="QVG51" s="68"/>
      <c r="QVH51" s="68"/>
      <c r="QVI51" s="68"/>
      <c r="QVJ51" s="68"/>
      <c r="QVK51" s="68"/>
      <c r="QVL51" s="68"/>
      <c r="QVM51" s="68"/>
      <c r="QVN51" s="68"/>
      <c r="QVO51" s="68"/>
      <c r="QVP51" s="68"/>
      <c r="QVQ51" s="68"/>
      <c r="QVR51" s="68"/>
      <c r="QVS51" s="68"/>
      <c r="QVT51" s="68"/>
      <c r="QVU51" s="68"/>
      <c r="QVV51" s="68"/>
      <c r="QVW51" s="68"/>
      <c r="QVX51" s="68"/>
      <c r="QVY51" s="68"/>
      <c r="QVZ51" s="68"/>
      <c r="QWA51" s="68"/>
      <c r="QWB51" s="68"/>
      <c r="QWC51" s="68"/>
      <c r="QWD51" s="68"/>
      <c r="QWE51" s="68"/>
      <c r="QWF51" s="68"/>
      <c r="QWG51" s="68"/>
      <c r="QWH51" s="68"/>
      <c r="QWI51" s="68"/>
      <c r="QWJ51" s="68"/>
      <c r="QWK51" s="68"/>
      <c r="QWL51" s="68"/>
      <c r="QWM51" s="68"/>
      <c r="QWN51" s="68"/>
      <c r="QWO51" s="68"/>
      <c r="QWP51" s="68"/>
      <c r="QWQ51" s="68"/>
      <c r="QWR51" s="68"/>
      <c r="QWS51" s="68"/>
      <c r="QWT51" s="68"/>
      <c r="QWU51" s="68"/>
      <c r="QWV51" s="68"/>
      <c r="QWW51" s="68"/>
      <c r="QWX51" s="68"/>
      <c r="QWY51" s="68"/>
      <c r="QWZ51" s="68"/>
      <c r="QXA51" s="68"/>
      <c r="QXB51" s="68"/>
      <c r="QXC51" s="68"/>
      <c r="QXD51" s="68"/>
      <c r="QXE51" s="68"/>
      <c r="QXF51" s="68"/>
      <c r="QXG51" s="68"/>
      <c r="QXH51" s="68"/>
      <c r="QXI51" s="68"/>
      <c r="QXJ51" s="68"/>
      <c r="QXK51" s="68"/>
      <c r="QXL51" s="68"/>
      <c r="QXM51" s="68"/>
      <c r="QXN51" s="68"/>
      <c r="QXO51" s="68"/>
      <c r="QXP51" s="68"/>
      <c r="QXQ51" s="68"/>
      <c r="QXR51" s="68"/>
      <c r="QXS51" s="68"/>
      <c r="QXT51" s="68"/>
      <c r="QXU51" s="68"/>
      <c r="QXV51" s="68"/>
      <c r="QXW51" s="68"/>
      <c r="QXX51" s="68"/>
      <c r="QXY51" s="68"/>
      <c r="QXZ51" s="68"/>
      <c r="QYA51" s="68"/>
      <c r="QYB51" s="68"/>
      <c r="QYC51" s="68"/>
      <c r="QYD51" s="68"/>
      <c r="QYE51" s="68"/>
      <c r="QYF51" s="68"/>
      <c r="QYG51" s="68"/>
      <c r="QYH51" s="68"/>
      <c r="QYI51" s="68"/>
      <c r="QYJ51" s="68"/>
      <c r="QYK51" s="68"/>
      <c r="QYL51" s="68"/>
      <c r="QYM51" s="68"/>
      <c r="QYN51" s="68"/>
      <c r="QYO51" s="68"/>
      <c r="QYP51" s="68"/>
      <c r="QYQ51" s="68"/>
      <c r="QYR51" s="68"/>
      <c r="QYS51" s="68"/>
      <c r="QYT51" s="68"/>
      <c r="QYU51" s="68"/>
      <c r="QYV51" s="68"/>
      <c r="QYW51" s="68"/>
      <c r="QYX51" s="68"/>
      <c r="QYY51" s="68"/>
      <c r="QYZ51" s="68"/>
      <c r="QZA51" s="68"/>
      <c r="QZB51" s="68"/>
      <c r="QZC51" s="68"/>
      <c r="QZD51" s="68"/>
      <c r="QZE51" s="68"/>
      <c r="QZF51" s="68"/>
      <c r="QZG51" s="68"/>
      <c r="QZH51" s="68"/>
      <c r="QZI51" s="68"/>
      <c r="QZJ51" s="68"/>
      <c r="QZK51" s="68"/>
      <c r="QZL51" s="68"/>
      <c r="QZM51" s="68"/>
      <c r="QZN51" s="68"/>
      <c r="QZO51" s="68"/>
      <c r="QZP51" s="68"/>
      <c r="QZQ51" s="68"/>
      <c r="QZR51" s="68"/>
      <c r="QZS51" s="68"/>
      <c r="QZT51" s="68"/>
      <c r="QZU51" s="68"/>
      <c r="QZV51" s="68"/>
      <c r="QZW51" s="68"/>
      <c r="QZX51" s="68"/>
      <c r="QZY51" s="68"/>
      <c r="QZZ51" s="68"/>
      <c r="RAA51" s="68"/>
      <c r="RAB51" s="68"/>
      <c r="RAC51" s="68"/>
      <c r="RAD51" s="68"/>
      <c r="RAE51" s="68"/>
      <c r="RAF51" s="68"/>
      <c r="RAG51" s="68"/>
      <c r="RAH51" s="68"/>
      <c r="RAI51" s="68"/>
      <c r="RAJ51" s="68"/>
      <c r="RAK51" s="68"/>
      <c r="RAL51" s="68"/>
      <c r="RAM51" s="68"/>
      <c r="RAN51" s="68"/>
      <c r="RAO51" s="68"/>
      <c r="RAP51" s="68"/>
      <c r="RAQ51" s="68"/>
      <c r="RAR51" s="68"/>
      <c r="RAS51" s="68"/>
      <c r="RAT51" s="68"/>
      <c r="RAU51" s="68"/>
      <c r="RAV51" s="68"/>
      <c r="RAW51" s="68"/>
      <c r="RAX51" s="68"/>
      <c r="RAY51" s="68"/>
      <c r="RAZ51" s="68"/>
      <c r="RBA51" s="68"/>
      <c r="RBB51" s="68"/>
      <c r="RBC51" s="68"/>
      <c r="RBD51" s="68"/>
      <c r="RBE51" s="68"/>
      <c r="RBF51" s="68"/>
      <c r="RBG51" s="68"/>
      <c r="RBH51" s="68"/>
      <c r="RBI51" s="68"/>
      <c r="RBJ51" s="68"/>
      <c r="RBK51" s="68"/>
      <c r="RBL51" s="68"/>
      <c r="RBM51" s="68"/>
      <c r="RBN51" s="68"/>
      <c r="RBO51" s="68"/>
      <c r="RBP51" s="68"/>
      <c r="RBQ51" s="68"/>
      <c r="RBR51" s="68"/>
      <c r="RBS51" s="68"/>
      <c r="RBT51" s="68"/>
      <c r="RBU51" s="68"/>
      <c r="RBV51" s="68"/>
      <c r="RBW51" s="68"/>
      <c r="RBX51" s="68"/>
      <c r="RBY51" s="68"/>
      <c r="RBZ51" s="68"/>
      <c r="RCA51" s="68"/>
      <c r="RCB51" s="68"/>
      <c r="RCC51" s="68"/>
      <c r="RCD51" s="68"/>
      <c r="RCE51" s="68"/>
      <c r="RCF51" s="68"/>
      <c r="RCG51" s="68"/>
      <c r="RCH51" s="68"/>
      <c r="RCI51" s="68"/>
      <c r="RCJ51" s="68"/>
      <c r="RCK51" s="68"/>
      <c r="RCL51" s="68"/>
      <c r="RCM51" s="68"/>
      <c r="RCN51" s="68"/>
      <c r="RCO51" s="68"/>
      <c r="RCP51" s="68"/>
      <c r="RCQ51" s="68"/>
      <c r="RCR51" s="68"/>
      <c r="RCS51" s="68"/>
      <c r="RCT51" s="68"/>
      <c r="RCU51" s="68"/>
      <c r="RCV51" s="68"/>
      <c r="RCW51" s="68"/>
      <c r="RCX51" s="68"/>
      <c r="RCY51" s="68"/>
      <c r="RCZ51" s="68"/>
      <c r="RDA51" s="68"/>
      <c r="RDB51" s="68"/>
      <c r="RDC51" s="68"/>
      <c r="RDD51" s="68"/>
      <c r="RDE51" s="68"/>
      <c r="RDF51" s="68"/>
      <c r="RDG51" s="68"/>
      <c r="RDH51" s="68"/>
      <c r="RDI51" s="68"/>
      <c r="RDJ51" s="68"/>
      <c r="RDK51" s="68"/>
      <c r="RDL51" s="68"/>
      <c r="RDM51" s="68"/>
      <c r="RDN51" s="68"/>
      <c r="RDO51" s="68"/>
      <c r="RDP51" s="68"/>
      <c r="RDQ51" s="68"/>
      <c r="RDR51" s="68"/>
      <c r="RDS51" s="68"/>
      <c r="RDT51" s="68"/>
      <c r="RDU51" s="68"/>
      <c r="RDV51" s="68"/>
      <c r="RDW51" s="68"/>
      <c r="RDX51" s="68"/>
      <c r="RDY51" s="68"/>
      <c r="RDZ51" s="68"/>
      <c r="REA51" s="68"/>
      <c r="REB51" s="68"/>
      <c r="REC51" s="68"/>
      <c r="RED51" s="68"/>
      <c r="REE51" s="68"/>
      <c r="REF51" s="68"/>
      <c r="REG51" s="68"/>
      <c r="REH51" s="68"/>
      <c r="REI51" s="68"/>
      <c r="REJ51" s="68"/>
      <c r="REK51" s="68"/>
      <c r="REL51" s="68"/>
      <c r="REM51" s="68"/>
      <c r="REN51" s="68"/>
      <c r="REO51" s="68"/>
      <c r="REP51" s="68"/>
      <c r="REQ51" s="68"/>
      <c r="RER51" s="68"/>
      <c r="RES51" s="68"/>
      <c r="RET51" s="68"/>
      <c r="REU51" s="68"/>
      <c r="REV51" s="68"/>
      <c r="REW51" s="68"/>
      <c r="REX51" s="68"/>
      <c r="REY51" s="68"/>
      <c r="REZ51" s="68"/>
      <c r="RFA51" s="68"/>
      <c r="RFB51" s="68"/>
      <c r="RFC51" s="68"/>
      <c r="RFD51" s="68"/>
      <c r="RFE51" s="68"/>
      <c r="RFF51" s="68"/>
      <c r="RFG51" s="68"/>
      <c r="RFH51" s="68"/>
      <c r="RFI51" s="68"/>
      <c r="RFJ51" s="68"/>
      <c r="RFK51" s="68"/>
      <c r="RFL51" s="68"/>
      <c r="RFM51" s="68"/>
      <c r="RFN51" s="68"/>
      <c r="RFO51" s="68"/>
      <c r="RFP51" s="68"/>
      <c r="RFQ51" s="68"/>
      <c r="RFR51" s="68"/>
      <c r="RFS51" s="68"/>
      <c r="RFT51" s="68"/>
      <c r="RFU51" s="68"/>
      <c r="RFV51" s="68"/>
      <c r="RFW51" s="68"/>
      <c r="RFX51" s="68"/>
      <c r="RFY51" s="68"/>
      <c r="RFZ51" s="68"/>
      <c r="RGA51" s="68"/>
      <c r="RGB51" s="68"/>
      <c r="RGC51" s="68"/>
      <c r="RGD51" s="68"/>
      <c r="RGE51" s="68"/>
      <c r="RGF51" s="68"/>
      <c r="RGG51" s="68"/>
      <c r="RGH51" s="68"/>
      <c r="RGI51" s="68"/>
      <c r="RGJ51" s="68"/>
      <c r="RGK51" s="68"/>
      <c r="RGL51" s="68"/>
      <c r="RGM51" s="68"/>
      <c r="RGN51" s="68"/>
      <c r="RGO51" s="68"/>
      <c r="RGP51" s="68"/>
      <c r="RGQ51" s="68"/>
      <c r="RGR51" s="68"/>
      <c r="RGS51" s="68"/>
      <c r="RGT51" s="68"/>
      <c r="RGU51" s="68"/>
      <c r="RGV51" s="68"/>
      <c r="RGW51" s="68"/>
      <c r="RGX51" s="68"/>
      <c r="RGY51" s="68"/>
      <c r="RGZ51" s="68"/>
      <c r="RHA51" s="68"/>
      <c r="RHB51" s="68"/>
      <c r="RHC51" s="68"/>
      <c r="RHD51" s="68"/>
      <c r="RHE51" s="68"/>
      <c r="RHF51" s="68"/>
      <c r="RHG51" s="68"/>
      <c r="RHH51" s="68"/>
      <c r="RHI51" s="68"/>
      <c r="RHJ51" s="68"/>
      <c r="RHK51" s="68"/>
      <c r="RHL51" s="68"/>
      <c r="RHM51" s="68"/>
      <c r="RHN51" s="68"/>
      <c r="RHO51" s="68"/>
      <c r="RHP51" s="68"/>
      <c r="RHQ51" s="68"/>
      <c r="RHR51" s="68"/>
      <c r="RHS51" s="68"/>
      <c r="RHT51" s="68"/>
      <c r="RHU51" s="68"/>
      <c r="RHV51" s="68"/>
      <c r="RHW51" s="68"/>
      <c r="RHX51" s="68"/>
      <c r="RHY51" s="68"/>
      <c r="RHZ51" s="68"/>
      <c r="RIA51" s="68"/>
      <c r="RIB51" s="68"/>
      <c r="RIC51" s="68"/>
      <c r="RID51" s="68"/>
      <c r="RIE51" s="68"/>
      <c r="RIF51" s="68"/>
      <c r="RIG51" s="68"/>
      <c r="RIH51" s="68"/>
      <c r="RII51" s="68"/>
      <c r="RIJ51" s="68"/>
      <c r="RIK51" s="68"/>
      <c r="RIL51" s="68"/>
      <c r="RIM51" s="68"/>
      <c r="RIN51" s="68"/>
      <c r="RIO51" s="68"/>
      <c r="RIP51" s="68"/>
      <c r="RIQ51" s="68"/>
      <c r="RIR51" s="68"/>
      <c r="RIS51" s="68"/>
      <c r="RIT51" s="68"/>
      <c r="RIU51" s="68"/>
      <c r="RIV51" s="68"/>
      <c r="RIW51" s="68"/>
      <c r="RIX51" s="68"/>
      <c r="RIY51" s="68"/>
      <c r="RIZ51" s="68"/>
      <c r="RJA51" s="68"/>
      <c r="RJB51" s="68"/>
      <c r="RJC51" s="68"/>
      <c r="RJD51" s="68"/>
      <c r="RJE51" s="68"/>
      <c r="RJF51" s="68"/>
      <c r="RJG51" s="68"/>
      <c r="RJH51" s="68"/>
      <c r="RJI51" s="68"/>
      <c r="RJJ51" s="68"/>
      <c r="RJK51" s="68"/>
      <c r="RJL51" s="68"/>
      <c r="RJM51" s="68"/>
      <c r="RJN51" s="68"/>
      <c r="RJO51" s="68"/>
      <c r="RJP51" s="68"/>
      <c r="RJQ51" s="68"/>
      <c r="RJR51" s="68"/>
      <c r="RJS51" s="68"/>
      <c r="RJT51" s="68"/>
      <c r="RJU51" s="68"/>
      <c r="RJV51" s="68"/>
      <c r="RJW51" s="68"/>
      <c r="RJX51" s="68"/>
      <c r="RJY51" s="68"/>
      <c r="RJZ51" s="68"/>
      <c r="RKA51" s="68"/>
      <c r="RKB51" s="68"/>
      <c r="RKC51" s="68"/>
      <c r="RKD51" s="68"/>
      <c r="RKE51" s="68"/>
      <c r="RKF51" s="68"/>
      <c r="RKG51" s="68"/>
      <c r="RKH51" s="68"/>
      <c r="RKI51" s="68"/>
      <c r="RKJ51" s="68"/>
      <c r="RKK51" s="68"/>
      <c r="RKL51" s="68"/>
      <c r="RKM51" s="68"/>
      <c r="RKN51" s="68"/>
      <c r="RKO51" s="68"/>
      <c r="RKP51" s="68"/>
      <c r="RKQ51" s="68"/>
      <c r="RKR51" s="68"/>
      <c r="RKS51" s="68"/>
      <c r="RKT51" s="68"/>
      <c r="RKU51" s="68"/>
      <c r="RKV51" s="68"/>
      <c r="RKW51" s="68"/>
      <c r="RKX51" s="68"/>
      <c r="RKY51" s="68"/>
      <c r="RKZ51" s="68"/>
      <c r="RLA51" s="68"/>
      <c r="RLB51" s="68"/>
      <c r="RLC51" s="68"/>
      <c r="RLD51" s="68"/>
      <c r="RLE51" s="68"/>
      <c r="RLF51" s="68"/>
      <c r="RLG51" s="68"/>
      <c r="RLH51" s="68"/>
      <c r="RLI51" s="68"/>
      <c r="RLJ51" s="68"/>
      <c r="RLK51" s="68"/>
      <c r="RLL51" s="68"/>
      <c r="RLM51" s="68"/>
      <c r="RLN51" s="68"/>
      <c r="RLO51" s="68"/>
      <c r="RLP51" s="68"/>
      <c r="RLQ51" s="68"/>
      <c r="RLR51" s="68"/>
      <c r="RLS51" s="68"/>
      <c r="RLT51" s="68"/>
      <c r="RLU51" s="68"/>
      <c r="RLV51" s="68"/>
      <c r="RLW51" s="68"/>
      <c r="RLX51" s="68"/>
      <c r="RLY51" s="68"/>
      <c r="RLZ51" s="68"/>
      <c r="RMA51" s="68"/>
      <c r="RMB51" s="68"/>
      <c r="RMC51" s="68"/>
      <c r="RMD51" s="68"/>
      <c r="RME51" s="68"/>
      <c r="RMF51" s="68"/>
      <c r="RMG51" s="68"/>
      <c r="RMH51" s="68"/>
      <c r="RMI51" s="68"/>
      <c r="RMJ51" s="68"/>
      <c r="RMK51" s="68"/>
      <c r="RML51" s="68"/>
      <c r="RMM51" s="68"/>
      <c r="RMN51" s="68"/>
      <c r="RMO51" s="68"/>
      <c r="RMP51" s="68"/>
      <c r="RMQ51" s="68"/>
      <c r="RMR51" s="68"/>
      <c r="RMS51" s="68"/>
      <c r="RMT51" s="68"/>
      <c r="RMU51" s="68"/>
      <c r="RMV51" s="68"/>
      <c r="RMW51" s="68"/>
      <c r="RMX51" s="68"/>
      <c r="RMY51" s="68"/>
      <c r="RMZ51" s="68"/>
      <c r="RNA51" s="68"/>
      <c r="RNB51" s="68"/>
      <c r="RNC51" s="68"/>
      <c r="RND51" s="68"/>
      <c r="RNE51" s="68"/>
      <c r="RNF51" s="68"/>
      <c r="RNG51" s="68"/>
      <c r="RNH51" s="68"/>
      <c r="RNI51" s="68"/>
      <c r="RNJ51" s="68"/>
      <c r="RNK51" s="68"/>
      <c r="RNL51" s="68"/>
      <c r="RNM51" s="68"/>
      <c r="RNN51" s="68"/>
      <c r="RNO51" s="68"/>
      <c r="RNP51" s="68"/>
      <c r="RNQ51" s="68"/>
      <c r="RNR51" s="68"/>
      <c r="RNS51" s="68"/>
      <c r="RNT51" s="68"/>
      <c r="RNU51" s="68"/>
      <c r="RNV51" s="68"/>
      <c r="RNW51" s="68"/>
      <c r="RNX51" s="68"/>
      <c r="RNY51" s="68"/>
      <c r="RNZ51" s="68"/>
      <c r="ROA51" s="68"/>
      <c r="ROB51" s="68"/>
      <c r="ROC51" s="68"/>
      <c r="ROD51" s="68"/>
      <c r="ROE51" s="68"/>
      <c r="ROF51" s="68"/>
      <c r="ROG51" s="68"/>
      <c r="ROH51" s="68"/>
      <c r="ROI51" s="68"/>
      <c r="ROJ51" s="68"/>
      <c r="ROK51" s="68"/>
      <c r="ROL51" s="68"/>
      <c r="ROM51" s="68"/>
      <c r="RON51" s="68"/>
      <c r="ROO51" s="68"/>
      <c r="ROP51" s="68"/>
      <c r="ROQ51" s="68"/>
      <c r="ROR51" s="68"/>
      <c r="ROS51" s="68"/>
      <c r="ROT51" s="68"/>
      <c r="ROU51" s="68"/>
      <c r="ROV51" s="68"/>
      <c r="ROW51" s="68"/>
      <c r="ROX51" s="68"/>
      <c r="ROY51" s="68"/>
      <c r="ROZ51" s="68"/>
      <c r="RPA51" s="68"/>
      <c r="RPB51" s="68"/>
      <c r="RPC51" s="68"/>
      <c r="RPD51" s="68"/>
      <c r="RPE51" s="68"/>
      <c r="RPF51" s="68"/>
      <c r="RPG51" s="68"/>
      <c r="RPH51" s="68"/>
      <c r="RPI51" s="68"/>
      <c r="RPJ51" s="68"/>
      <c r="RPK51" s="68"/>
      <c r="RPL51" s="68"/>
      <c r="RPM51" s="68"/>
      <c r="RPN51" s="68"/>
      <c r="RPO51" s="68"/>
      <c r="RPP51" s="68"/>
      <c r="RPQ51" s="68"/>
      <c r="RPR51" s="68"/>
      <c r="RPS51" s="68"/>
      <c r="RPT51" s="68"/>
      <c r="RPU51" s="68"/>
      <c r="RPV51" s="68"/>
      <c r="RPW51" s="68"/>
      <c r="RPX51" s="68"/>
      <c r="RPY51" s="68"/>
      <c r="RPZ51" s="68"/>
      <c r="RQA51" s="68"/>
      <c r="RQB51" s="68"/>
      <c r="RQC51" s="68"/>
      <c r="RQD51" s="68"/>
      <c r="RQE51" s="68"/>
      <c r="RQF51" s="68"/>
      <c r="RQG51" s="68"/>
      <c r="RQH51" s="68"/>
      <c r="RQI51" s="68"/>
      <c r="RQJ51" s="68"/>
      <c r="RQK51" s="68"/>
      <c r="RQL51" s="68"/>
      <c r="RQM51" s="68"/>
      <c r="RQN51" s="68"/>
      <c r="RQO51" s="68"/>
      <c r="RQP51" s="68"/>
      <c r="RQQ51" s="68"/>
      <c r="RQR51" s="68"/>
      <c r="RQS51" s="68"/>
      <c r="RQT51" s="68"/>
      <c r="RQU51" s="68"/>
      <c r="RQV51" s="68"/>
      <c r="RQW51" s="68"/>
      <c r="RQX51" s="68"/>
      <c r="RQY51" s="68"/>
      <c r="RQZ51" s="68"/>
      <c r="RRA51" s="68"/>
      <c r="RRB51" s="68"/>
      <c r="RRC51" s="68"/>
      <c r="RRD51" s="68"/>
      <c r="RRE51" s="68"/>
      <c r="RRF51" s="68"/>
      <c r="RRG51" s="68"/>
      <c r="RRH51" s="68"/>
      <c r="RRI51" s="68"/>
      <c r="RRJ51" s="68"/>
      <c r="RRK51" s="68"/>
      <c r="RRL51" s="68"/>
      <c r="RRM51" s="68"/>
      <c r="RRN51" s="68"/>
      <c r="RRO51" s="68"/>
      <c r="RRP51" s="68"/>
      <c r="RRQ51" s="68"/>
      <c r="RRR51" s="68"/>
      <c r="RRS51" s="68"/>
      <c r="RRT51" s="68"/>
      <c r="RRU51" s="68"/>
      <c r="RRV51" s="68"/>
      <c r="RRW51" s="68"/>
      <c r="RRX51" s="68"/>
      <c r="RRY51" s="68"/>
      <c r="RRZ51" s="68"/>
      <c r="RSA51" s="68"/>
      <c r="RSB51" s="68"/>
      <c r="RSC51" s="68"/>
      <c r="RSD51" s="68"/>
      <c r="RSE51" s="68"/>
      <c r="RSF51" s="68"/>
      <c r="RSG51" s="68"/>
      <c r="RSH51" s="68"/>
      <c r="RSI51" s="68"/>
      <c r="RSJ51" s="68"/>
      <c r="RSK51" s="68"/>
      <c r="RSL51" s="68"/>
      <c r="RSM51" s="68"/>
      <c r="RSN51" s="68"/>
      <c r="RSO51" s="68"/>
      <c r="RSP51" s="68"/>
      <c r="RSQ51" s="68"/>
      <c r="RSR51" s="68"/>
      <c r="RSS51" s="68"/>
      <c r="RST51" s="68"/>
      <c r="RSU51" s="68"/>
      <c r="RSV51" s="68"/>
      <c r="RSW51" s="68"/>
      <c r="RSX51" s="68"/>
      <c r="RSY51" s="68"/>
      <c r="RSZ51" s="68"/>
      <c r="RTA51" s="68"/>
      <c r="RTB51" s="68"/>
      <c r="RTC51" s="68"/>
      <c r="RTD51" s="68"/>
      <c r="RTE51" s="68"/>
      <c r="RTF51" s="68"/>
      <c r="RTG51" s="68"/>
      <c r="RTH51" s="68"/>
      <c r="RTI51" s="68"/>
      <c r="RTJ51" s="68"/>
      <c r="RTK51" s="68"/>
      <c r="RTL51" s="68"/>
      <c r="RTM51" s="68"/>
      <c r="RTN51" s="68"/>
      <c r="RTO51" s="68"/>
      <c r="RTP51" s="68"/>
      <c r="RTQ51" s="68"/>
      <c r="RTR51" s="68"/>
      <c r="RTS51" s="68"/>
      <c r="RTT51" s="68"/>
      <c r="RTU51" s="68"/>
      <c r="RTV51" s="68"/>
      <c r="RTW51" s="68"/>
      <c r="RTX51" s="68"/>
      <c r="RTY51" s="68"/>
      <c r="RTZ51" s="68"/>
      <c r="RUA51" s="68"/>
      <c r="RUB51" s="68"/>
      <c r="RUC51" s="68"/>
      <c r="RUD51" s="68"/>
      <c r="RUE51" s="68"/>
      <c r="RUF51" s="68"/>
      <c r="RUG51" s="68"/>
      <c r="RUH51" s="68"/>
      <c r="RUI51" s="68"/>
      <c r="RUJ51" s="68"/>
      <c r="RUK51" s="68"/>
      <c r="RUL51" s="68"/>
      <c r="RUM51" s="68"/>
      <c r="RUN51" s="68"/>
      <c r="RUO51" s="68"/>
      <c r="RUP51" s="68"/>
      <c r="RUQ51" s="68"/>
      <c r="RUR51" s="68"/>
      <c r="RUS51" s="68"/>
      <c r="RUT51" s="68"/>
      <c r="RUU51" s="68"/>
      <c r="RUV51" s="68"/>
      <c r="RUW51" s="68"/>
      <c r="RUX51" s="68"/>
      <c r="RUY51" s="68"/>
      <c r="RUZ51" s="68"/>
      <c r="RVA51" s="68"/>
      <c r="RVB51" s="68"/>
      <c r="RVC51" s="68"/>
      <c r="RVD51" s="68"/>
      <c r="RVE51" s="68"/>
      <c r="RVF51" s="68"/>
      <c r="RVG51" s="68"/>
      <c r="RVH51" s="68"/>
      <c r="RVI51" s="68"/>
      <c r="RVJ51" s="68"/>
      <c r="RVK51" s="68"/>
      <c r="RVL51" s="68"/>
      <c r="RVM51" s="68"/>
      <c r="RVN51" s="68"/>
      <c r="RVO51" s="68"/>
      <c r="RVP51" s="68"/>
      <c r="RVQ51" s="68"/>
      <c r="RVR51" s="68"/>
      <c r="RVS51" s="68"/>
      <c r="RVT51" s="68"/>
      <c r="RVU51" s="68"/>
      <c r="RVV51" s="68"/>
      <c r="RVW51" s="68"/>
      <c r="RVX51" s="68"/>
      <c r="RVY51" s="68"/>
      <c r="RVZ51" s="68"/>
      <c r="RWA51" s="68"/>
      <c r="RWB51" s="68"/>
      <c r="RWC51" s="68"/>
      <c r="RWD51" s="68"/>
      <c r="RWE51" s="68"/>
      <c r="RWF51" s="68"/>
      <c r="RWG51" s="68"/>
      <c r="RWH51" s="68"/>
      <c r="RWI51" s="68"/>
      <c r="RWJ51" s="68"/>
      <c r="RWK51" s="68"/>
      <c r="RWL51" s="68"/>
      <c r="RWM51" s="68"/>
      <c r="RWN51" s="68"/>
      <c r="RWO51" s="68"/>
      <c r="RWP51" s="68"/>
      <c r="RWQ51" s="68"/>
      <c r="RWR51" s="68"/>
      <c r="RWS51" s="68"/>
      <c r="RWT51" s="68"/>
      <c r="RWU51" s="68"/>
      <c r="RWV51" s="68"/>
      <c r="RWW51" s="68"/>
      <c r="RWX51" s="68"/>
      <c r="RWY51" s="68"/>
      <c r="RWZ51" s="68"/>
      <c r="RXA51" s="68"/>
      <c r="RXB51" s="68"/>
      <c r="RXC51" s="68"/>
      <c r="RXD51" s="68"/>
      <c r="RXE51" s="68"/>
      <c r="RXF51" s="68"/>
      <c r="RXG51" s="68"/>
      <c r="RXH51" s="68"/>
      <c r="RXI51" s="68"/>
      <c r="RXJ51" s="68"/>
      <c r="RXK51" s="68"/>
      <c r="RXL51" s="68"/>
      <c r="RXM51" s="68"/>
      <c r="RXN51" s="68"/>
      <c r="RXO51" s="68"/>
      <c r="RXP51" s="68"/>
      <c r="RXQ51" s="68"/>
      <c r="RXR51" s="68"/>
      <c r="RXS51" s="68"/>
      <c r="RXT51" s="68"/>
      <c r="RXU51" s="68"/>
      <c r="RXV51" s="68"/>
      <c r="RXW51" s="68"/>
      <c r="RXX51" s="68"/>
      <c r="RXY51" s="68"/>
      <c r="RXZ51" s="68"/>
      <c r="RYA51" s="68"/>
      <c r="RYB51" s="68"/>
      <c r="RYC51" s="68"/>
      <c r="RYD51" s="68"/>
      <c r="RYE51" s="68"/>
      <c r="RYF51" s="68"/>
      <c r="RYG51" s="68"/>
      <c r="RYH51" s="68"/>
      <c r="RYI51" s="68"/>
      <c r="RYJ51" s="68"/>
      <c r="RYK51" s="68"/>
      <c r="RYL51" s="68"/>
      <c r="RYM51" s="68"/>
      <c r="RYN51" s="68"/>
      <c r="RYO51" s="68"/>
      <c r="RYP51" s="68"/>
      <c r="RYQ51" s="68"/>
      <c r="RYR51" s="68"/>
      <c r="RYS51" s="68"/>
      <c r="RYT51" s="68"/>
      <c r="RYU51" s="68"/>
      <c r="RYV51" s="68"/>
      <c r="RYW51" s="68"/>
      <c r="RYX51" s="68"/>
      <c r="RYY51" s="68"/>
      <c r="RYZ51" s="68"/>
      <c r="RZA51" s="68"/>
      <c r="RZB51" s="68"/>
      <c r="RZC51" s="68"/>
      <c r="RZD51" s="68"/>
      <c r="RZE51" s="68"/>
      <c r="RZF51" s="68"/>
      <c r="RZG51" s="68"/>
      <c r="RZH51" s="68"/>
      <c r="RZI51" s="68"/>
      <c r="RZJ51" s="68"/>
      <c r="RZK51" s="68"/>
      <c r="RZL51" s="68"/>
      <c r="RZM51" s="68"/>
      <c r="RZN51" s="68"/>
      <c r="RZO51" s="68"/>
      <c r="RZP51" s="68"/>
      <c r="RZQ51" s="68"/>
      <c r="RZR51" s="68"/>
      <c r="RZS51" s="68"/>
      <c r="RZT51" s="68"/>
      <c r="RZU51" s="68"/>
      <c r="RZV51" s="68"/>
      <c r="RZW51" s="68"/>
      <c r="RZX51" s="68"/>
      <c r="RZY51" s="68"/>
      <c r="RZZ51" s="68"/>
      <c r="SAA51" s="68"/>
      <c r="SAB51" s="68"/>
      <c r="SAC51" s="68"/>
      <c r="SAD51" s="68"/>
      <c r="SAE51" s="68"/>
      <c r="SAF51" s="68"/>
      <c r="SAG51" s="68"/>
      <c r="SAH51" s="68"/>
      <c r="SAI51" s="68"/>
      <c r="SAJ51" s="68"/>
      <c r="SAK51" s="68"/>
      <c r="SAL51" s="68"/>
      <c r="SAM51" s="68"/>
      <c r="SAN51" s="68"/>
      <c r="SAO51" s="68"/>
      <c r="SAP51" s="68"/>
      <c r="SAQ51" s="68"/>
      <c r="SAR51" s="68"/>
      <c r="SAS51" s="68"/>
      <c r="SAT51" s="68"/>
      <c r="SAU51" s="68"/>
      <c r="SAV51" s="68"/>
      <c r="SAW51" s="68"/>
      <c r="SAX51" s="68"/>
      <c r="SAY51" s="68"/>
      <c r="SAZ51" s="68"/>
      <c r="SBA51" s="68"/>
      <c r="SBB51" s="68"/>
      <c r="SBC51" s="68"/>
      <c r="SBD51" s="68"/>
      <c r="SBE51" s="68"/>
      <c r="SBF51" s="68"/>
      <c r="SBG51" s="68"/>
      <c r="SBH51" s="68"/>
      <c r="SBI51" s="68"/>
      <c r="SBJ51" s="68"/>
      <c r="SBK51" s="68"/>
      <c r="SBL51" s="68"/>
      <c r="SBM51" s="68"/>
      <c r="SBN51" s="68"/>
      <c r="SBO51" s="68"/>
      <c r="SBP51" s="68"/>
      <c r="SBQ51" s="68"/>
      <c r="SBR51" s="68"/>
      <c r="SBS51" s="68"/>
      <c r="SBT51" s="68"/>
      <c r="SBU51" s="68"/>
      <c r="SBV51" s="68"/>
      <c r="SBW51" s="68"/>
      <c r="SBX51" s="68"/>
      <c r="SBY51" s="68"/>
      <c r="SBZ51" s="68"/>
      <c r="SCA51" s="68"/>
      <c r="SCB51" s="68"/>
      <c r="SCC51" s="68"/>
      <c r="SCD51" s="68"/>
      <c r="SCE51" s="68"/>
      <c r="SCF51" s="68"/>
      <c r="SCG51" s="68"/>
      <c r="SCH51" s="68"/>
      <c r="SCI51" s="68"/>
      <c r="SCJ51" s="68"/>
      <c r="SCK51" s="68"/>
      <c r="SCL51" s="68"/>
      <c r="SCM51" s="68"/>
      <c r="SCN51" s="68"/>
      <c r="SCO51" s="68"/>
      <c r="SCP51" s="68"/>
      <c r="SCQ51" s="68"/>
      <c r="SCR51" s="68"/>
      <c r="SCS51" s="68"/>
      <c r="SCT51" s="68"/>
      <c r="SCU51" s="68"/>
      <c r="SCV51" s="68"/>
      <c r="SCW51" s="68"/>
      <c r="SCX51" s="68"/>
      <c r="SCY51" s="68"/>
      <c r="SCZ51" s="68"/>
      <c r="SDA51" s="68"/>
      <c r="SDB51" s="68"/>
      <c r="SDC51" s="68"/>
      <c r="SDD51" s="68"/>
      <c r="SDE51" s="68"/>
      <c r="SDF51" s="68"/>
      <c r="SDG51" s="68"/>
      <c r="SDH51" s="68"/>
      <c r="SDI51" s="68"/>
      <c r="SDJ51" s="68"/>
      <c r="SDK51" s="68"/>
      <c r="SDL51" s="68"/>
      <c r="SDM51" s="68"/>
      <c r="SDN51" s="68"/>
      <c r="SDO51" s="68"/>
      <c r="SDP51" s="68"/>
      <c r="SDQ51" s="68"/>
      <c r="SDR51" s="68"/>
      <c r="SDS51" s="68"/>
      <c r="SDT51" s="68"/>
      <c r="SDU51" s="68"/>
      <c r="SDV51" s="68"/>
      <c r="SDW51" s="68"/>
      <c r="SDX51" s="68"/>
      <c r="SDY51" s="68"/>
      <c r="SDZ51" s="68"/>
      <c r="SEA51" s="68"/>
      <c r="SEB51" s="68"/>
      <c r="SEC51" s="68"/>
      <c r="SED51" s="68"/>
      <c r="SEE51" s="68"/>
      <c r="SEF51" s="68"/>
      <c r="SEG51" s="68"/>
      <c r="SEH51" s="68"/>
      <c r="SEI51" s="68"/>
      <c r="SEJ51" s="68"/>
      <c r="SEK51" s="68"/>
      <c r="SEL51" s="68"/>
      <c r="SEM51" s="68"/>
      <c r="SEN51" s="68"/>
      <c r="SEO51" s="68"/>
      <c r="SEP51" s="68"/>
      <c r="SEQ51" s="68"/>
      <c r="SER51" s="68"/>
      <c r="SES51" s="68"/>
      <c r="SET51" s="68"/>
      <c r="SEU51" s="68"/>
      <c r="SEV51" s="68"/>
      <c r="SEW51" s="68"/>
      <c r="SEX51" s="68"/>
      <c r="SEY51" s="68"/>
      <c r="SEZ51" s="68"/>
      <c r="SFA51" s="68"/>
      <c r="SFB51" s="68"/>
      <c r="SFC51" s="68"/>
      <c r="SFD51" s="68"/>
      <c r="SFE51" s="68"/>
      <c r="SFF51" s="68"/>
      <c r="SFG51" s="68"/>
      <c r="SFH51" s="68"/>
      <c r="SFI51" s="68"/>
      <c r="SFJ51" s="68"/>
      <c r="SFK51" s="68"/>
      <c r="SFL51" s="68"/>
      <c r="SFM51" s="68"/>
      <c r="SFN51" s="68"/>
      <c r="SFO51" s="68"/>
      <c r="SFP51" s="68"/>
      <c r="SFQ51" s="68"/>
      <c r="SFR51" s="68"/>
      <c r="SFS51" s="68"/>
      <c r="SFT51" s="68"/>
      <c r="SFU51" s="68"/>
      <c r="SFV51" s="68"/>
      <c r="SFW51" s="68"/>
      <c r="SFX51" s="68"/>
      <c r="SFY51" s="68"/>
      <c r="SFZ51" s="68"/>
      <c r="SGA51" s="68"/>
      <c r="SGB51" s="68"/>
      <c r="SGC51" s="68"/>
      <c r="SGD51" s="68"/>
      <c r="SGE51" s="68"/>
      <c r="SGF51" s="68"/>
      <c r="SGG51" s="68"/>
      <c r="SGH51" s="68"/>
      <c r="SGI51" s="68"/>
      <c r="SGJ51" s="68"/>
      <c r="SGK51" s="68"/>
      <c r="SGL51" s="68"/>
      <c r="SGM51" s="68"/>
      <c r="SGN51" s="68"/>
      <c r="SGO51" s="68"/>
      <c r="SGP51" s="68"/>
      <c r="SGQ51" s="68"/>
      <c r="SGR51" s="68"/>
      <c r="SGS51" s="68"/>
      <c r="SGT51" s="68"/>
      <c r="SGU51" s="68"/>
      <c r="SGV51" s="68"/>
      <c r="SGW51" s="68"/>
      <c r="SGX51" s="68"/>
      <c r="SGY51" s="68"/>
      <c r="SGZ51" s="68"/>
      <c r="SHA51" s="68"/>
      <c r="SHB51" s="68"/>
      <c r="SHC51" s="68"/>
      <c r="SHD51" s="68"/>
      <c r="SHE51" s="68"/>
      <c r="SHF51" s="68"/>
      <c r="SHG51" s="68"/>
      <c r="SHH51" s="68"/>
      <c r="SHI51" s="68"/>
      <c r="SHJ51" s="68"/>
      <c r="SHK51" s="68"/>
      <c r="SHL51" s="68"/>
      <c r="SHM51" s="68"/>
      <c r="SHN51" s="68"/>
      <c r="SHO51" s="68"/>
      <c r="SHP51" s="68"/>
      <c r="SHQ51" s="68"/>
      <c r="SHR51" s="68"/>
      <c r="SHS51" s="68"/>
      <c r="SHT51" s="68"/>
      <c r="SHU51" s="68"/>
      <c r="SHV51" s="68"/>
      <c r="SHW51" s="68"/>
      <c r="SHX51" s="68"/>
      <c r="SHY51" s="68"/>
      <c r="SHZ51" s="68"/>
      <c r="SIA51" s="68"/>
      <c r="SIB51" s="68"/>
      <c r="SIC51" s="68"/>
      <c r="SID51" s="68"/>
      <c r="SIE51" s="68"/>
      <c r="SIF51" s="68"/>
      <c r="SIG51" s="68"/>
      <c r="SIH51" s="68"/>
      <c r="SII51" s="68"/>
      <c r="SIJ51" s="68"/>
      <c r="SIK51" s="68"/>
      <c r="SIL51" s="68"/>
      <c r="SIM51" s="68"/>
      <c r="SIN51" s="68"/>
      <c r="SIO51" s="68"/>
      <c r="SIP51" s="68"/>
      <c r="SIQ51" s="68"/>
      <c r="SIR51" s="68"/>
      <c r="SIS51" s="68"/>
      <c r="SIT51" s="68"/>
      <c r="SIU51" s="68"/>
      <c r="SIV51" s="68"/>
      <c r="SIW51" s="68"/>
      <c r="SIX51" s="68"/>
      <c r="SIY51" s="68"/>
      <c r="SIZ51" s="68"/>
      <c r="SJA51" s="68"/>
      <c r="SJB51" s="68"/>
      <c r="SJC51" s="68"/>
      <c r="SJD51" s="68"/>
      <c r="SJE51" s="68"/>
      <c r="SJF51" s="68"/>
      <c r="SJG51" s="68"/>
      <c r="SJH51" s="68"/>
      <c r="SJI51" s="68"/>
      <c r="SJJ51" s="68"/>
      <c r="SJK51" s="68"/>
      <c r="SJL51" s="68"/>
      <c r="SJM51" s="68"/>
      <c r="SJN51" s="68"/>
      <c r="SJO51" s="68"/>
      <c r="SJP51" s="68"/>
      <c r="SJQ51" s="68"/>
      <c r="SJR51" s="68"/>
      <c r="SJS51" s="68"/>
      <c r="SJT51" s="68"/>
      <c r="SJU51" s="68"/>
      <c r="SJV51" s="68"/>
      <c r="SJW51" s="68"/>
      <c r="SJX51" s="68"/>
      <c r="SJY51" s="68"/>
      <c r="SJZ51" s="68"/>
      <c r="SKA51" s="68"/>
      <c r="SKB51" s="68"/>
      <c r="SKC51" s="68"/>
      <c r="SKD51" s="68"/>
      <c r="SKE51" s="68"/>
      <c r="SKF51" s="68"/>
      <c r="SKG51" s="68"/>
      <c r="SKH51" s="68"/>
      <c r="SKI51" s="68"/>
      <c r="SKJ51" s="68"/>
      <c r="SKK51" s="68"/>
      <c r="SKL51" s="68"/>
      <c r="SKM51" s="68"/>
      <c r="SKN51" s="68"/>
      <c r="SKO51" s="68"/>
      <c r="SKP51" s="68"/>
      <c r="SKQ51" s="68"/>
      <c r="SKR51" s="68"/>
      <c r="SKS51" s="68"/>
      <c r="SKT51" s="68"/>
      <c r="SKU51" s="68"/>
      <c r="SKV51" s="68"/>
      <c r="SKW51" s="68"/>
      <c r="SKX51" s="68"/>
      <c r="SKY51" s="68"/>
      <c r="SKZ51" s="68"/>
      <c r="SLA51" s="68"/>
      <c r="SLB51" s="68"/>
      <c r="SLC51" s="68"/>
      <c r="SLD51" s="68"/>
      <c r="SLE51" s="68"/>
      <c r="SLF51" s="68"/>
      <c r="SLG51" s="68"/>
      <c r="SLH51" s="68"/>
      <c r="SLI51" s="68"/>
      <c r="SLJ51" s="68"/>
      <c r="SLK51" s="68"/>
      <c r="SLL51" s="68"/>
      <c r="SLM51" s="68"/>
      <c r="SLN51" s="68"/>
      <c r="SLO51" s="68"/>
      <c r="SLP51" s="68"/>
      <c r="SLQ51" s="68"/>
      <c r="SLR51" s="68"/>
      <c r="SLS51" s="68"/>
      <c r="SLT51" s="68"/>
      <c r="SLU51" s="68"/>
      <c r="SLV51" s="68"/>
      <c r="SLW51" s="68"/>
      <c r="SLX51" s="68"/>
      <c r="SLY51" s="68"/>
      <c r="SLZ51" s="68"/>
      <c r="SMA51" s="68"/>
      <c r="SMB51" s="68"/>
      <c r="SMC51" s="68"/>
      <c r="SMD51" s="68"/>
      <c r="SME51" s="68"/>
      <c r="SMF51" s="68"/>
      <c r="SMG51" s="68"/>
      <c r="SMH51" s="68"/>
      <c r="SMI51" s="68"/>
      <c r="SMJ51" s="68"/>
      <c r="SMK51" s="68"/>
      <c r="SML51" s="68"/>
      <c r="SMM51" s="68"/>
      <c r="SMN51" s="68"/>
      <c r="SMO51" s="68"/>
      <c r="SMP51" s="68"/>
      <c r="SMQ51" s="68"/>
      <c r="SMR51" s="68"/>
      <c r="SMS51" s="68"/>
      <c r="SMT51" s="68"/>
      <c r="SMU51" s="68"/>
      <c r="SMV51" s="68"/>
      <c r="SMW51" s="68"/>
      <c r="SMX51" s="68"/>
      <c r="SMY51" s="68"/>
      <c r="SMZ51" s="68"/>
      <c r="SNA51" s="68"/>
      <c r="SNB51" s="68"/>
      <c r="SNC51" s="68"/>
      <c r="SND51" s="68"/>
      <c r="SNE51" s="68"/>
      <c r="SNF51" s="68"/>
      <c r="SNG51" s="68"/>
      <c r="SNH51" s="68"/>
      <c r="SNI51" s="68"/>
      <c r="SNJ51" s="68"/>
      <c r="SNK51" s="68"/>
      <c r="SNL51" s="68"/>
      <c r="SNM51" s="68"/>
      <c r="SNN51" s="68"/>
      <c r="SNO51" s="68"/>
      <c r="SNP51" s="68"/>
      <c r="SNQ51" s="68"/>
      <c r="SNR51" s="68"/>
      <c r="SNS51" s="68"/>
      <c r="SNT51" s="68"/>
      <c r="SNU51" s="68"/>
      <c r="SNV51" s="68"/>
      <c r="SNW51" s="68"/>
      <c r="SNX51" s="68"/>
      <c r="SNY51" s="68"/>
      <c r="SNZ51" s="68"/>
      <c r="SOA51" s="68"/>
      <c r="SOB51" s="68"/>
      <c r="SOC51" s="68"/>
      <c r="SOD51" s="68"/>
      <c r="SOE51" s="68"/>
      <c r="SOF51" s="68"/>
      <c r="SOG51" s="68"/>
      <c r="SOH51" s="68"/>
      <c r="SOI51" s="68"/>
      <c r="SOJ51" s="68"/>
      <c r="SOK51" s="68"/>
      <c r="SOL51" s="68"/>
      <c r="SOM51" s="68"/>
      <c r="SON51" s="68"/>
      <c r="SOO51" s="68"/>
      <c r="SOP51" s="68"/>
      <c r="SOQ51" s="68"/>
      <c r="SOR51" s="68"/>
      <c r="SOS51" s="68"/>
      <c r="SOT51" s="68"/>
      <c r="SOU51" s="68"/>
      <c r="SOV51" s="68"/>
      <c r="SOW51" s="68"/>
      <c r="SOX51" s="68"/>
      <c r="SOY51" s="68"/>
      <c r="SOZ51" s="68"/>
      <c r="SPA51" s="68"/>
      <c r="SPB51" s="68"/>
      <c r="SPC51" s="68"/>
      <c r="SPD51" s="68"/>
      <c r="SPE51" s="68"/>
      <c r="SPF51" s="68"/>
      <c r="SPG51" s="68"/>
      <c r="SPH51" s="68"/>
      <c r="SPI51" s="68"/>
      <c r="SPJ51" s="68"/>
      <c r="SPK51" s="68"/>
      <c r="SPL51" s="68"/>
      <c r="SPM51" s="68"/>
      <c r="SPN51" s="68"/>
      <c r="SPO51" s="68"/>
      <c r="SPP51" s="68"/>
      <c r="SPQ51" s="68"/>
      <c r="SPR51" s="68"/>
      <c r="SPS51" s="68"/>
      <c r="SPT51" s="68"/>
      <c r="SPU51" s="68"/>
      <c r="SPV51" s="68"/>
      <c r="SPW51" s="68"/>
      <c r="SPX51" s="68"/>
      <c r="SPY51" s="68"/>
      <c r="SPZ51" s="68"/>
      <c r="SQA51" s="68"/>
      <c r="SQB51" s="68"/>
      <c r="SQC51" s="68"/>
      <c r="SQD51" s="68"/>
      <c r="SQE51" s="68"/>
      <c r="SQF51" s="68"/>
      <c r="SQG51" s="68"/>
      <c r="SQH51" s="68"/>
      <c r="SQI51" s="68"/>
      <c r="SQJ51" s="68"/>
      <c r="SQK51" s="68"/>
      <c r="SQL51" s="68"/>
      <c r="SQM51" s="68"/>
      <c r="SQN51" s="68"/>
      <c r="SQO51" s="68"/>
      <c r="SQP51" s="68"/>
      <c r="SQQ51" s="68"/>
      <c r="SQR51" s="68"/>
      <c r="SQS51" s="68"/>
      <c r="SQT51" s="68"/>
      <c r="SQU51" s="68"/>
      <c r="SQV51" s="68"/>
      <c r="SQW51" s="68"/>
      <c r="SQX51" s="68"/>
      <c r="SQY51" s="68"/>
      <c r="SQZ51" s="68"/>
      <c r="SRA51" s="68"/>
      <c r="SRB51" s="68"/>
      <c r="SRC51" s="68"/>
      <c r="SRD51" s="68"/>
      <c r="SRE51" s="68"/>
      <c r="SRF51" s="68"/>
      <c r="SRG51" s="68"/>
      <c r="SRH51" s="68"/>
      <c r="SRI51" s="68"/>
      <c r="SRJ51" s="68"/>
      <c r="SRK51" s="68"/>
      <c r="SRL51" s="68"/>
      <c r="SRM51" s="68"/>
      <c r="SRN51" s="68"/>
      <c r="SRO51" s="68"/>
      <c r="SRP51" s="68"/>
      <c r="SRQ51" s="68"/>
      <c r="SRR51" s="68"/>
      <c r="SRS51" s="68"/>
      <c r="SRT51" s="68"/>
      <c r="SRU51" s="68"/>
      <c r="SRV51" s="68"/>
      <c r="SRW51" s="68"/>
      <c r="SRX51" s="68"/>
      <c r="SRY51" s="68"/>
      <c r="SRZ51" s="68"/>
      <c r="SSA51" s="68"/>
      <c r="SSB51" s="68"/>
      <c r="SSC51" s="68"/>
      <c r="SSD51" s="68"/>
      <c r="SSE51" s="68"/>
      <c r="SSF51" s="68"/>
      <c r="SSG51" s="68"/>
      <c r="SSH51" s="68"/>
      <c r="SSI51" s="68"/>
      <c r="SSJ51" s="68"/>
      <c r="SSK51" s="68"/>
      <c r="SSL51" s="68"/>
      <c r="SSM51" s="68"/>
      <c r="SSN51" s="68"/>
      <c r="SSO51" s="68"/>
      <c r="SSP51" s="68"/>
      <c r="SSQ51" s="68"/>
      <c r="SSR51" s="68"/>
      <c r="SSS51" s="68"/>
      <c r="SST51" s="68"/>
      <c r="SSU51" s="68"/>
      <c r="SSV51" s="68"/>
      <c r="SSW51" s="68"/>
      <c r="SSX51" s="68"/>
      <c r="SSY51" s="68"/>
      <c r="SSZ51" s="68"/>
      <c r="STA51" s="68"/>
      <c r="STB51" s="68"/>
      <c r="STC51" s="68"/>
      <c r="STD51" s="68"/>
      <c r="STE51" s="68"/>
      <c r="STF51" s="68"/>
      <c r="STG51" s="68"/>
      <c r="STH51" s="68"/>
      <c r="STI51" s="68"/>
      <c r="STJ51" s="68"/>
      <c r="STK51" s="68"/>
      <c r="STL51" s="68"/>
      <c r="STM51" s="68"/>
      <c r="STN51" s="68"/>
      <c r="STO51" s="68"/>
      <c r="STP51" s="68"/>
      <c r="STQ51" s="68"/>
      <c r="STR51" s="68"/>
      <c r="STS51" s="68"/>
      <c r="STT51" s="68"/>
      <c r="STU51" s="68"/>
      <c r="STV51" s="68"/>
      <c r="STW51" s="68"/>
      <c r="STX51" s="68"/>
      <c r="STY51" s="68"/>
      <c r="STZ51" s="68"/>
      <c r="SUA51" s="68"/>
      <c r="SUB51" s="68"/>
      <c r="SUC51" s="68"/>
      <c r="SUD51" s="68"/>
      <c r="SUE51" s="68"/>
      <c r="SUF51" s="68"/>
      <c r="SUG51" s="68"/>
      <c r="SUH51" s="68"/>
      <c r="SUI51" s="68"/>
      <c r="SUJ51" s="68"/>
      <c r="SUK51" s="68"/>
      <c r="SUL51" s="68"/>
      <c r="SUM51" s="68"/>
      <c r="SUN51" s="68"/>
      <c r="SUO51" s="68"/>
      <c r="SUP51" s="68"/>
      <c r="SUQ51" s="68"/>
      <c r="SUR51" s="68"/>
      <c r="SUS51" s="68"/>
      <c r="SUT51" s="68"/>
      <c r="SUU51" s="68"/>
      <c r="SUV51" s="68"/>
      <c r="SUW51" s="68"/>
      <c r="SUX51" s="68"/>
      <c r="SUY51" s="68"/>
      <c r="SUZ51" s="68"/>
      <c r="SVA51" s="68"/>
      <c r="SVB51" s="68"/>
      <c r="SVC51" s="68"/>
      <c r="SVD51" s="68"/>
      <c r="SVE51" s="68"/>
      <c r="SVF51" s="68"/>
      <c r="SVG51" s="68"/>
      <c r="SVH51" s="68"/>
      <c r="SVI51" s="68"/>
      <c r="SVJ51" s="68"/>
      <c r="SVK51" s="68"/>
      <c r="SVL51" s="68"/>
      <c r="SVM51" s="68"/>
      <c r="SVN51" s="68"/>
      <c r="SVO51" s="68"/>
      <c r="SVP51" s="68"/>
      <c r="SVQ51" s="68"/>
      <c r="SVR51" s="68"/>
      <c r="SVS51" s="68"/>
      <c r="SVT51" s="68"/>
      <c r="SVU51" s="68"/>
      <c r="SVV51" s="68"/>
      <c r="SVW51" s="68"/>
      <c r="SVX51" s="68"/>
      <c r="SVY51" s="68"/>
      <c r="SVZ51" s="68"/>
      <c r="SWA51" s="68"/>
      <c r="SWB51" s="68"/>
      <c r="SWC51" s="68"/>
      <c r="SWD51" s="68"/>
      <c r="SWE51" s="68"/>
      <c r="SWF51" s="68"/>
      <c r="SWG51" s="68"/>
      <c r="SWH51" s="68"/>
      <c r="SWI51" s="68"/>
      <c r="SWJ51" s="68"/>
      <c r="SWK51" s="68"/>
      <c r="SWL51" s="68"/>
      <c r="SWM51" s="68"/>
      <c r="SWN51" s="68"/>
      <c r="SWO51" s="68"/>
      <c r="SWP51" s="68"/>
      <c r="SWQ51" s="68"/>
      <c r="SWR51" s="68"/>
      <c r="SWS51" s="68"/>
      <c r="SWT51" s="68"/>
      <c r="SWU51" s="68"/>
      <c r="SWV51" s="68"/>
      <c r="SWW51" s="68"/>
      <c r="SWX51" s="68"/>
      <c r="SWY51" s="68"/>
      <c r="SWZ51" s="68"/>
      <c r="SXA51" s="68"/>
      <c r="SXB51" s="68"/>
      <c r="SXC51" s="68"/>
      <c r="SXD51" s="68"/>
      <c r="SXE51" s="68"/>
      <c r="SXF51" s="68"/>
      <c r="SXG51" s="68"/>
      <c r="SXH51" s="68"/>
      <c r="SXI51" s="68"/>
      <c r="SXJ51" s="68"/>
      <c r="SXK51" s="68"/>
      <c r="SXL51" s="68"/>
      <c r="SXM51" s="68"/>
      <c r="SXN51" s="68"/>
      <c r="SXO51" s="68"/>
      <c r="SXP51" s="68"/>
      <c r="SXQ51" s="68"/>
      <c r="SXR51" s="68"/>
      <c r="SXS51" s="68"/>
      <c r="SXT51" s="68"/>
      <c r="SXU51" s="68"/>
      <c r="SXV51" s="68"/>
      <c r="SXW51" s="68"/>
      <c r="SXX51" s="68"/>
      <c r="SXY51" s="68"/>
      <c r="SXZ51" s="68"/>
      <c r="SYA51" s="68"/>
      <c r="SYB51" s="68"/>
      <c r="SYC51" s="68"/>
      <c r="SYD51" s="68"/>
      <c r="SYE51" s="68"/>
      <c r="SYF51" s="68"/>
      <c r="SYG51" s="68"/>
      <c r="SYH51" s="68"/>
      <c r="SYI51" s="68"/>
      <c r="SYJ51" s="68"/>
      <c r="SYK51" s="68"/>
      <c r="SYL51" s="68"/>
      <c r="SYM51" s="68"/>
      <c r="SYN51" s="68"/>
      <c r="SYO51" s="68"/>
      <c r="SYP51" s="68"/>
      <c r="SYQ51" s="68"/>
      <c r="SYR51" s="68"/>
      <c r="SYS51" s="68"/>
      <c r="SYT51" s="68"/>
      <c r="SYU51" s="68"/>
      <c r="SYV51" s="68"/>
      <c r="SYW51" s="68"/>
      <c r="SYX51" s="68"/>
      <c r="SYY51" s="68"/>
      <c r="SYZ51" s="68"/>
      <c r="SZA51" s="68"/>
      <c r="SZB51" s="68"/>
      <c r="SZC51" s="68"/>
      <c r="SZD51" s="68"/>
      <c r="SZE51" s="68"/>
      <c r="SZF51" s="68"/>
      <c r="SZG51" s="68"/>
      <c r="SZH51" s="68"/>
      <c r="SZI51" s="68"/>
      <c r="SZJ51" s="68"/>
      <c r="SZK51" s="68"/>
      <c r="SZL51" s="68"/>
      <c r="SZM51" s="68"/>
      <c r="SZN51" s="68"/>
      <c r="SZO51" s="68"/>
      <c r="SZP51" s="68"/>
      <c r="SZQ51" s="68"/>
      <c r="SZR51" s="68"/>
      <c r="SZS51" s="68"/>
      <c r="SZT51" s="68"/>
      <c r="SZU51" s="68"/>
      <c r="SZV51" s="68"/>
      <c r="SZW51" s="68"/>
      <c r="SZX51" s="68"/>
      <c r="SZY51" s="68"/>
      <c r="SZZ51" s="68"/>
      <c r="TAA51" s="68"/>
      <c r="TAB51" s="68"/>
      <c r="TAC51" s="68"/>
      <c r="TAD51" s="68"/>
      <c r="TAE51" s="68"/>
      <c r="TAF51" s="68"/>
      <c r="TAG51" s="68"/>
      <c r="TAH51" s="68"/>
      <c r="TAI51" s="68"/>
      <c r="TAJ51" s="68"/>
      <c r="TAK51" s="68"/>
      <c r="TAL51" s="68"/>
      <c r="TAM51" s="68"/>
      <c r="TAN51" s="68"/>
      <c r="TAO51" s="68"/>
      <c r="TAP51" s="68"/>
      <c r="TAQ51" s="68"/>
      <c r="TAR51" s="68"/>
      <c r="TAS51" s="68"/>
      <c r="TAT51" s="68"/>
      <c r="TAU51" s="68"/>
      <c r="TAV51" s="68"/>
      <c r="TAW51" s="68"/>
      <c r="TAX51" s="68"/>
      <c r="TAY51" s="68"/>
      <c r="TAZ51" s="68"/>
      <c r="TBA51" s="68"/>
      <c r="TBB51" s="68"/>
      <c r="TBC51" s="68"/>
      <c r="TBD51" s="68"/>
      <c r="TBE51" s="68"/>
      <c r="TBF51" s="68"/>
      <c r="TBG51" s="68"/>
      <c r="TBH51" s="68"/>
      <c r="TBI51" s="68"/>
      <c r="TBJ51" s="68"/>
      <c r="TBK51" s="68"/>
      <c r="TBL51" s="68"/>
      <c r="TBM51" s="68"/>
      <c r="TBN51" s="68"/>
      <c r="TBO51" s="68"/>
      <c r="TBP51" s="68"/>
      <c r="TBQ51" s="68"/>
      <c r="TBR51" s="68"/>
      <c r="TBS51" s="68"/>
      <c r="TBT51" s="68"/>
      <c r="TBU51" s="68"/>
      <c r="TBV51" s="68"/>
      <c r="TBW51" s="68"/>
      <c r="TBX51" s="68"/>
      <c r="TBY51" s="68"/>
      <c r="TBZ51" s="68"/>
      <c r="TCA51" s="68"/>
      <c r="TCB51" s="68"/>
      <c r="TCC51" s="68"/>
      <c r="TCD51" s="68"/>
      <c r="TCE51" s="68"/>
      <c r="TCF51" s="68"/>
      <c r="TCG51" s="68"/>
      <c r="TCH51" s="68"/>
      <c r="TCI51" s="68"/>
      <c r="TCJ51" s="68"/>
      <c r="TCK51" s="68"/>
      <c r="TCL51" s="68"/>
      <c r="TCM51" s="68"/>
      <c r="TCN51" s="68"/>
      <c r="TCO51" s="68"/>
      <c r="TCP51" s="68"/>
      <c r="TCQ51" s="68"/>
      <c r="TCR51" s="68"/>
      <c r="TCS51" s="68"/>
      <c r="TCT51" s="68"/>
      <c r="TCU51" s="68"/>
      <c r="TCV51" s="68"/>
      <c r="TCW51" s="68"/>
      <c r="TCX51" s="68"/>
      <c r="TCY51" s="68"/>
      <c r="TCZ51" s="68"/>
      <c r="TDA51" s="68"/>
      <c r="TDB51" s="68"/>
      <c r="TDC51" s="68"/>
      <c r="TDD51" s="68"/>
      <c r="TDE51" s="68"/>
      <c r="TDF51" s="68"/>
      <c r="TDG51" s="68"/>
      <c r="TDH51" s="68"/>
      <c r="TDI51" s="68"/>
      <c r="TDJ51" s="68"/>
      <c r="TDK51" s="68"/>
      <c r="TDL51" s="68"/>
      <c r="TDM51" s="68"/>
      <c r="TDN51" s="68"/>
      <c r="TDO51" s="68"/>
      <c r="TDP51" s="68"/>
      <c r="TDQ51" s="68"/>
      <c r="TDR51" s="68"/>
      <c r="TDS51" s="68"/>
      <c r="TDT51" s="68"/>
      <c r="TDU51" s="68"/>
      <c r="TDV51" s="68"/>
      <c r="TDW51" s="68"/>
      <c r="TDX51" s="68"/>
      <c r="TDY51" s="68"/>
      <c r="TDZ51" s="68"/>
      <c r="TEA51" s="68"/>
      <c r="TEB51" s="68"/>
      <c r="TEC51" s="68"/>
      <c r="TED51" s="68"/>
      <c r="TEE51" s="68"/>
      <c r="TEF51" s="68"/>
      <c r="TEG51" s="68"/>
      <c r="TEH51" s="68"/>
      <c r="TEI51" s="68"/>
      <c r="TEJ51" s="68"/>
      <c r="TEK51" s="68"/>
      <c r="TEL51" s="68"/>
      <c r="TEM51" s="68"/>
      <c r="TEN51" s="68"/>
      <c r="TEO51" s="68"/>
      <c r="TEP51" s="68"/>
      <c r="TEQ51" s="68"/>
      <c r="TER51" s="68"/>
      <c r="TES51" s="68"/>
      <c r="TET51" s="68"/>
      <c r="TEU51" s="68"/>
      <c r="TEV51" s="68"/>
      <c r="TEW51" s="68"/>
      <c r="TEX51" s="68"/>
      <c r="TEY51" s="68"/>
      <c r="TEZ51" s="68"/>
      <c r="TFA51" s="68"/>
      <c r="TFB51" s="68"/>
      <c r="TFC51" s="68"/>
      <c r="TFD51" s="68"/>
      <c r="TFE51" s="68"/>
      <c r="TFF51" s="68"/>
      <c r="TFG51" s="68"/>
      <c r="TFH51" s="68"/>
      <c r="TFI51" s="68"/>
      <c r="TFJ51" s="68"/>
      <c r="TFK51" s="68"/>
      <c r="TFL51" s="68"/>
      <c r="TFM51" s="68"/>
      <c r="TFN51" s="68"/>
      <c r="TFO51" s="68"/>
      <c r="TFP51" s="68"/>
      <c r="TFQ51" s="68"/>
      <c r="TFR51" s="68"/>
      <c r="TFS51" s="68"/>
      <c r="TFT51" s="68"/>
      <c r="TFU51" s="68"/>
      <c r="TFV51" s="68"/>
      <c r="TFW51" s="68"/>
      <c r="TFX51" s="68"/>
      <c r="TFY51" s="68"/>
      <c r="TFZ51" s="68"/>
      <c r="TGA51" s="68"/>
      <c r="TGB51" s="68"/>
      <c r="TGC51" s="68"/>
      <c r="TGD51" s="68"/>
      <c r="TGE51" s="68"/>
      <c r="TGF51" s="68"/>
      <c r="TGG51" s="68"/>
      <c r="TGH51" s="68"/>
      <c r="TGI51" s="68"/>
      <c r="TGJ51" s="68"/>
      <c r="TGK51" s="68"/>
      <c r="TGL51" s="68"/>
      <c r="TGM51" s="68"/>
      <c r="TGN51" s="68"/>
      <c r="TGO51" s="68"/>
      <c r="TGP51" s="68"/>
      <c r="TGQ51" s="68"/>
      <c r="TGR51" s="68"/>
      <c r="TGS51" s="68"/>
      <c r="TGT51" s="68"/>
      <c r="TGU51" s="68"/>
      <c r="TGV51" s="68"/>
      <c r="TGW51" s="68"/>
      <c r="TGX51" s="68"/>
      <c r="TGY51" s="68"/>
      <c r="TGZ51" s="68"/>
      <c r="THA51" s="68"/>
      <c r="THB51" s="68"/>
      <c r="THC51" s="68"/>
      <c r="THD51" s="68"/>
      <c r="THE51" s="68"/>
      <c r="THF51" s="68"/>
      <c r="THG51" s="68"/>
      <c r="THH51" s="68"/>
      <c r="THI51" s="68"/>
      <c r="THJ51" s="68"/>
      <c r="THK51" s="68"/>
      <c r="THL51" s="68"/>
      <c r="THM51" s="68"/>
      <c r="THN51" s="68"/>
      <c r="THO51" s="68"/>
      <c r="THP51" s="68"/>
      <c r="THQ51" s="68"/>
      <c r="THR51" s="68"/>
      <c r="THS51" s="68"/>
      <c r="THT51" s="68"/>
      <c r="THU51" s="68"/>
      <c r="THV51" s="68"/>
      <c r="THW51" s="68"/>
      <c r="THX51" s="68"/>
      <c r="THY51" s="68"/>
      <c r="THZ51" s="68"/>
      <c r="TIA51" s="68"/>
      <c r="TIB51" s="68"/>
      <c r="TIC51" s="68"/>
      <c r="TID51" s="68"/>
      <c r="TIE51" s="68"/>
      <c r="TIF51" s="68"/>
      <c r="TIG51" s="68"/>
      <c r="TIH51" s="68"/>
      <c r="TII51" s="68"/>
      <c r="TIJ51" s="68"/>
      <c r="TIK51" s="68"/>
      <c r="TIL51" s="68"/>
      <c r="TIM51" s="68"/>
      <c r="TIN51" s="68"/>
      <c r="TIO51" s="68"/>
      <c r="TIP51" s="68"/>
      <c r="TIQ51" s="68"/>
      <c r="TIR51" s="68"/>
      <c r="TIS51" s="68"/>
      <c r="TIT51" s="68"/>
      <c r="TIU51" s="68"/>
      <c r="TIV51" s="68"/>
      <c r="TIW51" s="68"/>
      <c r="TIX51" s="68"/>
      <c r="TIY51" s="68"/>
      <c r="TIZ51" s="68"/>
      <c r="TJA51" s="68"/>
      <c r="TJB51" s="68"/>
      <c r="TJC51" s="68"/>
      <c r="TJD51" s="68"/>
      <c r="TJE51" s="68"/>
      <c r="TJF51" s="68"/>
      <c r="TJG51" s="68"/>
      <c r="TJH51" s="68"/>
      <c r="TJI51" s="68"/>
      <c r="TJJ51" s="68"/>
      <c r="TJK51" s="68"/>
      <c r="TJL51" s="68"/>
      <c r="TJM51" s="68"/>
      <c r="TJN51" s="68"/>
      <c r="TJO51" s="68"/>
      <c r="TJP51" s="68"/>
      <c r="TJQ51" s="68"/>
      <c r="TJR51" s="68"/>
      <c r="TJS51" s="68"/>
      <c r="TJT51" s="68"/>
      <c r="TJU51" s="68"/>
      <c r="TJV51" s="68"/>
      <c r="TJW51" s="68"/>
      <c r="TJX51" s="68"/>
      <c r="TJY51" s="68"/>
      <c r="TJZ51" s="68"/>
      <c r="TKA51" s="68"/>
      <c r="TKB51" s="68"/>
      <c r="TKC51" s="68"/>
      <c r="TKD51" s="68"/>
      <c r="TKE51" s="68"/>
      <c r="TKF51" s="68"/>
      <c r="TKG51" s="68"/>
      <c r="TKH51" s="68"/>
      <c r="TKI51" s="68"/>
      <c r="TKJ51" s="68"/>
      <c r="TKK51" s="68"/>
      <c r="TKL51" s="68"/>
      <c r="TKM51" s="68"/>
      <c r="TKN51" s="68"/>
      <c r="TKO51" s="68"/>
      <c r="TKP51" s="68"/>
      <c r="TKQ51" s="68"/>
      <c r="TKR51" s="68"/>
      <c r="TKS51" s="68"/>
      <c r="TKT51" s="68"/>
      <c r="TKU51" s="68"/>
      <c r="TKV51" s="68"/>
      <c r="TKW51" s="68"/>
      <c r="TKX51" s="68"/>
      <c r="TKY51" s="68"/>
      <c r="TKZ51" s="68"/>
      <c r="TLA51" s="68"/>
      <c r="TLB51" s="68"/>
      <c r="TLC51" s="68"/>
      <c r="TLD51" s="68"/>
      <c r="TLE51" s="68"/>
      <c r="TLF51" s="68"/>
      <c r="TLG51" s="68"/>
      <c r="TLH51" s="68"/>
      <c r="TLI51" s="68"/>
      <c r="TLJ51" s="68"/>
      <c r="TLK51" s="68"/>
      <c r="TLL51" s="68"/>
      <c r="TLM51" s="68"/>
      <c r="TLN51" s="68"/>
      <c r="TLO51" s="68"/>
      <c r="TLP51" s="68"/>
      <c r="TLQ51" s="68"/>
      <c r="TLR51" s="68"/>
      <c r="TLS51" s="68"/>
      <c r="TLT51" s="68"/>
      <c r="TLU51" s="68"/>
      <c r="TLV51" s="68"/>
      <c r="TLW51" s="68"/>
      <c r="TLX51" s="68"/>
      <c r="TLY51" s="68"/>
      <c r="TLZ51" s="68"/>
      <c r="TMA51" s="68"/>
      <c r="TMB51" s="68"/>
      <c r="TMC51" s="68"/>
      <c r="TMD51" s="68"/>
      <c r="TME51" s="68"/>
      <c r="TMF51" s="68"/>
      <c r="TMG51" s="68"/>
      <c r="TMH51" s="68"/>
      <c r="TMI51" s="68"/>
      <c r="TMJ51" s="68"/>
      <c r="TMK51" s="68"/>
      <c r="TML51" s="68"/>
      <c r="TMM51" s="68"/>
      <c r="TMN51" s="68"/>
      <c r="TMO51" s="68"/>
      <c r="TMP51" s="68"/>
      <c r="TMQ51" s="68"/>
      <c r="TMR51" s="68"/>
      <c r="TMS51" s="68"/>
      <c r="TMT51" s="68"/>
      <c r="TMU51" s="68"/>
      <c r="TMV51" s="68"/>
      <c r="TMW51" s="68"/>
      <c r="TMX51" s="68"/>
      <c r="TMY51" s="68"/>
      <c r="TMZ51" s="68"/>
      <c r="TNA51" s="68"/>
      <c r="TNB51" s="68"/>
      <c r="TNC51" s="68"/>
      <c r="TND51" s="68"/>
      <c r="TNE51" s="68"/>
      <c r="TNF51" s="68"/>
      <c r="TNG51" s="68"/>
      <c r="TNH51" s="68"/>
      <c r="TNI51" s="68"/>
      <c r="TNJ51" s="68"/>
      <c r="TNK51" s="68"/>
      <c r="TNL51" s="68"/>
      <c r="TNM51" s="68"/>
      <c r="TNN51" s="68"/>
      <c r="TNO51" s="68"/>
      <c r="TNP51" s="68"/>
      <c r="TNQ51" s="68"/>
      <c r="TNR51" s="68"/>
      <c r="TNS51" s="68"/>
      <c r="TNT51" s="68"/>
      <c r="TNU51" s="68"/>
      <c r="TNV51" s="68"/>
      <c r="TNW51" s="68"/>
      <c r="TNX51" s="68"/>
      <c r="TNY51" s="68"/>
      <c r="TNZ51" s="68"/>
      <c r="TOA51" s="68"/>
      <c r="TOB51" s="68"/>
      <c r="TOC51" s="68"/>
      <c r="TOD51" s="68"/>
      <c r="TOE51" s="68"/>
      <c r="TOF51" s="68"/>
      <c r="TOG51" s="68"/>
      <c r="TOH51" s="68"/>
      <c r="TOI51" s="68"/>
      <c r="TOJ51" s="68"/>
      <c r="TOK51" s="68"/>
      <c r="TOL51" s="68"/>
      <c r="TOM51" s="68"/>
      <c r="TON51" s="68"/>
      <c r="TOO51" s="68"/>
      <c r="TOP51" s="68"/>
      <c r="TOQ51" s="68"/>
      <c r="TOR51" s="68"/>
      <c r="TOS51" s="68"/>
      <c r="TOT51" s="68"/>
      <c r="TOU51" s="68"/>
      <c r="TOV51" s="68"/>
      <c r="TOW51" s="68"/>
      <c r="TOX51" s="68"/>
      <c r="TOY51" s="68"/>
      <c r="TOZ51" s="68"/>
      <c r="TPA51" s="68"/>
      <c r="TPB51" s="68"/>
      <c r="TPC51" s="68"/>
      <c r="TPD51" s="68"/>
      <c r="TPE51" s="68"/>
      <c r="TPF51" s="68"/>
      <c r="TPG51" s="68"/>
      <c r="TPH51" s="68"/>
      <c r="TPI51" s="68"/>
      <c r="TPJ51" s="68"/>
      <c r="TPK51" s="68"/>
      <c r="TPL51" s="68"/>
      <c r="TPM51" s="68"/>
      <c r="TPN51" s="68"/>
      <c r="TPO51" s="68"/>
      <c r="TPP51" s="68"/>
      <c r="TPQ51" s="68"/>
      <c r="TPR51" s="68"/>
      <c r="TPS51" s="68"/>
      <c r="TPT51" s="68"/>
      <c r="TPU51" s="68"/>
      <c r="TPV51" s="68"/>
      <c r="TPW51" s="68"/>
      <c r="TPX51" s="68"/>
      <c r="TPY51" s="68"/>
      <c r="TPZ51" s="68"/>
      <c r="TQA51" s="68"/>
      <c r="TQB51" s="68"/>
      <c r="TQC51" s="68"/>
      <c r="TQD51" s="68"/>
      <c r="TQE51" s="68"/>
      <c r="TQF51" s="68"/>
      <c r="TQG51" s="68"/>
      <c r="TQH51" s="68"/>
      <c r="TQI51" s="68"/>
      <c r="TQJ51" s="68"/>
      <c r="TQK51" s="68"/>
      <c r="TQL51" s="68"/>
      <c r="TQM51" s="68"/>
      <c r="TQN51" s="68"/>
      <c r="TQO51" s="68"/>
      <c r="TQP51" s="68"/>
      <c r="TQQ51" s="68"/>
      <c r="TQR51" s="68"/>
      <c r="TQS51" s="68"/>
      <c r="TQT51" s="68"/>
      <c r="TQU51" s="68"/>
      <c r="TQV51" s="68"/>
      <c r="TQW51" s="68"/>
      <c r="TQX51" s="68"/>
      <c r="TQY51" s="68"/>
      <c r="TQZ51" s="68"/>
      <c r="TRA51" s="68"/>
      <c r="TRB51" s="68"/>
      <c r="TRC51" s="68"/>
      <c r="TRD51" s="68"/>
      <c r="TRE51" s="68"/>
      <c r="TRF51" s="68"/>
      <c r="TRG51" s="68"/>
      <c r="TRH51" s="68"/>
      <c r="TRI51" s="68"/>
      <c r="TRJ51" s="68"/>
      <c r="TRK51" s="68"/>
      <c r="TRL51" s="68"/>
      <c r="TRM51" s="68"/>
      <c r="TRN51" s="68"/>
      <c r="TRO51" s="68"/>
      <c r="TRP51" s="68"/>
      <c r="TRQ51" s="68"/>
      <c r="TRR51" s="68"/>
      <c r="TRS51" s="68"/>
      <c r="TRT51" s="68"/>
      <c r="TRU51" s="68"/>
      <c r="TRV51" s="68"/>
      <c r="TRW51" s="68"/>
      <c r="TRX51" s="68"/>
      <c r="TRY51" s="68"/>
      <c r="TRZ51" s="68"/>
      <c r="TSA51" s="68"/>
      <c r="TSB51" s="68"/>
      <c r="TSC51" s="68"/>
      <c r="TSD51" s="68"/>
      <c r="TSE51" s="68"/>
      <c r="TSF51" s="68"/>
      <c r="TSG51" s="68"/>
      <c r="TSH51" s="68"/>
      <c r="TSI51" s="68"/>
      <c r="TSJ51" s="68"/>
      <c r="TSK51" s="68"/>
      <c r="TSL51" s="68"/>
      <c r="TSM51" s="68"/>
      <c r="TSN51" s="68"/>
      <c r="TSO51" s="68"/>
      <c r="TSP51" s="68"/>
      <c r="TSQ51" s="68"/>
      <c r="TSR51" s="68"/>
      <c r="TSS51" s="68"/>
      <c r="TST51" s="68"/>
      <c r="TSU51" s="68"/>
      <c r="TSV51" s="68"/>
      <c r="TSW51" s="68"/>
      <c r="TSX51" s="68"/>
      <c r="TSY51" s="68"/>
      <c r="TSZ51" s="68"/>
      <c r="TTA51" s="68"/>
      <c r="TTB51" s="68"/>
      <c r="TTC51" s="68"/>
      <c r="TTD51" s="68"/>
      <c r="TTE51" s="68"/>
      <c r="TTF51" s="68"/>
      <c r="TTG51" s="68"/>
      <c r="TTH51" s="68"/>
      <c r="TTI51" s="68"/>
      <c r="TTJ51" s="68"/>
      <c r="TTK51" s="68"/>
      <c r="TTL51" s="68"/>
      <c r="TTM51" s="68"/>
      <c r="TTN51" s="68"/>
      <c r="TTO51" s="68"/>
      <c r="TTP51" s="68"/>
      <c r="TTQ51" s="68"/>
      <c r="TTR51" s="68"/>
      <c r="TTS51" s="68"/>
      <c r="TTT51" s="68"/>
      <c r="TTU51" s="68"/>
      <c r="TTV51" s="68"/>
      <c r="TTW51" s="68"/>
      <c r="TTX51" s="68"/>
      <c r="TTY51" s="68"/>
      <c r="TTZ51" s="68"/>
      <c r="TUA51" s="68"/>
      <c r="TUB51" s="68"/>
      <c r="TUC51" s="68"/>
      <c r="TUD51" s="68"/>
      <c r="TUE51" s="68"/>
      <c r="TUF51" s="68"/>
      <c r="TUG51" s="68"/>
      <c r="TUH51" s="68"/>
      <c r="TUI51" s="68"/>
      <c r="TUJ51" s="68"/>
      <c r="TUK51" s="68"/>
      <c r="TUL51" s="68"/>
      <c r="TUM51" s="68"/>
      <c r="TUN51" s="68"/>
      <c r="TUO51" s="68"/>
      <c r="TUP51" s="68"/>
      <c r="TUQ51" s="68"/>
      <c r="TUR51" s="68"/>
      <c r="TUS51" s="68"/>
      <c r="TUT51" s="68"/>
      <c r="TUU51" s="68"/>
      <c r="TUV51" s="68"/>
      <c r="TUW51" s="68"/>
      <c r="TUX51" s="68"/>
      <c r="TUY51" s="68"/>
      <c r="TUZ51" s="68"/>
      <c r="TVA51" s="68"/>
      <c r="TVB51" s="68"/>
      <c r="TVC51" s="68"/>
      <c r="TVD51" s="68"/>
      <c r="TVE51" s="68"/>
      <c r="TVF51" s="68"/>
      <c r="TVG51" s="68"/>
      <c r="TVH51" s="68"/>
      <c r="TVI51" s="68"/>
      <c r="TVJ51" s="68"/>
      <c r="TVK51" s="68"/>
      <c r="TVL51" s="68"/>
      <c r="TVM51" s="68"/>
      <c r="TVN51" s="68"/>
      <c r="TVO51" s="68"/>
      <c r="TVP51" s="68"/>
      <c r="TVQ51" s="68"/>
      <c r="TVR51" s="68"/>
      <c r="TVS51" s="68"/>
      <c r="TVT51" s="68"/>
      <c r="TVU51" s="68"/>
      <c r="TVV51" s="68"/>
      <c r="TVW51" s="68"/>
      <c r="TVX51" s="68"/>
      <c r="TVY51" s="68"/>
      <c r="TVZ51" s="68"/>
      <c r="TWA51" s="68"/>
      <c r="TWB51" s="68"/>
      <c r="TWC51" s="68"/>
      <c r="TWD51" s="68"/>
      <c r="TWE51" s="68"/>
      <c r="TWF51" s="68"/>
      <c r="TWG51" s="68"/>
      <c r="TWH51" s="68"/>
      <c r="TWI51" s="68"/>
      <c r="TWJ51" s="68"/>
      <c r="TWK51" s="68"/>
      <c r="TWL51" s="68"/>
      <c r="TWM51" s="68"/>
      <c r="TWN51" s="68"/>
      <c r="TWO51" s="68"/>
      <c r="TWP51" s="68"/>
      <c r="TWQ51" s="68"/>
      <c r="TWR51" s="68"/>
      <c r="TWS51" s="68"/>
      <c r="TWT51" s="68"/>
      <c r="TWU51" s="68"/>
      <c r="TWV51" s="68"/>
      <c r="TWW51" s="68"/>
      <c r="TWX51" s="68"/>
      <c r="TWY51" s="68"/>
      <c r="TWZ51" s="68"/>
      <c r="TXA51" s="68"/>
      <c r="TXB51" s="68"/>
      <c r="TXC51" s="68"/>
      <c r="TXD51" s="68"/>
      <c r="TXE51" s="68"/>
      <c r="TXF51" s="68"/>
      <c r="TXG51" s="68"/>
      <c r="TXH51" s="68"/>
      <c r="TXI51" s="68"/>
      <c r="TXJ51" s="68"/>
      <c r="TXK51" s="68"/>
      <c r="TXL51" s="68"/>
      <c r="TXM51" s="68"/>
      <c r="TXN51" s="68"/>
      <c r="TXO51" s="68"/>
      <c r="TXP51" s="68"/>
      <c r="TXQ51" s="68"/>
      <c r="TXR51" s="68"/>
      <c r="TXS51" s="68"/>
      <c r="TXT51" s="68"/>
      <c r="TXU51" s="68"/>
      <c r="TXV51" s="68"/>
      <c r="TXW51" s="68"/>
      <c r="TXX51" s="68"/>
      <c r="TXY51" s="68"/>
      <c r="TXZ51" s="68"/>
      <c r="TYA51" s="68"/>
      <c r="TYB51" s="68"/>
      <c r="TYC51" s="68"/>
      <c r="TYD51" s="68"/>
      <c r="TYE51" s="68"/>
      <c r="TYF51" s="68"/>
      <c r="TYG51" s="68"/>
      <c r="TYH51" s="68"/>
      <c r="TYI51" s="68"/>
      <c r="TYJ51" s="68"/>
      <c r="TYK51" s="68"/>
      <c r="TYL51" s="68"/>
      <c r="TYM51" s="68"/>
      <c r="TYN51" s="68"/>
      <c r="TYO51" s="68"/>
      <c r="TYP51" s="68"/>
      <c r="TYQ51" s="68"/>
      <c r="TYR51" s="68"/>
      <c r="TYS51" s="68"/>
      <c r="TYT51" s="68"/>
      <c r="TYU51" s="68"/>
      <c r="TYV51" s="68"/>
      <c r="TYW51" s="68"/>
      <c r="TYX51" s="68"/>
      <c r="TYY51" s="68"/>
      <c r="TYZ51" s="68"/>
      <c r="TZA51" s="68"/>
      <c r="TZB51" s="68"/>
      <c r="TZC51" s="68"/>
      <c r="TZD51" s="68"/>
      <c r="TZE51" s="68"/>
      <c r="TZF51" s="68"/>
      <c r="TZG51" s="68"/>
      <c r="TZH51" s="68"/>
      <c r="TZI51" s="68"/>
      <c r="TZJ51" s="68"/>
      <c r="TZK51" s="68"/>
      <c r="TZL51" s="68"/>
      <c r="TZM51" s="68"/>
      <c r="TZN51" s="68"/>
      <c r="TZO51" s="68"/>
      <c r="TZP51" s="68"/>
      <c r="TZQ51" s="68"/>
      <c r="TZR51" s="68"/>
      <c r="TZS51" s="68"/>
      <c r="TZT51" s="68"/>
      <c r="TZU51" s="68"/>
      <c r="TZV51" s="68"/>
      <c r="TZW51" s="68"/>
      <c r="TZX51" s="68"/>
      <c r="TZY51" s="68"/>
      <c r="TZZ51" s="68"/>
      <c r="UAA51" s="68"/>
      <c r="UAB51" s="68"/>
      <c r="UAC51" s="68"/>
      <c r="UAD51" s="68"/>
      <c r="UAE51" s="68"/>
      <c r="UAF51" s="68"/>
      <c r="UAG51" s="68"/>
      <c r="UAH51" s="68"/>
      <c r="UAI51" s="68"/>
      <c r="UAJ51" s="68"/>
      <c r="UAK51" s="68"/>
      <c r="UAL51" s="68"/>
      <c r="UAM51" s="68"/>
      <c r="UAN51" s="68"/>
      <c r="UAO51" s="68"/>
      <c r="UAP51" s="68"/>
      <c r="UAQ51" s="68"/>
      <c r="UAR51" s="68"/>
      <c r="UAS51" s="68"/>
      <c r="UAT51" s="68"/>
      <c r="UAU51" s="68"/>
      <c r="UAV51" s="68"/>
      <c r="UAW51" s="68"/>
      <c r="UAX51" s="68"/>
      <c r="UAY51" s="68"/>
      <c r="UAZ51" s="68"/>
      <c r="UBA51" s="68"/>
      <c r="UBB51" s="68"/>
      <c r="UBC51" s="68"/>
      <c r="UBD51" s="68"/>
      <c r="UBE51" s="68"/>
      <c r="UBF51" s="68"/>
      <c r="UBG51" s="68"/>
      <c r="UBH51" s="68"/>
      <c r="UBI51" s="68"/>
      <c r="UBJ51" s="68"/>
      <c r="UBK51" s="68"/>
      <c r="UBL51" s="68"/>
      <c r="UBM51" s="68"/>
      <c r="UBN51" s="68"/>
      <c r="UBO51" s="68"/>
      <c r="UBP51" s="68"/>
      <c r="UBQ51" s="68"/>
      <c r="UBR51" s="68"/>
      <c r="UBS51" s="68"/>
      <c r="UBT51" s="68"/>
      <c r="UBU51" s="68"/>
      <c r="UBV51" s="68"/>
      <c r="UBW51" s="68"/>
      <c r="UBX51" s="68"/>
      <c r="UBY51" s="68"/>
      <c r="UBZ51" s="68"/>
      <c r="UCA51" s="68"/>
      <c r="UCB51" s="68"/>
      <c r="UCC51" s="68"/>
      <c r="UCD51" s="68"/>
      <c r="UCE51" s="68"/>
      <c r="UCF51" s="68"/>
      <c r="UCG51" s="68"/>
      <c r="UCH51" s="68"/>
      <c r="UCI51" s="68"/>
      <c r="UCJ51" s="68"/>
      <c r="UCK51" s="68"/>
      <c r="UCL51" s="68"/>
      <c r="UCM51" s="68"/>
      <c r="UCN51" s="68"/>
      <c r="UCO51" s="68"/>
      <c r="UCP51" s="68"/>
      <c r="UCQ51" s="68"/>
      <c r="UCR51" s="68"/>
      <c r="UCS51" s="68"/>
      <c r="UCT51" s="68"/>
      <c r="UCU51" s="68"/>
      <c r="UCV51" s="68"/>
      <c r="UCW51" s="68"/>
      <c r="UCX51" s="68"/>
      <c r="UCY51" s="68"/>
      <c r="UCZ51" s="68"/>
      <c r="UDA51" s="68"/>
      <c r="UDB51" s="68"/>
      <c r="UDC51" s="68"/>
      <c r="UDD51" s="68"/>
      <c r="UDE51" s="68"/>
      <c r="UDF51" s="68"/>
      <c r="UDG51" s="68"/>
      <c r="UDH51" s="68"/>
      <c r="UDI51" s="68"/>
      <c r="UDJ51" s="68"/>
      <c r="UDK51" s="68"/>
      <c r="UDL51" s="68"/>
      <c r="UDM51" s="68"/>
      <c r="UDN51" s="68"/>
      <c r="UDO51" s="68"/>
      <c r="UDP51" s="68"/>
      <c r="UDQ51" s="68"/>
      <c r="UDR51" s="68"/>
      <c r="UDS51" s="68"/>
      <c r="UDT51" s="68"/>
      <c r="UDU51" s="68"/>
      <c r="UDV51" s="68"/>
      <c r="UDW51" s="68"/>
      <c r="UDX51" s="68"/>
      <c r="UDY51" s="68"/>
      <c r="UDZ51" s="68"/>
      <c r="UEA51" s="68"/>
      <c r="UEB51" s="68"/>
      <c r="UEC51" s="68"/>
      <c r="UED51" s="68"/>
      <c r="UEE51" s="68"/>
      <c r="UEF51" s="68"/>
      <c r="UEG51" s="68"/>
      <c r="UEH51" s="68"/>
      <c r="UEI51" s="68"/>
      <c r="UEJ51" s="68"/>
      <c r="UEK51" s="68"/>
      <c r="UEL51" s="68"/>
      <c r="UEM51" s="68"/>
      <c r="UEN51" s="68"/>
      <c r="UEO51" s="68"/>
      <c r="UEP51" s="68"/>
      <c r="UEQ51" s="68"/>
      <c r="UER51" s="68"/>
      <c r="UES51" s="68"/>
      <c r="UET51" s="68"/>
      <c r="UEU51" s="68"/>
      <c r="UEV51" s="68"/>
      <c r="UEW51" s="68"/>
      <c r="UEX51" s="68"/>
      <c r="UEY51" s="68"/>
      <c r="UEZ51" s="68"/>
      <c r="UFA51" s="68"/>
      <c r="UFB51" s="68"/>
      <c r="UFC51" s="68"/>
      <c r="UFD51" s="68"/>
      <c r="UFE51" s="68"/>
      <c r="UFF51" s="68"/>
      <c r="UFG51" s="68"/>
      <c r="UFH51" s="68"/>
      <c r="UFI51" s="68"/>
      <c r="UFJ51" s="68"/>
      <c r="UFK51" s="68"/>
      <c r="UFL51" s="68"/>
      <c r="UFM51" s="68"/>
      <c r="UFN51" s="68"/>
      <c r="UFO51" s="68"/>
      <c r="UFP51" s="68"/>
      <c r="UFQ51" s="68"/>
      <c r="UFR51" s="68"/>
      <c r="UFS51" s="68"/>
      <c r="UFT51" s="68"/>
      <c r="UFU51" s="68"/>
      <c r="UFV51" s="68"/>
      <c r="UFW51" s="68"/>
      <c r="UFX51" s="68"/>
      <c r="UFY51" s="68"/>
      <c r="UFZ51" s="68"/>
      <c r="UGA51" s="68"/>
      <c r="UGB51" s="68"/>
      <c r="UGC51" s="68"/>
      <c r="UGD51" s="68"/>
      <c r="UGE51" s="68"/>
      <c r="UGF51" s="68"/>
      <c r="UGG51" s="68"/>
      <c r="UGH51" s="68"/>
      <c r="UGI51" s="68"/>
      <c r="UGJ51" s="68"/>
      <c r="UGK51" s="68"/>
      <c r="UGL51" s="68"/>
      <c r="UGM51" s="68"/>
      <c r="UGN51" s="68"/>
      <c r="UGO51" s="68"/>
      <c r="UGP51" s="68"/>
      <c r="UGQ51" s="68"/>
      <c r="UGR51" s="68"/>
      <c r="UGS51" s="68"/>
      <c r="UGT51" s="68"/>
      <c r="UGU51" s="68"/>
      <c r="UGV51" s="68"/>
      <c r="UGW51" s="68"/>
      <c r="UGX51" s="68"/>
      <c r="UGY51" s="68"/>
      <c r="UGZ51" s="68"/>
      <c r="UHA51" s="68"/>
      <c r="UHB51" s="68"/>
      <c r="UHC51" s="68"/>
      <c r="UHD51" s="68"/>
      <c r="UHE51" s="68"/>
      <c r="UHF51" s="68"/>
      <c r="UHG51" s="68"/>
      <c r="UHH51" s="68"/>
      <c r="UHI51" s="68"/>
      <c r="UHJ51" s="68"/>
      <c r="UHK51" s="68"/>
      <c r="UHL51" s="68"/>
      <c r="UHM51" s="68"/>
      <c r="UHN51" s="68"/>
      <c r="UHO51" s="68"/>
      <c r="UHP51" s="68"/>
      <c r="UHQ51" s="68"/>
      <c r="UHR51" s="68"/>
      <c r="UHS51" s="68"/>
      <c r="UHT51" s="68"/>
      <c r="UHU51" s="68"/>
      <c r="UHV51" s="68"/>
      <c r="UHW51" s="68"/>
      <c r="UHX51" s="68"/>
      <c r="UHY51" s="68"/>
      <c r="UHZ51" s="68"/>
      <c r="UIA51" s="68"/>
      <c r="UIB51" s="68"/>
      <c r="UIC51" s="68"/>
      <c r="UID51" s="68"/>
      <c r="UIE51" s="68"/>
      <c r="UIF51" s="68"/>
      <c r="UIG51" s="68"/>
      <c r="UIH51" s="68"/>
      <c r="UII51" s="68"/>
      <c r="UIJ51" s="68"/>
      <c r="UIK51" s="68"/>
      <c r="UIL51" s="68"/>
      <c r="UIM51" s="68"/>
      <c r="UIN51" s="68"/>
      <c r="UIO51" s="68"/>
      <c r="UIP51" s="68"/>
      <c r="UIQ51" s="68"/>
      <c r="UIR51" s="68"/>
      <c r="UIS51" s="68"/>
      <c r="UIT51" s="68"/>
      <c r="UIU51" s="68"/>
      <c r="UIV51" s="68"/>
      <c r="UIW51" s="68"/>
      <c r="UIX51" s="68"/>
      <c r="UIY51" s="68"/>
      <c r="UIZ51" s="68"/>
      <c r="UJA51" s="68"/>
      <c r="UJB51" s="68"/>
      <c r="UJC51" s="68"/>
      <c r="UJD51" s="68"/>
      <c r="UJE51" s="68"/>
      <c r="UJF51" s="68"/>
      <c r="UJG51" s="68"/>
      <c r="UJH51" s="68"/>
      <c r="UJI51" s="68"/>
      <c r="UJJ51" s="68"/>
      <c r="UJK51" s="68"/>
      <c r="UJL51" s="68"/>
      <c r="UJM51" s="68"/>
      <c r="UJN51" s="68"/>
      <c r="UJO51" s="68"/>
      <c r="UJP51" s="68"/>
      <c r="UJQ51" s="68"/>
      <c r="UJR51" s="68"/>
      <c r="UJS51" s="68"/>
      <c r="UJT51" s="68"/>
      <c r="UJU51" s="68"/>
      <c r="UJV51" s="68"/>
      <c r="UJW51" s="68"/>
      <c r="UJX51" s="68"/>
      <c r="UJY51" s="68"/>
      <c r="UJZ51" s="68"/>
      <c r="UKA51" s="68"/>
      <c r="UKB51" s="68"/>
      <c r="UKC51" s="68"/>
      <c r="UKD51" s="68"/>
      <c r="UKE51" s="68"/>
      <c r="UKF51" s="68"/>
      <c r="UKG51" s="68"/>
      <c r="UKH51" s="68"/>
      <c r="UKI51" s="68"/>
      <c r="UKJ51" s="68"/>
      <c r="UKK51" s="68"/>
      <c r="UKL51" s="68"/>
      <c r="UKM51" s="68"/>
      <c r="UKN51" s="68"/>
      <c r="UKO51" s="68"/>
      <c r="UKP51" s="68"/>
      <c r="UKQ51" s="68"/>
      <c r="UKR51" s="68"/>
      <c r="UKS51" s="68"/>
      <c r="UKT51" s="68"/>
      <c r="UKU51" s="68"/>
      <c r="UKV51" s="68"/>
      <c r="UKW51" s="68"/>
      <c r="UKX51" s="68"/>
      <c r="UKY51" s="68"/>
      <c r="UKZ51" s="68"/>
      <c r="ULA51" s="68"/>
      <c r="ULB51" s="68"/>
      <c r="ULC51" s="68"/>
      <c r="ULD51" s="68"/>
      <c r="ULE51" s="68"/>
      <c r="ULF51" s="68"/>
      <c r="ULG51" s="68"/>
      <c r="ULH51" s="68"/>
      <c r="ULI51" s="68"/>
      <c r="ULJ51" s="68"/>
      <c r="ULK51" s="68"/>
      <c r="ULL51" s="68"/>
      <c r="ULM51" s="68"/>
      <c r="ULN51" s="68"/>
      <c r="ULO51" s="68"/>
      <c r="ULP51" s="68"/>
      <c r="ULQ51" s="68"/>
      <c r="ULR51" s="68"/>
      <c r="ULS51" s="68"/>
      <c r="ULT51" s="68"/>
      <c r="ULU51" s="68"/>
      <c r="ULV51" s="68"/>
      <c r="ULW51" s="68"/>
      <c r="ULX51" s="68"/>
      <c r="ULY51" s="68"/>
      <c r="ULZ51" s="68"/>
      <c r="UMA51" s="68"/>
      <c r="UMB51" s="68"/>
      <c r="UMC51" s="68"/>
      <c r="UMD51" s="68"/>
      <c r="UME51" s="68"/>
      <c r="UMF51" s="68"/>
      <c r="UMG51" s="68"/>
      <c r="UMH51" s="68"/>
      <c r="UMI51" s="68"/>
      <c r="UMJ51" s="68"/>
      <c r="UMK51" s="68"/>
      <c r="UML51" s="68"/>
      <c r="UMM51" s="68"/>
      <c r="UMN51" s="68"/>
      <c r="UMO51" s="68"/>
      <c r="UMP51" s="68"/>
      <c r="UMQ51" s="68"/>
      <c r="UMR51" s="68"/>
      <c r="UMS51" s="68"/>
      <c r="UMT51" s="68"/>
      <c r="UMU51" s="68"/>
      <c r="UMV51" s="68"/>
      <c r="UMW51" s="68"/>
      <c r="UMX51" s="68"/>
      <c r="UMY51" s="68"/>
      <c r="UMZ51" s="68"/>
      <c r="UNA51" s="68"/>
      <c r="UNB51" s="68"/>
      <c r="UNC51" s="68"/>
      <c r="UND51" s="68"/>
      <c r="UNE51" s="68"/>
      <c r="UNF51" s="68"/>
      <c r="UNG51" s="68"/>
      <c r="UNH51" s="68"/>
      <c r="UNI51" s="68"/>
      <c r="UNJ51" s="68"/>
      <c r="UNK51" s="68"/>
      <c r="UNL51" s="68"/>
      <c r="UNM51" s="68"/>
      <c r="UNN51" s="68"/>
      <c r="UNO51" s="68"/>
      <c r="UNP51" s="68"/>
      <c r="UNQ51" s="68"/>
      <c r="UNR51" s="68"/>
      <c r="UNS51" s="68"/>
      <c r="UNT51" s="68"/>
      <c r="UNU51" s="68"/>
      <c r="UNV51" s="68"/>
      <c r="UNW51" s="68"/>
      <c r="UNX51" s="68"/>
      <c r="UNY51" s="68"/>
      <c r="UNZ51" s="68"/>
      <c r="UOA51" s="68"/>
      <c r="UOB51" s="68"/>
      <c r="UOC51" s="68"/>
      <c r="UOD51" s="68"/>
      <c r="UOE51" s="68"/>
      <c r="UOF51" s="68"/>
      <c r="UOG51" s="68"/>
      <c r="UOH51" s="68"/>
      <c r="UOI51" s="68"/>
      <c r="UOJ51" s="68"/>
      <c r="UOK51" s="68"/>
      <c r="UOL51" s="68"/>
      <c r="UOM51" s="68"/>
      <c r="UON51" s="68"/>
      <c r="UOO51" s="68"/>
      <c r="UOP51" s="68"/>
      <c r="UOQ51" s="68"/>
      <c r="UOR51" s="68"/>
      <c r="UOS51" s="68"/>
      <c r="UOT51" s="68"/>
      <c r="UOU51" s="68"/>
      <c r="UOV51" s="68"/>
      <c r="UOW51" s="68"/>
      <c r="UOX51" s="68"/>
      <c r="UOY51" s="68"/>
      <c r="UOZ51" s="68"/>
      <c r="UPA51" s="68"/>
      <c r="UPB51" s="68"/>
      <c r="UPC51" s="68"/>
      <c r="UPD51" s="68"/>
      <c r="UPE51" s="68"/>
      <c r="UPF51" s="68"/>
      <c r="UPG51" s="68"/>
      <c r="UPH51" s="68"/>
      <c r="UPI51" s="68"/>
      <c r="UPJ51" s="68"/>
      <c r="UPK51" s="68"/>
      <c r="UPL51" s="68"/>
      <c r="UPM51" s="68"/>
      <c r="UPN51" s="68"/>
      <c r="UPO51" s="68"/>
      <c r="UPP51" s="68"/>
      <c r="UPQ51" s="68"/>
      <c r="UPR51" s="68"/>
      <c r="UPS51" s="68"/>
      <c r="UPT51" s="68"/>
      <c r="UPU51" s="68"/>
      <c r="UPV51" s="68"/>
      <c r="UPW51" s="68"/>
      <c r="UPX51" s="68"/>
      <c r="UPY51" s="68"/>
      <c r="UPZ51" s="68"/>
      <c r="UQA51" s="68"/>
      <c r="UQB51" s="68"/>
      <c r="UQC51" s="68"/>
      <c r="UQD51" s="68"/>
      <c r="UQE51" s="68"/>
      <c r="UQF51" s="68"/>
      <c r="UQG51" s="68"/>
      <c r="UQH51" s="68"/>
      <c r="UQI51" s="68"/>
      <c r="UQJ51" s="68"/>
      <c r="UQK51" s="68"/>
      <c r="UQL51" s="68"/>
      <c r="UQM51" s="68"/>
      <c r="UQN51" s="68"/>
      <c r="UQO51" s="68"/>
      <c r="UQP51" s="68"/>
      <c r="UQQ51" s="68"/>
      <c r="UQR51" s="68"/>
      <c r="UQS51" s="68"/>
      <c r="UQT51" s="68"/>
      <c r="UQU51" s="68"/>
      <c r="UQV51" s="68"/>
      <c r="UQW51" s="68"/>
      <c r="UQX51" s="68"/>
      <c r="UQY51" s="68"/>
      <c r="UQZ51" s="68"/>
      <c r="URA51" s="68"/>
      <c r="URB51" s="68"/>
      <c r="URC51" s="68"/>
      <c r="URD51" s="68"/>
      <c r="URE51" s="68"/>
      <c r="URF51" s="68"/>
      <c r="URG51" s="68"/>
      <c r="URH51" s="68"/>
      <c r="URI51" s="68"/>
      <c r="URJ51" s="68"/>
      <c r="URK51" s="68"/>
      <c r="URL51" s="68"/>
      <c r="URM51" s="68"/>
      <c r="URN51" s="68"/>
      <c r="URO51" s="68"/>
      <c r="URP51" s="68"/>
      <c r="URQ51" s="68"/>
      <c r="URR51" s="68"/>
      <c r="URS51" s="68"/>
      <c r="URT51" s="68"/>
      <c r="URU51" s="68"/>
      <c r="URV51" s="68"/>
      <c r="URW51" s="68"/>
      <c r="URX51" s="68"/>
      <c r="URY51" s="68"/>
      <c r="URZ51" s="68"/>
      <c r="USA51" s="68"/>
      <c r="USB51" s="68"/>
      <c r="USC51" s="68"/>
      <c r="USD51" s="68"/>
      <c r="USE51" s="68"/>
      <c r="USF51" s="68"/>
      <c r="USG51" s="68"/>
      <c r="USH51" s="68"/>
      <c r="USI51" s="68"/>
      <c r="USJ51" s="68"/>
      <c r="USK51" s="68"/>
      <c r="USL51" s="68"/>
      <c r="USM51" s="68"/>
      <c r="USN51" s="68"/>
      <c r="USO51" s="68"/>
      <c r="USP51" s="68"/>
      <c r="USQ51" s="68"/>
      <c r="USR51" s="68"/>
      <c r="USS51" s="68"/>
      <c r="UST51" s="68"/>
      <c r="USU51" s="68"/>
      <c r="USV51" s="68"/>
      <c r="USW51" s="68"/>
      <c r="USX51" s="68"/>
      <c r="USY51" s="68"/>
      <c r="USZ51" s="68"/>
      <c r="UTA51" s="68"/>
      <c r="UTB51" s="68"/>
      <c r="UTC51" s="68"/>
      <c r="UTD51" s="68"/>
      <c r="UTE51" s="68"/>
      <c r="UTF51" s="68"/>
      <c r="UTG51" s="68"/>
      <c r="UTH51" s="68"/>
      <c r="UTI51" s="68"/>
      <c r="UTJ51" s="68"/>
      <c r="UTK51" s="68"/>
      <c r="UTL51" s="68"/>
      <c r="UTM51" s="68"/>
      <c r="UTN51" s="68"/>
      <c r="UTO51" s="68"/>
      <c r="UTP51" s="68"/>
      <c r="UTQ51" s="68"/>
      <c r="UTR51" s="68"/>
      <c r="UTS51" s="68"/>
      <c r="UTT51" s="68"/>
      <c r="UTU51" s="68"/>
      <c r="UTV51" s="68"/>
      <c r="UTW51" s="68"/>
      <c r="UTX51" s="68"/>
      <c r="UTY51" s="68"/>
      <c r="UTZ51" s="68"/>
      <c r="UUA51" s="68"/>
      <c r="UUB51" s="68"/>
      <c r="UUC51" s="68"/>
      <c r="UUD51" s="68"/>
      <c r="UUE51" s="68"/>
      <c r="UUF51" s="68"/>
      <c r="UUG51" s="68"/>
      <c r="UUH51" s="68"/>
      <c r="UUI51" s="68"/>
      <c r="UUJ51" s="68"/>
      <c r="UUK51" s="68"/>
      <c r="UUL51" s="68"/>
      <c r="UUM51" s="68"/>
      <c r="UUN51" s="68"/>
      <c r="UUO51" s="68"/>
      <c r="UUP51" s="68"/>
      <c r="UUQ51" s="68"/>
      <c r="UUR51" s="68"/>
      <c r="UUS51" s="68"/>
      <c r="UUT51" s="68"/>
      <c r="UUU51" s="68"/>
      <c r="UUV51" s="68"/>
      <c r="UUW51" s="68"/>
      <c r="UUX51" s="68"/>
      <c r="UUY51" s="68"/>
      <c r="UUZ51" s="68"/>
      <c r="UVA51" s="68"/>
      <c r="UVB51" s="68"/>
      <c r="UVC51" s="68"/>
      <c r="UVD51" s="68"/>
      <c r="UVE51" s="68"/>
      <c r="UVF51" s="68"/>
      <c r="UVG51" s="68"/>
      <c r="UVH51" s="68"/>
      <c r="UVI51" s="68"/>
      <c r="UVJ51" s="68"/>
      <c r="UVK51" s="68"/>
      <c r="UVL51" s="68"/>
      <c r="UVM51" s="68"/>
      <c r="UVN51" s="68"/>
      <c r="UVO51" s="68"/>
      <c r="UVP51" s="68"/>
      <c r="UVQ51" s="68"/>
      <c r="UVR51" s="68"/>
      <c r="UVS51" s="68"/>
      <c r="UVT51" s="68"/>
      <c r="UVU51" s="68"/>
      <c r="UVV51" s="68"/>
      <c r="UVW51" s="68"/>
      <c r="UVX51" s="68"/>
      <c r="UVY51" s="68"/>
      <c r="UVZ51" s="68"/>
      <c r="UWA51" s="68"/>
      <c r="UWB51" s="68"/>
      <c r="UWC51" s="68"/>
      <c r="UWD51" s="68"/>
      <c r="UWE51" s="68"/>
      <c r="UWF51" s="68"/>
      <c r="UWG51" s="68"/>
      <c r="UWH51" s="68"/>
      <c r="UWI51" s="68"/>
      <c r="UWJ51" s="68"/>
      <c r="UWK51" s="68"/>
      <c r="UWL51" s="68"/>
      <c r="UWM51" s="68"/>
      <c r="UWN51" s="68"/>
      <c r="UWO51" s="68"/>
      <c r="UWP51" s="68"/>
      <c r="UWQ51" s="68"/>
      <c r="UWR51" s="68"/>
      <c r="UWS51" s="68"/>
      <c r="UWT51" s="68"/>
      <c r="UWU51" s="68"/>
      <c r="UWV51" s="68"/>
      <c r="UWW51" s="68"/>
      <c r="UWX51" s="68"/>
      <c r="UWY51" s="68"/>
      <c r="UWZ51" s="68"/>
      <c r="UXA51" s="68"/>
      <c r="UXB51" s="68"/>
      <c r="UXC51" s="68"/>
      <c r="UXD51" s="68"/>
      <c r="UXE51" s="68"/>
      <c r="UXF51" s="68"/>
      <c r="UXG51" s="68"/>
      <c r="UXH51" s="68"/>
      <c r="UXI51" s="68"/>
      <c r="UXJ51" s="68"/>
      <c r="UXK51" s="68"/>
      <c r="UXL51" s="68"/>
      <c r="UXM51" s="68"/>
      <c r="UXN51" s="68"/>
      <c r="UXO51" s="68"/>
      <c r="UXP51" s="68"/>
      <c r="UXQ51" s="68"/>
      <c r="UXR51" s="68"/>
      <c r="UXS51" s="68"/>
      <c r="UXT51" s="68"/>
      <c r="UXU51" s="68"/>
      <c r="UXV51" s="68"/>
      <c r="UXW51" s="68"/>
      <c r="UXX51" s="68"/>
      <c r="UXY51" s="68"/>
      <c r="UXZ51" s="68"/>
      <c r="UYA51" s="68"/>
      <c r="UYB51" s="68"/>
      <c r="UYC51" s="68"/>
      <c r="UYD51" s="68"/>
      <c r="UYE51" s="68"/>
      <c r="UYF51" s="68"/>
      <c r="UYG51" s="68"/>
      <c r="UYH51" s="68"/>
      <c r="UYI51" s="68"/>
      <c r="UYJ51" s="68"/>
      <c r="UYK51" s="68"/>
      <c r="UYL51" s="68"/>
      <c r="UYM51" s="68"/>
      <c r="UYN51" s="68"/>
      <c r="UYO51" s="68"/>
      <c r="UYP51" s="68"/>
      <c r="UYQ51" s="68"/>
      <c r="UYR51" s="68"/>
      <c r="UYS51" s="68"/>
      <c r="UYT51" s="68"/>
      <c r="UYU51" s="68"/>
      <c r="UYV51" s="68"/>
      <c r="UYW51" s="68"/>
      <c r="UYX51" s="68"/>
      <c r="UYY51" s="68"/>
      <c r="UYZ51" s="68"/>
      <c r="UZA51" s="68"/>
      <c r="UZB51" s="68"/>
      <c r="UZC51" s="68"/>
      <c r="UZD51" s="68"/>
      <c r="UZE51" s="68"/>
      <c r="UZF51" s="68"/>
      <c r="UZG51" s="68"/>
      <c r="UZH51" s="68"/>
      <c r="UZI51" s="68"/>
      <c r="UZJ51" s="68"/>
      <c r="UZK51" s="68"/>
      <c r="UZL51" s="68"/>
      <c r="UZM51" s="68"/>
      <c r="UZN51" s="68"/>
      <c r="UZO51" s="68"/>
      <c r="UZP51" s="68"/>
      <c r="UZQ51" s="68"/>
      <c r="UZR51" s="68"/>
      <c r="UZS51" s="68"/>
      <c r="UZT51" s="68"/>
      <c r="UZU51" s="68"/>
      <c r="UZV51" s="68"/>
      <c r="UZW51" s="68"/>
      <c r="UZX51" s="68"/>
      <c r="UZY51" s="68"/>
      <c r="UZZ51" s="68"/>
      <c r="VAA51" s="68"/>
      <c r="VAB51" s="68"/>
      <c r="VAC51" s="68"/>
      <c r="VAD51" s="68"/>
      <c r="VAE51" s="68"/>
      <c r="VAF51" s="68"/>
      <c r="VAG51" s="68"/>
      <c r="VAH51" s="68"/>
      <c r="VAI51" s="68"/>
      <c r="VAJ51" s="68"/>
      <c r="VAK51" s="68"/>
      <c r="VAL51" s="68"/>
      <c r="VAM51" s="68"/>
      <c r="VAN51" s="68"/>
      <c r="VAO51" s="68"/>
      <c r="VAP51" s="68"/>
      <c r="VAQ51" s="68"/>
      <c r="VAR51" s="68"/>
      <c r="VAS51" s="68"/>
      <c r="VAT51" s="68"/>
      <c r="VAU51" s="68"/>
      <c r="VAV51" s="68"/>
      <c r="VAW51" s="68"/>
      <c r="VAX51" s="68"/>
      <c r="VAY51" s="68"/>
      <c r="VAZ51" s="68"/>
      <c r="VBA51" s="68"/>
      <c r="VBB51" s="68"/>
      <c r="VBC51" s="68"/>
      <c r="VBD51" s="68"/>
      <c r="VBE51" s="68"/>
      <c r="VBF51" s="68"/>
      <c r="VBG51" s="68"/>
      <c r="VBH51" s="68"/>
      <c r="VBI51" s="68"/>
      <c r="VBJ51" s="68"/>
      <c r="VBK51" s="68"/>
      <c r="VBL51" s="68"/>
      <c r="VBM51" s="68"/>
      <c r="VBN51" s="68"/>
      <c r="VBO51" s="68"/>
      <c r="VBP51" s="68"/>
      <c r="VBQ51" s="68"/>
      <c r="VBR51" s="68"/>
      <c r="VBS51" s="68"/>
      <c r="VBT51" s="68"/>
      <c r="VBU51" s="68"/>
      <c r="VBV51" s="68"/>
      <c r="VBW51" s="68"/>
      <c r="VBX51" s="68"/>
      <c r="VBY51" s="68"/>
      <c r="VBZ51" s="68"/>
      <c r="VCA51" s="68"/>
      <c r="VCB51" s="68"/>
      <c r="VCC51" s="68"/>
      <c r="VCD51" s="68"/>
      <c r="VCE51" s="68"/>
      <c r="VCF51" s="68"/>
      <c r="VCG51" s="68"/>
      <c r="VCH51" s="68"/>
      <c r="VCI51" s="68"/>
      <c r="VCJ51" s="68"/>
      <c r="VCK51" s="68"/>
      <c r="VCL51" s="68"/>
      <c r="VCM51" s="68"/>
      <c r="VCN51" s="68"/>
      <c r="VCO51" s="68"/>
      <c r="VCP51" s="68"/>
      <c r="VCQ51" s="68"/>
      <c r="VCR51" s="68"/>
      <c r="VCS51" s="68"/>
      <c r="VCT51" s="68"/>
      <c r="VCU51" s="68"/>
      <c r="VCV51" s="68"/>
      <c r="VCW51" s="68"/>
      <c r="VCX51" s="68"/>
      <c r="VCY51" s="68"/>
      <c r="VCZ51" s="68"/>
      <c r="VDA51" s="68"/>
      <c r="VDB51" s="68"/>
      <c r="VDC51" s="68"/>
      <c r="VDD51" s="68"/>
      <c r="VDE51" s="68"/>
      <c r="VDF51" s="68"/>
      <c r="VDG51" s="68"/>
      <c r="VDH51" s="68"/>
      <c r="VDI51" s="68"/>
      <c r="VDJ51" s="68"/>
      <c r="VDK51" s="68"/>
      <c r="VDL51" s="68"/>
      <c r="VDM51" s="68"/>
      <c r="VDN51" s="68"/>
      <c r="VDO51" s="68"/>
      <c r="VDP51" s="68"/>
      <c r="VDQ51" s="68"/>
      <c r="VDR51" s="68"/>
      <c r="VDS51" s="68"/>
      <c r="VDT51" s="68"/>
      <c r="VDU51" s="68"/>
      <c r="VDV51" s="68"/>
      <c r="VDW51" s="68"/>
      <c r="VDX51" s="68"/>
      <c r="VDY51" s="68"/>
      <c r="VDZ51" s="68"/>
      <c r="VEA51" s="68"/>
      <c r="VEB51" s="68"/>
      <c r="VEC51" s="68"/>
      <c r="VED51" s="68"/>
      <c r="VEE51" s="68"/>
      <c r="VEF51" s="68"/>
      <c r="VEG51" s="68"/>
      <c r="VEH51" s="68"/>
      <c r="VEI51" s="68"/>
      <c r="VEJ51" s="68"/>
      <c r="VEK51" s="68"/>
      <c r="VEL51" s="68"/>
      <c r="VEM51" s="68"/>
      <c r="VEN51" s="68"/>
      <c r="VEO51" s="68"/>
      <c r="VEP51" s="68"/>
      <c r="VEQ51" s="68"/>
      <c r="VER51" s="68"/>
      <c r="VES51" s="68"/>
      <c r="VET51" s="68"/>
      <c r="VEU51" s="68"/>
      <c r="VEV51" s="68"/>
      <c r="VEW51" s="68"/>
      <c r="VEX51" s="68"/>
      <c r="VEY51" s="68"/>
      <c r="VEZ51" s="68"/>
      <c r="VFA51" s="68"/>
      <c r="VFB51" s="68"/>
      <c r="VFC51" s="68"/>
      <c r="VFD51" s="68"/>
      <c r="VFE51" s="68"/>
      <c r="VFF51" s="68"/>
      <c r="VFG51" s="68"/>
      <c r="VFH51" s="68"/>
      <c r="VFI51" s="68"/>
      <c r="VFJ51" s="68"/>
      <c r="VFK51" s="68"/>
      <c r="VFL51" s="68"/>
      <c r="VFM51" s="68"/>
      <c r="VFN51" s="68"/>
      <c r="VFO51" s="68"/>
      <c r="VFP51" s="68"/>
      <c r="VFQ51" s="68"/>
      <c r="VFR51" s="68"/>
      <c r="VFS51" s="68"/>
      <c r="VFT51" s="68"/>
      <c r="VFU51" s="68"/>
      <c r="VFV51" s="68"/>
      <c r="VFW51" s="68"/>
      <c r="VFX51" s="68"/>
      <c r="VFY51" s="68"/>
      <c r="VFZ51" s="68"/>
      <c r="VGA51" s="68"/>
      <c r="VGB51" s="68"/>
      <c r="VGC51" s="68"/>
      <c r="VGD51" s="68"/>
      <c r="VGE51" s="68"/>
      <c r="VGF51" s="68"/>
      <c r="VGG51" s="68"/>
      <c r="VGH51" s="68"/>
      <c r="VGI51" s="68"/>
      <c r="VGJ51" s="68"/>
      <c r="VGK51" s="68"/>
      <c r="VGL51" s="68"/>
      <c r="VGM51" s="68"/>
      <c r="VGN51" s="68"/>
      <c r="VGO51" s="68"/>
      <c r="VGP51" s="68"/>
      <c r="VGQ51" s="68"/>
      <c r="VGR51" s="68"/>
      <c r="VGS51" s="68"/>
      <c r="VGT51" s="68"/>
      <c r="VGU51" s="68"/>
      <c r="VGV51" s="68"/>
      <c r="VGW51" s="68"/>
      <c r="VGX51" s="68"/>
      <c r="VGY51" s="68"/>
      <c r="VGZ51" s="68"/>
      <c r="VHA51" s="68"/>
      <c r="VHB51" s="68"/>
      <c r="VHC51" s="68"/>
      <c r="VHD51" s="68"/>
      <c r="VHE51" s="68"/>
      <c r="VHF51" s="68"/>
      <c r="VHG51" s="68"/>
      <c r="VHH51" s="68"/>
      <c r="VHI51" s="68"/>
      <c r="VHJ51" s="68"/>
      <c r="VHK51" s="68"/>
      <c r="VHL51" s="68"/>
      <c r="VHM51" s="68"/>
      <c r="VHN51" s="68"/>
      <c r="VHO51" s="68"/>
      <c r="VHP51" s="68"/>
      <c r="VHQ51" s="68"/>
      <c r="VHR51" s="68"/>
      <c r="VHS51" s="68"/>
      <c r="VHT51" s="68"/>
      <c r="VHU51" s="68"/>
      <c r="VHV51" s="68"/>
      <c r="VHW51" s="68"/>
      <c r="VHX51" s="68"/>
      <c r="VHY51" s="68"/>
      <c r="VHZ51" s="68"/>
      <c r="VIA51" s="68"/>
      <c r="VIB51" s="68"/>
      <c r="VIC51" s="68"/>
      <c r="VID51" s="68"/>
      <c r="VIE51" s="68"/>
      <c r="VIF51" s="68"/>
      <c r="VIG51" s="68"/>
      <c r="VIH51" s="68"/>
      <c r="VII51" s="68"/>
      <c r="VIJ51" s="68"/>
      <c r="VIK51" s="68"/>
      <c r="VIL51" s="68"/>
      <c r="VIM51" s="68"/>
      <c r="VIN51" s="68"/>
      <c r="VIO51" s="68"/>
      <c r="VIP51" s="68"/>
      <c r="VIQ51" s="68"/>
      <c r="VIR51" s="68"/>
      <c r="VIS51" s="68"/>
      <c r="VIT51" s="68"/>
      <c r="VIU51" s="68"/>
      <c r="VIV51" s="68"/>
      <c r="VIW51" s="68"/>
      <c r="VIX51" s="68"/>
      <c r="VIY51" s="68"/>
      <c r="VIZ51" s="68"/>
      <c r="VJA51" s="68"/>
      <c r="VJB51" s="68"/>
      <c r="VJC51" s="68"/>
      <c r="VJD51" s="68"/>
      <c r="VJE51" s="68"/>
      <c r="VJF51" s="68"/>
      <c r="VJG51" s="68"/>
      <c r="VJH51" s="68"/>
      <c r="VJI51" s="68"/>
      <c r="VJJ51" s="68"/>
      <c r="VJK51" s="68"/>
      <c r="VJL51" s="68"/>
      <c r="VJM51" s="68"/>
      <c r="VJN51" s="68"/>
      <c r="VJO51" s="68"/>
      <c r="VJP51" s="68"/>
      <c r="VJQ51" s="68"/>
      <c r="VJR51" s="68"/>
      <c r="VJS51" s="68"/>
      <c r="VJT51" s="68"/>
      <c r="VJU51" s="68"/>
      <c r="VJV51" s="68"/>
      <c r="VJW51" s="68"/>
      <c r="VJX51" s="68"/>
      <c r="VJY51" s="68"/>
      <c r="VJZ51" s="68"/>
      <c r="VKA51" s="68"/>
      <c r="VKB51" s="68"/>
      <c r="VKC51" s="68"/>
      <c r="VKD51" s="68"/>
      <c r="VKE51" s="68"/>
      <c r="VKF51" s="68"/>
      <c r="VKG51" s="68"/>
      <c r="VKH51" s="68"/>
      <c r="VKI51" s="68"/>
      <c r="VKJ51" s="68"/>
      <c r="VKK51" s="68"/>
      <c r="VKL51" s="68"/>
      <c r="VKM51" s="68"/>
      <c r="VKN51" s="68"/>
      <c r="VKO51" s="68"/>
      <c r="VKP51" s="68"/>
      <c r="VKQ51" s="68"/>
      <c r="VKR51" s="68"/>
      <c r="VKS51" s="68"/>
      <c r="VKT51" s="68"/>
      <c r="VKU51" s="68"/>
      <c r="VKV51" s="68"/>
      <c r="VKW51" s="68"/>
      <c r="VKX51" s="68"/>
      <c r="VKY51" s="68"/>
      <c r="VKZ51" s="68"/>
      <c r="VLA51" s="68"/>
      <c r="VLB51" s="68"/>
      <c r="VLC51" s="68"/>
      <c r="VLD51" s="68"/>
      <c r="VLE51" s="68"/>
      <c r="VLF51" s="68"/>
      <c r="VLG51" s="68"/>
      <c r="VLH51" s="68"/>
      <c r="VLI51" s="68"/>
      <c r="VLJ51" s="68"/>
      <c r="VLK51" s="68"/>
      <c r="VLL51" s="68"/>
      <c r="VLM51" s="68"/>
      <c r="VLN51" s="68"/>
      <c r="VLO51" s="68"/>
      <c r="VLP51" s="68"/>
      <c r="VLQ51" s="68"/>
      <c r="VLR51" s="68"/>
      <c r="VLS51" s="68"/>
      <c r="VLT51" s="68"/>
      <c r="VLU51" s="68"/>
      <c r="VLV51" s="68"/>
      <c r="VLW51" s="68"/>
      <c r="VLX51" s="68"/>
      <c r="VLY51" s="68"/>
      <c r="VLZ51" s="68"/>
      <c r="VMA51" s="68"/>
      <c r="VMB51" s="68"/>
      <c r="VMC51" s="68"/>
      <c r="VMD51" s="68"/>
      <c r="VME51" s="68"/>
      <c r="VMF51" s="68"/>
      <c r="VMG51" s="68"/>
      <c r="VMH51" s="68"/>
      <c r="VMI51" s="68"/>
      <c r="VMJ51" s="68"/>
      <c r="VMK51" s="68"/>
      <c r="VML51" s="68"/>
      <c r="VMM51" s="68"/>
      <c r="VMN51" s="68"/>
      <c r="VMO51" s="68"/>
      <c r="VMP51" s="68"/>
      <c r="VMQ51" s="68"/>
      <c r="VMR51" s="68"/>
      <c r="VMS51" s="68"/>
      <c r="VMT51" s="68"/>
      <c r="VMU51" s="68"/>
      <c r="VMV51" s="68"/>
      <c r="VMW51" s="68"/>
      <c r="VMX51" s="68"/>
      <c r="VMY51" s="68"/>
      <c r="VMZ51" s="68"/>
      <c r="VNA51" s="68"/>
      <c r="VNB51" s="68"/>
      <c r="VNC51" s="68"/>
      <c r="VND51" s="68"/>
      <c r="VNE51" s="68"/>
      <c r="VNF51" s="68"/>
      <c r="VNG51" s="68"/>
      <c r="VNH51" s="68"/>
      <c r="VNI51" s="68"/>
      <c r="VNJ51" s="68"/>
      <c r="VNK51" s="68"/>
      <c r="VNL51" s="68"/>
      <c r="VNM51" s="68"/>
      <c r="VNN51" s="68"/>
      <c r="VNO51" s="68"/>
      <c r="VNP51" s="68"/>
      <c r="VNQ51" s="68"/>
      <c r="VNR51" s="68"/>
      <c r="VNS51" s="68"/>
      <c r="VNT51" s="68"/>
      <c r="VNU51" s="68"/>
      <c r="VNV51" s="68"/>
      <c r="VNW51" s="68"/>
      <c r="VNX51" s="68"/>
      <c r="VNY51" s="68"/>
      <c r="VNZ51" s="68"/>
      <c r="VOA51" s="68"/>
      <c r="VOB51" s="68"/>
      <c r="VOC51" s="68"/>
      <c r="VOD51" s="68"/>
      <c r="VOE51" s="68"/>
      <c r="VOF51" s="68"/>
      <c r="VOG51" s="68"/>
      <c r="VOH51" s="68"/>
      <c r="VOI51" s="68"/>
      <c r="VOJ51" s="68"/>
      <c r="VOK51" s="68"/>
      <c r="VOL51" s="68"/>
      <c r="VOM51" s="68"/>
      <c r="VON51" s="68"/>
      <c r="VOO51" s="68"/>
      <c r="VOP51" s="68"/>
      <c r="VOQ51" s="68"/>
      <c r="VOR51" s="68"/>
      <c r="VOS51" s="68"/>
      <c r="VOT51" s="68"/>
      <c r="VOU51" s="68"/>
      <c r="VOV51" s="68"/>
      <c r="VOW51" s="68"/>
      <c r="VOX51" s="68"/>
      <c r="VOY51" s="68"/>
      <c r="VOZ51" s="68"/>
      <c r="VPA51" s="68"/>
      <c r="VPB51" s="68"/>
      <c r="VPC51" s="68"/>
      <c r="VPD51" s="68"/>
      <c r="VPE51" s="68"/>
      <c r="VPF51" s="68"/>
      <c r="VPG51" s="68"/>
      <c r="VPH51" s="68"/>
      <c r="VPI51" s="68"/>
      <c r="VPJ51" s="68"/>
      <c r="VPK51" s="68"/>
      <c r="VPL51" s="68"/>
      <c r="VPM51" s="68"/>
      <c r="VPN51" s="68"/>
      <c r="VPO51" s="68"/>
      <c r="VPP51" s="68"/>
      <c r="VPQ51" s="68"/>
      <c r="VPR51" s="68"/>
      <c r="VPS51" s="68"/>
      <c r="VPT51" s="68"/>
      <c r="VPU51" s="68"/>
      <c r="VPV51" s="68"/>
      <c r="VPW51" s="68"/>
      <c r="VPX51" s="68"/>
      <c r="VPY51" s="68"/>
      <c r="VPZ51" s="68"/>
      <c r="VQA51" s="68"/>
      <c r="VQB51" s="68"/>
      <c r="VQC51" s="68"/>
      <c r="VQD51" s="68"/>
      <c r="VQE51" s="68"/>
      <c r="VQF51" s="68"/>
      <c r="VQG51" s="68"/>
      <c r="VQH51" s="68"/>
      <c r="VQI51" s="68"/>
      <c r="VQJ51" s="68"/>
      <c r="VQK51" s="68"/>
      <c r="VQL51" s="68"/>
      <c r="VQM51" s="68"/>
      <c r="VQN51" s="68"/>
      <c r="VQO51" s="68"/>
      <c r="VQP51" s="68"/>
      <c r="VQQ51" s="68"/>
      <c r="VQR51" s="68"/>
      <c r="VQS51" s="68"/>
      <c r="VQT51" s="68"/>
      <c r="VQU51" s="68"/>
      <c r="VQV51" s="68"/>
      <c r="VQW51" s="68"/>
      <c r="VQX51" s="68"/>
      <c r="VQY51" s="68"/>
      <c r="VQZ51" s="68"/>
      <c r="VRA51" s="68"/>
      <c r="VRB51" s="68"/>
      <c r="VRC51" s="68"/>
      <c r="VRD51" s="68"/>
      <c r="VRE51" s="68"/>
      <c r="VRF51" s="68"/>
      <c r="VRG51" s="68"/>
      <c r="VRH51" s="68"/>
      <c r="VRI51" s="68"/>
      <c r="VRJ51" s="68"/>
      <c r="VRK51" s="68"/>
      <c r="VRL51" s="68"/>
      <c r="VRM51" s="68"/>
      <c r="VRN51" s="68"/>
      <c r="VRO51" s="68"/>
      <c r="VRP51" s="68"/>
      <c r="VRQ51" s="68"/>
      <c r="VRR51" s="68"/>
      <c r="VRS51" s="68"/>
      <c r="VRT51" s="68"/>
      <c r="VRU51" s="68"/>
      <c r="VRV51" s="68"/>
      <c r="VRW51" s="68"/>
      <c r="VRX51" s="68"/>
      <c r="VRY51" s="68"/>
      <c r="VRZ51" s="68"/>
      <c r="VSA51" s="68"/>
      <c r="VSB51" s="68"/>
      <c r="VSC51" s="68"/>
      <c r="VSD51" s="68"/>
      <c r="VSE51" s="68"/>
      <c r="VSF51" s="68"/>
      <c r="VSG51" s="68"/>
      <c r="VSH51" s="68"/>
      <c r="VSI51" s="68"/>
      <c r="VSJ51" s="68"/>
      <c r="VSK51" s="68"/>
      <c r="VSL51" s="68"/>
      <c r="VSM51" s="68"/>
      <c r="VSN51" s="68"/>
      <c r="VSO51" s="68"/>
      <c r="VSP51" s="68"/>
      <c r="VSQ51" s="68"/>
      <c r="VSR51" s="68"/>
      <c r="VSS51" s="68"/>
      <c r="VST51" s="68"/>
      <c r="VSU51" s="68"/>
      <c r="VSV51" s="68"/>
      <c r="VSW51" s="68"/>
      <c r="VSX51" s="68"/>
      <c r="VSY51" s="68"/>
      <c r="VSZ51" s="68"/>
      <c r="VTA51" s="68"/>
      <c r="VTB51" s="68"/>
      <c r="VTC51" s="68"/>
      <c r="VTD51" s="68"/>
      <c r="VTE51" s="68"/>
      <c r="VTF51" s="68"/>
      <c r="VTG51" s="68"/>
      <c r="VTH51" s="68"/>
      <c r="VTI51" s="68"/>
      <c r="VTJ51" s="68"/>
      <c r="VTK51" s="68"/>
      <c r="VTL51" s="68"/>
      <c r="VTM51" s="68"/>
      <c r="VTN51" s="68"/>
      <c r="VTO51" s="68"/>
      <c r="VTP51" s="68"/>
      <c r="VTQ51" s="68"/>
      <c r="VTR51" s="68"/>
      <c r="VTS51" s="68"/>
      <c r="VTT51" s="68"/>
      <c r="VTU51" s="68"/>
      <c r="VTV51" s="68"/>
      <c r="VTW51" s="68"/>
      <c r="VTX51" s="68"/>
      <c r="VTY51" s="68"/>
      <c r="VTZ51" s="68"/>
      <c r="VUA51" s="68"/>
      <c r="VUB51" s="68"/>
      <c r="VUC51" s="68"/>
      <c r="VUD51" s="68"/>
      <c r="VUE51" s="68"/>
      <c r="VUF51" s="68"/>
      <c r="VUG51" s="68"/>
      <c r="VUH51" s="68"/>
      <c r="VUI51" s="68"/>
      <c r="VUJ51" s="68"/>
      <c r="VUK51" s="68"/>
      <c r="VUL51" s="68"/>
      <c r="VUM51" s="68"/>
      <c r="VUN51" s="68"/>
      <c r="VUO51" s="68"/>
      <c r="VUP51" s="68"/>
      <c r="VUQ51" s="68"/>
      <c r="VUR51" s="68"/>
      <c r="VUS51" s="68"/>
      <c r="VUT51" s="68"/>
      <c r="VUU51" s="68"/>
      <c r="VUV51" s="68"/>
      <c r="VUW51" s="68"/>
      <c r="VUX51" s="68"/>
      <c r="VUY51" s="68"/>
      <c r="VUZ51" s="68"/>
      <c r="VVA51" s="68"/>
      <c r="VVB51" s="68"/>
      <c r="VVC51" s="68"/>
      <c r="VVD51" s="68"/>
      <c r="VVE51" s="68"/>
      <c r="VVF51" s="68"/>
      <c r="VVG51" s="68"/>
      <c r="VVH51" s="68"/>
      <c r="VVI51" s="68"/>
      <c r="VVJ51" s="68"/>
      <c r="VVK51" s="68"/>
      <c r="VVL51" s="68"/>
      <c r="VVM51" s="68"/>
      <c r="VVN51" s="68"/>
      <c r="VVO51" s="68"/>
      <c r="VVP51" s="68"/>
      <c r="VVQ51" s="68"/>
      <c r="VVR51" s="68"/>
      <c r="VVS51" s="68"/>
      <c r="VVT51" s="68"/>
      <c r="VVU51" s="68"/>
      <c r="VVV51" s="68"/>
      <c r="VVW51" s="68"/>
      <c r="VVX51" s="68"/>
      <c r="VVY51" s="68"/>
      <c r="VVZ51" s="68"/>
      <c r="VWA51" s="68"/>
      <c r="VWB51" s="68"/>
      <c r="VWC51" s="68"/>
      <c r="VWD51" s="68"/>
      <c r="VWE51" s="68"/>
      <c r="VWF51" s="68"/>
      <c r="VWG51" s="68"/>
      <c r="VWH51" s="68"/>
      <c r="VWI51" s="68"/>
      <c r="VWJ51" s="68"/>
      <c r="VWK51" s="68"/>
      <c r="VWL51" s="68"/>
      <c r="VWM51" s="68"/>
      <c r="VWN51" s="68"/>
      <c r="VWO51" s="68"/>
      <c r="VWP51" s="68"/>
      <c r="VWQ51" s="68"/>
      <c r="VWR51" s="68"/>
      <c r="VWS51" s="68"/>
      <c r="VWT51" s="68"/>
      <c r="VWU51" s="68"/>
      <c r="VWV51" s="68"/>
      <c r="VWW51" s="68"/>
      <c r="VWX51" s="68"/>
      <c r="VWY51" s="68"/>
      <c r="VWZ51" s="68"/>
      <c r="VXA51" s="68"/>
      <c r="VXB51" s="68"/>
      <c r="VXC51" s="68"/>
      <c r="VXD51" s="68"/>
      <c r="VXE51" s="68"/>
      <c r="VXF51" s="68"/>
      <c r="VXG51" s="68"/>
      <c r="VXH51" s="68"/>
      <c r="VXI51" s="68"/>
      <c r="VXJ51" s="68"/>
      <c r="VXK51" s="68"/>
      <c r="VXL51" s="68"/>
      <c r="VXM51" s="68"/>
      <c r="VXN51" s="68"/>
      <c r="VXO51" s="68"/>
      <c r="VXP51" s="68"/>
      <c r="VXQ51" s="68"/>
      <c r="VXR51" s="68"/>
      <c r="VXS51" s="68"/>
      <c r="VXT51" s="68"/>
      <c r="VXU51" s="68"/>
      <c r="VXV51" s="68"/>
      <c r="VXW51" s="68"/>
      <c r="VXX51" s="68"/>
      <c r="VXY51" s="68"/>
      <c r="VXZ51" s="68"/>
      <c r="VYA51" s="68"/>
      <c r="VYB51" s="68"/>
      <c r="VYC51" s="68"/>
      <c r="VYD51" s="68"/>
      <c r="VYE51" s="68"/>
      <c r="VYF51" s="68"/>
      <c r="VYG51" s="68"/>
      <c r="VYH51" s="68"/>
      <c r="VYI51" s="68"/>
      <c r="VYJ51" s="68"/>
      <c r="VYK51" s="68"/>
      <c r="VYL51" s="68"/>
      <c r="VYM51" s="68"/>
      <c r="VYN51" s="68"/>
      <c r="VYO51" s="68"/>
      <c r="VYP51" s="68"/>
      <c r="VYQ51" s="68"/>
      <c r="VYR51" s="68"/>
      <c r="VYS51" s="68"/>
      <c r="VYT51" s="68"/>
      <c r="VYU51" s="68"/>
      <c r="VYV51" s="68"/>
      <c r="VYW51" s="68"/>
      <c r="VYX51" s="68"/>
      <c r="VYY51" s="68"/>
      <c r="VYZ51" s="68"/>
      <c r="VZA51" s="68"/>
      <c r="VZB51" s="68"/>
      <c r="VZC51" s="68"/>
      <c r="VZD51" s="68"/>
      <c r="VZE51" s="68"/>
      <c r="VZF51" s="68"/>
      <c r="VZG51" s="68"/>
      <c r="VZH51" s="68"/>
      <c r="VZI51" s="68"/>
      <c r="VZJ51" s="68"/>
      <c r="VZK51" s="68"/>
      <c r="VZL51" s="68"/>
      <c r="VZM51" s="68"/>
      <c r="VZN51" s="68"/>
      <c r="VZO51" s="68"/>
      <c r="VZP51" s="68"/>
      <c r="VZQ51" s="68"/>
      <c r="VZR51" s="68"/>
      <c r="VZS51" s="68"/>
      <c r="VZT51" s="68"/>
      <c r="VZU51" s="68"/>
      <c r="VZV51" s="68"/>
      <c r="VZW51" s="68"/>
      <c r="VZX51" s="68"/>
      <c r="VZY51" s="68"/>
      <c r="VZZ51" s="68"/>
      <c r="WAA51" s="68"/>
      <c r="WAB51" s="68"/>
      <c r="WAC51" s="68"/>
      <c r="WAD51" s="68"/>
      <c r="WAE51" s="68"/>
      <c r="WAF51" s="68"/>
      <c r="WAG51" s="68"/>
      <c r="WAH51" s="68"/>
      <c r="WAI51" s="68"/>
      <c r="WAJ51" s="68"/>
      <c r="WAK51" s="68"/>
      <c r="WAL51" s="68"/>
      <c r="WAM51" s="68"/>
      <c r="WAN51" s="68"/>
      <c r="WAO51" s="68"/>
      <c r="WAP51" s="68"/>
      <c r="WAQ51" s="68"/>
      <c r="WAR51" s="68"/>
      <c r="WAS51" s="68"/>
      <c r="WAT51" s="68"/>
      <c r="WAU51" s="68"/>
      <c r="WAV51" s="68"/>
      <c r="WAW51" s="68"/>
      <c r="WAX51" s="68"/>
      <c r="WAY51" s="68"/>
      <c r="WAZ51" s="68"/>
      <c r="WBA51" s="68"/>
      <c r="WBB51" s="68"/>
      <c r="WBC51" s="68"/>
      <c r="WBD51" s="68"/>
      <c r="WBE51" s="68"/>
      <c r="WBF51" s="68"/>
      <c r="WBG51" s="68"/>
      <c r="WBH51" s="68"/>
      <c r="WBI51" s="68"/>
      <c r="WBJ51" s="68"/>
      <c r="WBK51" s="68"/>
      <c r="WBL51" s="68"/>
      <c r="WBM51" s="68"/>
      <c r="WBN51" s="68"/>
      <c r="WBO51" s="68"/>
      <c r="WBP51" s="68"/>
      <c r="WBQ51" s="68"/>
      <c r="WBR51" s="68"/>
      <c r="WBS51" s="68"/>
      <c r="WBT51" s="68"/>
      <c r="WBU51" s="68"/>
      <c r="WBV51" s="68"/>
      <c r="WBW51" s="68"/>
      <c r="WBX51" s="68"/>
      <c r="WBY51" s="68"/>
      <c r="WBZ51" s="68"/>
      <c r="WCA51" s="68"/>
      <c r="WCB51" s="68"/>
      <c r="WCC51" s="68"/>
      <c r="WCD51" s="68"/>
      <c r="WCE51" s="68"/>
      <c r="WCF51" s="68"/>
      <c r="WCG51" s="68"/>
      <c r="WCH51" s="68"/>
      <c r="WCI51" s="68"/>
      <c r="WCJ51" s="68"/>
      <c r="WCK51" s="68"/>
      <c r="WCL51" s="68"/>
      <c r="WCM51" s="68"/>
      <c r="WCN51" s="68"/>
      <c r="WCO51" s="68"/>
      <c r="WCP51" s="68"/>
      <c r="WCQ51" s="68"/>
      <c r="WCR51" s="68"/>
      <c r="WCS51" s="68"/>
      <c r="WCT51" s="68"/>
      <c r="WCU51" s="68"/>
      <c r="WCV51" s="68"/>
      <c r="WCW51" s="68"/>
      <c r="WCX51" s="68"/>
      <c r="WCY51" s="68"/>
      <c r="WCZ51" s="68"/>
      <c r="WDA51" s="68"/>
      <c r="WDB51" s="68"/>
      <c r="WDC51" s="68"/>
      <c r="WDD51" s="68"/>
      <c r="WDE51" s="68"/>
      <c r="WDF51" s="68"/>
      <c r="WDG51" s="68"/>
      <c r="WDH51" s="68"/>
      <c r="WDI51" s="68"/>
      <c r="WDJ51" s="68"/>
      <c r="WDK51" s="68"/>
      <c r="WDL51" s="68"/>
      <c r="WDM51" s="68"/>
      <c r="WDN51" s="68"/>
      <c r="WDO51" s="68"/>
      <c r="WDP51" s="68"/>
      <c r="WDQ51" s="68"/>
      <c r="WDR51" s="68"/>
      <c r="WDS51" s="68"/>
      <c r="WDT51" s="68"/>
      <c r="WDU51" s="68"/>
      <c r="WDV51" s="68"/>
      <c r="WDW51" s="68"/>
      <c r="WDX51" s="68"/>
      <c r="WDY51" s="68"/>
      <c r="WDZ51" s="68"/>
      <c r="WEA51" s="68"/>
      <c r="WEB51" s="68"/>
      <c r="WEC51" s="68"/>
      <c r="WED51" s="68"/>
      <c r="WEE51" s="68"/>
      <c r="WEF51" s="68"/>
      <c r="WEG51" s="68"/>
      <c r="WEH51" s="68"/>
      <c r="WEI51" s="68"/>
      <c r="WEJ51" s="68"/>
      <c r="WEK51" s="68"/>
      <c r="WEL51" s="68"/>
      <c r="WEM51" s="68"/>
      <c r="WEN51" s="68"/>
      <c r="WEO51" s="68"/>
      <c r="WEP51" s="68"/>
      <c r="WEQ51" s="68"/>
      <c r="WER51" s="68"/>
      <c r="WES51" s="68"/>
      <c r="WET51" s="68"/>
      <c r="WEU51" s="68"/>
      <c r="WEV51" s="68"/>
      <c r="WEW51" s="68"/>
      <c r="WEX51" s="68"/>
      <c r="WEY51" s="68"/>
      <c r="WEZ51" s="68"/>
      <c r="WFA51" s="68"/>
      <c r="WFB51" s="68"/>
      <c r="WFC51" s="68"/>
      <c r="WFD51" s="68"/>
      <c r="WFE51" s="68"/>
      <c r="WFF51" s="68"/>
      <c r="WFG51" s="68"/>
      <c r="WFH51" s="68"/>
      <c r="WFI51" s="68"/>
      <c r="WFJ51" s="68"/>
      <c r="WFK51" s="68"/>
      <c r="WFL51" s="68"/>
      <c r="WFM51" s="68"/>
      <c r="WFN51" s="68"/>
      <c r="WFO51" s="68"/>
      <c r="WFP51" s="68"/>
      <c r="WFQ51" s="68"/>
      <c r="WFR51" s="68"/>
      <c r="WFS51" s="68"/>
      <c r="WFT51" s="68"/>
      <c r="WFU51" s="68"/>
      <c r="WFV51" s="68"/>
      <c r="WFW51" s="68"/>
      <c r="WFX51" s="68"/>
      <c r="WFY51" s="68"/>
      <c r="WFZ51" s="68"/>
      <c r="WGA51" s="68"/>
      <c r="WGB51" s="68"/>
      <c r="WGC51" s="68"/>
      <c r="WGD51" s="68"/>
      <c r="WGE51" s="68"/>
      <c r="WGF51" s="68"/>
      <c r="WGG51" s="68"/>
      <c r="WGH51" s="68"/>
      <c r="WGI51" s="68"/>
      <c r="WGJ51" s="68"/>
      <c r="WGK51" s="68"/>
      <c r="WGL51" s="68"/>
      <c r="WGM51" s="68"/>
      <c r="WGN51" s="68"/>
      <c r="WGO51" s="68"/>
      <c r="WGP51" s="68"/>
      <c r="WGQ51" s="68"/>
      <c r="WGR51" s="68"/>
      <c r="WGS51" s="68"/>
      <c r="WGT51" s="68"/>
      <c r="WGU51" s="68"/>
      <c r="WGV51" s="68"/>
      <c r="WGW51" s="68"/>
      <c r="WGX51" s="68"/>
      <c r="WGY51" s="68"/>
      <c r="WGZ51" s="68"/>
      <c r="WHA51" s="68"/>
      <c r="WHB51" s="68"/>
      <c r="WHC51" s="68"/>
      <c r="WHD51" s="68"/>
      <c r="WHE51" s="68"/>
      <c r="WHF51" s="68"/>
      <c r="WHG51" s="68"/>
      <c r="WHH51" s="68"/>
      <c r="WHI51" s="68"/>
      <c r="WHJ51" s="68"/>
      <c r="WHK51" s="68"/>
      <c r="WHL51" s="68"/>
      <c r="WHM51" s="68"/>
      <c r="WHN51" s="68"/>
      <c r="WHO51" s="68"/>
      <c r="WHP51" s="68"/>
      <c r="WHQ51" s="68"/>
      <c r="WHR51" s="68"/>
      <c r="WHS51" s="68"/>
      <c r="WHT51" s="68"/>
      <c r="WHU51" s="68"/>
      <c r="WHV51" s="68"/>
      <c r="WHW51" s="68"/>
      <c r="WHX51" s="68"/>
      <c r="WHY51" s="68"/>
      <c r="WHZ51" s="68"/>
      <c r="WIA51" s="68"/>
      <c r="WIB51" s="68"/>
      <c r="WIC51" s="68"/>
      <c r="WID51" s="68"/>
      <c r="WIE51" s="68"/>
      <c r="WIF51" s="68"/>
      <c r="WIG51" s="68"/>
      <c r="WIH51" s="68"/>
      <c r="WII51" s="68"/>
      <c r="WIJ51" s="68"/>
      <c r="WIK51" s="68"/>
      <c r="WIL51" s="68"/>
      <c r="WIM51" s="68"/>
      <c r="WIN51" s="68"/>
      <c r="WIO51" s="68"/>
      <c r="WIP51" s="68"/>
      <c r="WIQ51" s="68"/>
      <c r="WIR51" s="68"/>
      <c r="WIS51" s="68"/>
      <c r="WIT51" s="68"/>
      <c r="WIU51" s="68"/>
      <c r="WIV51" s="68"/>
      <c r="WIW51" s="68"/>
      <c r="WIX51" s="68"/>
      <c r="WIY51" s="68"/>
      <c r="WIZ51" s="68"/>
      <c r="WJA51" s="68"/>
      <c r="WJB51" s="68"/>
      <c r="WJC51" s="68"/>
      <c r="WJD51" s="68"/>
      <c r="WJE51" s="68"/>
      <c r="WJF51" s="68"/>
      <c r="WJG51" s="68"/>
      <c r="WJH51" s="68"/>
      <c r="WJI51" s="68"/>
      <c r="WJJ51" s="68"/>
      <c r="WJK51" s="68"/>
      <c r="WJL51" s="68"/>
      <c r="WJM51" s="68"/>
      <c r="WJN51" s="68"/>
      <c r="WJO51" s="68"/>
      <c r="WJP51" s="68"/>
      <c r="WJQ51" s="68"/>
      <c r="WJR51" s="68"/>
      <c r="WJS51" s="68"/>
      <c r="WJT51" s="68"/>
      <c r="WJU51" s="68"/>
      <c r="WJV51" s="68"/>
      <c r="WJW51" s="68"/>
      <c r="WJX51" s="68"/>
      <c r="WJY51" s="68"/>
      <c r="WJZ51" s="68"/>
      <c r="WKA51" s="68"/>
      <c r="WKB51" s="68"/>
      <c r="WKC51" s="68"/>
      <c r="WKD51" s="68"/>
      <c r="WKE51" s="68"/>
      <c r="WKF51" s="68"/>
      <c r="WKG51" s="68"/>
      <c r="WKH51" s="68"/>
      <c r="WKI51" s="68"/>
      <c r="WKJ51" s="68"/>
      <c r="WKK51" s="68"/>
      <c r="WKL51" s="68"/>
      <c r="WKM51" s="68"/>
      <c r="WKN51" s="68"/>
      <c r="WKO51" s="68"/>
      <c r="WKP51" s="68"/>
      <c r="WKQ51" s="68"/>
      <c r="WKR51" s="68"/>
      <c r="WKS51" s="68"/>
      <c r="WKT51" s="68"/>
      <c r="WKU51" s="68"/>
      <c r="WKV51" s="68"/>
      <c r="WKW51" s="68"/>
      <c r="WKX51" s="68"/>
      <c r="WKY51" s="68"/>
      <c r="WKZ51" s="68"/>
      <c r="WLA51" s="68"/>
      <c r="WLB51" s="68"/>
      <c r="WLC51" s="68"/>
      <c r="WLD51" s="68"/>
      <c r="WLE51" s="68"/>
      <c r="WLF51" s="68"/>
      <c r="WLG51" s="68"/>
      <c r="WLH51" s="68"/>
      <c r="WLI51" s="68"/>
      <c r="WLJ51" s="68"/>
      <c r="WLK51" s="68"/>
      <c r="WLL51" s="68"/>
      <c r="WLM51" s="68"/>
      <c r="WLN51" s="68"/>
      <c r="WLO51" s="68"/>
      <c r="WLP51" s="68"/>
      <c r="WLQ51" s="68"/>
      <c r="WLR51" s="68"/>
      <c r="WLS51" s="68"/>
      <c r="WLT51" s="68"/>
      <c r="WLU51" s="68"/>
      <c r="WLV51" s="68"/>
      <c r="WLW51" s="68"/>
      <c r="WLX51" s="68"/>
      <c r="WLY51" s="68"/>
      <c r="WLZ51" s="68"/>
      <c r="WMA51" s="68"/>
      <c r="WMB51" s="68"/>
      <c r="WMC51" s="68"/>
      <c r="WMD51" s="68"/>
      <c r="WME51" s="68"/>
      <c r="WMF51" s="68"/>
      <c r="WMG51" s="68"/>
      <c r="WMH51" s="68"/>
      <c r="WMI51" s="68"/>
      <c r="WMJ51" s="68"/>
      <c r="WMK51" s="68"/>
      <c r="WML51" s="68"/>
      <c r="WMM51" s="68"/>
      <c r="WMN51" s="68"/>
      <c r="WMO51" s="68"/>
      <c r="WMP51" s="68"/>
      <c r="WMQ51" s="68"/>
      <c r="WMR51" s="68"/>
      <c r="WMS51" s="68"/>
      <c r="WMT51" s="68"/>
      <c r="WMU51" s="68"/>
      <c r="WMV51" s="68"/>
      <c r="WMW51" s="68"/>
      <c r="WMX51" s="68"/>
      <c r="WMY51" s="68"/>
      <c r="WMZ51" s="68"/>
      <c r="WNA51" s="68"/>
      <c r="WNB51" s="68"/>
      <c r="WNC51" s="68"/>
      <c r="WND51" s="68"/>
      <c r="WNE51" s="68"/>
      <c r="WNF51" s="68"/>
      <c r="WNG51" s="68"/>
      <c r="WNH51" s="68"/>
      <c r="WNI51" s="68"/>
      <c r="WNJ51" s="68"/>
      <c r="WNK51" s="68"/>
      <c r="WNL51" s="68"/>
      <c r="WNM51" s="68"/>
      <c r="WNN51" s="68"/>
      <c r="WNO51" s="68"/>
      <c r="WNP51" s="68"/>
      <c r="WNQ51" s="68"/>
      <c r="WNR51" s="68"/>
      <c r="WNS51" s="68"/>
      <c r="WNT51" s="68"/>
      <c r="WNU51" s="68"/>
      <c r="WNV51" s="68"/>
      <c r="WNW51" s="68"/>
      <c r="WNX51" s="68"/>
      <c r="WNY51" s="68"/>
      <c r="WNZ51" s="68"/>
      <c r="WOA51" s="68"/>
      <c r="WOB51" s="68"/>
      <c r="WOC51" s="68"/>
      <c r="WOD51" s="68"/>
      <c r="WOE51" s="68"/>
      <c r="WOF51" s="68"/>
      <c r="WOG51" s="68"/>
      <c r="WOH51" s="68"/>
      <c r="WOI51" s="68"/>
      <c r="WOJ51" s="68"/>
      <c r="WOK51" s="68"/>
      <c r="WOL51" s="68"/>
      <c r="WOM51" s="68"/>
      <c r="WON51" s="68"/>
      <c r="WOO51" s="68"/>
      <c r="WOP51" s="68"/>
      <c r="WOQ51" s="68"/>
      <c r="WOR51" s="68"/>
      <c r="WOS51" s="68"/>
      <c r="WOT51" s="68"/>
      <c r="WOU51" s="68"/>
      <c r="WOV51" s="68"/>
      <c r="WOW51" s="68"/>
      <c r="WOX51" s="68"/>
      <c r="WOY51" s="68"/>
      <c r="WOZ51" s="68"/>
      <c r="WPA51" s="68"/>
      <c r="WPB51" s="68"/>
      <c r="WPC51" s="68"/>
      <c r="WPD51" s="68"/>
      <c r="WPE51" s="68"/>
      <c r="WPF51" s="68"/>
      <c r="WPG51" s="68"/>
      <c r="WPH51" s="68"/>
      <c r="WPI51" s="68"/>
      <c r="WPJ51" s="68"/>
      <c r="WPK51" s="68"/>
      <c r="WPL51" s="68"/>
      <c r="WPM51" s="68"/>
      <c r="WPN51" s="68"/>
      <c r="WPO51" s="68"/>
      <c r="WPP51" s="68"/>
      <c r="WPQ51" s="68"/>
      <c r="WPR51" s="68"/>
      <c r="WPS51" s="68"/>
      <c r="WPT51" s="68"/>
      <c r="WPU51" s="68"/>
      <c r="WPV51" s="68"/>
      <c r="WPW51" s="68"/>
      <c r="WPX51" s="68"/>
      <c r="WPY51" s="68"/>
      <c r="WPZ51" s="68"/>
      <c r="WQA51" s="68"/>
      <c r="WQB51" s="68"/>
      <c r="WQC51" s="68"/>
      <c r="WQD51" s="68"/>
      <c r="WQE51" s="68"/>
      <c r="WQF51" s="68"/>
      <c r="WQG51" s="68"/>
      <c r="WQH51" s="68"/>
      <c r="WQI51" s="68"/>
      <c r="WQJ51" s="68"/>
      <c r="WQK51" s="68"/>
      <c r="WQL51" s="68"/>
      <c r="WQM51" s="68"/>
      <c r="WQN51" s="68"/>
      <c r="WQO51" s="68"/>
      <c r="WQP51" s="68"/>
      <c r="WQQ51" s="68"/>
      <c r="WQR51" s="68"/>
      <c r="WQS51" s="68"/>
      <c r="WQT51" s="68"/>
      <c r="WQU51" s="68"/>
      <c r="WQV51" s="68"/>
      <c r="WQW51" s="68"/>
      <c r="WQX51" s="68"/>
      <c r="WQY51" s="68"/>
      <c r="WQZ51" s="68"/>
      <c r="WRA51" s="68"/>
      <c r="WRB51" s="68"/>
      <c r="WRC51" s="68"/>
      <c r="WRD51" s="68"/>
      <c r="WRE51" s="68"/>
      <c r="WRF51" s="68"/>
      <c r="WRG51" s="68"/>
      <c r="WRH51" s="68"/>
      <c r="WRI51" s="68"/>
      <c r="WRJ51" s="68"/>
      <c r="WRK51" s="68"/>
      <c r="WRL51" s="68"/>
      <c r="WRM51" s="68"/>
      <c r="WRN51" s="68"/>
      <c r="WRO51" s="68"/>
      <c r="WRP51" s="68"/>
      <c r="WRQ51" s="68"/>
      <c r="WRR51" s="68"/>
      <c r="WRS51" s="68"/>
      <c r="WRT51" s="68"/>
      <c r="WRU51" s="68"/>
      <c r="WRV51" s="68"/>
      <c r="WRW51" s="68"/>
      <c r="WRX51" s="68"/>
      <c r="WRY51" s="68"/>
      <c r="WRZ51" s="68"/>
      <c r="WSA51" s="68"/>
      <c r="WSB51" s="68"/>
      <c r="WSC51" s="68"/>
      <c r="WSD51" s="68"/>
      <c r="WSE51" s="68"/>
      <c r="WSF51" s="68"/>
      <c r="WSG51" s="68"/>
      <c r="WSH51" s="68"/>
      <c r="WSI51" s="68"/>
      <c r="WSJ51" s="68"/>
      <c r="WSK51" s="68"/>
      <c r="WSL51" s="68"/>
      <c r="WSM51" s="68"/>
      <c r="WSN51" s="68"/>
      <c r="WSO51" s="68"/>
      <c r="WSP51" s="68"/>
      <c r="WSQ51" s="68"/>
      <c r="WSR51" s="68"/>
      <c r="WSS51" s="68"/>
      <c r="WST51" s="68"/>
      <c r="WSU51" s="68"/>
      <c r="WSV51" s="68"/>
      <c r="WSW51" s="68"/>
      <c r="WSX51" s="68"/>
      <c r="WSY51" s="68"/>
      <c r="WSZ51" s="68"/>
      <c r="WTA51" s="68"/>
      <c r="WTB51" s="68"/>
      <c r="WTC51" s="68"/>
      <c r="WTD51" s="68"/>
      <c r="WTE51" s="68"/>
      <c r="WTF51" s="68"/>
      <c r="WTG51" s="68"/>
      <c r="WTH51" s="68"/>
      <c r="WTI51" s="68"/>
      <c r="WTJ51" s="68"/>
      <c r="WTK51" s="68"/>
      <c r="WTL51" s="68"/>
      <c r="WTM51" s="68"/>
      <c r="WTN51" s="68"/>
      <c r="WTO51" s="68"/>
      <c r="WTP51" s="68"/>
      <c r="WTQ51" s="68"/>
      <c r="WTR51" s="68"/>
      <c r="WTS51" s="68"/>
      <c r="WTT51" s="68"/>
      <c r="WTU51" s="68"/>
      <c r="WTV51" s="68"/>
      <c r="WTW51" s="68"/>
      <c r="WTX51" s="68"/>
      <c r="WTY51" s="68"/>
      <c r="WTZ51" s="68"/>
      <c r="WUA51" s="68"/>
      <c r="WUB51" s="68"/>
      <c r="WUC51" s="68"/>
      <c r="WUD51" s="68"/>
      <c r="WUE51" s="68"/>
      <c r="WUF51" s="68"/>
      <c r="WUG51" s="68"/>
      <c r="WUH51" s="68"/>
      <c r="WUI51" s="68"/>
      <c r="WUJ51" s="68"/>
      <c r="WUK51" s="68"/>
      <c r="WUL51" s="68"/>
      <c r="WUM51" s="68"/>
      <c r="WUN51" s="68"/>
      <c r="WUO51" s="68"/>
      <c r="WUP51" s="68"/>
      <c r="WUQ51" s="68"/>
      <c r="WUR51" s="68"/>
      <c r="WUS51" s="68"/>
      <c r="WUT51" s="68"/>
      <c r="WUU51" s="68"/>
      <c r="WUV51" s="68"/>
      <c r="WUW51" s="68"/>
      <c r="WUX51" s="68"/>
      <c r="WUY51" s="68"/>
      <c r="WUZ51" s="68"/>
      <c r="WVA51" s="68"/>
      <c r="WVB51" s="68"/>
      <c r="WVC51" s="68"/>
      <c r="WVD51" s="68"/>
      <c r="WVE51" s="68"/>
      <c r="WVF51" s="68"/>
      <c r="WVG51" s="68"/>
      <c r="WVH51" s="68"/>
      <c r="WVI51" s="68"/>
      <c r="WVJ51" s="68"/>
      <c r="WVK51" s="68"/>
      <c r="WVL51" s="68"/>
      <c r="WVM51" s="68"/>
      <c r="WVN51" s="68"/>
      <c r="WVO51" s="68"/>
      <c r="WVP51" s="68"/>
      <c r="WVQ51" s="68"/>
      <c r="WVR51" s="68"/>
      <c r="WVS51" s="68"/>
      <c r="WVT51" s="68"/>
      <c r="WVU51" s="68"/>
      <c r="WVV51" s="68"/>
      <c r="WVW51" s="68"/>
      <c r="WVX51" s="68"/>
      <c r="WVY51" s="68"/>
      <c r="WVZ51" s="68"/>
      <c r="WWA51" s="68"/>
      <c r="WWB51" s="68"/>
      <c r="WWC51" s="68"/>
      <c r="WWD51" s="68"/>
      <c r="WWE51" s="68"/>
      <c r="WWF51" s="68"/>
      <c r="WWG51" s="68"/>
      <c r="WWH51" s="68"/>
      <c r="WWI51" s="68"/>
      <c r="WWJ51" s="68"/>
      <c r="WWK51" s="68"/>
      <c r="WWL51" s="68"/>
      <c r="WWM51" s="68"/>
      <c r="WWN51" s="68"/>
      <c r="WWO51" s="68"/>
      <c r="WWP51" s="68"/>
      <c r="WWQ51" s="68"/>
      <c r="WWR51" s="68"/>
      <c r="WWS51" s="68"/>
      <c r="WWT51" s="68"/>
      <c r="WWU51" s="68"/>
      <c r="WWV51" s="68"/>
      <c r="WWW51" s="68"/>
      <c r="WWX51" s="68"/>
      <c r="WWY51" s="68"/>
      <c r="WWZ51" s="68"/>
      <c r="WXA51" s="68"/>
      <c r="WXB51" s="68"/>
      <c r="WXC51" s="68"/>
      <c r="WXD51" s="68"/>
      <c r="WXE51" s="68"/>
      <c r="WXF51" s="68"/>
      <c r="WXG51" s="68"/>
      <c r="WXH51" s="68"/>
      <c r="WXI51" s="68"/>
      <c r="WXJ51" s="68"/>
      <c r="WXK51" s="68"/>
      <c r="WXL51" s="68"/>
      <c r="WXM51" s="68"/>
      <c r="WXN51" s="68"/>
      <c r="WXO51" s="68"/>
      <c r="WXP51" s="68"/>
      <c r="WXQ51" s="68"/>
      <c r="WXR51" s="68"/>
      <c r="WXS51" s="68"/>
      <c r="WXT51" s="68"/>
      <c r="WXU51" s="68"/>
      <c r="WXV51" s="68"/>
      <c r="WXW51" s="68"/>
      <c r="WXX51" s="68"/>
      <c r="WXY51" s="68"/>
      <c r="WXZ51" s="68"/>
      <c r="WYA51" s="68"/>
      <c r="WYB51" s="68"/>
      <c r="WYC51" s="68"/>
      <c r="WYD51" s="68"/>
      <c r="WYE51" s="68"/>
      <c r="WYF51" s="68"/>
      <c r="WYG51" s="68"/>
      <c r="WYH51" s="68"/>
      <c r="WYI51" s="68"/>
      <c r="WYJ51" s="68"/>
      <c r="WYK51" s="68"/>
      <c r="WYL51" s="68"/>
      <c r="WYM51" s="68"/>
      <c r="WYN51" s="68"/>
      <c r="WYO51" s="68"/>
      <c r="WYP51" s="68"/>
      <c r="WYQ51" s="68"/>
      <c r="WYR51" s="68"/>
      <c r="WYS51" s="68"/>
      <c r="WYT51" s="68"/>
      <c r="WYU51" s="68"/>
      <c r="WYV51" s="68"/>
      <c r="WYW51" s="68"/>
      <c r="WYX51" s="68"/>
      <c r="WYY51" s="68"/>
      <c r="WYZ51" s="68"/>
      <c r="WZA51" s="68"/>
      <c r="WZB51" s="68"/>
    </row>
    <row r="52" spans="1:16226" s="69" customFormat="1" ht="20.25" customHeight="1" x14ac:dyDescent="0.25">
      <c r="A52" s="186" t="s">
        <v>344</v>
      </c>
      <c r="B52" s="186"/>
      <c r="C52" s="132" t="s">
        <v>99</v>
      </c>
      <c r="D52" s="132"/>
      <c r="E52" s="132" t="s">
        <v>287</v>
      </c>
      <c r="F52" s="132"/>
      <c r="G52" s="132"/>
      <c r="H52" s="132" t="s">
        <v>287</v>
      </c>
      <c r="I52" s="132"/>
      <c r="J52" s="68"/>
      <c r="K52" s="68"/>
      <c r="L52" s="68"/>
      <c r="M52" s="68"/>
      <c r="N52" s="68"/>
      <c r="O52" s="68"/>
      <c r="P52" s="68"/>
      <c r="Q52" s="68"/>
      <c r="R52" s="68"/>
      <c r="S52" s="68"/>
      <c r="T52" s="68"/>
      <c r="U52" s="68"/>
      <c r="V52" s="68"/>
      <c r="W52" s="68"/>
      <c r="X52" s="68"/>
      <c r="Y52" s="68"/>
      <c r="Z52" s="68"/>
      <c r="AA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c r="IN52" s="68"/>
      <c r="IO52" s="68"/>
      <c r="IP52" s="68"/>
      <c r="IQ52" s="68"/>
      <c r="IR52" s="68"/>
      <c r="IS52" s="68"/>
      <c r="IT52" s="68"/>
      <c r="IU52" s="68"/>
      <c r="IV52" s="68"/>
      <c r="IW52" s="68"/>
      <c r="IX52" s="68"/>
      <c r="IY52" s="68"/>
      <c r="IZ52" s="68"/>
      <c r="JA52" s="68"/>
      <c r="JB52" s="68"/>
      <c r="JC52" s="68"/>
      <c r="JD52" s="68"/>
      <c r="JE52" s="68"/>
      <c r="JF52" s="68"/>
      <c r="JG52" s="68"/>
      <c r="JH52" s="68"/>
      <c r="JI52" s="68"/>
      <c r="JJ52" s="68"/>
      <c r="JK52" s="68"/>
      <c r="JL52" s="68"/>
      <c r="JM52" s="68"/>
      <c r="JN52" s="68"/>
      <c r="JO52" s="68"/>
      <c r="JP52" s="68"/>
      <c r="JQ52" s="68"/>
      <c r="JR52" s="68"/>
      <c r="JS52" s="68"/>
      <c r="JT52" s="68"/>
      <c r="JU52" s="68"/>
      <c r="JV52" s="68"/>
      <c r="JW52" s="68"/>
      <c r="JX52" s="68"/>
      <c r="JY52" s="68"/>
      <c r="JZ52" s="68"/>
      <c r="KA52" s="68"/>
      <c r="KB52" s="68"/>
      <c r="KC52" s="68"/>
      <c r="KD52" s="68"/>
      <c r="KE52" s="68"/>
      <c r="KF52" s="68"/>
      <c r="KG52" s="68"/>
      <c r="KH52" s="68"/>
      <c r="KI52" s="68"/>
      <c r="KJ52" s="68"/>
      <c r="KK52" s="68"/>
      <c r="KL52" s="68"/>
      <c r="KM52" s="68"/>
      <c r="KN52" s="68"/>
      <c r="KO52" s="68"/>
      <c r="KP52" s="68"/>
      <c r="KQ52" s="68"/>
      <c r="KR52" s="68"/>
      <c r="KS52" s="68"/>
      <c r="KT52" s="68"/>
      <c r="KU52" s="68"/>
      <c r="KV52" s="68"/>
      <c r="KW52" s="68"/>
      <c r="KX52" s="68"/>
      <c r="KY52" s="68"/>
      <c r="KZ52" s="68"/>
      <c r="LA52" s="68"/>
      <c r="LB52" s="68"/>
      <c r="LC52" s="68"/>
      <c r="LD52" s="68"/>
      <c r="LE52" s="68"/>
      <c r="LF52" s="68"/>
      <c r="LG52" s="68"/>
      <c r="LH52" s="68"/>
      <c r="LI52" s="68"/>
      <c r="LJ52" s="68"/>
      <c r="LK52" s="68"/>
      <c r="LL52" s="68"/>
      <c r="LM52" s="68"/>
      <c r="LN52" s="68"/>
      <c r="LO52" s="68"/>
      <c r="LP52" s="68"/>
      <c r="LQ52" s="68"/>
      <c r="LR52" s="68"/>
      <c r="LS52" s="68"/>
      <c r="LT52" s="68"/>
      <c r="LU52" s="68"/>
      <c r="LV52" s="68"/>
      <c r="LW52" s="68"/>
      <c r="LX52" s="68"/>
      <c r="LY52" s="68"/>
      <c r="LZ52" s="68"/>
      <c r="MA52" s="68"/>
      <c r="MB52" s="68"/>
      <c r="MC52" s="68"/>
      <c r="MD52" s="68"/>
      <c r="ME52" s="68"/>
      <c r="MF52" s="68"/>
      <c r="MG52" s="68"/>
      <c r="MH52" s="68"/>
      <c r="MI52" s="68"/>
      <c r="MJ52" s="68"/>
      <c r="MK52" s="68"/>
      <c r="ML52" s="68"/>
      <c r="MM52" s="68"/>
      <c r="MN52" s="68"/>
      <c r="MO52" s="68"/>
      <c r="MP52" s="68"/>
      <c r="MQ52" s="68"/>
      <c r="MR52" s="68"/>
      <c r="MS52" s="68"/>
      <c r="MT52" s="68"/>
      <c r="MU52" s="68"/>
      <c r="MV52" s="68"/>
      <c r="MW52" s="68"/>
      <c r="MX52" s="68"/>
      <c r="MY52" s="68"/>
      <c r="MZ52" s="68"/>
      <c r="NA52" s="68"/>
      <c r="NB52" s="68"/>
      <c r="NC52" s="68"/>
      <c r="ND52" s="68"/>
      <c r="NE52" s="68"/>
      <c r="NF52" s="68"/>
      <c r="NG52" s="68"/>
      <c r="NH52" s="68"/>
      <c r="NI52" s="68"/>
      <c r="NJ52" s="68"/>
      <c r="NK52" s="68"/>
      <c r="NL52" s="68"/>
      <c r="NM52" s="68"/>
      <c r="NN52" s="68"/>
      <c r="NO52" s="68"/>
      <c r="NP52" s="68"/>
      <c r="NQ52" s="68"/>
      <c r="NR52" s="68"/>
      <c r="NS52" s="68"/>
      <c r="NT52" s="68"/>
      <c r="NU52" s="68"/>
      <c r="NV52" s="68"/>
      <c r="NW52" s="68"/>
      <c r="NX52" s="68"/>
      <c r="NY52" s="68"/>
      <c r="NZ52" s="68"/>
      <c r="OA52" s="68"/>
      <c r="OB52" s="68"/>
      <c r="OC52" s="68"/>
      <c r="OD52" s="68"/>
      <c r="OE52" s="68"/>
      <c r="OF52" s="68"/>
      <c r="OG52" s="68"/>
      <c r="OH52" s="68"/>
      <c r="OI52" s="68"/>
      <c r="OJ52" s="68"/>
      <c r="OK52" s="68"/>
      <c r="OL52" s="68"/>
      <c r="OM52" s="68"/>
      <c r="ON52" s="68"/>
      <c r="OO52" s="68"/>
      <c r="OP52" s="68"/>
      <c r="OQ52" s="68"/>
      <c r="OR52" s="68"/>
      <c r="OS52" s="68"/>
      <c r="OT52" s="68"/>
      <c r="OU52" s="68"/>
      <c r="OV52" s="68"/>
      <c r="OW52" s="68"/>
      <c r="OX52" s="68"/>
      <c r="OY52" s="68"/>
      <c r="OZ52" s="68"/>
      <c r="PA52" s="68"/>
      <c r="PB52" s="68"/>
      <c r="PC52" s="68"/>
      <c r="PD52" s="68"/>
      <c r="PE52" s="68"/>
      <c r="PF52" s="68"/>
      <c r="PG52" s="68"/>
      <c r="PH52" s="68"/>
      <c r="PI52" s="68"/>
      <c r="PJ52" s="68"/>
      <c r="PK52" s="68"/>
      <c r="PL52" s="68"/>
      <c r="PM52" s="68"/>
      <c r="PN52" s="68"/>
      <c r="PO52" s="68"/>
      <c r="PP52" s="68"/>
      <c r="PQ52" s="68"/>
      <c r="PR52" s="68"/>
      <c r="PS52" s="68"/>
      <c r="PT52" s="68"/>
      <c r="PU52" s="68"/>
      <c r="PV52" s="68"/>
      <c r="PW52" s="68"/>
      <c r="PX52" s="68"/>
      <c r="PY52" s="68"/>
      <c r="PZ52" s="68"/>
      <c r="QA52" s="68"/>
      <c r="QB52" s="68"/>
      <c r="QC52" s="68"/>
      <c r="QD52" s="68"/>
      <c r="QE52" s="68"/>
      <c r="QF52" s="68"/>
      <c r="QG52" s="68"/>
      <c r="QH52" s="68"/>
      <c r="QI52" s="68"/>
      <c r="QJ52" s="68"/>
      <c r="QK52" s="68"/>
      <c r="QL52" s="68"/>
      <c r="QM52" s="68"/>
      <c r="QN52" s="68"/>
      <c r="QO52" s="68"/>
      <c r="QP52" s="68"/>
      <c r="QQ52" s="68"/>
      <c r="QR52" s="68"/>
      <c r="QS52" s="68"/>
      <c r="QT52" s="68"/>
      <c r="QU52" s="68"/>
      <c r="QV52" s="68"/>
      <c r="QW52" s="68"/>
      <c r="QX52" s="68"/>
      <c r="QY52" s="68"/>
      <c r="QZ52" s="68"/>
      <c r="RA52" s="68"/>
      <c r="RB52" s="68"/>
      <c r="RC52" s="68"/>
      <c r="RD52" s="68"/>
      <c r="RE52" s="68"/>
      <c r="RF52" s="68"/>
      <c r="RG52" s="68"/>
      <c r="RH52" s="68"/>
      <c r="RI52" s="68"/>
      <c r="RJ52" s="68"/>
      <c r="RK52" s="68"/>
      <c r="RL52" s="68"/>
      <c r="RM52" s="68"/>
      <c r="RN52" s="68"/>
      <c r="RO52" s="68"/>
      <c r="RP52" s="68"/>
      <c r="RQ52" s="68"/>
      <c r="RR52" s="68"/>
      <c r="RS52" s="68"/>
      <c r="RT52" s="68"/>
      <c r="RU52" s="68"/>
      <c r="RV52" s="68"/>
      <c r="RW52" s="68"/>
      <c r="RX52" s="68"/>
      <c r="RY52" s="68"/>
      <c r="RZ52" s="68"/>
      <c r="SA52" s="68"/>
      <c r="SB52" s="68"/>
      <c r="SC52" s="68"/>
      <c r="SD52" s="68"/>
      <c r="SE52" s="68"/>
      <c r="SF52" s="68"/>
      <c r="SG52" s="68"/>
      <c r="SH52" s="68"/>
      <c r="SI52" s="68"/>
      <c r="SJ52" s="68"/>
      <c r="SK52" s="68"/>
      <c r="SL52" s="68"/>
      <c r="SM52" s="68"/>
      <c r="SN52" s="68"/>
      <c r="SO52" s="68"/>
      <c r="SP52" s="68"/>
      <c r="SQ52" s="68"/>
      <c r="SR52" s="68"/>
      <c r="SS52" s="68"/>
      <c r="ST52" s="68"/>
      <c r="SU52" s="68"/>
      <c r="SV52" s="68"/>
      <c r="SW52" s="68"/>
      <c r="SX52" s="68"/>
      <c r="SY52" s="68"/>
      <c r="SZ52" s="68"/>
      <c r="TA52" s="68"/>
      <c r="TB52" s="68"/>
      <c r="TC52" s="68"/>
      <c r="TD52" s="68"/>
      <c r="TE52" s="68"/>
      <c r="TF52" s="68"/>
      <c r="TG52" s="68"/>
      <c r="TH52" s="68"/>
      <c r="TI52" s="68"/>
      <c r="TJ52" s="68"/>
      <c r="TK52" s="68"/>
      <c r="TL52" s="68"/>
      <c r="TM52" s="68"/>
      <c r="TN52" s="68"/>
      <c r="TO52" s="68"/>
      <c r="TP52" s="68"/>
      <c r="TQ52" s="68"/>
      <c r="TR52" s="68"/>
      <c r="TS52" s="68"/>
      <c r="TT52" s="68"/>
      <c r="TU52" s="68"/>
      <c r="TV52" s="68"/>
      <c r="TW52" s="68"/>
      <c r="TX52" s="68"/>
      <c r="TY52" s="68"/>
      <c r="TZ52" s="68"/>
      <c r="UA52" s="68"/>
      <c r="UB52" s="68"/>
      <c r="UC52" s="68"/>
      <c r="UD52" s="68"/>
      <c r="UE52" s="68"/>
      <c r="UF52" s="68"/>
      <c r="UG52" s="68"/>
      <c r="UH52" s="68"/>
      <c r="UI52" s="68"/>
      <c r="UJ52" s="68"/>
      <c r="UK52" s="68"/>
      <c r="UL52" s="68"/>
      <c r="UM52" s="68"/>
      <c r="UN52" s="68"/>
      <c r="UO52" s="68"/>
      <c r="UP52" s="68"/>
      <c r="UQ52" s="68"/>
      <c r="UR52" s="68"/>
      <c r="US52" s="68"/>
      <c r="UT52" s="68"/>
      <c r="UU52" s="68"/>
      <c r="UV52" s="68"/>
      <c r="UW52" s="68"/>
      <c r="UX52" s="68"/>
      <c r="UY52" s="68"/>
      <c r="UZ52" s="68"/>
      <c r="VA52" s="68"/>
      <c r="VB52" s="68"/>
      <c r="VC52" s="68"/>
      <c r="VD52" s="68"/>
      <c r="VE52" s="68"/>
      <c r="VF52" s="68"/>
      <c r="VG52" s="68"/>
      <c r="VH52" s="68"/>
      <c r="VI52" s="68"/>
      <c r="VJ52" s="68"/>
      <c r="VK52" s="68"/>
      <c r="VL52" s="68"/>
      <c r="VM52" s="68"/>
      <c r="VN52" s="68"/>
      <c r="VO52" s="68"/>
      <c r="VP52" s="68"/>
      <c r="VQ52" s="68"/>
      <c r="VR52" s="68"/>
      <c r="VS52" s="68"/>
      <c r="VT52" s="68"/>
      <c r="VU52" s="68"/>
      <c r="VV52" s="68"/>
      <c r="VW52" s="68"/>
      <c r="VX52" s="68"/>
      <c r="VY52" s="68"/>
      <c r="VZ52" s="68"/>
      <c r="WA52" s="68"/>
      <c r="WB52" s="68"/>
      <c r="WC52" s="68"/>
      <c r="WD52" s="68"/>
      <c r="WE52" s="68"/>
      <c r="WF52" s="68"/>
      <c r="WG52" s="68"/>
      <c r="WH52" s="68"/>
      <c r="WI52" s="68"/>
      <c r="WJ52" s="68"/>
      <c r="WK52" s="68"/>
      <c r="WL52" s="68"/>
      <c r="WM52" s="68"/>
      <c r="WN52" s="68"/>
      <c r="WO52" s="68"/>
      <c r="WP52" s="68"/>
      <c r="WQ52" s="68"/>
      <c r="WR52" s="68"/>
      <c r="WS52" s="68"/>
      <c r="WT52" s="68"/>
      <c r="WU52" s="68"/>
      <c r="WV52" s="68"/>
      <c r="WW52" s="68"/>
      <c r="WX52" s="68"/>
      <c r="WY52" s="68"/>
      <c r="WZ52" s="68"/>
      <c r="XA52" s="68"/>
      <c r="XB52" s="68"/>
      <c r="XC52" s="68"/>
      <c r="XD52" s="68"/>
      <c r="XE52" s="68"/>
      <c r="XF52" s="68"/>
      <c r="XG52" s="68"/>
      <c r="XH52" s="68"/>
      <c r="XI52" s="68"/>
      <c r="XJ52" s="68"/>
      <c r="XK52" s="68"/>
      <c r="XL52" s="68"/>
      <c r="XM52" s="68"/>
      <c r="XN52" s="68"/>
      <c r="XO52" s="68"/>
      <c r="XP52" s="68"/>
      <c r="XQ52" s="68"/>
      <c r="XR52" s="68"/>
      <c r="XS52" s="68"/>
      <c r="XT52" s="68"/>
      <c r="XU52" s="68"/>
      <c r="XV52" s="68"/>
      <c r="XW52" s="68"/>
      <c r="XX52" s="68"/>
      <c r="XY52" s="68"/>
      <c r="XZ52" s="68"/>
      <c r="YA52" s="68"/>
      <c r="YB52" s="68"/>
      <c r="YC52" s="68"/>
      <c r="YD52" s="68"/>
      <c r="YE52" s="68"/>
      <c r="YF52" s="68"/>
      <c r="YG52" s="68"/>
      <c r="YH52" s="68"/>
      <c r="YI52" s="68"/>
      <c r="YJ52" s="68"/>
      <c r="YK52" s="68"/>
      <c r="YL52" s="68"/>
      <c r="YM52" s="68"/>
      <c r="YN52" s="68"/>
      <c r="YO52" s="68"/>
      <c r="YP52" s="68"/>
      <c r="YQ52" s="68"/>
      <c r="YR52" s="68"/>
      <c r="YS52" s="68"/>
      <c r="YT52" s="68"/>
      <c r="YU52" s="68"/>
      <c r="YV52" s="68"/>
      <c r="YW52" s="68"/>
      <c r="YX52" s="68"/>
      <c r="YY52" s="68"/>
      <c r="YZ52" s="68"/>
      <c r="ZA52" s="68"/>
      <c r="ZB52" s="68"/>
      <c r="ZC52" s="68"/>
      <c r="ZD52" s="68"/>
      <c r="ZE52" s="68"/>
      <c r="ZF52" s="68"/>
      <c r="ZG52" s="68"/>
      <c r="ZH52" s="68"/>
      <c r="ZI52" s="68"/>
      <c r="ZJ52" s="68"/>
      <c r="ZK52" s="68"/>
      <c r="ZL52" s="68"/>
      <c r="ZM52" s="68"/>
      <c r="ZN52" s="68"/>
      <c r="ZO52" s="68"/>
      <c r="ZP52" s="68"/>
      <c r="ZQ52" s="68"/>
      <c r="ZR52" s="68"/>
      <c r="ZS52" s="68"/>
      <c r="ZT52" s="68"/>
      <c r="ZU52" s="68"/>
      <c r="ZV52" s="68"/>
      <c r="ZW52" s="68"/>
      <c r="ZX52" s="68"/>
      <c r="ZY52" s="68"/>
      <c r="ZZ52" s="68"/>
      <c r="AAA52" s="68"/>
      <c r="AAB52" s="68"/>
      <c r="AAC52" s="68"/>
      <c r="AAD52" s="68"/>
      <c r="AAE52" s="68"/>
      <c r="AAF52" s="68"/>
      <c r="AAG52" s="68"/>
      <c r="AAH52" s="68"/>
      <c r="AAI52" s="68"/>
      <c r="AAJ52" s="68"/>
      <c r="AAK52" s="68"/>
      <c r="AAL52" s="68"/>
      <c r="AAM52" s="68"/>
      <c r="AAN52" s="68"/>
      <c r="AAO52" s="68"/>
      <c r="AAP52" s="68"/>
      <c r="AAQ52" s="68"/>
      <c r="AAR52" s="68"/>
      <c r="AAS52" s="68"/>
      <c r="AAT52" s="68"/>
      <c r="AAU52" s="68"/>
      <c r="AAV52" s="68"/>
      <c r="AAW52" s="68"/>
      <c r="AAX52" s="68"/>
      <c r="AAY52" s="68"/>
      <c r="AAZ52" s="68"/>
      <c r="ABA52" s="68"/>
      <c r="ABB52" s="68"/>
      <c r="ABC52" s="68"/>
      <c r="ABD52" s="68"/>
      <c r="ABE52" s="68"/>
      <c r="ABF52" s="68"/>
      <c r="ABG52" s="68"/>
      <c r="ABH52" s="68"/>
      <c r="ABI52" s="68"/>
      <c r="ABJ52" s="68"/>
      <c r="ABK52" s="68"/>
      <c r="ABL52" s="68"/>
      <c r="ABM52" s="68"/>
      <c r="ABN52" s="68"/>
      <c r="ABO52" s="68"/>
      <c r="ABP52" s="68"/>
      <c r="ABQ52" s="68"/>
      <c r="ABR52" s="68"/>
      <c r="ABS52" s="68"/>
      <c r="ABT52" s="68"/>
      <c r="ABU52" s="68"/>
      <c r="ABV52" s="68"/>
      <c r="ABW52" s="68"/>
      <c r="ABX52" s="68"/>
      <c r="ABY52" s="68"/>
      <c r="ABZ52" s="68"/>
      <c r="ACA52" s="68"/>
      <c r="ACB52" s="68"/>
      <c r="ACC52" s="68"/>
      <c r="ACD52" s="68"/>
      <c r="ACE52" s="68"/>
      <c r="ACF52" s="68"/>
      <c r="ACG52" s="68"/>
      <c r="ACH52" s="68"/>
      <c r="ACI52" s="68"/>
      <c r="ACJ52" s="68"/>
      <c r="ACK52" s="68"/>
      <c r="ACL52" s="68"/>
      <c r="ACM52" s="68"/>
      <c r="ACN52" s="68"/>
      <c r="ACO52" s="68"/>
      <c r="ACP52" s="68"/>
      <c r="ACQ52" s="68"/>
      <c r="ACR52" s="68"/>
      <c r="ACS52" s="68"/>
      <c r="ACT52" s="68"/>
      <c r="ACU52" s="68"/>
      <c r="ACV52" s="68"/>
      <c r="ACW52" s="68"/>
      <c r="ACX52" s="68"/>
      <c r="ACY52" s="68"/>
      <c r="ACZ52" s="68"/>
      <c r="ADA52" s="68"/>
      <c r="ADB52" s="68"/>
      <c r="ADC52" s="68"/>
      <c r="ADD52" s="68"/>
      <c r="ADE52" s="68"/>
      <c r="ADF52" s="68"/>
      <c r="ADG52" s="68"/>
      <c r="ADH52" s="68"/>
      <c r="ADI52" s="68"/>
      <c r="ADJ52" s="68"/>
      <c r="ADK52" s="68"/>
      <c r="ADL52" s="68"/>
      <c r="ADM52" s="68"/>
      <c r="ADN52" s="68"/>
      <c r="ADO52" s="68"/>
      <c r="ADP52" s="68"/>
      <c r="ADQ52" s="68"/>
      <c r="ADR52" s="68"/>
      <c r="ADS52" s="68"/>
      <c r="ADT52" s="68"/>
      <c r="ADU52" s="68"/>
      <c r="ADV52" s="68"/>
      <c r="ADW52" s="68"/>
      <c r="ADX52" s="68"/>
      <c r="ADY52" s="68"/>
      <c r="ADZ52" s="68"/>
      <c r="AEA52" s="68"/>
      <c r="AEB52" s="68"/>
      <c r="AEC52" s="68"/>
      <c r="AED52" s="68"/>
      <c r="AEE52" s="68"/>
      <c r="AEF52" s="68"/>
      <c r="AEG52" s="68"/>
      <c r="AEH52" s="68"/>
      <c r="AEI52" s="68"/>
      <c r="AEJ52" s="68"/>
      <c r="AEK52" s="68"/>
      <c r="AEL52" s="68"/>
      <c r="AEM52" s="68"/>
      <c r="AEN52" s="68"/>
      <c r="AEO52" s="68"/>
      <c r="AEP52" s="68"/>
      <c r="AEQ52" s="68"/>
      <c r="AER52" s="68"/>
      <c r="AES52" s="68"/>
      <c r="AET52" s="68"/>
      <c r="AEU52" s="68"/>
      <c r="AEV52" s="68"/>
      <c r="AEW52" s="68"/>
      <c r="AEX52" s="68"/>
      <c r="AEY52" s="68"/>
      <c r="AEZ52" s="68"/>
      <c r="AFA52" s="68"/>
      <c r="AFB52" s="68"/>
      <c r="AFC52" s="68"/>
      <c r="AFD52" s="68"/>
      <c r="AFE52" s="68"/>
      <c r="AFF52" s="68"/>
      <c r="AFG52" s="68"/>
      <c r="AFH52" s="68"/>
      <c r="AFI52" s="68"/>
      <c r="AFJ52" s="68"/>
      <c r="AFK52" s="68"/>
      <c r="AFL52" s="68"/>
      <c r="AFM52" s="68"/>
      <c r="AFN52" s="68"/>
      <c r="AFO52" s="68"/>
      <c r="AFP52" s="68"/>
      <c r="AFQ52" s="68"/>
      <c r="AFR52" s="68"/>
      <c r="AFS52" s="68"/>
      <c r="AFT52" s="68"/>
      <c r="AFU52" s="68"/>
      <c r="AFV52" s="68"/>
      <c r="AFW52" s="68"/>
      <c r="AFX52" s="68"/>
      <c r="AFY52" s="68"/>
      <c r="AFZ52" s="68"/>
      <c r="AGA52" s="68"/>
      <c r="AGB52" s="68"/>
      <c r="AGC52" s="68"/>
      <c r="AGD52" s="68"/>
      <c r="AGE52" s="68"/>
      <c r="AGF52" s="68"/>
      <c r="AGG52" s="68"/>
      <c r="AGH52" s="68"/>
      <c r="AGI52" s="68"/>
      <c r="AGJ52" s="68"/>
      <c r="AGK52" s="68"/>
      <c r="AGL52" s="68"/>
      <c r="AGM52" s="68"/>
      <c r="AGN52" s="68"/>
      <c r="AGO52" s="68"/>
      <c r="AGP52" s="68"/>
      <c r="AGQ52" s="68"/>
      <c r="AGR52" s="68"/>
      <c r="AGS52" s="68"/>
      <c r="AGT52" s="68"/>
      <c r="AGU52" s="68"/>
      <c r="AGV52" s="68"/>
      <c r="AGW52" s="68"/>
      <c r="AGX52" s="68"/>
      <c r="AGY52" s="68"/>
      <c r="AGZ52" s="68"/>
      <c r="AHA52" s="68"/>
      <c r="AHB52" s="68"/>
      <c r="AHC52" s="68"/>
      <c r="AHD52" s="68"/>
      <c r="AHE52" s="68"/>
      <c r="AHF52" s="68"/>
      <c r="AHG52" s="68"/>
      <c r="AHH52" s="68"/>
      <c r="AHI52" s="68"/>
      <c r="AHJ52" s="68"/>
      <c r="AHK52" s="68"/>
      <c r="AHL52" s="68"/>
      <c r="AHM52" s="68"/>
      <c r="AHN52" s="68"/>
      <c r="AHO52" s="68"/>
      <c r="AHP52" s="68"/>
      <c r="AHQ52" s="68"/>
      <c r="AHR52" s="68"/>
      <c r="AHS52" s="68"/>
      <c r="AHT52" s="68"/>
      <c r="AHU52" s="68"/>
      <c r="AHV52" s="68"/>
      <c r="AHW52" s="68"/>
      <c r="AHX52" s="68"/>
      <c r="AHY52" s="68"/>
      <c r="AHZ52" s="68"/>
      <c r="AIA52" s="68"/>
      <c r="AIB52" s="68"/>
      <c r="AIC52" s="68"/>
      <c r="AID52" s="68"/>
      <c r="AIE52" s="68"/>
      <c r="AIF52" s="68"/>
      <c r="AIG52" s="68"/>
      <c r="AIH52" s="68"/>
      <c r="AII52" s="68"/>
      <c r="AIJ52" s="68"/>
      <c r="AIK52" s="68"/>
      <c r="AIL52" s="68"/>
      <c r="AIM52" s="68"/>
      <c r="AIN52" s="68"/>
      <c r="AIO52" s="68"/>
      <c r="AIP52" s="68"/>
      <c r="AIQ52" s="68"/>
      <c r="AIR52" s="68"/>
      <c r="AIS52" s="68"/>
      <c r="AIT52" s="68"/>
      <c r="AIU52" s="68"/>
      <c r="AIV52" s="68"/>
      <c r="AIW52" s="68"/>
      <c r="AIX52" s="68"/>
      <c r="AIY52" s="68"/>
      <c r="AIZ52" s="68"/>
      <c r="AJA52" s="68"/>
      <c r="AJB52" s="68"/>
      <c r="AJC52" s="68"/>
      <c r="AJD52" s="68"/>
      <c r="AJE52" s="68"/>
      <c r="AJF52" s="68"/>
      <c r="AJG52" s="68"/>
      <c r="AJH52" s="68"/>
      <c r="AJI52" s="68"/>
      <c r="AJJ52" s="68"/>
      <c r="AJK52" s="68"/>
      <c r="AJL52" s="68"/>
      <c r="AJM52" s="68"/>
      <c r="AJN52" s="68"/>
      <c r="AJO52" s="68"/>
      <c r="AJP52" s="68"/>
      <c r="AJQ52" s="68"/>
      <c r="AJR52" s="68"/>
      <c r="AJS52" s="68"/>
      <c r="AJT52" s="68"/>
      <c r="AJU52" s="68"/>
      <c r="AJV52" s="68"/>
      <c r="AJW52" s="68"/>
      <c r="AJX52" s="68"/>
      <c r="AJY52" s="68"/>
      <c r="AJZ52" s="68"/>
      <c r="AKA52" s="68"/>
      <c r="AKB52" s="68"/>
      <c r="AKC52" s="68"/>
      <c r="AKD52" s="68"/>
      <c r="AKE52" s="68"/>
      <c r="AKF52" s="68"/>
      <c r="AKG52" s="68"/>
      <c r="AKH52" s="68"/>
      <c r="AKI52" s="68"/>
      <c r="AKJ52" s="68"/>
      <c r="AKK52" s="68"/>
      <c r="AKL52" s="68"/>
      <c r="AKM52" s="68"/>
      <c r="AKN52" s="68"/>
      <c r="AKO52" s="68"/>
      <c r="AKP52" s="68"/>
      <c r="AKQ52" s="68"/>
      <c r="AKR52" s="68"/>
      <c r="AKS52" s="68"/>
      <c r="AKT52" s="68"/>
      <c r="AKU52" s="68"/>
      <c r="AKV52" s="68"/>
      <c r="AKW52" s="68"/>
      <c r="AKX52" s="68"/>
      <c r="AKY52" s="68"/>
      <c r="AKZ52" s="68"/>
      <c r="ALA52" s="68"/>
      <c r="ALB52" s="68"/>
      <c r="ALC52" s="68"/>
      <c r="ALD52" s="68"/>
      <c r="ALE52" s="68"/>
      <c r="ALF52" s="68"/>
      <c r="ALG52" s="68"/>
      <c r="ALH52" s="68"/>
      <c r="ALI52" s="68"/>
      <c r="ALJ52" s="68"/>
      <c r="ALK52" s="68"/>
      <c r="ALL52" s="68"/>
      <c r="ALM52" s="68"/>
      <c r="ALN52" s="68"/>
      <c r="ALO52" s="68"/>
      <c r="ALP52" s="68"/>
      <c r="ALQ52" s="68"/>
      <c r="ALR52" s="68"/>
      <c r="ALS52" s="68"/>
      <c r="ALT52" s="68"/>
      <c r="ALU52" s="68"/>
      <c r="ALV52" s="68"/>
      <c r="ALW52" s="68"/>
      <c r="ALX52" s="68"/>
      <c r="ALY52" s="68"/>
      <c r="ALZ52" s="68"/>
      <c r="AMA52" s="68"/>
      <c r="AMB52" s="68"/>
      <c r="AMC52" s="68"/>
      <c r="AMD52" s="68"/>
      <c r="AME52" s="68"/>
      <c r="AMF52" s="68"/>
      <c r="AMG52" s="68"/>
      <c r="AMH52" s="68"/>
      <c r="AMI52" s="68"/>
      <c r="AMJ52" s="68"/>
      <c r="AMK52" s="68"/>
      <c r="AML52" s="68"/>
      <c r="AMM52" s="68"/>
      <c r="AMN52" s="68"/>
      <c r="AMO52" s="68"/>
      <c r="AMP52" s="68"/>
      <c r="AMQ52" s="68"/>
      <c r="AMR52" s="68"/>
      <c r="AMS52" s="68"/>
      <c r="AMT52" s="68"/>
      <c r="AMU52" s="68"/>
      <c r="AMV52" s="68"/>
      <c r="AMW52" s="68"/>
      <c r="AMX52" s="68"/>
      <c r="AMY52" s="68"/>
      <c r="AMZ52" s="68"/>
      <c r="ANA52" s="68"/>
      <c r="ANB52" s="68"/>
      <c r="ANC52" s="68"/>
      <c r="AND52" s="68"/>
      <c r="ANE52" s="68"/>
      <c r="ANF52" s="68"/>
      <c r="ANG52" s="68"/>
      <c r="ANH52" s="68"/>
      <c r="ANI52" s="68"/>
      <c r="ANJ52" s="68"/>
      <c r="ANK52" s="68"/>
      <c r="ANL52" s="68"/>
      <c r="ANM52" s="68"/>
      <c r="ANN52" s="68"/>
      <c r="ANO52" s="68"/>
      <c r="ANP52" s="68"/>
      <c r="ANQ52" s="68"/>
      <c r="ANR52" s="68"/>
      <c r="ANS52" s="68"/>
      <c r="ANT52" s="68"/>
      <c r="ANU52" s="68"/>
      <c r="ANV52" s="68"/>
      <c r="ANW52" s="68"/>
      <c r="ANX52" s="68"/>
      <c r="ANY52" s="68"/>
      <c r="ANZ52" s="68"/>
      <c r="AOA52" s="68"/>
      <c r="AOB52" s="68"/>
      <c r="AOC52" s="68"/>
      <c r="AOD52" s="68"/>
      <c r="AOE52" s="68"/>
      <c r="AOF52" s="68"/>
      <c r="AOG52" s="68"/>
      <c r="AOH52" s="68"/>
      <c r="AOI52" s="68"/>
      <c r="AOJ52" s="68"/>
      <c r="AOK52" s="68"/>
      <c r="AOL52" s="68"/>
      <c r="AOM52" s="68"/>
      <c r="AON52" s="68"/>
      <c r="AOO52" s="68"/>
      <c r="AOP52" s="68"/>
      <c r="AOQ52" s="68"/>
      <c r="AOR52" s="68"/>
      <c r="AOS52" s="68"/>
      <c r="AOT52" s="68"/>
      <c r="AOU52" s="68"/>
      <c r="AOV52" s="68"/>
      <c r="AOW52" s="68"/>
      <c r="AOX52" s="68"/>
      <c r="AOY52" s="68"/>
      <c r="AOZ52" s="68"/>
      <c r="APA52" s="68"/>
      <c r="APB52" s="68"/>
      <c r="APC52" s="68"/>
      <c r="APD52" s="68"/>
      <c r="APE52" s="68"/>
      <c r="APF52" s="68"/>
      <c r="APG52" s="68"/>
      <c r="APH52" s="68"/>
      <c r="API52" s="68"/>
      <c r="APJ52" s="68"/>
      <c r="APK52" s="68"/>
      <c r="APL52" s="68"/>
      <c r="APM52" s="68"/>
      <c r="APN52" s="68"/>
      <c r="APO52" s="68"/>
      <c r="APP52" s="68"/>
      <c r="APQ52" s="68"/>
      <c r="APR52" s="68"/>
      <c r="APS52" s="68"/>
      <c r="APT52" s="68"/>
      <c r="APU52" s="68"/>
      <c r="APV52" s="68"/>
      <c r="APW52" s="68"/>
      <c r="APX52" s="68"/>
      <c r="APY52" s="68"/>
      <c r="APZ52" s="68"/>
      <c r="AQA52" s="68"/>
      <c r="AQB52" s="68"/>
      <c r="AQC52" s="68"/>
      <c r="AQD52" s="68"/>
      <c r="AQE52" s="68"/>
      <c r="AQF52" s="68"/>
      <c r="AQG52" s="68"/>
      <c r="AQH52" s="68"/>
      <c r="AQI52" s="68"/>
      <c r="AQJ52" s="68"/>
      <c r="AQK52" s="68"/>
      <c r="AQL52" s="68"/>
      <c r="AQM52" s="68"/>
      <c r="AQN52" s="68"/>
      <c r="AQO52" s="68"/>
      <c r="AQP52" s="68"/>
      <c r="AQQ52" s="68"/>
      <c r="AQR52" s="68"/>
      <c r="AQS52" s="68"/>
      <c r="AQT52" s="68"/>
      <c r="AQU52" s="68"/>
      <c r="AQV52" s="68"/>
      <c r="AQW52" s="68"/>
      <c r="AQX52" s="68"/>
      <c r="AQY52" s="68"/>
      <c r="AQZ52" s="68"/>
      <c r="ARA52" s="68"/>
      <c r="ARB52" s="68"/>
      <c r="ARC52" s="68"/>
      <c r="ARD52" s="68"/>
      <c r="ARE52" s="68"/>
      <c r="ARF52" s="68"/>
      <c r="ARG52" s="68"/>
      <c r="ARH52" s="68"/>
      <c r="ARI52" s="68"/>
      <c r="ARJ52" s="68"/>
      <c r="ARK52" s="68"/>
      <c r="ARL52" s="68"/>
      <c r="ARM52" s="68"/>
      <c r="ARN52" s="68"/>
      <c r="ARO52" s="68"/>
      <c r="ARP52" s="68"/>
      <c r="ARQ52" s="68"/>
      <c r="ARR52" s="68"/>
      <c r="ARS52" s="68"/>
      <c r="ART52" s="68"/>
      <c r="ARU52" s="68"/>
      <c r="ARV52" s="68"/>
      <c r="ARW52" s="68"/>
      <c r="ARX52" s="68"/>
      <c r="ARY52" s="68"/>
      <c r="ARZ52" s="68"/>
      <c r="ASA52" s="68"/>
      <c r="ASB52" s="68"/>
      <c r="ASC52" s="68"/>
      <c r="ASD52" s="68"/>
      <c r="ASE52" s="68"/>
      <c r="ASF52" s="68"/>
      <c r="ASG52" s="68"/>
      <c r="ASH52" s="68"/>
      <c r="ASI52" s="68"/>
      <c r="ASJ52" s="68"/>
      <c r="ASK52" s="68"/>
      <c r="ASL52" s="68"/>
      <c r="ASM52" s="68"/>
      <c r="ASN52" s="68"/>
      <c r="ASO52" s="68"/>
      <c r="ASP52" s="68"/>
      <c r="ASQ52" s="68"/>
      <c r="ASR52" s="68"/>
      <c r="ASS52" s="68"/>
      <c r="AST52" s="68"/>
      <c r="ASU52" s="68"/>
      <c r="ASV52" s="68"/>
      <c r="ASW52" s="68"/>
      <c r="ASX52" s="68"/>
      <c r="ASY52" s="68"/>
      <c r="ASZ52" s="68"/>
      <c r="ATA52" s="68"/>
      <c r="ATB52" s="68"/>
      <c r="ATC52" s="68"/>
      <c r="ATD52" s="68"/>
      <c r="ATE52" s="68"/>
      <c r="ATF52" s="68"/>
      <c r="ATG52" s="68"/>
      <c r="ATH52" s="68"/>
      <c r="ATI52" s="68"/>
      <c r="ATJ52" s="68"/>
      <c r="ATK52" s="68"/>
      <c r="ATL52" s="68"/>
      <c r="ATM52" s="68"/>
      <c r="ATN52" s="68"/>
      <c r="ATO52" s="68"/>
      <c r="ATP52" s="68"/>
      <c r="ATQ52" s="68"/>
      <c r="ATR52" s="68"/>
      <c r="ATS52" s="68"/>
      <c r="ATT52" s="68"/>
      <c r="ATU52" s="68"/>
      <c r="ATV52" s="68"/>
      <c r="ATW52" s="68"/>
      <c r="ATX52" s="68"/>
      <c r="ATY52" s="68"/>
      <c r="ATZ52" s="68"/>
      <c r="AUA52" s="68"/>
      <c r="AUB52" s="68"/>
      <c r="AUC52" s="68"/>
      <c r="AUD52" s="68"/>
      <c r="AUE52" s="68"/>
      <c r="AUF52" s="68"/>
      <c r="AUG52" s="68"/>
      <c r="AUH52" s="68"/>
      <c r="AUI52" s="68"/>
      <c r="AUJ52" s="68"/>
      <c r="AUK52" s="68"/>
      <c r="AUL52" s="68"/>
      <c r="AUM52" s="68"/>
      <c r="AUN52" s="68"/>
      <c r="AUO52" s="68"/>
      <c r="AUP52" s="68"/>
      <c r="AUQ52" s="68"/>
      <c r="AUR52" s="68"/>
      <c r="AUS52" s="68"/>
      <c r="AUT52" s="68"/>
      <c r="AUU52" s="68"/>
      <c r="AUV52" s="68"/>
      <c r="AUW52" s="68"/>
      <c r="AUX52" s="68"/>
      <c r="AUY52" s="68"/>
      <c r="AUZ52" s="68"/>
      <c r="AVA52" s="68"/>
      <c r="AVB52" s="68"/>
      <c r="AVC52" s="68"/>
      <c r="AVD52" s="68"/>
      <c r="AVE52" s="68"/>
      <c r="AVF52" s="68"/>
      <c r="AVG52" s="68"/>
      <c r="AVH52" s="68"/>
      <c r="AVI52" s="68"/>
      <c r="AVJ52" s="68"/>
      <c r="AVK52" s="68"/>
      <c r="AVL52" s="68"/>
      <c r="AVM52" s="68"/>
      <c r="AVN52" s="68"/>
      <c r="AVO52" s="68"/>
      <c r="AVP52" s="68"/>
      <c r="AVQ52" s="68"/>
      <c r="AVR52" s="68"/>
      <c r="AVS52" s="68"/>
      <c r="AVT52" s="68"/>
      <c r="AVU52" s="68"/>
      <c r="AVV52" s="68"/>
      <c r="AVW52" s="68"/>
      <c r="AVX52" s="68"/>
      <c r="AVY52" s="68"/>
      <c r="AVZ52" s="68"/>
      <c r="AWA52" s="68"/>
      <c r="AWB52" s="68"/>
      <c r="AWC52" s="68"/>
      <c r="AWD52" s="68"/>
      <c r="AWE52" s="68"/>
      <c r="AWF52" s="68"/>
      <c r="AWG52" s="68"/>
      <c r="AWH52" s="68"/>
      <c r="AWI52" s="68"/>
      <c r="AWJ52" s="68"/>
      <c r="AWK52" s="68"/>
      <c r="AWL52" s="68"/>
      <c r="AWM52" s="68"/>
      <c r="AWN52" s="68"/>
      <c r="AWO52" s="68"/>
      <c r="AWP52" s="68"/>
      <c r="AWQ52" s="68"/>
      <c r="AWR52" s="68"/>
      <c r="AWS52" s="68"/>
      <c r="AWT52" s="68"/>
      <c r="AWU52" s="68"/>
      <c r="AWV52" s="68"/>
      <c r="AWW52" s="68"/>
      <c r="AWX52" s="68"/>
      <c r="AWY52" s="68"/>
      <c r="AWZ52" s="68"/>
      <c r="AXA52" s="68"/>
      <c r="AXB52" s="68"/>
      <c r="AXC52" s="68"/>
      <c r="AXD52" s="68"/>
      <c r="AXE52" s="68"/>
      <c r="AXF52" s="68"/>
      <c r="AXG52" s="68"/>
      <c r="AXH52" s="68"/>
      <c r="AXI52" s="68"/>
      <c r="AXJ52" s="68"/>
      <c r="AXK52" s="68"/>
      <c r="AXL52" s="68"/>
      <c r="AXM52" s="68"/>
      <c r="AXN52" s="68"/>
      <c r="AXO52" s="68"/>
      <c r="AXP52" s="68"/>
      <c r="AXQ52" s="68"/>
      <c r="AXR52" s="68"/>
      <c r="AXS52" s="68"/>
      <c r="AXT52" s="68"/>
      <c r="AXU52" s="68"/>
      <c r="AXV52" s="68"/>
      <c r="AXW52" s="68"/>
      <c r="AXX52" s="68"/>
      <c r="AXY52" s="68"/>
      <c r="AXZ52" s="68"/>
      <c r="AYA52" s="68"/>
      <c r="AYB52" s="68"/>
      <c r="AYC52" s="68"/>
      <c r="AYD52" s="68"/>
      <c r="AYE52" s="68"/>
      <c r="AYF52" s="68"/>
      <c r="AYG52" s="68"/>
      <c r="AYH52" s="68"/>
      <c r="AYI52" s="68"/>
      <c r="AYJ52" s="68"/>
      <c r="AYK52" s="68"/>
      <c r="AYL52" s="68"/>
      <c r="AYM52" s="68"/>
      <c r="AYN52" s="68"/>
      <c r="AYO52" s="68"/>
      <c r="AYP52" s="68"/>
      <c r="AYQ52" s="68"/>
      <c r="AYR52" s="68"/>
      <c r="AYS52" s="68"/>
      <c r="AYT52" s="68"/>
      <c r="AYU52" s="68"/>
      <c r="AYV52" s="68"/>
      <c r="AYW52" s="68"/>
      <c r="AYX52" s="68"/>
      <c r="AYY52" s="68"/>
      <c r="AYZ52" s="68"/>
      <c r="AZA52" s="68"/>
      <c r="AZB52" s="68"/>
      <c r="AZC52" s="68"/>
      <c r="AZD52" s="68"/>
      <c r="AZE52" s="68"/>
      <c r="AZF52" s="68"/>
      <c r="AZG52" s="68"/>
      <c r="AZH52" s="68"/>
      <c r="AZI52" s="68"/>
      <c r="AZJ52" s="68"/>
      <c r="AZK52" s="68"/>
      <c r="AZL52" s="68"/>
      <c r="AZM52" s="68"/>
      <c r="AZN52" s="68"/>
      <c r="AZO52" s="68"/>
      <c r="AZP52" s="68"/>
      <c r="AZQ52" s="68"/>
      <c r="AZR52" s="68"/>
      <c r="AZS52" s="68"/>
      <c r="AZT52" s="68"/>
      <c r="AZU52" s="68"/>
      <c r="AZV52" s="68"/>
      <c r="AZW52" s="68"/>
      <c r="AZX52" s="68"/>
      <c r="AZY52" s="68"/>
      <c r="AZZ52" s="68"/>
      <c r="BAA52" s="68"/>
      <c r="BAB52" s="68"/>
      <c r="BAC52" s="68"/>
      <c r="BAD52" s="68"/>
      <c r="BAE52" s="68"/>
      <c r="BAF52" s="68"/>
      <c r="BAG52" s="68"/>
      <c r="BAH52" s="68"/>
      <c r="BAI52" s="68"/>
      <c r="BAJ52" s="68"/>
      <c r="BAK52" s="68"/>
      <c r="BAL52" s="68"/>
      <c r="BAM52" s="68"/>
      <c r="BAN52" s="68"/>
      <c r="BAO52" s="68"/>
      <c r="BAP52" s="68"/>
      <c r="BAQ52" s="68"/>
      <c r="BAR52" s="68"/>
      <c r="BAS52" s="68"/>
      <c r="BAT52" s="68"/>
      <c r="BAU52" s="68"/>
      <c r="BAV52" s="68"/>
      <c r="BAW52" s="68"/>
      <c r="BAX52" s="68"/>
      <c r="BAY52" s="68"/>
      <c r="BAZ52" s="68"/>
      <c r="BBA52" s="68"/>
      <c r="BBB52" s="68"/>
      <c r="BBC52" s="68"/>
      <c r="BBD52" s="68"/>
      <c r="BBE52" s="68"/>
      <c r="BBF52" s="68"/>
      <c r="BBG52" s="68"/>
      <c r="BBH52" s="68"/>
      <c r="BBI52" s="68"/>
      <c r="BBJ52" s="68"/>
      <c r="BBK52" s="68"/>
      <c r="BBL52" s="68"/>
      <c r="BBM52" s="68"/>
      <c r="BBN52" s="68"/>
      <c r="BBO52" s="68"/>
      <c r="BBP52" s="68"/>
      <c r="BBQ52" s="68"/>
      <c r="BBR52" s="68"/>
      <c r="BBS52" s="68"/>
      <c r="BBT52" s="68"/>
      <c r="BBU52" s="68"/>
      <c r="BBV52" s="68"/>
      <c r="BBW52" s="68"/>
      <c r="BBX52" s="68"/>
      <c r="BBY52" s="68"/>
      <c r="BBZ52" s="68"/>
      <c r="BCA52" s="68"/>
      <c r="BCB52" s="68"/>
      <c r="BCC52" s="68"/>
      <c r="BCD52" s="68"/>
      <c r="BCE52" s="68"/>
      <c r="BCF52" s="68"/>
      <c r="BCG52" s="68"/>
      <c r="BCH52" s="68"/>
      <c r="BCI52" s="68"/>
      <c r="BCJ52" s="68"/>
      <c r="BCK52" s="68"/>
      <c r="BCL52" s="68"/>
      <c r="BCM52" s="68"/>
      <c r="BCN52" s="68"/>
      <c r="BCO52" s="68"/>
      <c r="BCP52" s="68"/>
      <c r="BCQ52" s="68"/>
      <c r="BCR52" s="68"/>
      <c r="BCS52" s="68"/>
      <c r="BCT52" s="68"/>
      <c r="BCU52" s="68"/>
      <c r="BCV52" s="68"/>
      <c r="BCW52" s="68"/>
      <c r="BCX52" s="68"/>
      <c r="BCY52" s="68"/>
      <c r="BCZ52" s="68"/>
      <c r="BDA52" s="68"/>
      <c r="BDB52" s="68"/>
      <c r="BDC52" s="68"/>
      <c r="BDD52" s="68"/>
      <c r="BDE52" s="68"/>
      <c r="BDF52" s="68"/>
      <c r="BDG52" s="68"/>
      <c r="BDH52" s="68"/>
      <c r="BDI52" s="68"/>
      <c r="BDJ52" s="68"/>
      <c r="BDK52" s="68"/>
      <c r="BDL52" s="68"/>
      <c r="BDM52" s="68"/>
      <c r="BDN52" s="68"/>
      <c r="BDO52" s="68"/>
      <c r="BDP52" s="68"/>
      <c r="BDQ52" s="68"/>
      <c r="BDR52" s="68"/>
      <c r="BDS52" s="68"/>
      <c r="BDT52" s="68"/>
      <c r="BDU52" s="68"/>
      <c r="BDV52" s="68"/>
      <c r="BDW52" s="68"/>
      <c r="BDX52" s="68"/>
      <c r="BDY52" s="68"/>
      <c r="BDZ52" s="68"/>
      <c r="BEA52" s="68"/>
      <c r="BEB52" s="68"/>
      <c r="BEC52" s="68"/>
      <c r="BED52" s="68"/>
      <c r="BEE52" s="68"/>
      <c r="BEF52" s="68"/>
      <c r="BEG52" s="68"/>
      <c r="BEH52" s="68"/>
      <c r="BEI52" s="68"/>
      <c r="BEJ52" s="68"/>
      <c r="BEK52" s="68"/>
      <c r="BEL52" s="68"/>
      <c r="BEM52" s="68"/>
      <c r="BEN52" s="68"/>
      <c r="BEO52" s="68"/>
      <c r="BEP52" s="68"/>
      <c r="BEQ52" s="68"/>
      <c r="BER52" s="68"/>
      <c r="BES52" s="68"/>
      <c r="BET52" s="68"/>
      <c r="BEU52" s="68"/>
      <c r="BEV52" s="68"/>
      <c r="BEW52" s="68"/>
      <c r="BEX52" s="68"/>
      <c r="BEY52" s="68"/>
      <c r="BEZ52" s="68"/>
      <c r="BFA52" s="68"/>
      <c r="BFB52" s="68"/>
      <c r="BFC52" s="68"/>
      <c r="BFD52" s="68"/>
      <c r="BFE52" s="68"/>
      <c r="BFF52" s="68"/>
      <c r="BFG52" s="68"/>
      <c r="BFH52" s="68"/>
      <c r="BFI52" s="68"/>
      <c r="BFJ52" s="68"/>
      <c r="BFK52" s="68"/>
      <c r="BFL52" s="68"/>
      <c r="BFM52" s="68"/>
      <c r="BFN52" s="68"/>
      <c r="BFO52" s="68"/>
      <c r="BFP52" s="68"/>
      <c r="BFQ52" s="68"/>
      <c r="BFR52" s="68"/>
      <c r="BFS52" s="68"/>
      <c r="BFT52" s="68"/>
      <c r="BFU52" s="68"/>
      <c r="BFV52" s="68"/>
      <c r="BFW52" s="68"/>
      <c r="BFX52" s="68"/>
      <c r="BFY52" s="68"/>
      <c r="BFZ52" s="68"/>
      <c r="BGA52" s="68"/>
      <c r="BGB52" s="68"/>
      <c r="BGC52" s="68"/>
      <c r="BGD52" s="68"/>
      <c r="BGE52" s="68"/>
      <c r="BGF52" s="68"/>
      <c r="BGG52" s="68"/>
      <c r="BGH52" s="68"/>
      <c r="BGI52" s="68"/>
      <c r="BGJ52" s="68"/>
      <c r="BGK52" s="68"/>
      <c r="BGL52" s="68"/>
      <c r="BGM52" s="68"/>
      <c r="BGN52" s="68"/>
      <c r="BGO52" s="68"/>
      <c r="BGP52" s="68"/>
      <c r="BGQ52" s="68"/>
      <c r="BGR52" s="68"/>
      <c r="BGS52" s="68"/>
      <c r="BGT52" s="68"/>
      <c r="BGU52" s="68"/>
      <c r="BGV52" s="68"/>
      <c r="BGW52" s="68"/>
      <c r="BGX52" s="68"/>
      <c r="BGY52" s="68"/>
      <c r="BGZ52" s="68"/>
      <c r="BHA52" s="68"/>
      <c r="BHB52" s="68"/>
      <c r="BHC52" s="68"/>
      <c r="BHD52" s="68"/>
      <c r="BHE52" s="68"/>
      <c r="BHF52" s="68"/>
      <c r="BHG52" s="68"/>
      <c r="BHH52" s="68"/>
      <c r="BHI52" s="68"/>
      <c r="BHJ52" s="68"/>
      <c r="BHK52" s="68"/>
      <c r="BHL52" s="68"/>
      <c r="BHM52" s="68"/>
      <c r="BHN52" s="68"/>
      <c r="BHO52" s="68"/>
      <c r="BHP52" s="68"/>
      <c r="BHQ52" s="68"/>
      <c r="BHR52" s="68"/>
      <c r="BHS52" s="68"/>
      <c r="BHT52" s="68"/>
      <c r="BHU52" s="68"/>
      <c r="BHV52" s="68"/>
      <c r="BHW52" s="68"/>
      <c r="BHX52" s="68"/>
      <c r="BHY52" s="68"/>
      <c r="BHZ52" s="68"/>
      <c r="BIA52" s="68"/>
      <c r="BIB52" s="68"/>
      <c r="BIC52" s="68"/>
      <c r="BID52" s="68"/>
      <c r="BIE52" s="68"/>
      <c r="BIF52" s="68"/>
      <c r="BIG52" s="68"/>
      <c r="BIH52" s="68"/>
      <c r="BII52" s="68"/>
      <c r="BIJ52" s="68"/>
      <c r="BIK52" s="68"/>
      <c r="BIL52" s="68"/>
      <c r="BIM52" s="68"/>
      <c r="BIN52" s="68"/>
      <c r="BIO52" s="68"/>
      <c r="BIP52" s="68"/>
      <c r="BIQ52" s="68"/>
      <c r="BIR52" s="68"/>
      <c r="BIS52" s="68"/>
      <c r="BIT52" s="68"/>
      <c r="BIU52" s="68"/>
      <c r="BIV52" s="68"/>
      <c r="BIW52" s="68"/>
      <c r="BIX52" s="68"/>
      <c r="BIY52" s="68"/>
      <c r="BIZ52" s="68"/>
      <c r="BJA52" s="68"/>
      <c r="BJB52" s="68"/>
      <c r="BJC52" s="68"/>
      <c r="BJD52" s="68"/>
      <c r="BJE52" s="68"/>
      <c r="BJF52" s="68"/>
      <c r="BJG52" s="68"/>
      <c r="BJH52" s="68"/>
      <c r="BJI52" s="68"/>
      <c r="BJJ52" s="68"/>
      <c r="BJK52" s="68"/>
      <c r="BJL52" s="68"/>
      <c r="BJM52" s="68"/>
      <c r="BJN52" s="68"/>
      <c r="BJO52" s="68"/>
      <c r="BJP52" s="68"/>
      <c r="BJQ52" s="68"/>
      <c r="BJR52" s="68"/>
      <c r="BJS52" s="68"/>
      <c r="BJT52" s="68"/>
      <c r="BJU52" s="68"/>
      <c r="BJV52" s="68"/>
      <c r="BJW52" s="68"/>
      <c r="BJX52" s="68"/>
      <c r="BJY52" s="68"/>
      <c r="BJZ52" s="68"/>
      <c r="BKA52" s="68"/>
      <c r="BKB52" s="68"/>
      <c r="BKC52" s="68"/>
      <c r="BKD52" s="68"/>
      <c r="BKE52" s="68"/>
      <c r="BKF52" s="68"/>
      <c r="BKG52" s="68"/>
      <c r="BKH52" s="68"/>
      <c r="BKI52" s="68"/>
      <c r="BKJ52" s="68"/>
      <c r="BKK52" s="68"/>
      <c r="BKL52" s="68"/>
      <c r="BKM52" s="68"/>
      <c r="BKN52" s="68"/>
      <c r="BKO52" s="68"/>
      <c r="BKP52" s="68"/>
      <c r="BKQ52" s="68"/>
      <c r="BKR52" s="68"/>
      <c r="BKS52" s="68"/>
      <c r="BKT52" s="68"/>
      <c r="BKU52" s="68"/>
      <c r="BKV52" s="68"/>
      <c r="BKW52" s="68"/>
      <c r="BKX52" s="68"/>
      <c r="BKY52" s="68"/>
      <c r="BKZ52" s="68"/>
      <c r="BLA52" s="68"/>
      <c r="BLB52" s="68"/>
      <c r="BLC52" s="68"/>
      <c r="BLD52" s="68"/>
      <c r="BLE52" s="68"/>
      <c r="BLF52" s="68"/>
      <c r="BLG52" s="68"/>
      <c r="BLH52" s="68"/>
      <c r="BLI52" s="68"/>
      <c r="BLJ52" s="68"/>
      <c r="BLK52" s="68"/>
      <c r="BLL52" s="68"/>
      <c r="BLM52" s="68"/>
      <c r="BLN52" s="68"/>
      <c r="BLO52" s="68"/>
      <c r="BLP52" s="68"/>
      <c r="BLQ52" s="68"/>
      <c r="BLR52" s="68"/>
      <c r="BLS52" s="68"/>
      <c r="BLT52" s="68"/>
      <c r="BLU52" s="68"/>
      <c r="BLV52" s="68"/>
      <c r="BLW52" s="68"/>
      <c r="BLX52" s="68"/>
      <c r="BLY52" s="68"/>
      <c r="BLZ52" s="68"/>
      <c r="BMA52" s="68"/>
      <c r="BMB52" s="68"/>
      <c r="BMC52" s="68"/>
      <c r="BMD52" s="68"/>
      <c r="BME52" s="68"/>
      <c r="BMF52" s="68"/>
      <c r="BMG52" s="68"/>
      <c r="BMH52" s="68"/>
      <c r="BMI52" s="68"/>
      <c r="BMJ52" s="68"/>
      <c r="BMK52" s="68"/>
      <c r="BML52" s="68"/>
      <c r="BMM52" s="68"/>
      <c r="BMN52" s="68"/>
      <c r="BMO52" s="68"/>
      <c r="BMP52" s="68"/>
      <c r="BMQ52" s="68"/>
      <c r="BMR52" s="68"/>
      <c r="BMS52" s="68"/>
      <c r="BMT52" s="68"/>
      <c r="BMU52" s="68"/>
      <c r="BMV52" s="68"/>
      <c r="BMW52" s="68"/>
      <c r="BMX52" s="68"/>
      <c r="BMY52" s="68"/>
      <c r="BMZ52" s="68"/>
      <c r="BNA52" s="68"/>
      <c r="BNB52" s="68"/>
      <c r="BNC52" s="68"/>
      <c r="BND52" s="68"/>
      <c r="BNE52" s="68"/>
      <c r="BNF52" s="68"/>
      <c r="BNG52" s="68"/>
      <c r="BNH52" s="68"/>
      <c r="BNI52" s="68"/>
      <c r="BNJ52" s="68"/>
      <c r="BNK52" s="68"/>
      <c r="BNL52" s="68"/>
      <c r="BNM52" s="68"/>
      <c r="BNN52" s="68"/>
      <c r="BNO52" s="68"/>
      <c r="BNP52" s="68"/>
      <c r="BNQ52" s="68"/>
      <c r="BNR52" s="68"/>
      <c r="BNS52" s="68"/>
      <c r="BNT52" s="68"/>
      <c r="BNU52" s="68"/>
      <c r="BNV52" s="68"/>
      <c r="BNW52" s="68"/>
      <c r="BNX52" s="68"/>
      <c r="BNY52" s="68"/>
      <c r="BNZ52" s="68"/>
      <c r="BOA52" s="68"/>
      <c r="BOB52" s="68"/>
      <c r="BOC52" s="68"/>
      <c r="BOD52" s="68"/>
      <c r="BOE52" s="68"/>
      <c r="BOF52" s="68"/>
      <c r="BOG52" s="68"/>
      <c r="BOH52" s="68"/>
      <c r="BOI52" s="68"/>
      <c r="BOJ52" s="68"/>
      <c r="BOK52" s="68"/>
      <c r="BOL52" s="68"/>
      <c r="BOM52" s="68"/>
      <c r="BON52" s="68"/>
      <c r="BOO52" s="68"/>
      <c r="BOP52" s="68"/>
      <c r="BOQ52" s="68"/>
      <c r="BOR52" s="68"/>
      <c r="BOS52" s="68"/>
      <c r="BOT52" s="68"/>
      <c r="BOU52" s="68"/>
      <c r="BOV52" s="68"/>
      <c r="BOW52" s="68"/>
      <c r="BOX52" s="68"/>
      <c r="BOY52" s="68"/>
      <c r="BOZ52" s="68"/>
      <c r="BPA52" s="68"/>
      <c r="BPB52" s="68"/>
      <c r="BPC52" s="68"/>
      <c r="BPD52" s="68"/>
      <c r="BPE52" s="68"/>
      <c r="BPF52" s="68"/>
      <c r="BPG52" s="68"/>
      <c r="BPH52" s="68"/>
      <c r="BPI52" s="68"/>
      <c r="BPJ52" s="68"/>
      <c r="BPK52" s="68"/>
      <c r="BPL52" s="68"/>
      <c r="BPM52" s="68"/>
      <c r="BPN52" s="68"/>
      <c r="BPO52" s="68"/>
      <c r="BPP52" s="68"/>
      <c r="BPQ52" s="68"/>
      <c r="BPR52" s="68"/>
      <c r="BPS52" s="68"/>
      <c r="BPT52" s="68"/>
      <c r="BPU52" s="68"/>
      <c r="BPV52" s="68"/>
      <c r="BPW52" s="68"/>
      <c r="BPX52" s="68"/>
      <c r="BPY52" s="68"/>
      <c r="BPZ52" s="68"/>
      <c r="BQA52" s="68"/>
      <c r="BQB52" s="68"/>
      <c r="BQC52" s="68"/>
      <c r="BQD52" s="68"/>
      <c r="BQE52" s="68"/>
      <c r="BQF52" s="68"/>
      <c r="BQG52" s="68"/>
      <c r="BQH52" s="68"/>
      <c r="BQI52" s="68"/>
      <c r="BQJ52" s="68"/>
      <c r="BQK52" s="68"/>
      <c r="BQL52" s="68"/>
      <c r="BQM52" s="68"/>
      <c r="BQN52" s="68"/>
      <c r="BQO52" s="68"/>
      <c r="BQP52" s="68"/>
      <c r="BQQ52" s="68"/>
      <c r="BQR52" s="68"/>
      <c r="BQS52" s="68"/>
      <c r="BQT52" s="68"/>
      <c r="BQU52" s="68"/>
      <c r="BQV52" s="68"/>
      <c r="BQW52" s="68"/>
      <c r="BQX52" s="68"/>
      <c r="BQY52" s="68"/>
      <c r="BQZ52" s="68"/>
      <c r="BRA52" s="68"/>
      <c r="BRB52" s="68"/>
      <c r="BRC52" s="68"/>
      <c r="BRD52" s="68"/>
      <c r="BRE52" s="68"/>
      <c r="BRF52" s="68"/>
      <c r="BRG52" s="68"/>
      <c r="BRH52" s="68"/>
      <c r="BRI52" s="68"/>
      <c r="BRJ52" s="68"/>
      <c r="BRK52" s="68"/>
      <c r="BRL52" s="68"/>
      <c r="BRM52" s="68"/>
      <c r="BRN52" s="68"/>
      <c r="BRO52" s="68"/>
      <c r="BRP52" s="68"/>
      <c r="BRQ52" s="68"/>
      <c r="BRR52" s="68"/>
      <c r="BRS52" s="68"/>
      <c r="BRT52" s="68"/>
      <c r="BRU52" s="68"/>
      <c r="BRV52" s="68"/>
      <c r="BRW52" s="68"/>
      <c r="BRX52" s="68"/>
      <c r="BRY52" s="68"/>
      <c r="BRZ52" s="68"/>
      <c r="BSA52" s="68"/>
      <c r="BSB52" s="68"/>
      <c r="BSC52" s="68"/>
      <c r="BSD52" s="68"/>
      <c r="BSE52" s="68"/>
      <c r="BSF52" s="68"/>
      <c r="BSG52" s="68"/>
      <c r="BSH52" s="68"/>
      <c r="BSI52" s="68"/>
      <c r="BSJ52" s="68"/>
      <c r="BSK52" s="68"/>
      <c r="BSL52" s="68"/>
      <c r="BSM52" s="68"/>
      <c r="BSN52" s="68"/>
      <c r="BSO52" s="68"/>
      <c r="BSP52" s="68"/>
      <c r="BSQ52" s="68"/>
      <c r="BSR52" s="68"/>
      <c r="BSS52" s="68"/>
      <c r="BST52" s="68"/>
      <c r="BSU52" s="68"/>
      <c r="BSV52" s="68"/>
      <c r="BSW52" s="68"/>
      <c r="BSX52" s="68"/>
      <c r="BSY52" s="68"/>
      <c r="BSZ52" s="68"/>
      <c r="BTA52" s="68"/>
      <c r="BTB52" s="68"/>
      <c r="BTC52" s="68"/>
      <c r="BTD52" s="68"/>
      <c r="BTE52" s="68"/>
      <c r="BTF52" s="68"/>
      <c r="BTG52" s="68"/>
      <c r="BTH52" s="68"/>
      <c r="BTI52" s="68"/>
      <c r="BTJ52" s="68"/>
      <c r="BTK52" s="68"/>
      <c r="BTL52" s="68"/>
      <c r="BTM52" s="68"/>
      <c r="BTN52" s="68"/>
      <c r="BTO52" s="68"/>
      <c r="BTP52" s="68"/>
      <c r="BTQ52" s="68"/>
      <c r="BTR52" s="68"/>
      <c r="BTS52" s="68"/>
      <c r="BTT52" s="68"/>
      <c r="BTU52" s="68"/>
      <c r="BTV52" s="68"/>
      <c r="BTW52" s="68"/>
      <c r="BTX52" s="68"/>
      <c r="BTY52" s="68"/>
      <c r="BTZ52" s="68"/>
      <c r="BUA52" s="68"/>
      <c r="BUB52" s="68"/>
      <c r="BUC52" s="68"/>
      <c r="BUD52" s="68"/>
      <c r="BUE52" s="68"/>
      <c r="BUF52" s="68"/>
      <c r="BUG52" s="68"/>
      <c r="BUH52" s="68"/>
      <c r="BUI52" s="68"/>
      <c r="BUJ52" s="68"/>
      <c r="BUK52" s="68"/>
      <c r="BUL52" s="68"/>
      <c r="BUM52" s="68"/>
      <c r="BUN52" s="68"/>
      <c r="BUO52" s="68"/>
      <c r="BUP52" s="68"/>
      <c r="BUQ52" s="68"/>
      <c r="BUR52" s="68"/>
      <c r="BUS52" s="68"/>
      <c r="BUT52" s="68"/>
      <c r="BUU52" s="68"/>
      <c r="BUV52" s="68"/>
      <c r="BUW52" s="68"/>
      <c r="BUX52" s="68"/>
      <c r="BUY52" s="68"/>
      <c r="BUZ52" s="68"/>
      <c r="BVA52" s="68"/>
      <c r="BVB52" s="68"/>
      <c r="BVC52" s="68"/>
      <c r="BVD52" s="68"/>
      <c r="BVE52" s="68"/>
      <c r="BVF52" s="68"/>
      <c r="BVG52" s="68"/>
      <c r="BVH52" s="68"/>
      <c r="BVI52" s="68"/>
      <c r="BVJ52" s="68"/>
      <c r="BVK52" s="68"/>
      <c r="BVL52" s="68"/>
      <c r="BVM52" s="68"/>
      <c r="BVN52" s="68"/>
      <c r="BVO52" s="68"/>
      <c r="BVP52" s="68"/>
      <c r="BVQ52" s="68"/>
      <c r="BVR52" s="68"/>
      <c r="BVS52" s="68"/>
      <c r="BVT52" s="68"/>
      <c r="BVU52" s="68"/>
      <c r="BVV52" s="68"/>
      <c r="BVW52" s="68"/>
      <c r="BVX52" s="68"/>
      <c r="BVY52" s="68"/>
      <c r="BVZ52" s="68"/>
      <c r="BWA52" s="68"/>
      <c r="BWB52" s="68"/>
      <c r="BWC52" s="68"/>
      <c r="BWD52" s="68"/>
      <c r="BWE52" s="68"/>
      <c r="BWF52" s="68"/>
      <c r="BWG52" s="68"/>
      <c r="BWH52" s="68"/>
      <c r="BWI52" s="68"/>
      <c r="BWJ52" s="68"/>
      <c r="BWK52" s="68"/>
      <c r="BWL52" s="68"/>
      <c r="BWM52" s="68"/>
      <c r="BWN52" s="68"/>
      <c r="BWO52" s="68"/>
      <c r="BWP52" s="68"/>
      <c r="BWQ52" s="68"/>
      <c r="BWR52" s="68"/>
      <c r="BWS52" s="68"/>
      <c r="BWT52" s="68"/>
      <c r="BWU52" s="68"/>
      <c r="BWV52" s="68"/>
      <c r="BWW52" s="68"/>
      <c r="BWX52" s="68"/>
      <c r="BWY52" s="68"/>
      <c r="BWZ52" s="68"/>
      <c r="BXA52" s="68"/>
      <c r="BXB52" s="68"/>
      <c r="BXC52" s="68"/>
      <c r="BXD52" s="68"/>
      <c r="BXE52" s="68"/>
      <c r="BXF52" s="68"/>
      <c r="BXG52" s="68"/>
      <c r="BXH52" s="68"/>
      <c r="BXI52" s="68"/>
      <c r="BXJ52" s="68"/>
      <c r="BXK52" s="68"/>
      <c r="BXL52" s="68"/>
      <c r="BXM52" s="68"/>
      <c r="BXN52" s="68"/>
      <c r="BXO52" s="68"/>
      <c r="BXP52" s="68"/>
      <c r="BXQ52" s="68"/>
      <c r="BXR52" s="68"/>
      <c r="BXS52" s="68"/>
      <c r="BXT52" s="68"/>
      <c r="BXU52" s="68"/>
      <c r="BXV52" s="68"/>
      <c r="BXW52" s="68"/>
      <c r="BXX52" s="68"/>
      <c r="BXY52" s="68"/>
      <c r="BXZ52" s="68"/>
      <c r="BYA52" s="68"/>
      <c r="BYB52" s="68"/>
      <c r="BYC52" s="68"/>
      <c r="BYD52" s="68"/>
      <c r="BYE52" s="68"/>
      <c r="BYF52" s="68"/>
      <c r="BYG52" s="68"/>
      <c r="BYH52" s="68"/>
      <c r="BYI52" s="68"/>
      <c r="BYJ52" s="68"/>
      <c r="BYK52" s="68"/>
      <c r="BYL52" s="68"/>
      <c r="BYM52" s="68"/>
      <c r="BYN52" s="68"/>
      <c r="BYO52" s="68"/>
      <c r="BYP52" s="68"/>
      <c r="BYQ52" s="68"/>
      <c r="BYR52" s="68"/>
      <c r="BYS52" s="68"/>
      <c r="BYT52" s="68"/>
      <c r="BYU52" s="68"/>
      <c r="BYV52" s="68"/>
      <c r="BYW52" s="68"/>
      <c r="BYX52" s="68"/>
      <c r="BYY52" s="68"/>
      <c r="BYZ52" s="68"/>
      <c r="BZA52" s="68"/>
      <c r="BZB52" s="68"/>
      <c r="BZC52" s="68"/>
      <c r="BZD52" s="68"/>
      <c r="BZE52" s="68"/>
      <c r="BZF52" s="68"/>
      <c r="BZG52" s="68"/>
      <c r="BZH52" s="68"/>
      <c r="BZI52" s="68"/>
      <c r="BZJ52" s="68"/>
      <c r="BZK52" s="68"/>
      <c r="BZL52" s="68"/>
      <c r="BZM52" s="68"/>
      <c r="BZN52" s="68"/>
      <c r="BZO52" s="68"/>
      <c r="BZP52" s="68"/>
      <c r="BZQ52" s="68"/>
      <c r="BZR52" s="68"/>
      <c r="BZS52" s="68"/>
      <c r="BZT52" s="68"/>
      <c r="BZU52" s="68"/>
      <c r="BZV52" s="68"/>
      <c r="BZW52" s="68"/>
      <c r="BZX52" s="68"/>
      <c r="BZY52" s="68"/>
      <c r="BZZ52" s="68"/>
      <c r="CAA52" s="68"/>
      <c r="CAB52" s="68"/>
      <c r="CAC52" s="68"/>
      <c r="CAD52" s="68"/>
      <c r="CAE52" s="68"/>
      <c r="CAF52" s="68"/>
      <c r="CAG52" s="68"/>
      <c r="CAH52" s="68"/>
      <c r="CAI52" s="68"/>
      <c r="CAJ52" s="68"/>
      <c r="CAK52" s="68"/>
      <c r="CAL52" s="68"/>
      <c r="CAM52" s="68"/>
      <c r="CAN52" s="68"/>
      <c r="CAO52" s="68"/>
      <c r="CAP52" s="68"/>
      <c r="CAQ52" s="68"/>
      <c r="CAR52" s="68"/>
      <c r="CAS52" s="68"/>
      <c r="CAT52" s="68"/>
      <c r="CAU52" s="68"/>
      <c r="CAV52" s="68"/>
      <c r="CAW52" s="68"/>
      <c r="CAX52" s="68"/>
      <c r="CAY52" s="68"/>
      <c r="CAZ52" s="68"/>
      <c r="CBA52" s="68"/>
      <c r="CBB52" s="68"/>
      <c r="CBC52" s="68"/>
      <c r="CBD52" s="68"/>
      <c r="CBE52" s="68"/>
      <c r="CBF52" s="68"/>
      <c r="CBG52" s="68"/>
      <c r="CBH52" s="68"/>
      <c r="CBI52" s="68"/>
      <c r="CBJ52" s="68"/>
      <c r="CBK52" s="68"/>
      <c r="CBL52" s="68"/>
      <c r="CBM52" s="68"/>
      <c r="CBN52" s="68"/>
      <c r="CBO52" s="68"/>
      <c r="CBP52" s="68"/>
      <c r="CBQ52" s="68"/>
      <c r="CBR52" s="68"/>
      <c r="CBS52" s="68"/>
      <c r="CBT52" s="68"/>
      <c r="CBU52" s="68"/>
      <c r="CBV52" s="68"/>
      <c r="CBW52" s="68"/>
      <c r="CBX52" s="68"/>
      <c r="CBY52" s="68"/>
      <c r="CBZ52" s="68"/>
      <c r="CCA52" s="68"/>
      <c r="CCB52" s="68"/>
      <c r="CCC52" s="68"/>
      <c r="CCD52" s="68"/>
      <c r="CCE52" s="68"/>
      <c r="CCF52" s="68"/>
      <c r="CCG52" s="68"/>
      <c r="CCH52" s="68"/>
      <c r="CCI52" s="68"/>
      <c r="CCJ52" s="68"/>
      <c r="CCK52" s="68"/>
      <c r="CCL52" s="68"/>
      <c r="CCM52" s="68"/>
      <c r="CCN52" s="68"/>
      <c r="CCO52" s="68"/>
      <c r="CCP52" s="68"/>
      <c r="CCQ52" s="68"/>
      <c r="CCR52" s="68"/>
      <c r="CCS52" s="68"/>
      <c r="CCT52" s="68"/>
      <c r="CCU52" s="68"/>
      <c r="CCV52" s="68"/>
      <c r="CCW52" s="68"/>
      <c r="CCX52" s="68"/>
      <c r="CCY52" s="68"/>
      <c r="CCZ52" s="68"/>
      <c r="CDA52" s="68"/>
      <c r="CDB52" s="68"/>
      <c r="CDC52" s="68"/>
      <c r="CDD52" s="68"/>
      <c r="CDE52" s="68"/>
      <c r="CDF52" s="68"/>
      <c r="CDG52" s="68"/>
      <c r="CDH52" s="68"/>
      <c r="CDI52" s="68"/>
      <c r="CDJ52" s="68"/>
      <c r="CDK52" s="68"/>
      <c r="CDL52" s="68"/>
      <c r="CDM52" s="68"/>
      <c r="CDN52" s="68"/>
      <c r="CDO52" s="68"/>
      <c r="CDP52" s="68"/>
      <c r="CDQ52" s="68"/>
      <c r="CDR52" s="68"/>
      <c r="CDS52" s="68"/>
      <c r="CDT52" s="68"/>
      <c r="CDU52" s="68"/>
      <c r="CDV52" s="68"/>
      <c r="CDW52" s="68"/>
      <c r="CDX52" s="68"/>
      <c r="CDY52" s="68"/>
      <c r="CDZ52" s="68"/>
      <c r="CEA52" s="68"/>
      <c r="CEB52" s="68"/>
      <c r="CEC52" s="68"/>
      <c r="CED52" s="68"/>
      <c r="CEE52" s="68"/>
      <c r="CEF52" s="68"/>
      <c r="CEG52" s="68"/>
      <c r="CEH52" s="68"/>
      <c r="CEI52" s="68"/>
      <c r="CEJ52" s="68"/>
      <c r="CEK52" s="68"/>
      <c r="CEL52" s="68"/>
      <c r="CEM52" s="68"/>
      <c r="CEN52" s="68"/>
      <c r="CEO52" s="68"/>
      <c r="CEP52" s="68"/>
      <c r="CEQ52" s="68"/>
      <c r="CER52" s="68"/>
      <c r="CES52" s="68"/>
      <c r="CET52" s="68"/>
      <c r="CEU52" s="68"/>
      <c r="CEV52" s="68"/>
      <c r="CEW52" s="68"/>
      <c r="CEX52" s="68"/>
      <c r="CEY52" s="68"/>
      <c r="CEZ52" s="68"/>
      <c r="CFA52" s="68"/>
      <c r="CFB52" s="68"/>
      <c r="CFC52" s="68"/>
      <c r="CFD52" s="68"/>
      <c r="CFE52" s="68"/>
      <c r="CFF52" s="68"/>
      <c r="CFG52" s="68"/>
      <c r="CFH52" s="68"/>
      <c r="CFI52" s="68"/>
      <c r="CFJ52" s="68"/>
      <c r="CFK52" s="68"/>
      <c r="CFL52" s="68"/>
      <c r="CFM52" s="68"/>
      <c r="CFN52" s="68"/>
      <c r="CFO52" s="68"/>
      <c r="CFP52" s="68"/>
      <c r="CFQ52" s="68"/>
      <c r="CFR52" s="68"/>
      <c r="CFS52" s="68"/>
      <c r="CFT52" s="68"/>
      <c r="CFU52" s="68"/>
      <c r="CFV52" s="68"/>
      <c r="CFW52" s="68"/>
      <c r="CFX52" s="68"/>
      <c r="CFY52" s="68"/>
      <c r="CFZ52" s="68"/>
      <c r="CGA52" s="68"/>
      <c r="CGB52" s="68"/>
      <c r="CGC52" s="68"/>
      <c r="CGD52" s="68"/>
      <c r="CGE52" s="68"/>
      <c r="CGF52" s="68"/>
      <c r="CGG52" s="68"/>
      <c r="CGH52" s="68"/>
      <c r="CGI52" s="68"/>
      <c r="CGJ52" s="68"/>
      <c r="CGK52" s="68"/>
      <c r="CGL52" s="68"/>
      <c r="CGM52" s="68"/>
      <c r="CGN52" s="68"/>
      <c r="CGO52" s="68"/>
      <c r="CGP52" s="68"/>
      <c r="CGQ52" s="68"/>
      <c r="CGR52" s="68"/>
      <c r="CGS52" s="68"/>
      <c r="CGT52" s="68"/>
      <c r="CGU52" s="68"/>
      <c r="CGV52" s="68"/>
      <c r="CGW52" s="68"/>
      <c r="CGX52" s="68"/>
      <c r="CGY52" s="68"/>
      <c r="CGZ52" s="68"/>
      <c r="CHA52" s="68"/>
      <c r="CHB52" s="68"/>
      <c r="CHC52" s="68"/>
      <c r="CHD52" s="68"/>
      <c r="CHE52" s="68"/>
      <c r="CHF52" s="68"/>
      <c r="CHG52" s="68"/>
      <c r="CHH52" s="68"/>
      <c r="CHI52" s="68"/>
      <c r="CHJ52" s="68"/>
      <c r="CHK52" s="68"/>
      <c r="CHL52" s="68"/>
      <c r="CHM52" s="68"/>
      <c r="CHN52" s="68"/>
      <c r="CHO52" s="68"/>
      <c r="CHP52" s="68"/>
      <c r="CHQ52" s="68"/>
      <c r="CHR52" s="68"/>
      <c r="CHS52" s="68"/>
      <c r="CHT52" s="68"/>
      <c r="CHU52" s="68"/>
      <c r="CHV52" s="68"/>
      <c r="CHW52" s="68"/>
      <c r="CHX52" s="68"/>
      <c r="CHY52" s="68"/>
      <c r="CHZ52" s="68"/>
      <c r="CIA52" s="68"/>
      <c r="CIB52" s="68"/>
      <c r="CIC52" s="68"/>
      <c r="CID52" s="68"/>
      <c r="CIE52" s="68"/>
      <c r="CIF52" s="68"/>
      <c r="CIG52" s="68"/>
      <c r="CIH52" s="68"/>
      <c r="CII52" s="68"/>
      <c r="CIJ52" s="68"/>
      <c r="CIK52" s="68"/>
      <c r="CIL52" s="68"/>
      <c r="CIM52" s="68"/>
      <c r="CIN52" s="68"/>
      <c r="CIO52" s="68"/>
      <c r="CIP52" s="68"/>
      <c r="CIQ52" s="68"/>
      <c r="CIR52" s="68"/>
      <c r="CIS52" s="68"/>
      <c r="CIT52" s="68"/>
      <c r="CIU52" s="68"/>
      <c r="CIV52" s="68"/>
      <c r="CIW52" s="68"/>
      <c r="CIX52" s="68"/>
      <c r="CIY52" s="68"/>
      <c r="CIZ52" s="68"/>
      <c r="CJA52" s="68"/>
      <c r="CJB52" s="68"/>
      <c r="CJC52" s="68"/>
      <c r="CJD52" s="68"/>
      <c r="CJE52" s="68"/>
      <c r="CJF52" s="68"/>
      <c r="CJG52" s="68"/>
      <c r="CJH52" s="68"/>
      <c r="CJI52" s="68"/>
      <c r="CJJ52" s="68"/>
      <c r="CJK52" s="68"/>
      <c r="CJL52" s="68"/>
      <c r="CJM52" s="68"/>
      <c r="CJN52" s="68"/>
      <c r="CJO52" s="68"/>
      <c r="CJP52" s="68"/>
      <c r="CJQ52" s="68"/>
      <c r="CJR52" s="68"/>
      <c r="CJS52" s="68"/>
      <c r="CJT52" s="68"/>
      <c r="CJU52" s="68"/>
      <c r="CJV52" s="68"/>
      <c r="CJW52" s="68"/>
      <c r="CJX52" s="68"/>
      <c r="CJY52" s="68"/>
      <c r="CJZ52" s="68"/>
      <c r="CKA52" s="68"/>
      <c r="CKB52" s="68"/>
      <c r="CKC52" s="68"/>
      <c r="CKD52" s="68"/>
      <c r="CKE52" s="68"/>
      <c r="CKF52" s="68"/>
      <c r="CKG52" s="68"/>
      <c r="CKH52" s="68"/>
      <c r="CKI52" s="68"/>
      <c r="CKJ52" s="68"/>
      <c r="CKK52" s="68"/>
      <c r="CKL52" s="68"/>
      <c r="CKM52" s="68"/>
      <c r="CKN52" s="68"/>
      <c r="CKO52" s="68"/>
      <c r="CKP52" s="68"/>
      <c r="CKQ52" s="68"/>
      <c r="CKR52" s="68"/>
      <c r="CKS52" s="68"/>
      <c r="CKT52" s="68"/>
      <c r="CKU52" s="68"/>
      <c r="CKV52" s="68"/>
      <c r="CKW52" s="68"/>
      <c r="CKX52" s="68"/>
      <c r="CKY52" s="68"/>
      <c r="CKZ52" s="68"/>
      <c r="CLA52" s="68"/>
      <c r="CLB52" s="68"/>
      <c r="CLC52" s="68"/>
      <c r="CLD52" s="68"/>
      <c r="CLE52" s="68"/>
      <c r="CLF52" s="68"/>
      <c r="CLG52" s="68"/>
      <c r="CLH52" s="68"/>
      <c r="CLI52" s="68"/>
      <c r="CLJ52" s="68"/>
      <c r="CLK52" s="68"/>
      <c r="CLL52" s="68"/>
      <c r="CLM52" s="68"/>
      <c r="CLN52" s="68"/>
      <c r="CLO52" s="68"/>
      <c r="CLP52" s="68"/>
      <c r="CLQ52" s="68"/>
      <c r="CLR52" s="68"/>
      <c r="CLS52" s="68"/>
      <c r="CLT52" s="68"/>
      <c r="CLU52" s="68"/>
      <c r="CLV52" s="68"/>
      <c r="CLW52" s="68"/>
      <c r="CLX52" s="68"/>
      <c r="CLY52" s="68"/>
      <c r="CLZ52" s="68"/>
      <c r="CMA52" s="68"/>
      <c r="CMB52" s="68"/>
      <c r="CMC52" s="68"/>
      <c r="CMD52" s="68"/>
      <c r="CME52" s="68"/>
      <c r="CMF52" s="68"/>
      <c r="CMG52" s="68"/>
      <c r="CMH52" s="68"/>
      <c r="CMI52" s="68"/>
      <c r="CMJ52" s="68"/>
      <c r="CMK52" s="68"/>
      <c r="CML52" s="68"/>
      <c r="CMM52" s="68"/>
      <c r="CMN52" s="68"/>
      <c r="CMO52" s="68"/>
      <c r="CMP52" s="68"/>
      <c r="CMQ52" s="68"/>
      <c r="CMR52" s="68"/>
      <c r="CMS52" s="68"/>
      <c r="CMT52" s="68"/>
      <c r="CMU52" s="68"/>
      <c r="CMV52" s="68"/>
      <c r="CMW52" s="68"/>
      <c r="CMX52" s="68"/>
      <c r="CMY52" s="68"/>
      <c r="CMZ52" s="68"/>
      <c r="CNA52" s="68"/>
      <c r="CNB52" s="68"/>
      <c r="CNC52" s="68"/>
      <c r="CND52" s="68"/>
      <c r="CNE52" s="68"/>
      <c r="CNF52" s="68"/>
      <c r="CNG52" s="68"/>
      <c r="CNH52" s="68"/>
      <c r="CNI52" s="68"/>
      <c r="CNJ52" s="68"/>
      <c r="CNK52" s="68"/>
      <c r="CNL52" s="68"/>
      <c r="CNM52" s="68"/>
      <c r="CNN52" s="68"/>
      <c r="CNO52" s="68"/>
      <c r="CNP52" s="68"/>
      <c r="CNQ52" s="68"/>
      <c r="CNR52" s="68"/>
      <c r="CNS52" s="68"/>
      <c r="CNT52" s="68"/>
      <c r="CNU52" s="68"/>
      <c r="CNV52" s="68"/>
      <c r="CNW52" s="68"/>
      <c r="CNX52" s="68"/>
      <c r="CNY52" s="68"/>
      <c r="CNZ52" s="68"/>
      <c r="COA52" s="68"/>
      <c r="COB52" s="68"/>
      <c r="COC52" s="68"/>
      <c r="COD52" s="68"/>
      <c r="COE52" s="68"/>
      <c r="COF52" s="68"/>
      <c r="COG52" s="68"/>
      <c r="COH52" s="68"/>
      <c r="COI52" s="68"/>
      <c r="COJ52" s="68"/>
      <c r="COK52" s="68"/>
      <c r="COL52" s="68"/>
      <c r="COM52" s="68"/>
      <c r="CON52" s="68"/>
      <c r="COO52" s="68"/>
      <c r="COP52" s="68"/>
      <c r="COQ52" s="68"/>
      <c r="COR52" s="68"/>
      <c r="COS52" s="68"/>
      <c r="COT52" s="68"/>
      <c r="COU52" s="68"/>
      <c r="COV52" s="68"/>
      <c r="COW52" s="68"/>
      <c r="COX52" s="68"/>
      <c r="COY52" s="68"/>
      <c r="COZ52" s="68"/>
      <c r="CPA52" s="68"/>
      <c r="CPB52" s="68"/>
      <c r="CPC52" s="68"/>
      <c r="CPD52" s="68"/>
      <c r="CPE52" s="68"/>
      <c r="CPF52" s="68"/>
      <c r="CPG52" s="68"/>
      <c r="CPH52" s="68"/>
      <c r="CPI52" s="68"/>
      <c r="CPJ52" s="68"/>
      <c r="CPK52" s="68"/>
      <c r="CPL52" s="68"/>
      <c r="CPM52" s="68"/>
      <c r="CPN52" s="68"/>
      <c r="CPO52" s="68"/>
      <c r="CPP52" s="68"/>
      <c r="CPQ52" s="68"/>
      <c r="CPR52" s="68"/>
      <c r="CPS52" s="68"/>
      <c r="CPT52" s="68"/>
      <c r="CPU52" s="68"/>
      <c r="CPV52" s="68"/>
      <c r="CPW52" s="68"/>
      <c r="CPX52" s="68"/>
      <c r="CPY52" s="68"/>
      <c r="CPZ52" s="68"/>
      <c r="CQA52" s="68"/>
      <c r="CQB52" s="68"/>
      <c r="CQC52" s="68"/>
      <c r="CQD52" s="68"/>
      <c r="CQE52" s="68"/>
      <c r="CQF52" s="68"/>
      <c r="CQG52" s="68"/>
      <c r="CQH52" s="68"/>
      <c r="CQI52" s="68"/>
      <c r="CQJ52" s="68"/>
      <c r="CQK52" s="68"/>
      <c r="CQL52" s="68"/>
      <c r="CQM52" s="68"/>
      <c r="CQN52" s="68"/>
      <c r="CQO52" s="68"/>
      <c r="CQP52" s="68"/>
      <c r="CQQ52" s="68"/>
      <c r="CQR52" s="68"/>
      <c r="CQS52" s="68"/>
      <c r="CQT52" s="68"/>
      <c r="CQU52" s="68"/>
      <c r="CQV52" s="68"/>
      <c r="CQW52" s="68"/>
      <c r="CQX52" s="68"/>
      <c r="CQY52" s="68"/>
      <c r="CQZ52" s="68"/>
      <c r="CRA52" s="68"/>
      <c r="CRB52" s="68"/>
      <c r="CRC52" s="68"/>
      <c r="CRD52" s="68"/>
      <c r="CRE52" s="68"/>
      <c r="CRF52" s="68"/>
      <c r="CRG52" s="68"/>
      <c r="CRH52" s="68"/>
      <c r="CRI52" s="68"/>
      <c r="CRJ52" s="68"/>
      <c r="CRK52" s="68"/>
      <c r="CRL52" s="68"/>
      <c r="CRM52" s="68"/>
      <c r="CRN52" s="68"/>
      <c r="CRO52" s="68"/>
      <c r="CRP52" s="68"/>
      <c r="CRQ52" s="68"/>
      <c r="CRR52" s="68"/>
      <c r="CRS52" s="68"/>
      <c r="CRT52" s="68"/>
      <c r="CRU52" s="68"/>
      <c r="CRV52" s="68"/>
      <c r="CRW52" s="68"/>
      <c r="CRX52" s="68"/>
      <c r="CRY52" s="68"/>
      <c r="CRZ52" s="68"/>
      <c r="CSA52" s="68"/>
      <c r="CSB52" s="68"/>
      <c r="CSC52" s="68"/>
      <c r="CSD52" s="68"/>
      <c r="CSE52" s="68"/>
      <c r="CSF52" s="68"/>
      <c r="CSG52" s="68"/>
      <c r="CSH52" s="68"/>
      <c r="CSI52" s="68"/>
      <c r="CSJ52" s="68"/>
      <c r="CSK52" s="68"/>
      <c r="CSL52" s="68"/>
      <c r="CSM52" s="68"/>
      <c r="CSN52" s="68"/>
      <c r="CSO52" s="68"/>
      <c r="CSP52" s="68"/>
      <c r="CSQ52" s="68"/>
      <c r="CSR52" s="68"/>
      <c r="CSS52" s="68"/>
      <c r="CST52" s="68"/>
      <c r="CSU52" s="68"/>
      <c r="CSV52" s="68"/>
      <c r="CSW52" s="68"/>
      <c r="CSX52" s="68"/>
      <c r="CSY52" s="68"/>
      <c r="CSZ52" s="68"/>
      <c r="CTA52" s="68"/>
      <c r="CTB52" s="68"/>
      <c r="CTC52" s="68"/>
      <c r="CTD52" s="68"/>
      <c r="CTE52" s="68"/>
      <c r="CTF52" s="68"/>
      <c r="CTG52" s="68"/>
      <c r="CTH52" s="68"/>
      <c r="CTI52" s="68"/>
      <c r="CTJ52" s="68"/>
      <c r="CTK52" s="68"/>
      <c r="CTL52" s="68"/>
      <c r="CTM52" s="68"/>
      <c r="CTN52" s="68"/>
      <c r="CTO52" s="68"/>
      <c r="CTP52" s="68"/>
      <c r="CTQ52" s="68"/>
      <c r="CTR52" s="68"/>
      <c r="CTS52" s="68"/>
      <c r="CTT52" s="68"/>
      <c r="CTU52" s="68"/>
      <c r="CTV52" s="68"/>
      <c r="CTW52" s="68"/>
      <c r="CTX52" s="68"/>
      <c r="CTY52" s="68"/>
      <c r="CTZ52" s="68"/>
      <c r="CUA52" s="68"/>
      <c r="CUB52" s="68"/>
      <c r="CUC52" s="68"/>
      <c r="CUD52" s="68"/>
      <c r="CUE52" s="68"/>
      <c r="CUF52" s="68"/>
      <c r="CUG52" s="68"/>
      <c r="CUH52" s="68"/>
      <c r="CUI52" s="68"/>
      <c r="CUJ52" s="68"/>
      <c r="CUK52" s="68"/>
      <c r="CUL52" s="68"/>
      <c r="CUM52" s="68"/>
      <c r="CUN52" s="68"/>
      <c r="CUO52" s="68"/>
      <c r="CUP52" s="68"/>
      <c r="CUQ52" s="68"/>
      <c r="CUR52" s="68"/>
      <c r="CUS52" s="68"/>
      <c r="CUT52" s="68"/>
      <c r="CUU52" s="68"/>
      <c r="CUV52" s="68"/>
      <c r="CUW52" s="68"/>
      <c r="CUX52" s="68"/>
      <c r="CUY52" s="68"/>
      <c r="CUZ52" s="68"/>
      <c r="CVA52" s="68"/>
      <c r="CVB52" s="68"/>
      <c r="CVC52" s="68"/>
      <c r="CVD52" s="68"/>
      <c r="CVE52" s="68"/>
      <c r="CVF52" s="68"/>
      <c r="CVG52" s="68"/>
      <c r="CVH52" s="68"/>
      <c r="CVI52" s="68"/>
      <c r="CVJ52" s="68"/>
      <c r="CVK52" s="68"/>
      <c r="CVL52" s="68"/>
      <c r="CVM52" s="68"/>
      <c r="CVN52" s="68"/>
      <c r="CVO52" s="68"/>
      <c r="CVP52" s="68"/>
      <c r="CVQ52" s="68"/>
      <c r="CVR52" s="68"/>
      <c r="CVS52" s="68"/>
      <c r="CVT52" s="68"/>
      <c r="CVU52" s="68"/>
      <c r="CVV52" s="68"/>
      <c r="CVW52" s="68"/>
      <c r="CVX52" s="68"/>
      <c r="CVY52" s="68"/>
      <c r="CVZ52" s="68"/>
      <c r="CWA52" s="68"/>
      <c r="CWB52" s="68"/>
      <c r="CWC52" s="68"/>
      <c r="CWD52" s="68"/>
      <c r="CWE52" s="68"/>
      <c r="CWF52" s="68"/>
      <c r="CWG52" s="68"/>
      <c r="CWH52" s="68"/>
      <c r="CWI52" s="68"/>
      <c r="CWJ52" s="68"/>
      <c r="CWK52" s="68"/>
      <c r="CWL52" s="68"/>
      <c r="CWM52" s="68"/>
      <c r="CWN52" s="68"/>
      <c r="CWO52" s="68"/>
      <c r="CWP52" s="68"/>
      <c r="CWQ52" s="68"/>
      <c r="CWR52" s="68"/>
      <c r="CWS52" s="68"/>
      <c r="CWT52" s="68"/>
      <c r="CWU52" s="68"/>
      <c r="CWV52" s="68"/>
      <c r="CWW52" s="68"/>
      <c r="CWX52" s="68"/>
      <c r="CWY52" s="68"/>
      <c r="CWZ52" s="68"/>
      <c r="CXA52" s="68"/>
      <c r="CXB52" s="68"/>
      <c r="CXC52" s="68"/>
      <c r="CXD52" s="68"/>
      <c r="CXE52" s="68"/>
      <c r="CXF52" s="68"/>
      <c r="CXG52" s="68"/>
      <c r="CXH52" s="68"/>
      <c r="CXI52" s="68"/>
      <c r="CXJ52" s="68"/>
      <c r="CXK52" s="68"/>
      <c r="CXL52" s="68"/>
      <c r="CXM52" s="68"/>
      <c r="CXN52" s="68"/>
      <c r="CXO52" s="68"/>
      <c r="CXP52" s="68"/>
      <c r="CXQ52" s="68"/>
      <c r="CXR52" s="68"/>
      <c r="CXS52" s="68"/>
      <c r="CXT52" s="68"/>
      <c r="CXU52" s="68"/>
      <c r="CXV52" s="68"/>
      <c r="CXW52" s="68"/>
      <c r="CXX52" s="68"/>
      <c r="CXY52" s="68"/>
      <c r="CXZ52" s="68"/>
      <c r="CYA52" s="68"/>
      <c r="CYB52" s="68"/>
      <c r="CYC52" s="68"/>
      <c r="CYD52" s="68"/>
      <c r="CYE52" s="68"/>
      <c r="CYF52" s="68"/>
      <c r="CYG52" s="68"/>
      <c r="CYH52" s="68"/>
      <c r="CYI52" s="68"/>
      <c r="CYJ52" s="68"/>
      <c r="CYK52" s="68"/>
      <c r="CYL52" s="68"/>
      <c r="CYM52" s="68"/>
      <c r="CYN52" s="68"/>
      <c r="CYO52" s="68"/>
      <c r="CYP52" s="68"/>
      <c r="CYQ52" s="68"/>
      <c r="CYR52" s="68"/>
      <c r="CYS52" s="68"/>
      <c r="CYT52" s="68"/>
      <c r="CYU52" s="68"/>
      <c r="CYV52" s="68"/>
      <c r="CYW52" s="68"/>
      <c r="CYX52" s="68"/>
      <c r="CYY52" s="68"/>
      <c r="CYZ52" s="68"/>
      <c r="CZA52" s="68"/>
      <c r="CZB52" s="68"/>
      <c r="CZC52" s="68"/>
      <c r="CZD52" s="68"/>
      <c r="CZE52" s="68"/>
      <c r="CZF52" s="68"/>
      <c r="CZG52" s="68"/>
      <c r="CZH52" s="68"/>
      <c r="CZI52" s="68"/>
      <c r="CZJ52" s="68"/>
      <c r="CZK52" s="68"/>
      <c r="CZL52" s="68"/>
      <c r="CZM52" s="68"/>
      <c r="CZN52" s="68"/>
      <c r="CZO52" s="68"/>
      <c r="CZP52" s="68"/>
      <c r="CZQ52" s="68"/>
      <c r="CZR52" s="68"/>
      <c r="CZS52" s="68"/>
      <c r="CZT52" s="68"/>
      <c r="CZU52" s="68"/>
      <c r="CZV52" s="68"/>
      <c r="CZW52" s="68"/>
      <c r="CZX52" s="68"/>
      <c r="CZY52" s="68"/>
      <c r="CZZ52" s="68"/>
      <c r="DAA52" s="68"/>
      <c r="DAB52" s="68"/>
      <c r="DAC52" s="68"/>
      <c r="DAD52" s="68"/>
      <c r="DAE52" s="68"/>
      <c r="DAF52" s="68"/>
      <c r="DAG52" s="68"/>
      <c r="DAH52" s="68"/>
      <c r="DAI52" s="68"/>
      <c r="DAJ52" s="68"/>
      <c r="DAK52" s="68"/>
      <c r="DAL52" s="68"/>
      <c r="DAM52" s="68"/>
      <c r="DAN52" s="68"/>
      <c r="DAO52" s="68"/>
      <c r="DAP52" s="68"/>
      <c r="DAQ52" s="68"/>
      <c r="DAR52" s="68"/>
      <c r="DAS52" s="68"/>
      <c r="DAT52" s="68"/>
      <c r="DAU52" s="68"/>
      <c r="DAV52" s="68"/>
      <c r="DAW52" s="68"/>
      <c r="DAX52" s="68"/>
      <c r="DAY52" s="68"/>
      <c r="DAZ52" s="68"/>
      <c r="DBA52" s="68"/>
      <c r="DBB52" s="68"/>
      <c r="DBC52" s="68"/>
      <c r="DBD52" s="68"/>
      <c r="DBE52" s="68"/>
      <c r="DBF52" s="68"/>
      <c r="DBG52" s="68"/>
      <c r="DBH52" s="68"/>
      <c r="DBI52" s="68"/>
      <c r="DBJ52" s="68"/>
      <c r="DBK52" s="68"/>
      <c r="DBL52" s="68"/>
      <c r="DBM52" s="68"/>
      <c r="DBN52" s="68"/>
      <c r="DBO52" s="68"/>
      <c r="DBP52" s="68"/>
      <c r="DBQ52" s="68"/>
      <c r="DBR52" s="68"/>
      <c r="DBS52" s="68"/>
      <c r="DBT52" s="68"/>
      <c r="DBU52" s="68"/>
      <c r="DBV52" s="68"/>
      <c r="DBW52" s="68"/>
      <c r="DBX52" s="68"/>
      <c r="DBY52" s="68"/>
      <c r="DBZ52" s="68"/>
      <c r="DCA52" s="68"/>
      <c r="DCB52" s="68"/>
      <c r="DCC52" s="68"/>
      <c r="DCD52" s="68"/>
      <c r="DCE52" s="68"/>
      <c r="DCF52" s="68"/>
      <c r="DCG52" s="68"/>
      <c r="DCH52" s="68"/>
      <c r="DCI52" s="68"/>
      <c r="DCJ52" s="68"/>
      <c r="DCK52" s="68"/>
      <c r="DCL52" s="68"/>
      <c r="DCM52" s="68"/>
      <c r="DCN52" s="68"/>
      <c r="DCO52" s="68"/>
      <c r="DCP52" s="68"/>
      <c r="DCQ52" s="68"/>
      <c r="DCR52" s="68"/>
      <c r="DCS52" s="68"/>
      <c r="DCT52" s="68"/>
      <c r="DCU52" s="68"/>
      <c r="DCV52" s="68"/>
      <c r="DCW52" s="68"/>
      <c r="DCX52" s="68"/>
      <c r="DCY52" s="68"/>
      <c r="DCZ52" s="68"/>
      <c r="DDA52" s="68"/>
      <c r="DDB52" s="68"/>
      <c r="DDC52" s="68"/>
      <c r="DDD52" s="68"/>
      <c r="DDE52" s="68"/>
      <c r="DDF52" s="68"/>
      <c r="DDG52" s="68"/>
      <c r="DDH52" s="68"/>
      <c r="DDI52" s="68"/>
      <c r="DDJ52" s="68"/>
      <c r="DDK52" s="68"/>
      <c r="DDL52" s="68"/>
      <c r="DDM52" s="68"/>
      <c r="DDN52" s="68"/>
      <c r="DDO52" s="68"/>
      <c r="DDP52" s="68"/>
      <c r="DDQ52" s="68"/>
      <c r="DDR52" s="68"/>
      <c r="DDS52" s="68"/>
      <c r="DDT52" s="68"/>
      <c r="DDU52" s="68"/>
      <c r="DDV52" s="68"/>
      <c r="DDW52" s="68"/>
      <c r="DDX52" s="68"/>
      <c r="DDY52" s="68"/>
      <c r="DDZ52" s="68"/>
      <c r="DEA52" s="68"/>
      <c r="DEB52" s="68"/>
      <c r="DEC52" s="68"/>
      <c r="DED52" s="68"/>
      <c r="DEE52" s="68"/>
      <c r="DEF52" s="68"/>
      <c r="DEG52" s="68"/>
      <c r="DEH52" s="68"/>
      <c r="DEI52" s="68"/>
      <c r="DEJ52" s="68"/>
      <c r="DEK52" s="68"/>
      <c r="DEL52" s="68"/>
      <c r="DEM52" s="68"/>
      <c r="DEN52" s="68"/>
      <c r="DEO52" s="68"/>
      <c r="DEP52" s="68"/>
      <c r="DEQ52" s="68"/>
      <c r="DER52" s="68"/>
      <c r="DES52" s="68"/>
      <c r="DET52" s="68"/>
      <c r="DEU52" s="68"/>
      <c r="DEV52" s="68"/>
      <c r="DEW52" s="68"/>
      <c r="DEX52" s="68"/>
      <c r="DEY52" s="68"/>
      <c r="DEZ52" s="68"/>
      <c r="DFA52" s="68"/>
      <c r="DFB52" s="68"/>
      <c r="DFC52" s="68"/>
      <c r="DFD52" s="68"/>
      <c r="DFE52" s="68"/>
      <c r="DFF52" s="68"/>
      <c r="DFG52" s="68"/>
      <c r="DFH52" s="68"/>
      <c r="DFI52" s="68"/>
      <c r="DFJ52" s="68"/>
      <c r="DFK52" s="68"/>
      <c r="DFL52" s="68"/>
      <c r="DFM52" s="68"/>
      <c r="DFN52" s="68"/>
      <c r="DFO52" s="68"/>
      <c r="DFP52" s="68"/>
      <c r="DFQ52" s="68"/>
      <c r="DFR52" s="68"/>
      <c r="DFS52" s="68"/>
      <c r="DFT52" s="68"/>
      <c r="DFU52" s="68"/>
      <c r="DFV52" s="68"/>
      <c r="DFW52" s="68"/>
      <c r="DFX52" s="68"/>
      <c r="DFY52" s="68"/>
      <c r="DFZ52" s="68"/>
      <c r="DGA52" s="68"/>
      <c r="DGB52" s="68"/>
      <c r="DGC52" s="68"/>
      <c r="DGD52" s="68"/>
      <c r="DGE52" s="68"/>
      <c r="DGF52" s="68"/>
      <c r="DGG52" s="68"/>
      <c r="DGH52" s="68"/>
      <c r="DGI52" s="68"/>
      <c r="DGJ52" s="68"/>
      <c r="DGK52" s="68"/>
      <c r="DGL52" s="68"/>
      <c r="DGM52" s="68"/>
      <c r="DGN52" s="68"/>
      <c r="DGO52" s="68"/>
      <c r="DGP52" s="68"/>
      <c r="DGQ52" s="68"/>
      <c r="DGR52" s="68"/>
      <c r="DGS52" s="68"/>
      <c r="DGT52" s="68"/>
      <c r="DGU52" s="68"/>
      <c r="DGV52" s="68"/>
      <c r="DGW52" s="68"/>
      <c r="DGX52" s="68"/>
      <c r="DGY52" s="68"/>
      <c r="DGZ52" s="68"/>
      <c r="DHA52" s="68"/>
      <c r="DHB52" s="68"/>
      <c r="DHC52" s="68"/>
      <c r="DHD52" s="68"/>
      <c r="DHE52" s="68"/>
      <c r="DHF52" s="68"/>
      <c r="DHG52" s="68"/>
      <c r="DHH52" s="68"/>
      <c r="DHI52" s="68"/>
      <c r="DHJ52" s="68"/>
      <c r="DHK52" s="68"/>
      <c r="DHL52" s="68"/>
      <c r="DHM52" s="68"/>
      <c r="DHN52" s="68"/>
      <c r="DHO52" s="68"/>
      <c r="DHP52" s="68"/>
      <c r="DHQ52" s="68"/>
      <c r="DHR52" s="68"/>
      <c r="DHS52" s="68"/>
      <c r="DHT52" s="68"/>
      <c r="DHU52" s="68"/>
      <c r="DHV52" s="68"/>
      <c r="DHW52" s="68"/>
      <c r="DHX52" s="68"/>
      <c r="DHY52" s="68"/>
      <c r="DHZ52" s="68"/>
      <c r="DIA52" s="68"/>
      <c r="DIB52" s="68"/>
      <c r="DIC52" s="68"/>
      <c r="DID52" s="68"/>
      <c r="DIE52" s="68"/>
      <c r="DIF52" s="68"/>
      <c r="DIG52" s="68"/>
      <c r="DIH52" s="68"/>
      <c r="DII52" s="68"/>
      <c r="DIJ52" s="68"/>
      <c r="DIK52" s="68"/>
      <c r="DIL52" s="68"/>
      <c r="DIM52" s="68"/>
      <c r="DIN52" s="68"/>
      <c r="DIO52" s="68"/>
      <c r="DIP52" s="68"/>
      <c r="DIQ52" s="68"/>
      <c r="DIR52" s="68"/>
      <c r="DIS52" s="68"/>
      <c r="DIT52" s="68"/>
      <c r="DIU52" s="68"/>
      <c r="DIV52" s="68"/>
      <c r="DIW52" s="68"/>
      <c r="DIX52" s="68"/>
      <c r="DIY52" s="68"/>
      <c r="DIZ52" s="68"/>
      <c r="DJA52" s="68"/>
      <c r="DJB52" s="68"/>
      <c r="DJC52" s="68"/>
      <c r="DJD52" s="68"/>
      <c r="DJE52" s="68"/>
      <c r="DJF52" s="68"/>
      <c r="DJG52" s="68"/>
      <c r="DJH52" s="68"/>
      <c r="DJI52" s="68"/>
      <c r="DJJ52" s="68"/>
      <c r="DJK52" s="68"/>
      <c r="DJL52" s="68"/>
      <c r="DJM52" s="68"/>
      <c r="DJN52" s="68"/>
      <c r="DJO52" s="68"/>
      <c r="DJP52" s="68"/>
      <c r="DJQ52" s="68"/>
      <c r="DJR52" s="68"/>
      <c r="DJS52" s="68"/>
      <c r="DJT52" s="68"/>
      <c r="DJU52" s="68"/>
      <c r="DJV52" s="68"/>
      <c r="DJW52" s="68"/>
      <c r="DJX52" s="68"/>
      <c r="DJY52" s="68"/>
      <c r="DJZ52" s="68"/>
      <c r="DKA52" s="68"/>
      <c r="DKB52" s="68"/>
      <c r="DKC52" s="68"/>
      <c r="DKD52" s="68"/>
      <c r="DKE52" s="68"/>
      <c r="DKF52" s="68"/>
      <c r="DKG52" s="68"/>
      <c r="DKH52" s="68"/>
      <c r="DKI52" s="68"/>
      <c r="DKJ52" s="68"/>
      <c r="DKK52" s="68"/>
      <c r="DKL52" s="68"/>
      <c r="DKM52" s="68"/>
      <c r="DKN52" s="68"/>
      <c r="DKO52" s="68"/>
      <c r="DKP52" s="68"/>
      <c r="DKQ52" s="68"/>
      <c r="DKR52" s="68"/>
      <c r="DKS52" s="68"/>
      <c r="DKT52" s="68"/>
      <c r="DKU52" s="68"/>
      <c r="DKV52" s="68"/>
      <c r="DKW52" s="68"/>
      <c r="DKX52" s="68"/>
      <c r="DKY52" s="68"/>
      <c r="DKZ52" s="68"/>
      <c r="DLA52" s="68"/>
      <c r="DLB52" s="68"/>
      <c r="DLC52" s="68"/>
      <c r="DLD52" s="68"/>
      <c r="DLE52" s="68"/>
      <c r="DLF52" s="68"/>
      <c r="DLG52" s="68"/>
      <c r="DLH52" s="68"/>
      <c r="DLI52" s="68"/>
      <c r="DLJ52" s="68"/>
      <c r="DLK52" s="68"/>
      <c r="DLL52" s="68"/>
      <c r="DLM52" s="68"/>
      <c r="DLN52" s="68"/>
      <c r="DLO52" s="68"/>
      <c r="DLP52" s="68"/>
      <c r="DLQ52" s="68"/>
      <c r="DLR52" s="68"/>
      <c r="DLS52" s="68"/>
      <c r="DLT52" s="68"/>
      <c r="DLU52" s="68"/>
      <c r="DLV52" s="68"/>
      <c r="DLW52" s="68"/>
      <c r="DLX52" s="68"/>
      <c r="DLY52" s="68"/>
      <c r="DLZ52" s="68"/>
      <c r="DMA52" s="68"/>
      <c r="DMB52" s="68"/>
      <c r="DMC52" s="68"/>
      <c r="DMD52" s="68"/>
      <c r="DME52" s="68"/>
      <c r="DMF52" s="68"/>
      <c r="DMG52" s="68"/>
      <c r="DMH52" s="68"/>
      <c r="DMI52" s="68"/>
      <c r="DMJ52" s="68"/>
      <c r="DMK52" s="68"/>
      <c r="DML52" s="68"/>
      <c r="DMM52" s="68"/>
      <c r="DMN52" s="68"/>
      <c r="DMO52" s="68"/>
      <c r="DMP52" s="68"/>
      <c r="DMQ52" s="68"/>
      <c r="DMR52" s="68"/>
      <c r="DMS52" s="68"/>
      <c r="DMT52" s="68"/>
      <c r="DMU52" s="68"/>
      <c r="DMV52" s="68"/>
      <c r="DMW52" s="68"/>
      <c r="DMX52" s="68"/>
      <c r="DMY52" s="68"/>
      <c r="DMZ52" s="68"/>
      <c r="DNA52" s="68"/>
      <c r="DNB52" s="68"/>
      <c r="DNC52" s="68"/>
      <c r="DND52" s="68"/>
      <c r="DNE52" s="68"/>
      <c r="DNF52" s="68"/>
      <c r="DNG52" s="68"/>
      <c r="DNH52" s="68"/>
      <c r="DNI52" s="68"/>
      <c r="DNJ52" s="68"/>
      <c r="DNK52" s="68"/>
      <c r="DNL52" s="68"/>
      <c r="DNM52" s="68"/>
      <c r="DNN52" s="68"/>
      <c r="DNO52" s="68"/>
      <c r="DNP52" s="68"/>
      <c r="DNQ52" s="68"/>
      <c r="DNR52" s="68"/>
      <c r="DNS52" s="68"/>
      <c r="DNT52" s="68"/>
      <c r="DNU52" s="68"/>
      <c r="DNV52" s="68"/>
      <c r="DNW52" s="68"/>
      <c r="DNX52" s="68"/>
      <c r="DNY52" s="68"/>
      <c r="DNZ52" s="68"/>
      <c r="DOA52" s="68"/>
      <c r="DOB52" s="68"/>
      <c r="DOC52" s="68"/>
      <c r="DOD52" s="68"/>
      <c r="DOE52" s="68"/>
      <c r="DOF52" s="68"/>
      <c r="DOG52" s="68"/>
      <c r="DOH52" s="68"/>
      <c r="DOI52" s="68"/>
      <c r="DOJ52" s="68"/>
      <c r="DOK52" s="68"/>
      <c r="DOL52" s="68"/>
      <c r="DOM52" s="68"/>
      <c r="DON52" s="68"/>
      <c r="DOO52" s="68"/>
      <c r="DOP52" s="68"/>
      <c r="DOQ52" s="68"/>
      <c r="DOR52" s="68"/>
      <c r="DOS52" s="68"/>
      <c r="DOT52" s="68"/>
      <c r="DOU52" s="68"/>
      <c r="DOV52" s="68"/>
      <c r="DOW52" s="68"/>
      <c r="DOX52" s="68"/>
      <c r="DOY52" s="68"/>
      <c r="DOZ52" s="68"/>
      <c r="DPA52" s="68"/>
      <c r="DPB52" s="68"/>
      <c r="DPC52" s="68"/>
      <c r="DPD52" s="68"/>
      <c r="DPE52" s="68"/>
      <c r="DPF52" s="68"/>
      <c r="DPG52" s="68"/>
      <c r="DPH52" s="68"/>
      <c r="DPI52" s="68"/>
      <c r="DPJ52" s="68"/>
      <c r="DPK52" s="68"/>
      <c r="DPL52" s="68"/>
      <c r="DPM52" s="68"/>
      <c r="DPN52" s="68"/>
      <c r="DPO52" s="68"/>
      <c r="DPP52" s="68"/>
      <c r="DPQ52" s="68"/>
      <c r="DPR52" s="68"/>
      <c r="DPS52" s="68"/>
      <c r="DPT52" s="68"/>
      <c r="DPU52" s="68"/>
      <c r="DPV52" s="68"/>
      <c r="DPW52" s="68"/>
      <c r="DPX52" s="68"/>
      <c r="DPY52" s="68"/>
      <c r="DPZ52" s="68"/>
      <c r="DQA52" s="68"/>
      <c r="DQB52" s="68"/>
      <c r="DQC52" s="68"/>
      <c r="DQD52" s="68"/>
      <c r="DQE52" s="68"/>
      <c r="DQF52" s="68"/>
      <c r="DQG52" s="68"/>
      <c r="DQH52" s="68"/>
      <c r="DQI52" s="68"/>
      <c r="DQJ52" s="68"/>
      <c r="DQK52" s="68"/>
      <c r="DQL52" s="68"/>
      <c r="DQM52" s="68"/>
      <c r="DQN52" s="68"/>
      <c r="DQO52" s="68"/>
      <c r="DQP52" s="68"/>
      <c r="DQQ52" s="68"/>
      <c r="DQR52" s="68"/>
      <c r="DQS52" s="68"/>
      <c r="DQT52" s="68"/>
      <c r="DQU52" s="68"/>
      <c r="DQV52" s="68"/>
      <c r="DQW52" s="68"/>
      <c r="DQX52" s="68"/>
      <c r="DQY52" s="68"/>
      <c r="DQZ52" s="68"/>
      <c r="DRA52" s="68"/>
      <c r="DRB52" s="68"/>
      <c r="DRC52" s="68"/>
      <c r="DRD52" s="68"/>
      <c r="DRE52" s="68"/>
      <c r="DRF52" s="68"/>
      <c r="DRG52" s="68"/>
      <c r="DRH52" s="68"/>
      <c r="DRI52" s="68"/>
      <c r="DRJ52" s="68"/>
      <c r="DRK52" s="68"/>
      <c r="DRL52" s="68"/>
      <c r="DRM52" s="68"/>
      <c r="DRN52" s="68"/>
      <c r="DRO52" s="68"/>
      <c r="DRP52" s="68"/>
      <c r="DRQ52" s="68"/>
      <c r="DRR52" s="68"/>
      <c r="DRS52" s="68"/>
      <c r="DRT52" s="68"/>
      <c r="DRU52" s="68"/>
      <c r="DRV52" s="68"/>
      <c r="DRW52" s="68"/>
      <c r="DRX52" s="68"/>
      <c r="DRY52" s="68"/>
      <c r="DRZ52" s="68"/>
      <c r="DSA52" s="68"/>
      <c r="DSB52" s="68"/>
      <c r="DSC52" s="68"/>
      <c r="DSD52" s="68"/>
      <c r="DSE52" s="68"/>
      <c r="DSF52" s="68"/>
      <c r="DSG52" s="68"/>
      <c r="DSH52" s="68"/>
      <c r="DSI52" s="68"/>
      <c r="DSJ52" s="68"/>
      <c r="DSK52" s="68"/>
      <c r="DSL52" s="68"/>
      <c r="DSM52" s="68"/>
      <c r="DSN52" s="68"/>
      <c r="DSO52" s="68"/>
      <c r="DSP52" s="68"/>
      <c r="DSQ52" s="68"/>
      <c r="DSR52" s="68"/>
      <c r="DSS52" s="68"/>
      <c r="DST52" s="68"/>
      <c r="DSU52" s="68"/>
      <c r="DSV52" s="68"/>
      <c r="DSW52" s="68"/>
      <c r="DSX52" s="68"/>
      <c r="DSY52" s="68"/>
      <c r="DSZ52" s="68"/>
      <c r="DTA52" s="68"/>
      <c r="DTB52" s="68"/>
      <c r="DTC52" s="68"/>
      <c r="DTD52" s="68"/>
      <c r="DTE52" s="68"/>
      <c r="DTF52" s="68"/>
      <c r="DTG52" s="68"/>
      <c r="DTH52" s="68"/>
      <c r="DTI52" s="68"/>
      <c r="DTJ52" s="68"/>
      <c r="DTK52" s="68"/>
      <c r="DTL52" s="68"/>
      <c r="DTM52" s="68"/>
      <c r="DTN52" s="68"/>
      <c r="DTO52" s="68"/>
      <c r="DTP52" s="68"/>
      <c r="DTQ52" s="68"/>
      <c r="DTR52" s="68"/>
      <c r="DTS52" s="68"/>
      <c r="DTT52" s="68"/>
      <c r="DTU52" s="68"/>
      <c r="DTV52" s="68"/>
      <c r="DTW52" s="68"/>
      <c r="DTX52" s="68"/>
      <c r="DTY52" s="68"/>
      <c r="DTZ52" s="68"/>
      <c r="DUA52" s="68"/>
      <c r="DUB52" s="68"/>
      <c r="DUC52" s="68"/>
      <c r="DUD52" s="68"/>
      <c r="DUE52" s="68"/>
      <c r="DUF52" s="68"/>
      <c r="DUG52" s="68"/>
      <c r="DUH52" s="68"/>
      <c r="DUI52" s="68"/>
      <c r="DUJ52" s="68"/>
      <c r="DUK52" s="68"/>
      <c r="DUL52" s="68"/>
      <c r="DUM52" s="68"/>
      <c r="DUN52" s="68"/>
      <c r="DUO52" s="68"/>
      <c r="DUP52" s="68"/>
      <c r="DUQ52" s="68"/>
      <c r="DUR52" s="68"/>
      <c r="DUS52" s="68"/>
      <c r="DUT52" s="68"/>
      <c r="DUU52" s="68"/>
      <c r="DUV52" s="68"/>
      <c r="DUW52" s="68"/>
      <c r="DUX52" s="68"/>
      <c r="DUY52" s="68"/>
      <c r="DUZ52" s="68"/>
      <c r="DVA52" s="68"/>
      <c r="DVB52" s="68"/>
      <c r="DVC52" s="68"/>
      <c r="DVD52" s="68"/>
      <c r="DVE52" s="68"/>
      <c r="DVF52" s="68"/>
      <c r="DVG52" s="68"/>
      <c r="DVH52" s="68"/>
      <c r="DVI52" s="68"/>
      <c r="DVJ52" s="68"/>
      <c r="DVK52" s="68"/>
      <c r="DVL52" s="68"/>
      <c r="DVM52" s="68"/>
      <c r="DVN52" s="68"/>
      <c r="DVO52" s="68"/>
      <c r="DVP52" s="68"/>
      <c r="DVQ52" s="68"/>
      <c r="DVR52" s="68"/>
      <c r="DVS52" s="68"/>
      <c r="DVT52" s="68"/>
      <c r="DVU52" s="68"/>
      <c r="DVV52" s="68"/>
      <c r="DVW52" s="68"/>
      <c r="DVX52" s="68"/>
      <c r="DVY52" s="68"/>
      <c r="DVZ52" s="68"/>
      <c r="DWA52" s="68"/>
      <c r="DWB52" s="68"/>
      <c r="DWC52" s="68"/>
      <c r="DWD52" s="68"/>
      <c r="DWE52" s="68"/>
      <c r="DWF52" s="68"/>
      <c r="DWG52" s="68"/>
      <c r="DWH52" s="68"/>
      <c r="DWI52" s="68"/>
      <c r="DWJ52" s="68"/>
      <c r="DWK52" s="68"/>
      <c r="DWL52" s="68"/>
      <c r="DWM52" s="68"/>
      <c r="DWN52" s="68"/>
      <c r="DWO52" s="68"/>
      <c r="DWP52" s="68"/>
      <c r="DWQ52" s="68"/>
      <c r="DWR52" s="68"/>
      <c r="DWS52" s="68"/>
      <c r="DWT52" s="68"/>
      <c r="DWU52" s="68"/>
      <c r="DWV52" s="68"/>
      <c r="DWW52" s="68"/>
      <c r="DWX52" s="68"/>
      <c r="DWY52" s="68"/>
      <c r="DWZ52" s="68"/>
      <c r="DXA52" s="68"/>
      <c r="DXB52" s="68"/>
      <c r="DXC52" s="68"/>
      <c r="DXD52" s="68"/>
      <c r="DXE52" s="68"/>
      <c r="DXF52" s="68"/>
      <c r="DXG52" s="68"/>
      <c r="DXH52" s="68"/>
      <c r="DXI52" s="68"/>
      <c r="DXJ52" s="68"/>
      <c r="DXK52" s="68"/>
      <c r="DXL52" s="68"/>
      <c r="DXM52" s="68"/>
      <c r="DXN52" s="68"/>
      <c r="DXO52" s="68"/>
      <c r="DXP52" s="68"/>
      <c r="DXQ52" s="68"/>
      <c r="DXR52" s="68"/>
      <c r="DXS52" s="68"/>
      <c r="DXT52" s="68"/>
      <c r="DXU52" s="68"/>
      <c r="DXV52" s="68"/>
      <c r="DXW52" s="68"/>
      <c r="DXX52" s="68"/>
      <c r="DXY52" s="68"/>
      <c r="DXZ52" s="68"/>
      <c r="DYA52" s="68"/>
      <c r="DYB52" s="68"/>
      <c r="DYC52" s="68"/>
      <c r="DYD52" s="68"/>
      <c r="DYE52" s="68"/>
      <c r="DYF52" s="68"/>
      <c r="DYG52" s="68"/>
      <c r="DYH52" s="68"/>
      <c r="DYI52" s="68"/>
      <c r="DYJ52" s="68"/>
      <c r="DYK52" s="68"/>
      <c r="DYL52" s="68"/>
      <c r="DYM52" s="68"/>
      <c r="DYN52" s="68"/>
      <c r="DYO52" s="68"/>
      <c r="DYP52" s="68"/>
      <c r="DYQ52" s="68"/>
      <c r="DYR52" s="68"/>
      <c r="DYS52" s="68"/>
      <c r="DYT52" s="68"/>
      <c r="DYU52" s="68"/>
      <c r="DYV52" s="68"/>
      <c r="DYW52" s="68"/>
      <c r="DYX52" s="68"/>
      <c r="DYY52" s="68"/>
      <c r="DYZ52" s="68"/>
      <c r="DZA52" s="68"/>
      <c r="DZB52" s="68"/>
      <c r="DZC52" s="68"/>
      <c r="DZD52" s="68"/>
      <c r="DZE52" s="68"/>
      <c r="DZF52" s="68"/>
      <c r="DZG52" s="68"/>
      <c r="DZH52" s="68"/>
      <c r="DZI52" s="68"/>
      <c r="DZJ52" s="68"/>
      <c r="DZK52" s="68"/>
      <c r="DZL52" s="68"/>
      <c r="DZM52" s="68"/>
      <c r="DZN52" s="68"/>
      <c r="DZO52" s="68"/>
      <c r="DZP52" s="68"/>
      <c r="DZQ52" s="68"/>
      <c r="DZR52" s="68"/>
      <c r="DZS52" s="68"/>
      <c r="DZT52" s="68"/>
      <c r="DZU52" s="68"/>
      <c r="DZV52" s="68"/>
      <c r="DZW52" s="68"/>
      <c r="DZX52" s="68"/>
      <c r="DZY52" s="68"/>
      <c r="DZZ52" s="68"/>
      <c r="EAA52" s="68"/>
      <c r="EAB52" s="68"/>
      <c r="EAC52" s="68"/>
      <c r="EAD52" s="68"/>
      <c r="EAE52" s="68"/>
      <c r="EAF52" s="68"/>
      <c r="EAG52" s="68"/>
      <c r="EAH52" s="68"/>
      <c r="EAI52" s="68"/>
      <c r="EAJ52" s="68"/>
      <c r="EAK52" s="68"/>
      <c r="EAL52" s="68"/>
      <c r="EAM52" s="68"/>
      <c r="EAN52" s="68"/>
      <c r="EAO52" s="68"/>
      <c r="EAP52" s="68"/>
      <c r="EAQ52" s="68"/>
      <c r="EAR52" s="68"/>
      <c r="EAS52" s="68"/>
      <c r="EAT52" s="68"/>
      <c r="EAU52" s="68"/>
      <c r="EAV52" s="68"/>
      <c r="EAW52" s="68"/>
      <c r="EAX52" s="68"/>
      <c r="EAY52" s="68"/>
      <c r="EAZ52" s="68"/>
      <c r="EBA52" s="68"/>
      <c r="EBB52" s="68"/>
      <c r="EBC52" s="68"/>
      <c r="EBD52" s="68"/>
      <c r="EBE52" s="68"/>
      <c r="EBF52" s="68"/>
      <c r="EBG52" s="68"/>
      <c r="EBH52" s="68"/>
      <c r="EBI52" s="68"/>
      <c r="EBJ52" s="68"/>
      <c r="EBK52" s="68"/>
      <c r="EBL52" s="68"/>
      <c r="EBM52" s="68"/>
      <c r="EBN52" s="68"/>
      <c r="EBO52" s="68"/>
      <c r="EBP52" s="68"/>
      <c r="EBQ52" s="68"/>
      <c r="EBR52" s="68"/>
      <c r="EBS52" s="68"/>
      <c r="EBT52" s="68"/>
      <c r="EBU52" s="68"/>
      <c r="EBV52" s="68"/>
      <c r="EBW52" s="68"/>
      <c r="EBX52" s="68"/>
      <c r="EBY52" s="68"/>
      <c r="EBZ52" s="68"/>
      <c r="ECA52" s="68"/>
      <c r="ECB52" s="68"/>
      <c r="ECC52" s="68"/>
      <c r="ECD52" s="68"/>
      <c r="ECE52" s="68"/>
      <c r="ECF52" s="68"/>
      <c r="ECG52" s="68"/>
      <c r="ECH52" s="68"/>
      <c r="ECI52" s="68"/>
      <c r="ECJ52" s="68"/>
      <c r="ECK52" s="68"/>
      <c r="ECL52" s="68"/>
      <c r="ECM52" s="68"/>
      <c r="ECN52" s="68"/>
      <c r="ECO52" s="68"/>
      <c r="ECP52" s="68"/>
      <c r="ECQ52" s="68"/>
      <c r="ECR52" s="68"/>
      <c r="ECS52" s="68"/>
      <c r="ECT52" s="68"/>
      <c r="ECU52" s="68"/>
      <c r="ECV52" s="68"/>
      <c r="ECW52" s="68"/>
      <c r="ECX52" s="68"/>
      <c r="ECY52" s="68"/>
      <c r="ECZ52" s="68"/>
      <c r="EDA52" s="68"/>
      <c r="EDB52" s="68"/>
      <c r="EDC52" s="68"/>
      <c r="EDD52" s="68"/>
      <c r="EDE52" s="68"/>
      <c r="EDF52" s="68"/>
      <c r="EDG52" s="68"/>
      <c r="EDH52" s="68"/>
      <c r="EDI52" s="68"/>
      <c r="EDJ52" s="68"/>
      <c r="EDK52" s="68"/>
      <c r="EDL52" s="68"/>
      <c r="EDM52" s="68"/>
      <c r="EDN52" s="68"/>
      <c r="EDO52" s="68"/>
      <c r="EDP52" s="68"/>
      <c r="EDQ52" s="68"/>
      <c r="EDR52" s="68"/>
      <c r="EDS52" s="68"/>
      <c r="EDT52" s="68"/>
      <c r="EDU52" s="68"/>
      <c r="EDV52" s="68"/>
      <c r="EDW52" s="68"/>
      <c r="EDX52" s="68"/>
      <c r="EDY52" s="68"/>
      <c r="EDZ52" s="68"/>
      <c r="EEA52" s="68"/>
      <c r="EEB52" s="68"/>
      <c r="EEC52" s="68"/>
      <c r="EED52" s="68"/>
      <c r="EEE52" s="68"/>
      <c r="EEF52" s="68"/>
      <c r="EEG52" s="68"/>
      <c r="EEH52" s="68"/>
      <c r="EEI52" s="68"/>
      <c r="EEJ52" s="68"/>
      <c r="EEK52" s="68"/>
      <c r="EEL52" s="68"/>
      <c r="EEM52" s="68"/>
      <c r="EEN52" s="68"/>
      <c r="EEO52" s="68"/>
      <c r="EEP52" s="68"/>
      <c r="EEQ52" s="68"/>
      <c r="EER52" s="68"/>
      <c r="EES52" s="68"/>
      <c r="EET52" s="68"/>
      <c r="EEU52" s="68"/>
      <c r="EEV52" s="68"/>
      <c r="EEW52" s="68"/>
      <c r="EEX52" s="68"/>
      <c r="EEY52" s="68"/>
      <c r="EEZ52" s="68"/>
      <c r="EFA52" s="68"/>
      <c r="EFB52" s="68"/>
      <c r="EFC52" s="68"/>
      <c r="EFD52" s="68"/>
      <c r="EFE52" s="68"/>
      <c r="EFF52" s="68"/>
      <c r="EFG52" s="68"/>
      <c r="EFH52" s="68"/>
      <c r="EFI52" s="68"/>
      <c r="EFJ52" s="68"/>
      <c r="EFK52" s="68"/>
      <c r="EFL52" s="68"/>
      <c r="EFM52" s="68"/>
      <c r="EFN52" s="68"/>
      <c r="EFO52" s="68"/>
      <c r="EFP52" s="68"/>
      <c r="EFQ52" s="68"/>
      <c r="EFR52" s="68"/>
      <c r="EFS52" s="68"/>
      <c r="EFT52" s="68"/>
      <c r="EFU52" s="68"/>
      <c r="EFV52" s="68"/>
      <c r="EFW52" s="68"/>
      <c r="EFX52" s="68"/>
      <c r="EFY52" s="68"/>
      <c r="EFZ52" s="68"/>
      <c r="EGA52" s="68"/>
      <c r="EGB52" s="68"/>
      <c r="EGC52" s="68"/>
      <c r="EGD52" s="68"/>
      <c r="EGE52" s="68"/>
      <c r="EGF52" s="68"/>
      <c r="EGG52" s="68"/>
      <c r="EGH52" s="68"/>
      <c r="EGI52" s="68"/>
      <c r="EGJ52" s="68"/>
      <c r="EGK52" s="68"/>
      <c r="EGL52" s="68"/>
      <c r="EGM52" s="68"/>
      <c r="EGN52" s="68"/>
      <c r="EGO52" s="68"/>
      <c r="EGP52" s="68"/>
      <c r="EGQ52" s="68"/>
      <c r="EGR52" s="68"/>
      <c r="EGS52" s="68"/>
      <c r="EGT52" s="68"/>
      <c r="EGU52" s="68"/>
      <c r="EGV52" s="68"/>
      <c r="EGW52" s="68"/>
      <c r="EGX52" s="68"/>
      <c r="EGY52" s="68"/>
      <c r="EGZ52" s="68"/>
      <c r="EHA52" s="68"/>
      <c r="EHB52" s="68"/>
      <c r="EHC52" s="68"/>
      <c r="EHD52" s="68"/>
      <c r="EHE52" s="68"/>
      <c r="EHF52" s="68"/>
      <c r="EHG52" s="68"/>
      <c r="EHH52" s="68"/>
      <c r="EHI52" s="68"/>
      <c r="EHJ52" s="68"/>
      <c r="EHK52" s="68"/>
      <c r="EHL52" s="68"/>
      <c r="EHM52" s="68"/>
      <c r="EHN52" s="68"/>
      <c r="EHO52" s="68"/>
      <c r="EHP52" s="68"/>
      <c r="EHQ52" s="68"/>
      <c r="EHR52" s="68"/>
      <c r="EHS52" s="68"/>
      <c r="EHT52" s="68"/>
      <c r="EHU52" s="68"/>
      <c r="EHV52" s="68"/>
      <c r="EHW52" s="68"/>
      <c r="EHX52" s="68"/>
      <c r="EHY52" s="68"/>
      <c r="EHZ52" s="68"/>
      <c r="EIA52" s="68"/>
      <c r="EIB52" s="68"/>
      <c r="EIC52" s="68"/>
      <c r="EID52" s="68"/>
      <c r="EIE52" s="68"/>
      <c r="EIF52" s="68"/>
      <c r="EIG52" s="68"/>
      <c r="EIH52" s="68"/>
      <c r="EII52" s="68"/>
      <c r="EIJ52" s="68"/>
      <c r="EIK52" s="68"/>
      <c r="EIL52" s="68"/>
      <c r="EIM52" s="68"/>
      <c r="EIN52" s="68"/>
      <c r="EIO52" s="68"/>
      <c r="EIP52" s="68"/>
      <c r="EIQ52" s="68"/>
      <c r="EIR52" s="68"/>
      <c r="EIS52" s="68"/>
      <c r="EIT52" s="68"/>
      <c r="EIU52" s="68"/>
      <c r="EIV52" s="68"/>
      <c r="EIW52" s="68"/>
      <c r="EIX52" s="68"/>
      <c r="EIY52" s="68"/>
      <c r="EIZ52" s="68"/>
      <c r="EJA52" s="68"/>
      <c r="EJB52" s="68"/>
      <c r="EJC52" s="68"/>
      <c r="EJD52" s="68"/>
      <c r="EJE52" s="68"/>
      <c r="EJF52" s="68"/>
      <c r="EJG52" s="68"/>
      <c r="EJH52" s="68"/>
      <c r="EJI52" s="68"/>
      <c r="EJJ52" s="68"/>
      <c r="EJK52" s="68"/>
      <c r="EJL52" s="68"/>
      <c r="EJM52" s="68"/>
      <c r="EJN52" s="68"/>
      <c r="EJO52" s="68"/>
      <c r="EJP52" s="68"/>
      <c r="EJQ52" s="68"/>
      <c r="EJR52" s="68"/>
      <c r="EJS52" s="68"/>
      <c r="EJT52" s="68"/>
      <c r="EJU52" s="68"/>
      <c r="EJV52" s="68"/>
      <c r="EJW52" s="68"/>
      <c r="EJX52" s="68"/>
      <c r="EJY52" s="68"/>
      <c r="EJZ52" s="68"/>
      <c r="EKA52" s="68"/>
      <c r="EKB52" s="68"/>
      <c r="EKC52" s="68"/>
      <c r="EKD52" s="68"/>
      <c r="EKE52" s="68"/>
      <c r="EKF52" s="68"/>
      <c r="EKG52" s="68"/>
      <c r="EKH52" s="68"/>
      <c r="EKI52" s="68"/>
      <c r="EKJ52" s="68"/>
      <c r="EKK52" s="68"/>
      <c r="EKL52" s="68"/>
      <c r="EKM52" s="68"/>
      <c r="EKN52" s="68"/>
      <c r="EKO52" s="68"/>
      <c r="EKP52" s="68"/>
      <c r="EKQ52" s="68"/>
      <c r="EKR52" s="68"/>
      <c r="EKS52" s="68"/>
      <c r="EKT52" s="68"/>
      <c r="EKU52" s="68"/>
      <c r="EKV52" s="68"/>
      <c r="EKW52" s="68"/>
      <c r="EKX52" s="68"/>
      <c r="EKY52" s="68"/>
      <c r="EKZ52" s="68"/>
      <c r="ELA52" s="68"/>
      <c r="ELB52" s="68"/>
      <c r="ELC52" s="68"/>
      <c r="ELD52" s="68"/>
      <c r="ELE52" s="68"/>
      <c r="ELF52" s="68"/>
      <c r="ELG52" s="68"/>
      <c r="ELH52" s="68"/>
      <c r="ELI52" s="68"/>
      <c r="ELJ52" s="68"/>
      <c r="ELK52" s="68"/>
      <c r="ELL52" s="68"/>
      <c r="ELM52" s="68"/>
      <c r="ELN52" s="68"/>
      <c r="ELO52" s="68"/>
      <c r="ELP52" s="68"/>
      <c r="ELQ52" s="68"/>
      <c r="ELR52" s="68"/>
      <c r="ELS52" s="68"/>
      <c r="ELT52" s="68"/>
      <c r="ELU52" s="68"/>
      <c r="ELV52" s="68"/>
      <c r="ELW52" s="68"/>
      <c r="ELX52" s="68"/>
      <c r="ELY52" s="68"/>
      <c r="ELZ52" s="68"/>
      <c r="EMA52" s="68"/>
      <c r="EMB52" s="68"/>
      <c r="EMC52" s="68"/>
      <c r="EMD52" s="68"/>
      <c r="EME52" s="68"/>
      <c r="EMF52" s="68"/>
      <c r="EMG52" s="68"/>
      <c r="EMH52" s="68"/>
      <c r="EMI52" s="68"/>
      <c r="EMJ52" s="68"/>
      <c r="EMK52" s="68"/>
      <c r="EML52" s="68"/>
      <c r="EMM52" s="68"/>
      <c r="EMN52" s="68"/>
      <c r="EMO52" s="68"/>
      <c r="EMP52" s="68"/>
      <c r="EMQ52" s="68"/>
      <c r="EMR52" s="68"/>
      <c r="EMS52" s="68"/>
      <c r="EMT52" s="68"/>
      <c r="EMU52" s="68"/>
      <c r="EMV52" s="68"/>
      <c r="EMW52" s="68"/>
      <c r="EMX52" s="68"/>
      <c r="EMY52" s="68"/>
      <c r="EMZ52" s="68"/>
      <c r="ENA52" s="68"/>
      <c r="ENB52" s="68"/>
      <c r="ENC52" s="68"/>
      <c r="END52" s="68"/>
      <c r="ENE52" s="68"/>
      <c r="ENF52" s="68"/>
      <c r="ENG52" s="68"/>
      <c r="ENH52" s="68"/>
      <c r="ENI52" s="68"/>
      <c r="ENJ52" s="68"/>
      <c r="ENK52" s="68"/>
      <c r="ENL52" s="68"/>
      <c r="ENM52" s="68"/>
      <c r="ENN52" s="68"/>
      <c r="ENO52" s="68"/>
      <c r="ENP52" s="68"/>
      <c r="ENQ52" s="68"/>
      <c r="ENR52" s="68"/>
      <c r="ENS52" s="68"/>
      <c r="ENT52" s="68"/>
      <c r="ENU52" s="68"/>
      <c r="ENV52" s="68"/>
      <c r="ENW52" s="68"/>
      <c r="ENX52" s="68"/>
      <c r="ENY52" s="68"/>
      <c r="ENZ52" s="68"/>
      <c r="EOA52" s="68"/>
      <c r="EOB52" s="68"/>
      <c r="EOC52" s="68"/>
      <c r="EOD52" s="68"/>
      <c r="EOE52" s="68"/>
      <c r="EOF52" s="68"/>
      <c r="EOG52" s="68"/>
      <c r="EOH52" s="68"/>
      <c r="EOI52" s="68"/>
      <c r="EOJ52" s="68"/>
      <c r="EOK52" s="68"/>
      <c r="EOL52" s="68"/>
      <c r="EOM52" s="68"/>
      <c r="EON52" s="68"/>
      <c r="EOO52" s="68"/>
      <c r="EOP52" s="68"/>
      <c r="EOQ52" s="68"/>
      <c r="EOR52" s="68"/>
      <c r="EOS52" s="68"/>
      <c r="EOT52" s="68"/>
      <c r="EOU52" s="68"/>
      <c r="EOV52" s="68"/>
      <c r="EOW52" s="68"/>
      <c r="EOX52" s="68"/>
      <c r="EOY52" s="68"/>
      <c r="EOZ52" s="68"/>
      <c r="EPA52" s="68"/>
      <c r="EPB52" s="68"/>
      <c r="EPC52" s="68"/>
      <c r="EPD52" s="68"/>
      <c r="EPE52" s="68"/>
      <c r="EPF52" s="68"/>
      <c r="EPG52" s="68"/>
      <c r="EPH52" s="68"/>
      <c r="EPI52" s="68"/>
      <c r="EPJ52" s="68"/>
      <c r="EPK52" s="68"/>
      <c r="EPL52" s="68"/>
      <c r="EPM52" s="68"/>
      <c r="EPN52" s="68"/>
      <c r="EPO52" s="68"/>
      <c r="EPP52" s="68"/>
      <c r="EPQ52" s="68"/>
      <c r="EPR52" s="68"/>
      <c r="EPS52" s="68"/>
      <c r="EPT52" s="68"/>
      <c r="EPU52" s="68"/>
      <c r="EPV52" s="68"/>
      <c r="EPW52" s="68"/>
      <c r="EPX52" s="68"/>
      <c r="EPY52" s="68"/>
      <c r="EPZ52" s="68"/>
      <c r="EQA52" s="68"/>
      <c r="EQB52" s="68"/>
      <c r="EQC52" s="68"/>
      <c r="EQD52" s="68"/>
      <c r="EQE52" s="68"/>
      <c r="EQF52" s="68"/>
      <c r="EQG52" s="68"/>
      <c r="EQH52" s="68"/>
      <c r="EQI52" s="68"/>
      <c r="EQJ52" s="68"/>
      <c r="EQK52" s="68"/>
      <c r="EQL52" s="68"/>
      <c r="EQM52" s="68"/>
      <c r="EQN52" s="68"/>
      <c r="EQO52" s="68"/>
      <c r="EQP52" s="68"/>
      <c r="EQQ52" s="68"/>
      <c r="EQR52" s="68"/>
      <c r="EQS52" s="68"/>
      <c r="EQT52" s="68"/>
      <c r="EQU52" s="68"/>
      <c r="EQV52" s="68"/>
      <c r="EQW52" s="68"/>
      <c r="EQX52" s="68"/>
      <c r="EQY52" s="68"/>
      <c r="EQZ52" s="68"/>
      <c r="ERA52" s="68"/>
      <c r="ERB52" s="68"/>
      <c r="ERC52" s="68"/>
      <c r="ERD52" s="68"/>
      <c r="ERE52" s="68"/>
      <c r="ERF52" s="68"/>
      <c r="ERG52" s="68"/>
      <c r="ERH52" s="68"/>
      <c r="ERI52" s="68"/>
      <c r="ERJ52" s="68"/>
      <c r="ERK52" s="68"/>
      <c r="ERL52" s="68"/>
      <c r="ERM52" s="68"/>
      <c r="ERN52" s="68"/>
      <c r="ERO52" s="68"/>
      <c r="ERP52" s="68"/>
      <c r="ERQ52" s="68"/>
      <c r="ERR52" s="68"/>
      <c r="ERS52" s="68"/>
      <c r="ERT52" s="68"/>
      <c r="ERU52" s="68"/>
      <c r="ERV52" s="68"/>
      <c r="ERW52" s="68"/>
      <c r="ERX52" s="68"/>
      <c r="ERY52" s="68"/>
      <c r="ERZ52" s="68"/>
      <c r="ESA52" s="68"/>
      <c r="ESB52" s="68"/>
      <c r="ESC52" s="68"/>
      <c r="ESD52" s="68"/>
      <c r="ESE52" s="68"/>
      <c r="ESF52" s="68"/>
      <c r="ESG52" s="68"/>
      <c r="ESH52" s="68"/>
      <c r="ESI52" s="68"/>
      <c r="ESJ52" s="68"/>
      <c r="ESK52" s="68"/>
      <c r="ESL52" s="68"/>
      <c r="ESM52" s="68"/>
      <c r="ESN52" s="68"/>
      <c r="ESO52" s="68"/>
      <c r="ESP52" s="68"/>
      <c r="ESQ52" s="68"/>
      <c r="ESR52" s="68"/>
      <c r="ESS52" s="68"/>
      <c r="EST52" s="68"/>
      <c r="ESU52" s="68"/>
      <c r="ESV52" s="68"/>
      <c r="ESW52" s="68"/>
      <c r="ESX52" s="68"/>
      <c r="ESY52" s="68"/>
      <c r="ESZ52" s="68"/>
      <c r="ETA52" s="68"/>
      <c r="ETB52" s="68"/>
      <c r="ETC52" s="68"/>
      <c r="ETD52" s="68"/>
      <c r="ETE52" s="68"/>
      <c r="ETF52" s="68"/>
      <c r="ETG52" s="68"/>
      <c r="ETH52" s="68"/>
      <c r="ETI52" s="68"/>
      <c r="ETJ52" s="68"/>
      <c r="ETK52" s="68"/>
      <c r="ETL52" s="68"/>
      <c r="ETM52" s="68"/>
      <c r="ETN52" s="68"/>
      <c r="ETO52" s="68"/>
      <c r="ETP52" s="68"/>
      <c r="ETQ52" s="68"/>
      <c r="ETR52" s="68"/>
      <c r="ETS52" s="68"/>
      <c r="ETT52" s="68"/>
      <c r="ETU52" s="68"/>
      <c r="ETV52" s="68"/>
      <c r="ETW52" s="68"/>
      <c r="ETX52" s="68"/>
      <c r="ETY52" s="68"/>
      <c r="ETZ52" s="68"/>
      <c r="EUA52" s="68"/>
      <c r="EUB52" s="68"/>
      <c r="EUC52" s="68"/>
      <c r="EUD52" s="68"/>
      <c r="EUE52" s="68"/>
      <c r="EUF52" s="68"/>
      <c r="EUG52" s="68"/>
      <c r="EUH52" s="68"/>
      <c r="EUI52" s="68"/>
      <c r="EUJ52" s="68"/>
      <c r="EUK52" s="68"/>
      <c r="EUL52" s="68"/>
      <c r="EUM52" s="68"/>
      <c r="EUN52" s="68"/>
      <c r="EUO52" s="68"/>
      <c r="EUP52" s="68"/>
      <c r="EUQ52" s="68"/>
      <c r="EUR52" s="68"/>
      <c r="EUS52" s="68"/>
      <c r="EUT52" s="68"/>
      <c r="EUU52" s="68"/>
      <c r="EUV52" s="68"/>
      <c r="EUW52" s="68"/>
      <c r="EUX52" s="68"/>
      <c r="EUY52" s="68"/>
      <c r="EUZ52" s="68"/>
      <c r="EVA52" s="68"/>
      <c r="EVB52" s="68"/>
      <c r="EVC52" s="68"/>
      <c r="EVD52" s="68"/>
      <c r="EVE52" s="68"/>
      <c r="EVF52" s="68"/>
      <c r="EVG52" s="68"/>
      <c r="EVH52" s="68"/>
      <c r="EVI52" s="68"/>
      <c r="EVJ52" s="68"/>
      <c r="EVK52" s="68"/>
      <c r="EVL52" s="68"/>
      <c r="EVM52" s="68"/>
      <c r="EVN52" s="68"/>
      <c r="EVO52" s="68"/>
      <c r="EVP52" s="68"/>
      <c r="EVQ52" s="68"/>
      <c r="EVR52" s="68"/>
      <c r="EVS52" s="68"/>
      <c r="EVT52" s="68"/>
      <c r="EVU52" s="68"/>
      <c r="EVV52" s="68"/>
      <c r="EVW52" s="68"/>
      <c r="EVX52" s="68"/>
      <c r="EVY52" s="68"/>
      <c r="EVZ52" s="68"/>
      <c r="EWA52" s="68"/>
      <c r="EWB52" s="68"/>
      <c r="EWC52" s="68"/>
      <c r="EWD52" s="68"/>
      <c r="EWE52" s="68"/>
      <c r="EWF52" s="68"/>
      <c r="EWG52" s="68"/>
      <c r="EWH52" s="68"/>
      <c r="EWI52" s="68"/>
      <c r="EWJ52" s="68"/>
      <c r="EWK52" s="68"/>
      <c r="EWL52" s="68"/>
      <c r="EWM52" s="68"/>
      <c r="EWN52" s="68"/>
      <c r="EWO52" s="68"/>
      <c r="EWP52" s="68"/>
      <c r="EWQ52" s="68"/>
      <c r="EWR52" s="68"/>
      <c r="EWS52" s="68"/>
      <c r="EWT52" s="68"/>
      <c r="EWU52" s="68"/>
      <c r="EWV52" s="68"/>
      <c r="EWW52" s="68"/>
      <c r="EWX52" s="68"/>
      <c r="EWY52" s="68"/>
      <c r="EWZ52" s="68"/>
      <c r="EXA52" s="68"/>
      <c r="EXB52" s="68"/>
      <c r="EXC52" s="68"/>
      <c r="EXD52" s="68"/>
      <c r="EXE52" s="68"/>
      <c r="EXF52" s="68"/>
      <c r="EXG52" s="68"/>
      <c r="EXH52" s="68"/>
      <c r="EXI52" s="68"/>
      <c r="EXJ52" s="68"/>
      <c r="EXK52" s="68"/>
      <c r="EXL52" s="68"/>
      <c r="EXM52" s="68"/>
      <c r="EXN52" s="68"/>
      <c r="EXO52" s="68"/>
      <c r="EXP52" s="68"/>
      <c r="EXQ52" s="68"/>
      <c r="EXR52" s="68"/>
      <c r="EXS52" s="68"/>
      <c r="EXT52" s="68"/>
      <c r="EXU52" s="68"/>
      <c r="EXV52" s="68"/>
      <c r="EXW52" s="68"/>
      <c r="EXX52" s="68"/>
      <c r="EXY52" s="68"/>
      <c r="EXZ52" s="68"/>
      <c r="EYA52" s="68"/>
      <c r="EYB52" s="68"/>
      <c r="EYC52" s="68"/>
      <c r="EYD52" s="68"/>
      <c r="EYE52" s="68"/>
      <c r="EYF52" s="68"/>
      <c r="EYG52" s="68"/>
      <c r="EYH52" s="68"/>
      <c r="EYI52" s="68"/>
      <c r="EYJ52" s="68"/>
      <c r="EYK52" s="68"/>
      <c r="EYL52" s="68"/>
      <c r="EYM52" s="68"/>
      <c r="EYN52" s="68"/>
      <c r="EYO52" s="68"/>
      <c r="EYP52" s="68"/>
      <c r="EYQ52" s="68"/>
      <c r="EYR52" s="68"/>
      <c r="EYS52" s="68"/>
      <c r="EYT52" s="68"/>
      <c r="EYU52" s="68"/>
      <c r="EYV52" s="68"/>
      <c r="EYW52" s="68"/>
      <c r="EYX52" s="68"/>
      <c r="EYY52" s="68"/>
      <c r="EYZ52" s="68"/>
      <c r="EZA52" s="68"/>
      <c r="EZB52" s="68"/>
      <c r="EZC52" s="68"/>
      <c r="EZD52" s="68"/>
      <c r="EZE52" s="68"/>
      <c r="EZF52" s="68"/>
      <c r="EZG52" s="68"/>
      <c r="EZH52" s="68"/>
      <c r="EZI52" s="68"/>
      <c r="EZJ52" s="68"/>
      <c r="EZK52" s="68"/>
      <c r="EZL52" s="68"/>
      <c r="EZM52" s="68"/>
      <c r="EZN52" s="68"/>
      <c r="EZO52" s="68"/>
      <c r="EZP52" s="68"/>
      <c r="EZQ52" s="68"/>
      <c r="EZR52" s="68"/>
      <c r="EZS52" s="68"/>
      <c r="EZT52" s="68"/>
      <c r="EZU52" s="68"/>
      <c r="EZV52" s="68"/>
      <c r="EZW52" s="68"/>
      <c r="EZX52" s="68"/>
      <c r="EZY52" s="68"/>
      <c r="EZZ52" s="68"/>
      <c r="FAA52" s="68"/>
      <c r="FAB52" s="68"/>
      <c r="FAC52" s="68"/>
      <c r="FAD52" s="68"/>
      <c r="FAE52" s="68"/>
      <c r="FAF52" s="68"/>
      <c r="FAG52" s="68"/>
      <c r="FAH52" s="68"/>
      <c r="FAI52" s="68"/>
      <c r="FAJ52" s="68"/>
      <c r="FAK52" s="68"/>
      <c r="FAL52" s="68"/>
      <c r="FAM52" s="68"/>
      <c r="FAN52" s="68"/>
      <c r="FAO52" s="68"/>
      <c r="FAP52" s="68"/>
      <c r="FAQ52" s="68"/>
      <c r="FAR52" s="68"/>
      <c r="FAS52" s="68"/>
      <c r="FAT52" s="68"/>
      <c r="FAU52" s="68"/>
      <c r="FAV52" s="68"/>
      <c r="FAW52" s="68"/>
      <c r="FAX52" s="68"/>
      <c r="FAY52" s="68"/>
      <c r="FAZ52" s="68"/>
      <c r="FBA52" s="68"/>
      <c r="FBB52" s="68"/>
      <c r="FBC52" s="68"/>
      <c r="FBD52" s="68"/>
      <c r="FBE52" s="68"/>
      <c r="FBF52" s="68"/>
      <c r="FBG52" s="68"/>
      <c r="FBH52" s="68"/>
      <c r="FBI52" s="68"/>
      <c r="FBJ52" s="68"/>
      <c r="FBK52" s="68"/>
      <c r="FBL52" s="68"/>
      <c r="FBM52" s="68"/>
      <c r="FBN52" s="68"/>
      <c r="FBO52" s="68"/>
      <c r="FBP52" s="68"/>
      <c r="FBQ52" s="68"/>
      <c r="FBR52" s="68"/>
      <c r="FBS52" s="68"/>
      <c r="FBT52" s="68"/>
      <c r="FBU52" s="68"/>
      <c r="FBV52" s="68"/>
      <c r="FBW52" s="68"/>
      <c r="FBX52" s="68"/>
      <c r="FBY52" s="68"/>
      <c r="FBZ52" s="68"/>
      <c r="FCA52" s="68"/>
      <c r="FCB52" s="68"/>
      <c r="FCC52" s="68"/>
      <c r="FCD52" s="68"/>
      <c r="FCE52" s="68"/>
      <c r="FCF52" s="68"/>
      <c r="FCG52" s="68"/>
      <c r="FCH52" s="68"/>
      <c r="FCI52" s="68"/>
      <c r="FCJ52" s="68"/>
      <c r="FCK52" s="68"/>
      <c r="FCL52" s="68"/>
      <c r="FCM52" s="68"/>
      <c r="FCN52" s="68"/>
      <c r="FCO52" s="68"/>
      <c r="FCP52" s="68"/>
      <c r="FCQ52" s="68"/>
      <c r="FCR52" s="68"/>
      <c r="FCS52" s="68"/>
      <c r="FCT52" s="68"/>
      <c r="FCU52" s="68"/>
      <c r="FCV52" s="68"/>
      <c r="FCW52" s="68"/>
      <c r="FCX52" s="68"/>
      <c r="FCY52" s="68"/>
      <c r="FCZ52" s="68"/>
      <c r="FDA52" s="68"/>
      <c r="FDB52" s="68"/>
      <c r="FDC52" s="68"/>
      <c r="FDD52" s="68"/>
      <c r="FDE52" s="68"/>
      <c r="FDF52" s="68"/>
      <c r="FDG52" s="68"/>
      <c r="FDH52" s="68"/>
      <c r="FDI52" s="68"/>
      <c r="FDJ52" s="68"/>
      <c r="FDK52" s="68"/>
      <c r="FDL52" s="68"/>
      <c r="FDM52" s="68"/>
      <c r="FDN52" s="68"/>
      <c r="FDO52" s="68"/>
      <c r="FDP52" s="68"/>
      <c r="FDQ52" s="68"/>
      <c r="FDR52" s="68"/>
      <c r="FDS52" s="68"/>
      <c r="FDT52" s="68"/>
      <c r="FDU52" s="68"/>
      <c r="FDV52" s="68"/>
      <c r="FDW52" s="68"/>
      <c r="FDX52" s="68"/>
      <c r="FDY52" s="68"/>
      <c r="FDZ52" s="68"/>
      <c r="FEA52" s="68"/>
      <c r="FEB52" s="68"/>
      <c r="FEC52" s="68"/>
      <c r="FED52" s="68"/>
      <c r="FEE52" s="68"/>
      <c r="FEF52" s="68"/>
      <c r="FEG52" s="68"/>
      <c r="FEH52" s="68"/>
      <c r="FEI52" s="68"/>
      <c r="FEJ52" s="68"/>
      <c r="FEK52" s="68"/>
      <c r="FEL52" s="68"/>
      <c r="FEM52" s="68"/>
      <c r="FEN52" s="68"/>
      <c r="FEO52" s="68"/>
      <c r="FEP52" s="68"/>
      <c r="FEQ52" s="68"/>
      <c r="FER52" s="68"/>
      <c r="FES52" s="68"/>
      <c r="FET52" s="68"/>
      <c r="FEU52" s="68"/>
      <c r="FEV52" s="68"/>
      <c r="FEW52" s="68"/>
      <c r="FEX52" s="68"/>
      <c r="FEY52" s="68"/>
      <c r="FEZ52" s="68"/>
      <c r="FFA52" s="68"/>
      <c r="FFB52" s="68"/>
      <c r="FFC52" s="68"/>
      <c r="FFD52" s="68"/>
      <c r="FFE52" s="68"/>
      <c r="FFF52" s="68"/>
      <c r="FFG52" s="68"/>
      <c r="FFH52" s="68"/>
      <c r="FFI52" s="68"/>
      <c r="FFJ52" s="68"/>
      <c r="FFK52" s="68"/>
      <c r="FFL52" s="68"/>
      <c r="FFM52" s="68"/>
      <c r="FFN52" s="68"/>
      <c r="FFO52" s="68"/>
      <c r="FFP52" s="68"/>
      <c r="FFQ52" s="68"/>
      <c r="FFR52" s="68"/>
      <c r="FFS52" s="68"/>
      <c r="FFT52" s="68"/>
      <c r="FFU52" s="68"/>
      <c r="FFV52" s="68"/>
      <c r="FFW52" s="68"/>
      <c r="FFX52" s="68"/>
      <c r="FFY52" s="68"/>
      <c r="FFZ52" s="68"/>
      <c r="FGA52" s="68"/>
      <c r="FGB52" s="68"/>
      <c r="FGC52" s="68"/>
      <c r="FGD52" s="68"/>
      <c r="FGE52" s="68"/>
      <c r="FGF52" s="68"/>
      <c r="FGG52" s="68"/>
      <c r="FGH52" s="68"/>
      <c r="FGI52" s="68"/>
      <c r="FGJ52" s="68"/>
      <c r="FGK52" s="68"/>
      <c r="FGL52" s="68"/>
      <c r="FGM52" s="68"/>
      <c r="FGN52" s="68"/>
      <c r="FGO52" s="68"/>
      <c r="FGP52" s="68"/>
      <c r="FGQ52" s="68"/>
      <c r="FGR52" s="68"/>
      <c r="FGS52" s="68"/>
      <c r="FGT52" s="68"/>
      <c r="FGU52" s="68"/>
      <c r="FGV52" s="68"/>
      <c r="FGW52" s="68"/>
      <c r="FGX52" s="68"/>
      <c r="FGY52" s="68"/>
      <c r="FGZ52" s="68"/>
      <c r="FHA52" s="68"/>
      <c r="FHB52" s="68"/>
      <c r="FHC52" s="68"/>
      <c r="FHD52" s="68"/>
      <c r="FHE52" s="68"/>
      <c r="FHF52" s="68"/>
      <c r="FHG52" s="68"/>
      <c r="FHH52" s="68"/>
      <c r="FHI52" s="68"/>
      <c r="FHJ52" s="68"/>
      <c r="FHK52" s="68"/>
      <c r="FHL52" s="68"/>
      <c r="FHM52" s="68"/>
      <c r="FHN52" s="68"/>
      <c r="FHO52" s="68"/>
      <c r="FHP52" s="68"/>
      <c r="FHQ52" s="68"/>
      <c r="FHR52" s="68"/>
      <c r="FHS52" s="68"/>
      <c r="FHT52" s="68"/>
      <c r="FHU52" s="68"/>
      <c r="FHV52" s="68"/>
      <c r="FHW52" s="68"/>
      <c r="FHX52" s="68"/>
      <c r="FHY52" s="68"/>
      <c r="FHZ52" s="68"/>
      <c r="FIA52" s="68"/>
      <c r="FIB52" s="68"/>
      <c r="FIC52" s="68"/>
      <c r="FID52" s="68"/>
      <c r="FIE52" s="68"/>
      <c r="FIF52" s="68"/>
      <c r="FIG52" s="68"/>
      <c r="FIH52" s="68"/>
      <c r="FII52" s="68"/>
      <c r="FIJ52" s="68"/>
      <c r="FIK52" s="68"/>
      <c r="FIL52" s="68"/>
      <c r="FIM52" s="68"/>
      <c r="FIN52" s="68"/>
      <c r="FIO52" s="68"/>
      <c r="FIP52" s="68"/>
      <c r="FIQ52" s="68"/>
      <c r="FIR52" s="68"/>
      <c r="FIS52" s="68"/>
      <c r="FIT52" s="68"/>
      <c r="FIU52" s="68"/>
      <c r="FIV52" s="68"/>
      <c r="FIW52" s="68"/>
      <c r="FIX52" s="68"/>
      <c r="FIY52" s="68"/>
      <c r="FIZ52" s="68"/>
      <c r="FJA52" s="68"/>
      <c r="FJB52" s="68"/>
      <c r="FJC52" s="68"/>
      <c r="FJD52" s="68"/>
      <c r="FJE52" s="68"/>
      <c r="FJF52" s="68"/>
      <c r="FJG52" s="68"/>
      <c r="FJH52" s="68"/>
      <c r="FJI52" s="68"/>
      <c r="FJJ52" s="68"/>
      <c r="FJK52" s="68"/>
      <c r="FJL52" s="68"/>
      <c r="FJM52" s="68"/>
      <c r="FJN52" s="68"/>
      <c r="FJO52" s="68"/>
      <c r="FJP52" s="68"/>
      <c r="FJQ52" s="68"/>
      <c r="FJR52" s="68"/>
      <c r="FJS52" s="68"/>
      <c r="FJT52" s="68"/>
      <c r="FJU52" s="68"/>
      <c r="FJV52" s="68"/>
      <c r="FJW52" s="68"/>
      <c r="FJX52" s="68"/>
      <c r="FJY52" s="68"/>
      <c r="FJZ52" s="68"/>
      <c r="FKA52" s="68"/>
      <c r="FKB52" s="68"/>
      <c r="FKC52" s="68"/>
      <c r="FKD52" s="68"/>
      <c r="FKE52" s="68"/>
      <c r="FKF52" s="68"/>
      <c r="FKG52" s="68"/>
      <c r="FKH52" s="68"/>
      <c r="FKI52" s="68"/>
      <c r="FKJ52" s="68"/>
      <c r="FKK52" s="68"/>
      <c r="FKL52" s="68"/>
      <c r="FKM52" s="68"/>
      <c r="FKN52" s="68"/>
      <c r="FKO52" s="68"/>
      <c r="FKP52" s="68"/>
      <c r="FKQ52" s="68"/>
      <c r="FKR52" s="68"/>
      <c r="FKS52" s="68"/>
      <c r="FKT52" s="68"/>
      <c r="FKU52" s="68"/>
      <c r="FKV52" s="68"/>
      <c r="FKW52" s="68"/>
      <c r="FKX52" s="68"/>
      <c r="FKY52" s="68"/>
      <c r="FKZ52" s="68"/>
      <c r="FLA52" s="68"/>
      <c r="FLB52" s="68"/>
      <c r="FLC52" s="68"/>
      <c r="FLD52" s="68"/>
      <c r="FLE52" s="68"/>
      <c r="FLF52" s="68"/>
      <c r="FLG52" s="68"/>
      <c r="FLH52" s="68"/>
      <c r="FLI52" s="68"/>
      <c r="FLJ52" s="68"/>
      <c r="FLK52" s="68"/>
      <c r="FLL52" s="68"/>
      <c r="FLM52" s="68"/>
      <c r="FLN52" s="68"/>
      <c r="FLO52" s="68"/>
      <c r="FLP52" s="68"/>
      <c r="FLQ52" s="68"/>
      <c r="FLR52" s="68"/>
      <c r="FLS52" s="68"/>
      <c r="FLT52" s="68"/>
      <c r="FLU52" s="68"/>
      <c r="FLV52" s="68"/>
      <c r="FLW52" s="68"/>
      <c r="FLX52" s="68"/>
      <c r="FLY52" s="68"/>
      <c r="FLZ52" s="68"/>
      <c r="FMA52" s="68"/>
      <c r="FMB52" s="68"/>
      <c r="FMC52" s="68"/>
      <c r="FMD52" s="68"/>
      <c r="FME52" s="68"/>
      <c r="FMF52" s="68"/>
      <c r="FMG52" s="68"/>
      <c r="FMH52" s="68"/>
      <c r="FMI52" s="68"/>
      <c r="FMJ52" s="68"/>
      <c r="FMK52" s="68"/>
      <c r="FML52" s="68"/>
      <c r="FMM52" s="68"/>
      <c r="FMN52" s="68"/>
      <c r="FMO52" s="68"/>
      <c r="FMP52" s="68"/>
      <c r="FMQ52" s="68"/>
      <c r="FMR52" s="68"/>
      <c r="FMS52" s="68"/>
      <c r="FMT52" s="68"/>
      <c r="FMU52" s="68"/>
      <c r="FMV52" s="68"/>
      <c r="FMW52" s="68"/>
      <c r="FMX52" s="68"/>
      <c r="FMY52" s="68"/>
      <c r="FMZ52" s="68"/>
      <c r="FNA52" s="68"/>
      <c r="FNB52" s="68"/>
      <c r="FNC52" s="68"/>
      <c r="FND52" s="68"/>
      <c r="FNE52" s="68"/>
      <c r="FNF52" s="68"/>
      <c r="FNG52" s="68"/>
      <c r="FNH52" s="68"/>
      <c r="FNI52" s="68"/>
      <c r="FNJ52" s="68"/>
      <c r="FNK52" s="68"/>
      <c r="FNL52" s="68"/>
      <c r="FNM52" s="68"/>
      <c r="FNN52" s="68"/>
      <c r="FNO52" s="68"/>
      <c r="FNP52" s="68"/>
      <c r="FNQ52" s="68"/>
      <c r="FNR52" s="68"/>
      <c r="FNS52" s="68"/>
      <c r="FNT52" s="68"/>
      <c r="FNU52" s="68"/>
      <c r="FNV52" s="68"/>
      <c r="FNW52" s="68"/>
      <c r="FNX52" s="68"/>
      <c r="FNY52" s="68"/>
      <c r="FNZ52" s="68"/>
      <c r="FOA52" s="68"/>
      <c r="FOB52" s="68"/>
      <c r="FOC52" s="68"/>
      <c r="FOD52" s="68"/>
      <c r="FOE52" s="68"/>
      <c r="FOF52" s="68"/>
      <c r="FOG52" s="68"/>
      <c r="FOH52" s="68"/>
      <c r="FOI52" s="68"/>
      <c r="FOJ52" s="68"/>
      <c r="FOK52" s="68"/>
      <c r="FOL52" s="68"/>
      <c r="FOM52" s="68"/>
      <c r="FON52" s="68"/>
      <c r="FOO52" s="68"/>
      <c r="FOP52" s="68"/>
      <c r="FOQ52" s="68"/>
      <c r="FOR52" s="68"/>
      <c r="FOS52" s="68"/>
      <c r="FOT52" s="68"/>
      <c r="FOU52" s="68"/>
      <c r="FOV52" s="68"/>
      <c r="FOW52" s="68"/>
      <c r="FOX52" s="68"/>
      <c r="FOY52" s="68"/>
      <c r="FOZ52" s="68"/>
      <c r="FPA52" s="68"/>
      <c r="FPB52" s="68"/>
      <c r="FPC52" s="68"/>
      <c r="FPD52" s="68"/>
      <c r="FPE52" s="68"/>
      <c r="FPF52" s="68"/>
      <c r="FPG52" s="68"/>
      <c r="FPH52" s="68"/>
      <c r="FPI52" s="68"/>
      <c r="FPJ52" s="68"/>
      <c r="FPK52" s="68"/>
      <c r="FPL52" s="68"/>
      <c r="FPM52" s="68"/>
      <c r="FPN52" s="68"/>
      <c r="FPO52" s="68"/>
      <c r="FPP52" s="68"/>
      <c r="FPQ52" s="68"/>
      <c r="FPR52" s="68"/>
      <c r="FPS52" s="68"/>
      <c r="FPT52" s="68"/>
      <c r="FPU52" s="68"/>
      <c r="FPV52" s="68"/>
      <c r="FPW52" s="68"/>
      <c r="FPX52" s="68"/>
      <c r="FPY52" s="68"/>
      <c r="FPZ52" s="68"/>
      <c r="FQA52" s="68"/>
      <c r="FQB52" s="68"/>
      <c r="FQC52" s="68"/>
      <c r="FQD52" s="68"/>
      <c r="FQE52" s="68"/>
      <c r="FQF52" s="68"/>
      <c r="FQG52" s="68"/>
      <c r="FQH52" s="68"/>
      <c r="FQI52" s="68"/>
      <c r="FQJ52" s="68"/>
      <c r="FQK52" s="68"/>
      <c r="FQL52" s="68"/>
      <c r="FQM52" s="68"/>
      <c r="FQN52" s="68"/>
      <c r="FQO52" s="68"/>
      <c r="FQP52" s="68"/>
      <c r="FQQ52" s="68"/>
      <c r="FQR52" s="68"/>
      <c r="FQS52" s="68"/>
      <c r="FQT52" s="68"/>
      <c r="FQU52" s="68"/>
      <c r="FQV52" s="68"/>
      <c r="FQW52" s="68"/>
      <c r="FQX52" s="68"/>
      <c r="FQY52" s="68"/>
      <c r="FQZ52" s="68"/>
      <c r="FRA52" s="68"/>
      <c r="FRB52" s="68"/>
      <c r="FRC52" s="68"/>
      <c r="FRD52" s="68"/>
      <c r="FRE52" s="68"/>
      <c r="FRF52" s="68"/>
      <c r="FRG52" s="68"/>
      <c r="FRH52" s="68"/>
      <c r="FRI52" s="68"/>
      <c r="FRJ52" s="68"/>
      <c r="FRK52" s="68"/>
      <c r="FRL52" s="68"/>
      <c r="FRM52" s="68"/>
      <c r="FRN52" s="68"/>
      <c r="FRO52" s="68"/>
      <c r="FRP52" s="68"/>
      <c r="FRQ52" s="68"/>
      <c r="FRR52" s="68"/>
      <c r="FRS52" s="68"/>
      <c r="FRT52" s="68"/>
      <c r="FRU52" s="68"/>
      <c r="FRV52" s="68"/>
      <c r="FRW52" s="68"/>
      <c r="FRX52" s="68"/>
      <c r="FRY52" s="68"/>
      <c r="FRZ52" s="68"/>
      <c r="FSA52" s="68"/>
      <c r="FSB52" s="68"/>
      <c r="FSC52" s="68"/>
      <c r="FSD52" s="68"/>
      <c r="FSE52" s="68"/>
      <c r="FSF52" s="68"/>
      <c r="FSG52" s="68"/>
      <c r="FSH52" s="68"/>
      <c r="FSI52" s="68"/>
      <c r="FSJ52" s="68"/>
      <c r="FSK52" s="68"/>
      <c r="FSL52" s="68"/>
      <c r="FSM52" s="68"/>
      <c r="FSN52" s="68"/>
      <c r="FSO52" s="68"/>
      <c r="FSP52" s="68"/>
      <c r="FSQ52" s="68"/>
      <c r="FSR52" s="68"/>
      <c r="FSS52" s="68"/>
      <c r="FST52" s="68"/>
      <c r="FSU52" s="68"/>
      <c r="FSV52" s="68"/>
      <c r="FSW52" s="68"/>
      <c r="FSX52" s="68"/>
      <c r="FSY52" s="68"/>
      <c r="FSZ52" s="68"/>
      <c r="FTA52" s="68"/>
      <c r="FTB52" s="68"/>
      <c r="FTC52" s="68"/>
      <c r="FTD52" s="68"/>
      <c r="FTE52" s="68"/>
      <c r="FTF52" s="68"/>
      <c r="FTG52" s="68"/>
      <c r="FTH52" s="68"/>
      <c r="FTI52" s="68"/>
      <c r="FTJ52" s="68"/>
      <c r="FTK52" s="68"/>
      <c r="FTL52" s="68"/>
      <c r="FTM52" s="68"/>
      <c r="FTN52" s="68"/>
      <c r="FTO52" s="68"/>
      <c r="FTP52" s="68"/>
      <c r="FTQ52" s="68"/>
      <c r="FTR52" s="68"/>
      <c r="FTS52" s="68"/>
      <c r="FTT52" s="68"/>
      <c r="FTU52" s="68"/>
      <c r="FTV52" s="68"/>
      <c r="FTW52" s="68"/>
      <c r="FTX52" s="68"/>
      <c r="FTY52" s="68"/>
      <c r="FTZ52" s="68"/>
      <c r="FUA52" s="68"/>
      <c r="FUB52" s="68"/>
      <c r="FUC52" s="68"/>
      <c r="FUD52" s="68"/>
      <c r="FUE52" s="68"/>
      <c r="FUF52" s="68"/>
      <c r="FUG52" s="68"/>
      <c r="FUH52" s="68"/>
      <c r="FUI52" s="68"/>
      <c r="FUJ52" s="68"/>
      <c r="FUK52" s="68"/>
      <c r="FUL52" s="68"/>
      <c r="FUM52" s="68"/>
      <c r="FUN52" s="68"/>
      <c r="FUO52" s="68"/>
      <c r="FUP52" s="68"/>
      <c r="FUQ52" s="68"/>
      <c r="FUR52" s="68"/>
      <c r="FUS52" s="68"/>
      <c r="FUT52" s="68"/>
      <c r="FUU52" s="68"/>
      <c r="FUV52" s="68"/>
      <c r="FUW52" s="68"/>
      <c r="FUX52" s="68"/>
      <c r="FUY52" s="68"/>
      <c r="FUZ52" s="68"/>
      <c r="FVA52" s="68"/>
      <c r="FVB52" s="68"/>
      <c r="FVC52" s="68"/>
      <c r="FVD52" s="68"/>
      <c r="FVE52" s="68"/>
      <c r="FVF52" s="68"/>
      <c r="FVG52" s="68"/>
      <c r="FVH52" s="68"/>
      <c r="FVI52" s="68"/>
      <c r="FVJ52" s="68"/>
      <c r="FVK52" s="68"/>
      <c r="FVL52" s="68"/>
      <c r="FVM52" s="68"/>
      <c r="FVN52" s="68"/>
      <c r="FVO52" s="68"/>
      <c r="FVP52" s="68"/>
      <c r="FVQ52" s="68"/>
      <c r="FVR52" s="68"/>
      <c r="FVS52" s="68"/>
      <c r="FVT52" s="68"/>
      <c r="FVU52" s="68"/>
      <c r="FVV52" s="68"/>
      <c r="FVW52" s="68"/>
      <c r="FVX52" s="68"/>
      <c r="FVY52" s="68"/>
      <c r="FVZ52" s="68"/>
      <c r="FWA52" s="68"/>
      <c r="FWB52" s="68"/>
      <c r="FWC52" s="68"/>
      <c r="FWD52" s="68"/>
      <c r="FWE52" s="68"/>
      <c r="FWF52" s="68"/>
      <c r="FWG52" s="68"/>
      <c r="FWH52" s="68"/>
      <c r="FWI52" s="68"/>
      <c r="FWJ52" s="68"/>
      <c r="FWK52" s="68"/>
      <c r="FWL52" s="68"/>
      <c r="FWM52" s="68"/>
      <c r="FWN52" s="68"/>
      <c r="FWO52" s="68"/>
      <c r="FWP52" s="68"/>
      <c r="FWQ52" s="68"/>
      <c r="FWR52" s="68"/>
      <c r="FWS52" s="68"/>
      <c r="FWT52" s="68"/>
      <c r="FWU52" s="68"/>
      <c r="FWV52" s="68"/>
      <c r="FWW52" s="68"/>
      <c r="FWX52" s="68"/>
      <c r="FWY52" s="68"/>
      <c r="FWZ52" s="68"/>
      <c r="FXA52" s="68"/>
      <c r="FXB52" s="68"/>
      <c r="FXC52" s="68"/>
      <c r="FXD52" s="68"/>
      <c r="FXE52" s="68"/>
      <c r="FXF52" s="68"/>
      <c r="FXG52" s="68"/>
      <c r="FXH52" s="68"/>
      <c r="FXI52" s="68"/>
      <c r="FXJ52" s="68"/>
      <c r="FXK52" s="68"/>
      <c r="FXL52" s="68"/>
      <c r="FXM52" s="68"/>
      <c r="FXN52" s="68"/>
      <c r="FXO52" s="68"/>
      <c r="FXP52" s="68"/>
      <c r="FXQ52" s="68"/>
      <c r="FXR52" s="68"/>
      <c r="FXS52" s="68"/>
      <c r="FXT52" s="68"/>
      <c r="FXU52" s="68"/>
      <c r="FXV52" s="68"/>
      <c r="FXW52" s="68"/>
      <c r="FXX52" s="68"/>
      <c r="FXY52" s="68"/>
      <c r="FXZ52" s="68"/>
      <c r="FYA52" s="68"/>
      <c r="FYB52" s="68"/>
      <c r="FYC52" s="68"/>
      <c r="FYD52" s="68"/>
      <c r="FYE52" s="68"/>
      <c r="FYF52" s="68"/>
      <c r="FYG52" s="68"/>
      <c r="FYH52" s="68"/>
      <c r="FYI52" s="68"/>
      <c r="FYJ52" s="68"/>
      <c r="FYK52" s="68"/>
      <c r="FYL52" s="68"/>
      <c r="FYM52" s="68"/>
      <c r="FYN52" s="68"/>
      <c r="FYO52" s="68"/>
      <c r="FYP52" s="68"/>
      <c r="FYQ52" s="68"/>
      <c r="FYR52" s="68"/>
      <c r="FYS52" s="68"/>
      <c r="FYT52" s="68"/>
      <c r="FYU52" s="68"/>
      <c r="FYV52" s="68"/>
      <c r="FYW52" s="68"/>
      <c r="FYX52" s="68"/>
      <c r="FYY52" s="68"/>
      <c r="FYZ52" s="68"/>
      <c r="FZA52" s="68"/>
      <c r="FZB52" s="68"/>
      <c r="FZC52" s="68"/>
      <c r="FZD52" s="68"/>
      <c r="FZE52" s="68"/>
      <c r="FZF52" s="68"/>
      <c r="FZG52" s="68"/>
      <c r="FZH52" s="68"/>
      <c r="FZI52" s="68"/>
      <c r="FZJ52" s="68"/>
      <c r="FZK52" s="68"/>
      <c r="FZL52" s="68"/>
      <c r="FZM52" s="68"/>
      <c r="FZN52" s="68"/>
      <c r="FZO52" s="68"/>
      <c r="FZP52" s="68"/>
      <c r="FZQ52" s="68"/>
      <c r="FZR52" s="68"/>
      <c r="FZS52" s="68"/>
      <c r="FZT52" s="68"/>
      <c r="FZU52" s="68"/>
      <c r="FZV52" s="68"/>
      <c r="FZW52" s="68"/>
      <c r="FZX52" s="68"/>
      <c r="FZY52" s="68"/>
      <c r="FZZ52" s="68"/>
      <c r="GAA52" s="68"/>
      <c r="GAB52" s="68"/>
      <c r="GAC52" s="68"/>
      <c r="GAD52" s="68"/>
      <c r="GAE52" s="68"/>
      <c r="GAF52" s="68"/>
      <c r="GAG52" s="68"/>
      <c r="GAH52" s="68"/>
      <c r="GAI52" s="68"/>
      <c r="GAJ52" s="68"/>
      <c r="GAK52" s="68"/>
      <c r="GAL52" s="68"/>
      <c r="GAM52" s="68"/>
      <c r="GAN52" s="68"/>
      <c r="GAO52" s="68"/>
      <c r="GAP52" s="68"/>
      <c r="GAQ52" s="68"/>
      <c r="GAR52" s="68"/>
      <c r="GAS52" s="68"/>
      <c r="GAT52" s="68"/>
      <c r="GAU52" s="68"/>
      <c r="GAV52" s="68"/>
      <c r="GAW52" s="68"/>
      <c r="GAX52" s="68"/>
      <c r="GAY52" s="68"/>
      <c r="GAZ52" s="68"/>
      <c r="GBA52" s="68"/>
      <c r="GBB52" s="68"/>
      <c r="GBC52" s="68"/>
      <c r="GBD52" s="68"/>
      <c r="GBE52" s="68"/>
      <c r="GBF52" s="68"/>
      <c r="GBG52" s="68"/>
      <c r="GBH52" s="68"/>
      <c r="GBI52" s="68"/>
      <c r="GBJ52" s="68"/>
      <c r="GBK52" s="68"/>
      <c r="GBL52" s="68"/>
      <c r="GBM52" s="68"/>
      <c r="GBN52" s="68"/>
      <c r="GBO52" s="68"/>
      <c r="GBP52" s="68"/>
      <c r="GBQ52" s="68"/>
      <c r="GBR52" s="68"/>
      <c r="GBS52" s="68"/>
      <c r="GBT52" s="68"/>
      <c r="GBU52" s="68"/>
      <c r="GBV52" s="68"/>
      <c r="GBW52" s="68"/>
      <c r="GBX52" s="68"/>
      <c r="GBY52" s="68"/>
      <c r="GBZ52" s="68"/>
      <c r="GCA52" s="68"/>
      <c r="GCB52" s="68"/>
      <c r="GCC52" s="68"/>
      <c r="GCD52" s="68"/>
      <c r="GCE52" s="68"/>
      <c r="GCF52" s="68"/>
      <c r="GCG52" s="68"/>
      <c r="GCH52" s="68"/>
      <c r="GCI52" s="68"/>
      <c r="GCJ52" s="68"/>
      <c r="GCK52" s="68"/>
      <c r="GCL52" s="68"/>
      <c r="GCM52" s="68"/>
      <c r="GCN52" s="68"/>
      <c r="GCO52" s="68"/>
      <c r="GCP52" s="68"/>
      <c r="GCQ52" s="68"/>
      <c r="GCR52" s="68"/>
      <c r="GCS52" s="68"/>
      <c r="GCT52" s="68"/>
      <c r="GCU52" s="68"/>
      <c r="GCV52" s="68"/>
      <c r="GCW52" s="68"/>
      <c r="GCX52" s="68"/>
      <c r="GCY52" s="68"/>
      <c r="GCZ52" s="68"/>
      <c r="GDA52" s="68"/>
      <c r="GDB52" s="68"/>
      <c r="GDC52" s="68"/>
      <c r="GDD52" s="68"/>
      <c r="GDE52" s="68"/>
      <c r="GDF52" s="68"/>
      <c r="GDG52" s="68"/>
      <c r="GDH52" s="68"/>
      <c r="GDI52" s="68"/>
      <c r="GDJ52" s="68"/>
      <c r="GDK52" s="68"/>
      <c r="GDL52" s="68"/>
      <c r="GDM52" s="68"/>
      <c r="GDN52" s="68"/>
      <c r="GDO52" s="68"/>
      <c r="GDP52" s="68"/>
      <c r="GDQ52" s="68"/>
      <c r="GDR52" s="68"/>
      <c r="GDS52" s="68"/>
      <c r="GDT52" s="68"/>
      <c r="GDU52" s="68"/>
      <c r="GDV52" s="68"/>
      <c r="GDW52" s="68"/>
      <c r="GDX52" s="68"/>
      <c r="GDY52" s="68"/>
      <c r="GDZ52" s="68"/>
      <c r="GEA52" s="68"/>
      <c r="GEB52" s="68"/>
      <c r="GEC52" s="68"/>
      <c r="GED52" s="68"/>
      <c r="GEE52" s="68"/>
      <c r="GEF52" s="68"/>
      <c r="GEG52" s="68"/>
      <c r="GEH52" s="68"/>
      <c r="GEI52" s="68"/>
      <c r="GEJ52" s="68"/>
      <c r="GEK52" s="68"/>
      <c r="GEL52" s="68"/>
      <c r="GEM52" s="68"/>
      <c r="GEN52" s="68"/>
      <c r="GEO52" s="68"/>
      <c r="GEP52" s="68"/>
      <c r="GEQ52" s="68"/>
      <c r="GER52" s="68"/>
      <c r="GES52" s="68"/>
      <c r="GET52" s="68"/>
      <c r="GEU52" s="68"/>
      <c r="GEV52" s="68"/>
      <c r="GEW52" s="68"/>
      <c r="GEX52" s="68"/>
      <c r="GEY52" s="68"/>
      <c r="GEZ52" s="68"/>
      <c r="GFA52" s="68"/>
      <c r="GFB52" s="68"/>
      <c r="GFC52" s="68"/>
      <c r="GFD52" s="68"/>
      <c r="GFE52" s="68"/>
      <c r="GFF52" s="68"/>
      <c r="GFG52" s="68"/>
      <c r="GFH52" s="68"/>
      <c r="GFI52" s="68"/>
      <c r="GFJ52" s="68"/>
      <c r="GFK52" s="68"/>
      <c r="GFL52" s="68"/>
      <c r="GFM52" s="68"/>
      <c r="GFN52" s="68"/>
      <c r="GFO52" s="68"/>
      <c r="GFP52" s="68"/>
      <c r="GFQ52" s="68"/>
      <c r="GFR52" s="68"/>
      <c r="GFS52" s="68"/>
      <c r="GFT52" s="68"/>
      <c r="GFU52" s="68"/>
      <c r="GFV52" s="68"/>
      <c r="GFW52" s="68"/>
      <c r="GFX52" s="68"/>
      <c r="GFY52" s="68"/>
      <c r="GFZ52" s="68"/>
      <c r="GGA52" s="68"/>
      <c r="GGB52" s="68"/>
      <c r="GGC52" s="68"/>
      <c r="GGD52" s="68"/>
      <c r="GGE52" s="68"/>
      <c r="GGF52" s="68"/>
      <c r="GGG52" s="68"/>
      <c r="GGH52" s="68"/>
      <c r="GGI52" s="68"/>
      <c r="GGJ52" s="68"/>
      <c r="GGK52" s="68"/>
      <c r="GGL52" s="68"/>
      <c r="GGM52" s="68"/>
      <c r="GGN52" s="68"/>
      <c r="GGO52" s="68"/>
      <c r="GGP52" s="68"/>
      <c r="GGQ52" s="68"/>
      <c r="GGR52" s="68"/>
      <c r="GGS52" s="68"/>
      <c r="GGT52" s="68"/>
      <c r="GGU52" s="68"/>
      <c r="GGV52" s="68"/>
      <c r="GGW52" s="68"/>
      <c r="GGX52" s="68"/>
      <c r="GGY52" s="68"/>
      <c r="GGZ52" s="68"/>
      <c r="GHA52" s="68"/>
      <c r="GHB52" s="68"/>
      <c r="GHC52" s="68"/>
      <c r="GHD52" s="68"/>
      <c r="GHE52" s="68"/>
      <c r="GHF52" s="68"/>
      <c r="GHG52" s="68"/>
      <c r="GHH52" s="68"/>
      <c r="GHI52" s="68"/>
      <c r="GHJ52" s="68"/>
      <c r="GHK52" s="68"/>
      <c r="GHL52" s="68"/>
      <c r="GHM52" s="68"/>
      <c r="GHN52" s="68"/>
      <c r="GHO52" s="68"/>
      <c r="GHP52" s="68"/>
      <c r="GHQ52" s="68"/>
      <c r="GHR52" s="68"/>
      <c r="GHS52" s="68"/>
      <c r="GHT52" s="68"/>
      <c r="GHU52" s="68"/>
      <c r="GHV52" s="68"/>
      <c r="GHW52" s="68"/>
      <c r="GHX52" s="68"/>
      <c r="GHY52" s="68"/>
      <c r="GHZ52" s="68"/>
      <c r="GIA52" s="68"/>
      <c r="GIB52" s="68"/>
      <c r="GIC52" s="68"/>
      <c r="GID52" s="68"/>
      <c r="GIE52" s="68"/>
      <c r="GIF52" s="68"/>
      <c r="GIG52" s="68"/>
      <c r="GIH52" s="68"/>
      <c r="GII52" s="68"/>
      <c r="GIJ52" s="68"/>
      <c r="GIK52" s="68"/>
      <c r="GIL52" s="68"/>
      <c r="GIM52" s="68"/>
      <c r="GIN52" s="68"/>
      <c r="GIO52" s="68"/>
      <c r="GIP52" s="68"/>
      <c r="GIQ52" s="68"/>
      <c r="GIR52" s="68"/>
      <c r="GIS52" s="68"/>
      <c r="GIT52" s="68"/>
      <c r="GIU52" s="68"/>
      <c r="GIV52" s="68"/>
      <c r="GIW52" s="68"/>
      <c r="GIX52" s="68"/>
      <c r="GIY52" s="68"/>
      <c r="GIZ52" s="68"/>
      <c r="GJA52" s="68"/>
      <c r="GJB52" s="68"/>
      <c r="GJC52" s="68"/>
      <c r="GJD52" s="68"/>
      <c r="GJE52" s="68"/>
      <c r="GJF52" s="68"/>
      <c r="GJG52" s="68"/>
      <c r="GJH52" s="68"/>
      <c r="GJI52" s="68"/>
      <c r="GJJ52" s="68"/>
      <c r="GJK52" s="68"/>
      <c r="GJL52" s="68"/>
      <c r="GJM52" s="68"/>
      <c r="GJN52" s="68"/>
      <c r="GJO52" s="68"/>
      <c r="GJP52" s="68"/>
      <c r="GJQ52" s="68"/>
      <c r="GJR52" s="68"/>
      <c r="GJS52" s="68"/>
      <c r="GJT52" s="68"/>
      <c r="GJU52" s="68"/>
      <c r="GJV52" s="68"/>
      <c r="GJW52" s="68"/>
      <c r="GJX52" s="68"/>
      <c r="GJY52" s="68"/>
      <c r="GJZ52" s="68"/>
      <c r="GKA52" s="68"/>
      <c r="GKB52" s="68"/>
      <c r="GKC52" s="68"/>
      <c r="GKD52" s="68"/>
      <c r="GKE52" s="68"/>
      <c r="GKF52" s="68"/>
      <c r="GKG52" s="68"/>
      <c r="GKH52" s="68"/>
      <c r="GKI52" s="68"/>
      <c r="GKJ52" s="68"/>
      <c r="GKK52" s="68"/>
      <c r="GKL52" s="68"/>
      <c r="GKM52" s="68"/>
      <c r="GKN52" s="68"/>
      <c r="GKO52" s="68"/>
      <c r="GKP52" s="68"/>
      <c r="GKQ52" s="68"/>
      <c r="GKR52" s="68"/>
      <c r="GKS52" s="68"/>
      <c r="GKT52" s="68"/>
      <c r="GKU52" s="68"/>
      <c r="GKV52" s="68"/>
      <c r="GKW52" s="68"/>
      <c r="GKX52" s="68"/>
      <c r="GKY52" s="68"/>
      <c r="GKZ52" s="68"/>
      <c r="GLA52" s="68"/>
      <c r="GLB52" s="68"/>
      <c r="GLC52" s="68"/>
      <c r="GLD52" s="68"/>
      <c r="GLE52" s="68"/>
      <c r="GLF52" s="68"/>
      <c r="GLG52" s="68"/>
      <c r="GLH52" s="68"/>
      <c r="GLI52" s="68"/>
      <c r="GLJ52" s="68"/>
      <c r="GLK52" s="68"/>
      <c r="GLL52" s="68"/>
      <c r="GLM52" s="68"/>
      <c r="GLN52" s="68"/>
      <c r="GLO52" s="68"/>
      <c r="GLP52" s="68"/>
      <c r="GLQ52" s="68"/>
      <c r="GLR52" s="68"/>
      <c r="GLS52" s="68"/>
      <c r="GLT52" s="68"/>
      <c r="GLU52" s="68"/>
      <c r="GLV52" s="68"/>
      <c r="GLW52" s="68"/>
      <c r="GLX52" s="68"/>
      <c r="GLY52" s="68"/>
      <c r="GLZ52" s="68"/>
      <c r="GMA52" s="68"/>
      <c r="GMB52" s="68"/>
      <c r="GMC52" s="68"/>
      <c r="GMD52" s="68"/>
      <c r="GME52" s="68"/>
      <c r="GMF52" s="68"/>
      <c r="GMG52" s="68"/>
      <c r="GMH52" s="68"/>
      <c r="GMI52" s="68"/>
      <c r="GMJ52" s="68"/>
      <c r="GMK52" s="68"/>
      <c r="GML52" s="68"/>
      <c r="GMM52" s="68"/>
      <c r="GMN52" s="68"/>
      <c r="GMO52" s="68"/>
      <c r="GMP52" s="68"/>
      <c r="GMQ52" s="68"/>
      <c r="GMR52" s="68"/>
      <c r="GMS52" s="68"/>
      <c r="GMT52" s="68"/>
      <c r="GMU52" s="68"/>
      <c r="GMV52" s="68"/>
      <c r="GMW52" s="68"/>
      <c r="GMX52" s="68"/>
      <c r="GMY52" s="68"/>
      <c r="GMZ52" s="68"/>
      <c r="GNA52" s="68"/>
      <c r="GNB52" s="68"/>
      <c r="GNC52" s="68"/>
      <c r="GND52" s="68"/>
      <c r="GNE52" s="68"/>
      <c r="GNF52" s="68"/>
      <c r="GNG52" s="68"/>
      <c r="GNH52" s="68"/>
      <c r="GNI52" s="68"/>
      <c r="GNJ52" s="68"/>
      <c r="GNK52" s="68"/>
      <c r="GNL52" s="68"/>
      <c r="GNM52" s="68"/>
      <c r="GNN52" s="68"/>
      <c r="GNO52" s="68"/>
      <c r="GNP52" s="68"/>
      <c r="GNQ52" s="68"/>
      <c r="GNR52" s="68"/>
      <c r="GNS52" s="68"/>
      <c r="GNT52" s="68"/>
      <c r="GNU52" s="68"/>
      <c r="GNV52" s="68"/>
      <c r="GNW52" s="68"/>
      <c r="GNX52" s="68"/>
      <c r="GNY52" s="68"/>
      <c r="GNZ52" s="68"/>
      <c r="GOA52" s="68"/>
      <c r="GOB52" s="68"/>
      <c r="GOC52" s="68"/>
      <c r="GOD52" s="68"/>
      <c r="GOE52" s="68"/>
      <c r="GOF52" s="68"/>
      <c r="GOG52" s="68"/>
      <c r="GOH52" s="68"/>
      <c r="GOI52" s="68"/>
      <c r="GOJ52" s="68"/>
      <c r="GOK52" s="68"/>
      <c r="GOL52" s="68"/>
      <c r="GOM52" s="68"/>
      <c r="GON52" s="68"/>
      <c r="GOO52" s="68"/>
      <c r="GOP52" s="68"/>
      <c r="GOQ52" s="68"/>
      <c r="GOR52" s="68"/>
      <c r="GOS52" s="68"/>
      <c r="GOT52" s="68"/>
      <c r="GOU52" s="68"/>
      <c r="GOV52" s="68"/>
      <c r="GOW52" s="68"/>
      <c r="GOX52" s="68"/>
      <c r="GOY52" s="68"/>
      <c r="GOZ52" s="68"/>
      <c r="GPA52" s="68"/>
      <c r="GPB52" s="68"/>
      <c r="GPC52" s="68"/>
      <c r="GPD52" s="68"/>
      <c r="GPE52" s="68"/>
      <c r="GPF52" s="68"/>
      <c r="GPG52" s="68"/>
      <c r="GPH52" s="68"/>
      <c r="GPI52" s="68"/>
      <c r="GPJ52" s="68"/>
      <c r="GPK52" s="68"/>
      <c r="GPL52" s="68"/>
      <c r="GPM52" s="68"/>
      <c r="GPN52" s="68"/>
      <c r="GPO52" s="68"/>
      <c r="GPP52" s="68"/>
      <c r="GPQ52" s="68"/>
      <c r="GPR52" s="68"/>
      <c r="GPS52" s="68"/>
      <c r="GPT52" s="68"/>
      <c r="GPU52" s="68"/>
      <c r="GPV52" s="68"/>
      <c r="GPW52" s="68"/>
      <c r="GPX52" s="68"/>
      <c r="GPY52" s="68"/>
      <c r="GPZ52" s="68"/>
      <c r="GQA52" s="68"/>
      <c r="GQB52" s="68"/>
      <c r="GQC52" s="68"/>
      <c r="GQD52" s="68"/>
      <c r="GQE52" s="68"/>
      <c r="GQF52" s="68"/>
      <c r="GQG52" s="68"/>
      <c r="GQH52" s="68"/>
      <c r="GQI52" s="68"/>
      <c r="GQJ52" s="68"/>
      <c r="GQK52" s="68"/>
      <c r="GQL52" s="68"/>
      <c r="GQM52" s="68"/>
      <c r="GQN52" s="68"/>
      <c r="GQO52" s="68"/>
      <c r="GQP52" s="68"/>
      <c r="GQQ52" s="68"/>
      <c r="GQR52" s="68"/>
      <c r="GQS52" s="68"/>
      <c r="GQT52" s="68"/>
      <c r="GQU52" s="68"/>
      <c r="GQV52" s="68"/>
      <c r="GQW52" s="68"/>
      <c r="GQX52" s="68"/>
      <c r="GQY52" s="68"/>
      <c r="GQZ52" s="68"/>
      <c r="GRA52" s="68"/>
      <c r="GRB52" s="68"/>
      <c r="GRC52" s="68"/>
      <c r="GRD52" s="68"/>
      <c r="GRE52" s="68"/>
      <c r="GRF52" s="68"/>
      <c r="GRG52" s="68"/>
      <c r="GRH52" s="68"/>
      <c r="GRI52" s="68"/>
      <c r="GRJ52" s="68"/>
      <c r="GRK52" s="68"/>
      <c r="GRL52" s="68"/>
      <c r="GRM52" s="68"/>
      <c r="GRN52" s="68"/>
      <c r="GRO52" s="68"/>
      <c r="GRP52" s="68"/>
      <c r="GRQ52" s="68"/>
      <c r="GRR52" s="68"/>
      <c r="GRS52" s="68"/>
      <c r="GRT52" s="68"/>
      <c r="GRU52" s="68"/>
      <c r="GRV52" s="68"/>
      <c r="GRW52" s="68"/>
      <c r="GRX52" s="68"/>
      <c r="GRY52" s="68"/>
      <c r="GRZ52" s="68"/>
      <c r="GSA52" s="68"/>
      <c r="GSB52" s="68"/>
      <c r="GSC52" s="68"/>
      <c r="GSD52" s="68"/>
      <c r="GSE52" s="68"/>
      <c r="GSF52" s="68"/>
      <c r="GSG52" s="68"/>
      <c r="GSH52" s="68"/>
      <c r="GSI52" s="68"/>
      <c r="GSJ52" s="68"/>
      <c r="GSK52" s="68"/>
      <c r="GSL52" s="68"/>
      <c r="GSM52" s="68"/>
      <c r="GSN52" s="68"/>
      <c r="GSO52" s="68"/>
      <c r="GSP52" s="68"/>
      <c r="GSQ52" s="68"/>
      <c r="GSR52" s="68"/>
      <c r="GSS52" s="68"/>
      <c r="GST52" s="68"/>
      <c r="GSU52" s="68"/>
      <c r="GSV52" s="68"/>
      <c r="GSW52" s="68"/>
      <c r="GSX52" s="68"/>
      <c r="GSY52" s="68"/>
      <c r="GSZ52" s="68"/>
      <c r="GTA52" s="68"/>
      <c r="GTB52" s="68"/>
      <c r="GTC52" s="68"/>
      <c r="GTD52" s="68"/>
      <c r="GTE52" s="68"/>
      <c r="GTF52" s="68"/>
      <c r="GTG52" s="68"/>
      <c r="GTH52" s="68"/>
      <c r="GTI52" s="68"/>
      <c r="GTJ52" s="68"/>
      <c r="GTK52" s="68"/>
      <c r="GTL52" s="68"/>
      <c r="GTM52" s="68"/>
      <c r="GTN52" s="68"/>
      <c r="GTO52" s="68"/>
      <c r="GTP52" s="68"/>
      <c r="GTQ52" s="68"/>
      <c r="GTR52" s="68"/>
      <c r="GTS52" s="68"/>
      <c r="GTT52" s="68"/>
      <c r="GTU52" s="68"/>
      <c r="GTV52" s="68"/>
      <c r="GTW52" s="68"/>
      <c r="GTX52" s="68"/>
      <c r="GTY52" s="68"/>
      <c r="GTZ52" s="68"/>
      <c r="GUA52" s="68"/>
      <c r="GUB52" s="68"/>
      <c r="GUC52" s="68"/>
      <c r="GUD52" s="68"/>
      <c r="GUE52" s="68"/>
      <c r="GUF52" s="68"/>
      <c r="GUG52" s="68"/>
      <c r="GUH52" s="68"/>
      <c r="GUI52" s="68"/>
      <c r="GUJ52" s="68"/>
      <c r="GUK52" s="68"/>
      <c r="GUL52" s="68"/>
      <c r="GUM52" s="68"/>
      <c r="GUN52" s="68"/>
      <c r="GUO52" s="68"/>
      <c r="GUP52" s="68"/>
      <c r="GUQ52" s="68"/>
      <c r="GUR52" s="68"/>
      <c r="GUS52" s="68"/>
      <c r="GUT52" s="68"/>
      <c r="GUU52" s="68"/>
      <c r="GUV52" s="68"/>
      <c r="GUW52" s="68"/>
      <c r="GUX52" s="68"/>
      <c r="GUY52" s="68"/>
      <c r="GUZ52" s="68"/>
      <c r="GVA52" s="68"/>
      <c r="GVB52" s="68"/>
      <c r="GVC52" s="68"/>
      <c r="GVD52" s="68"/>
      <c r="GVE52" s="68"/>
      <c r="GVF52" s="68"/>
      <c r="GVG52" s="68"/>
      <c r="GVH52" s="68"/>
      <c r="GVI52" s="68"/>
      <c r="GVJ52" s="68"/>
      <c r="GVK52" s="68"/>
      <c r="GVL52" s="68"/>
      <c r="GVM52" s="68"/>
      <c r="GVN52" s="68"/>
      <c r="GVO52" s="68"/>
      <c r="GVP52" s="68"/>
      <c r="GVQ52" s="68"/>
      <c r="GVR52" s="68"/>
      <c r="GVS52" s="68"/>
      <c r="GVT52" s="68"/>
      <c r="GVU52" s="68"/>
      <c r="GVV52" s="68"/>
      <c r="GVW52" s="68"/>
      <c r="GVX52" s="68"/>
      <c r="GVY52" s="68"/>
      <c r="GVZ52" s="68"/>
      <c r="GWA52" s="68"/>
      <c r="GWB52" s="68"/>
      <c r="GWC52" s="68"/>
      <c r="GWD52" s="68"/>
      <c r="GWE52" s="68"/>
      <c r="GWF52" s="68"/>
      <c r="GWG52" s="68"/>
      <c r="GWH52" s="68"/>
      <c r="GWI52" s="68"/>
      <c r="GWJ52" s="68"/>
      <c r="GWK52" s="68"/>
      <c r="GWL52" s="68"/>
      <c r="GWM52" s="68"/>
      <c r="GWN52" s="68"/>
      <c r="GWO52" s="68"/>
      <c r="GWP52" s="68"/>
      <c r="GWQ52" s="68"/>
      <c r="GWR52" s="68"/>
      <c r="GWS52" s="68"/>
      <c r="GWT52" s="68"/>
      <c r="GWU52" s="68"/>
      <c r="GWV52" s="68"/>
      <c r="GWW52" s="68"/>
      <c r="GWX52" s="68"/>
      <c r="GWY52" s="68"/>
      <c r="GWZ52" s="68"/>
      <c r="GXA52" s="68"/>
      <c r="GXB52" s="68"/>
      <c r="GXC52" s="68"/>
      <c r="GXD52" s="68"/>
      <c r="GXE52" s="68"/>
      <c r="GXF52" s="68"/>
      <c r="GXG52" s="68"/>
      <c r="GXH52" s="68"/>
      <c r="GXI52" s="68"/>
      <c r="GXJ52" s="68"/>
      <c r="GXK52" s="68"/>
      <c r="GXL52" s="68"/>
      <c r="GXM52" s="68"/>
      <c r="GXN52" s="68"/>
      <c r="GXO52" s="68"/>
      <c r="GXP52" s="68"/>
      <c r="GXQ52" s="68"/>
      <c r="GXR52" s="68"/>
      <c r="GXS52" s="68"/>
      <c r="GXT52" s="68"/>
      <c r="GXU52" s="68"/>
      <c r="GXV52" s="68"/>
      <c r="GXW52" s="68"/>
      <c r="GXX52" s="68"/>
      <c r="GXY52" s="68"/>
      <c r="GXZ52" s="68"/>
      <c r="GYA52" s="68"/>
      <c r="GYB52" s="68"/>
      <c r="GYC52" s="68"/>
      <c r="GYD52" s="68"/>
      <c r="GYE52" s="68"/>
      <c r="GYF52" s="68"/>
      <c r="GYG52" s="68"/>
      <c r="GYH52" s="68"/>
      <c r="GYI52" s="68"/>
      <c r="GYJ52" s="68"/>
      <c r="GYK52" s="68"/>
      <c r="GYL52" s="68"/>
      <c r="GYM52" s="68"/>
      <c r="GYN52" s="68"/>
      <c r="GYO52" s="68"/>
      <c r="GYP52" s="68"/>
      <c r="GYQ52" s="68"/>
      <c r="GYR52" s="68"/>
      <c r="GYS52" s="68"/>
      <c r="GYT52" s="68"/>
      <c r="GYU52" s="68"/>
      <c r="GYV52" s="68"/>
      <c r="GYW52" s="68"/>
      <c r="GYX52" s="68"/>
      <c r="GYY52" s="68"/>
      <c r="GYZ52" s="68"/>
      <c r="GZA52" s="68"/>
      <c r="GZB52" s="68"/>
      <c r="GZC52" s="68"/>
      <c r="GZD52" s="68"/>
      <c r="GZE52" s="68"/>
      <c r="GZF52" s="68"/>
      <c r="GZG52" s="68"/>
      <c r="GZH52" s="68"/>
      <c r="GZI52" s="68"/>
      <c r="GZJ52" s="68"/>
      <c r="GZK52" s="68"/>
      <c r="GZL52" s="68"/>
      <c r="GZM52" s="68"/>
      <c r="GZN52" s="68"/>
      <c r="GZO52" s="68"/>
      <c r="GZP52" s="68"/>
      <c r="GZQ52" s="68"/>
      <c r="GZR52" s="68"/>
      <c r="GZS52" s="68"/>
      <c r="GZT52" s="68"/>
      <c r="GZU52" s="68"/>
      <c r="GZV52" s="68"/>
      <c r="GZW52" s="68"/>
      <c r="GZX52" s="68"/>
      <c r="GZY52" s="68"/>
      <c r="GZZ52" s="68"/>
      <c r="HAA52" s="68"/>
      <c r="HAB52" s="68"/>
      <c r="HAC52" s="68"/>
      <c r="HAD52" s="68"/>
      <c r="HAE52" s="68"/>
      <c r="HAF52" s="68"/>
      <c r="HAG52" s="68"/>
      <c r="HAH52" s="68"/>
      <c r="HAI52" s="68"/>
      <c r="HAJ52" s="68"/>
      <c r="HAK52" s="68"/>
      <c r="HAL52" s="68"/>
      <c r="HAM52" s="68"/>
      <c r="HAN52" s="68"/>
      <c r="HAO52" s="68"/>
      <c r="HAP52" s="68"/>
      <c r="HAQ52" s="68"/>
      <c r="HAR52" s="68"/>
      <c r="HAS52" s="68"/>
      <c r="HAT52" s="68"/>
      <c r="HAU52" s="68"/>
      <c r="HAV52" s="68"/>
      <c r="HAW52" s="68"/>
      <c r="HAX52" s="68"/>
      <c r="HAY52" s="68"/>
      <c r="HAZ52" s="68"/>
      <c r="HBA52" s="68"/>
      <c r="HBB52" s="68"/>
      <c r="HBC52" s="68"/>
      <c r="HBD52" s="68"/>
      <c r="HBE52" s="68"/>
      <c r="HBF52" s="68"/>
      <c r="HBG52" s="68"/>
      <c r="HBH52" s="68"/>
      <c r="HBI52" s="68"/>
      <c r="HBJ52" s="68"/>
      <c r="HBK52" s="68"/>
      <c r="HBL52" s="68"/>
      <c r="HBM52" s="68"/>
      <c r="HBN52" s="68"/>
      <c r="HBO52" s="68"/>
      <c r="HBP52" s="68"/>
      <c r="HBQ52" s="68"/>
      <c r="HBR52" s="68"/>
      <c r="HBS52" s="68"/>
      <c r="HBT52" s="68"/>
      <c r="HBU52" s="68"/>
      <c r="HBV52" s="68"/>
      <c r="HBW52" s="68"/>
      <c r="HBX52" s="68"/>
      <c r="HBY52" s="68"/>
      <c r="HBZ52" s="68"/>
      <c r="HCA52" s="68"/>
      <c r="HCB52" s="68"/>
      <c r="HCC52" s="68"/>
      <c r="HCD52" s="68"/>
      <c r="HCE52" s="68"/>
      <c r="HCF52" s="68"/>
      <c r="HCG52" s="68"/>
      <c r="HCH52" s="68"/>
      <c r="HCI52" s="68"/>
      <c r="HCJ52" s="68"/>
      <c r="HCK52" s="68"/>
      <c r="HCL52" s="68"/>
      <c r="HCM52" s="68"/>
      <c r="HCN52" s="68"/>
      <c r="HCO52" s="68"/>
      <c r="HCP52" s="68"/>
      <c r="HCQ52" s="68"/>
      <c r="HCR52" s="68"/>
      <c r="HCS52" s="68"/>
      <c r="HCT52" s="68"/>
      <c r="HCU52" s="68"/>
      <c r="HCV52" s="68"/>
      <c r="HCW52" s="68"/>
      <c r="HCX52" s="68"/>
      <c r="HCY52" s="68"/>
      <c r="HCZ52" s="68"/>
      <c r="HDA52" s="68"/>
      <c r="HDB52" s="68"/>
      <c r="HDC52" s="68"/>
      <c r="HDD52" s="68"/>
      <c r="HDE52" s="68"/>
      <c r="HDF52" s="68"/>
      <c r="HDG52" s="68"/>
      <c r="HDH52" s="68"/>
      <c r="HDI52" s="68"/>
      <c r="HDJ52" s="68"/>
      <c r="HDK52" s="68"/>
      <c r="HDL52" s="68"/>
      <c r="HDM52" s="68"/>
      <c r="HDN52" s="68"/>
      <c r="HDO52" s="68"/>
      <c r="HDP52" s="68"/>
      <c r="HDQ52" s="68"/>
      <c r="HDR52" s="68"/>
      <c r="HDS52" s="68"/>
      <c r="HDT52" s="68"/>
      <c r="HDU52" s="68"/>
      <c r="HDV52" s="68"/>
      <c r="HDW52" s="68"/>
      <c r="HDX52" s="68"/>
      <c r="HDY52" s="68"/>
      <c r="HDZ52" s="68"/>
      <c r="HEA52" s="68"/>
      <c r="HEB52" s="68"/>
      <c r="HEC52" s="68"/>
      <c r="HED52" s="68"/>
      <c r="HEE52" s="68"/>
      <c r="HEF52" s="68"/>
      <c r="HEG52" s="68"/>
      <c r="HEH52" s="68"/>
      <c r="HEI52" s="68"/>
      <c r="HEJ52" s="68"/>
      <c r="HEK52" s="68"/>
      <c r="HEL52" s="68"/>
      <c r="HEM52" s="68"/>
      <c r="HEN52" s="68"/>
      <c r="HEO52" s="68"/>
      <c r="HEP52" s="68"/>
      <c r="HEQ52" s="68"/>
      <c r="HER52" s="68"/>
      <c r="HES52" s="68"/>
      <c r="HET52" s="68"/>
      <c r="HEU52" s="68"/>
      <c r="HEV52" s="68"/>
      <c r="HEW52" s="68"/>
      <c r="HEX52" s="68"/>
      <c r="HEY52" s="68"/>
      <c r="HEZ52" s="68"/>
      <c r="HFA52" s="68"/>
      <c r="HFB52" s="68"/>
      <c r="HFC52" s="68"/>
      <c r="HFD52" s="68"/>
      <c r="HFE52" s="68"/>
      <c r="HFF52" s="68"/>
      <c r="HFG52" s="68"/>
      <c r="HFH52" s="68"/>
      <c r="HFI52" s="68"/>
      <c r="HFJ52" s="68"/>
      <c r="HFK52" s="68"/>
      <c r="HFL52" s="68"/>
      <c r="HFM52" s="68"/>
      <c r="HFN52" s="68"/>
      <c r="HFO52" s="68"/>
      <c r="HFP52" s="68"/>
      <c r="HFQ52" s="68"/>
      <c r="HFR52" s="68"/>
      <c r="HFS52" s="68"/>
      <c r="HFT52" s="68"/>
      <c r="HFU52" s="68"/>
      <c r="HFV52" s="68"/>
      <c r="HFW52" s="68"/>
      <c r="HFX52" s="68"/>
      <c r="HFY52" s="68"/>
      <c r="HFZ52" s="68"/>
      <c r="HGA52" s="68"/>
      <c r="HGB52" s="68"/>
      <c r="HGC52" s="68"/>
      <c r="HGD52" s="68"/>
      <c r="HGE52" s="68"/>
      <c r="HGF52" s="68"/>
      <c r="HGG52" s="68"/>
      <c r="HGH52" s="68"/>
      <c r="HGI52" s="68"/>
      <c r="HGJ52" s="68"/>
      <c r="HGK52" s="68"/>
      <c r="HGL52" s="68"/>
      <c r="HGM52" s="68"/>
      <c r="HGN52" s="68"/>
      <c r="HGO52" s="68"/>
      <c r="HGP52" s="68"/>
      <c r="HGQ52" s="68"/>
      <c r="HGR52" s="68"/>
      <c r="HGS52" s="68"/>
      <c r="HGT52" s="68"/>
      <c r="HGU52" s="68"/>
      <c r="HGV52" s="68"/>
      <c r="HGW52" s="68"/>
      <c r="HGX52" s="68"/>
      <c r="HGY52" s="68"/>
      <c r="HGZ52" s="68"/>
      <c r="HHA52" s="68"/>
      <c r="HHB52" s="68"/>
      <c r="HHC52" s="68"/>
      <c r="HHD52" s="68"/>
      <c r="HHE52" s="68"/>
      <c r="HHF52" s="68"/>
      <c r="HHG52" s="68"/>
      <c r="HHH52" s="68"/>
      <c r="HHI52" s="68"/>
      <c r="HHJ52" s="68"/>
      <c r="HHK52" s="68"/>
      <c r="HHL52" s="68"/>
      <c r="HHM52" s="68"/>
      <c r="HHN52" s="68"/>
      <c r="HHO52" s="68"/>
      <c r="HHP52" s="68"/>
      <c r="HHQ52" s="68"/>
      <c r="HHR52" s="68"/>
      <c r="HHS52" s="68"/>
      <c r="HHT52" s="68"/>
      <c r="HHU52" s="68"/>
      <c r="HHV52" s="68"/>
      <c r="HHW52" s="68"/>
      <c r="HHX52" s="68"/>
      <c r="HHY52" s="68"/>
      <c r="HHZ52" s="68"/>
      <c r="HIA52" s="68"/>
      <c r="HIB52" s="68"/>
      <c r="HIC52" s="68"/>
      <c r="HID52" s="68"/>
      <c r="HIE52" s="68"/>
      <c r="HIF52" s="68"/>
      <c r="HIG52" s="68"/>
      <c r="HIH52" s="68"/>
      <c r="HII52" s="68"/>
      <c r="HIJ52" s="68"/>
      <c r="HIK52" s="68"/>
      <c r="HIL52" s="68"/>
      <c r="HIM52" s="68"/>
      <c r="HIN52" s="68"/>
      <c r="HIO52" s="68"/>
      <c r="HIP52" s="68"/>
      <c r="HIQ52" s="68"/>
      <c r="HIR52" s="68"/>
      <c r="HIS52" s="68"/>
      <c r="HIT52" s="68"/>
      <c r="HIU52" s="68"/>
      <c r="HIV52" s="68"/>
      <c r="HIW52" s="68"/>
      <c r="HIX52" s="68"/>
      <c r="HIY52" s="68"/>
      <c r="HIZ52" s="68"/>
      <c r="HJA52" s="68"/>
      <c r="HJB52" s="68"/>
      <c r="HJC52" s="68"/>
      <c r="HJD52" s="68"/>
      <c r="HJE52" s="68"/>
      <c r="HJF52" s="68"/>
      <c r="HJG52" s="68"/>
      <c r="HJH52" s="68"/>
      <c r="HJI52" s="68"/>
      <c r="HJJ52" s="68"/>
      <c r="HJK52" s="68"/>
      <c r="HJL52" s="68"/>
      <c r="HJM52" s="68"/>
      <c r="HJN52" s="68"/>
      <c r="HJO52" s="68"/>
      <c r="HJP52" s="68"/>
      <c r="HJQ52" s="68"/>
      <c r="HJR52" s="68"/>
      <c r="HJS52" s="68"/>
      <c r="HJT52" s="68"/>
      <c r="HJU52" s="68"/>
      <c r="HJV52" s="68"/>
      <c r="HJW52" s="68"/>
      <c r="HJX52" s="68"/>
      <c r="HJY52" s="68"/>
      <c r="HJZ52" s="68"/>
      <c r="HKA52" s="68"/>
      <c r="HKB52" s="68"/>
      <c r="HKC52" s="68"/>
      <c r="HKD52" s="68"/>
      <c r="HKE52" s="68"/>
      <c r="HKF52" s="68"/>
      <c r="HKG52" s="68"/>
      <c r="HKH52" s="68"/>
      <c r="HKI52" s="68"/>
      <c r="HKJ52" s="68"/>
      <c r="HKK52" s="68"/>
      <c r="HKL52" s="68"/>
      <c r="HKM52" s="68"/>
      <c r="HKN52" s="68"/>
      <c r="HKO52" s="68"/>
      <c r="HKP52" s="68"/>
      <c r="HKQ52" s="68"/>
      <c r="HKR52" s="68"/>
      <c r="HKS52" s="68"/>
      <c r="HKT52" s="68"/>
      <c r="HKU52" s="68"/>
      <c r="HKV52" s="68"/>
      <c r="HKW52" s="68"/>
      <c r="HKX52" s="68"/>
      <c r="HKY52" s="68"/>
      <c r="HKZ52" s="68"/>
      <c r="HLA52" s="68"/>
      <c r="HLB52" s="68"/>
      <c r="HLC52" s="68"/>
      <c r="HLD52" s="68"/>
      <c r="HLE52" s="68"/>
      <c r="HLF52" s="68"/>
      <c r="HLG52" s="68"/>
      <c r="HLH52" s="68"/>
      <c r="HLI52" s="68"/>
      <c r="HLJ52" s="68"/>
      <c r="HLK52" s="68"/>
      <c r="HLL52" s="68"/>
      <c r="HLM52" s="68"/>
      <c r="HLN52" s="68"/>
      <c r="HLO52" s="68"/>
      <c r="HLP52" s="68"/>
      <c r="HLQ52" s="68"/>
      <c r="HLR52" s="68"/>
      <c r="HLS52" s="68"/>
      <c r="HLT52" s="68"/>
      <c r="HLU52" s="68"/>
      <c r="HLV52" s="68"/>
      <c r="HLW52" s="68"/>
      <c r="HLX52" s="68"/>
      <c r="HLY52" s="68"/>
      <c r="HLZ52" s="68"/>
      <c r="HMA52" s="68"/>
      <c r="HMB52" s="68"/>
      <c r="HMC52" s="68"/>
      <c r="HMD52" s="68"/>
      <c r="HME52" s="68"/>
      <c r="HMF52" s="68"/>
      <c r="HMG52" s="68"/>
      <c r="HMH52" s="68"/>
      <c r="HMI52" s="68"/>
      <c r="HMJ52" s="68"/>
      <c r="HMK52" s="68"/>
      <c r="HML52" s="68"/>
      <c r="HMM52" s="68"/>
      <c r="HMN52" s="68"/>
      <c r="HMO52" s="68"/>
      <c r="HMP52" s="68"/>
      <c r="HMQ52" s="68"/>
      <c r="HMR52" s="68"/>
      <c r="HMS52" s="68"/>
      <c r="HMT52" s="68"/>
      <c r="HMU52" s="68"/>
      <c r="HMV52" s="68"/>
      <c r="HMW52" s="68"/>
      <c r="HMX52" s="68"/>
      <c r="HMY52" s="68"/>
      <c r="HMZ52" s="68"/>
      <c r="HNA52" s="68"/>
      <c r="HNB52" s="68"/>
      <c r="HNC52" s="68"/>
      <c r="HND52" s="68"/>
      <c r="HNE52" s="68"/>
      <c r="HNF52" s="68"/>
      <c r="HNG52" s="68"/>
      <c r="HNH52" s="68"/>
      <c r="HNI52" s="68"/>
      <c r="HNJ52" s="68"/>
      <c r="HNK52" s="68"/>
      <c r="HNL52" s="68"/>
      <c r="HNM52" s="68"/>
      <c r="HNN52" s="68"/>
      <c r="HNO52" s="68"/>
      <c r="HNP52" s="68"/>
      <c r="HNQ52" s="68"/>
      <c r="HNR52" s="68"/>
      <c r="HNS52" s="68"/>
      <c r="HNT52" s="68"/>
      <c r="HNU52" s="68"/>
      <c r="HNV52" s="68"/>
      <c r="HNW52" s="68"/>
      <c r="HNX52" s="68"/>
      <c r="HNY52" s="68"/>
      <c r="HNZ52" s="68"/>
      <c r="HOA52" s="68"/>
      <c r="HOB52" s="68"/>
      <c r="HOC52" s="68"/>
      <c r="HOD52" s="68"/>
      <c r="HOE52" s="68"/>
      <c r="HOF52" s="68"/>
      <c r="HOG52" s="68"/>
      <c r="HOH52" s="68"/>
      <c r="HOI52" s="68"/>
      <c r="HOJ52" s="68"/>
      <c r="HOK52" s="68"/>
      <c r="HOL52" s="68"/>
      <c r="HOM52" s="68"/>
      <c r="HON52" s="68"/>
      <c r="HOO52" s="68"/>
      <c r="HOP52" s="68"/>
      <c r="HOQ52" s="68"/>
      <c r="HOR52" s="68"/>
      <c r="HOS52" s="68"/>
      <c r="HOT52" s="68"/>
      <c r="HOU52" s="68"/>
      <c r="HOV52" s="68"/>
      <c r="HOW52" s="68"/>
      <c r="HOX52" s="68"/>
      <c r="HOY52" s="68"/>
      <c r="HOZ52" s="68"/>
      <c r="HPA52" s="68"/>
      <c r="HPB52" s="68"/>
      <c r="HPC52" s="68"/>
      <c r="HPD52" s="68"/>
      <c r="HPE52" s="68"/>
      <c r="HPF52" s="68"/>
      <c r="HPG52" s="68"/>
      <c r="HPH52" s="68"/>
      <c r="HPI52" s="68"/>
      <c r="HPJ52" s="68"/>
      <c r="HPK52" s="68"/>
      <c r="HPL52" s="68"/>
      <c r="HPM52" s="68"/>
      <c r="HPN52" s="68"/>
      <c r="HPO52" s="68"/>
      <c r="HPP52" s="68"/>
      <c r="HPQ52" s="68"/>
      <c r="HPR52" s="68"/>
      <c r="HPS52" s="68"/>
      <c r="HPT52" s="68"/>
      <c r="HPU52" s="68"/>
      <c r="HPV52" s="68"/>
      <c r="HPW52" s="68"/>
      <c r="HPX52" s="68"/>
      <c r="HPY52" s="68"/>
      <c r="HPZ52" s="68"/>
      <c r="HQA52" s="68"/>
      <c r="HQB52" s="68"/>
      <c r="HQC52" s="68"/>
      <c r="HQD52" s="68"/>
      <c r="HQE52" s="68"/>
      <c r="HQF52" s="68"/>
      <c r="HQG52" s="68"/>
      <c r="HQH52" s="68"/>
      <c r="HQI52" s="68"/>
      <c r="HQJ52" s="68"/>
      <c r="HQK52" s="68"/>
      <c r="HQL52" s="68"/>
      <c r="HQM52" s="68"/>
      <c r="HQN52" s="68"/>
      <c r="HQO52" s="68"/>
      <c r="HQP52" s="68"/>
      <c r="HQQ52" s="68"/>
      <c r="HQR52" s="68"/>
      <c r="HQS52" s="68"/>
      <c r="HQT52" s="68"/>
      <c r="HQU52" s="68"/>
      <c r="HQV52" s="68"/>
      <c r="HQW52" s="68"/>
      <c r="HQX52" s="68"/>
      <c r="HQY52" s="68"/>
      <c r="HQZ52" s="68"/>
      <c r="HRA52" s="68"/>
      <c r="HRB52" s="68"/>
      <c r="HRC52" s="68"/>
      <c r="HRD52" s="68"/>
      <c r="HRE52" s="68"/>
      <c r="HRF52" s="68"/>
      <c r="HRG52" s="68"/>
      <c r="HRH52" s="68"/>
      <c r="HRI52" s="68"/>
      <c r="HRJ52" s="68"/>
      <c r="HRK52" s="68"/>
      <c r="HRL52" s="68"/>
      <c r="HRM52" s="68"/>
      <c r="HRN52" s="68"/>
      <c r="HRO52" s="68"/>
      <c r="HRP52" s="68"/>
      <c r="HRQ52" s="68"/>
      <c r="HRR52" s="68"/>
      <c r="HRS52" s="68"/>
      <c r="HRT52" s="68"/>
      <c r="HRU52" s="68"/>
      <c r="HRV52" s="68"/>
      <c r="HRW52" s="68"/>
      <c r="HRX52" s="68"/>
      <c r="HRY52" s="68"/>
      <c r="HRZ52" s="68"/>
      <c r="HSA52" s="68"/>
      <c r="HSB52" s="68"/>
      <c r="HSC52" s="68"/>
      <c r="HSD52" s="68"/>
      <c r="HSE52" s="68"/>
      <c r="HSF52" s="68"/>
      <c r="HSG52" s="68"/>
      <c r="HSH52" s="68"/>
      <c r="HSI52" s="68"/>
      <c r="HSJ52" s="68"/>
      <c r="HSK52" s="68"/>
      <c r="HSL52" s="68"/>
      <c r="HSM52" s="68"/>
      <c r="HSN52" s="68"/>
      <c r="HSO52" s="68"/>
      <c r="HSP52" s="68"/>
      <c r="HSQ52" s="68"/>
      <c r="HSR52" s="68"/>
      <c r="HSS52" s="68"/>
      <c r="HST52" s="68"/>
      <c r="HSU52" s="68"/>
      <c r="HSV52" s="68"/>
      <c r="HSW52" s="68"/>
      <c r="HSX52" s="68"/>
      <c r="HSY52" s="68"/>
      <c r="HSZ52" s="68"/>
      <c r="HTA52" s="68"/>
      <c r="HTB52" s="68"/>
      <c r="HTC52" s="68"/>
      <c r="HTD52" s="68"/>
      <c r="HTE52" s="68"/>
      <c r="HTF52" s="68"/>
      <c r="HTG52" s="68"/>
      <c r="HTH52" s="68"/>
      <c r="HTI52" s="68"/>
      <c r="HTJ52" s="68"/>
      <c r="HTK52" s="68"/>
      <c r="HTL52" s="68"/>
      <c r="HTM52" s="68"/>
      <c r="HTN52" s="68"/>
      <c r="HTO52" s="68"/>
      <c r="HTP52" s="68"/>
      <c r="HTQ52" s="68"/>
      <c r="HTR52" s="68"/>
      <c r="HTS52" s="68"/>
      <c r="HTT52" s="68"/>
      <c r="HTU52" s="68"/>
      <c r="HTV52" s="68"/>
      <c r="HTW52" s="68"/>
      <c r="HTX52" s="68"/>
      <c r="HTY52" s="68"/>
      <c r="HTZ52" s="68"/>
      <c r="HUA52" s="68"/>
      <c r="HUB52" s="68"/>
      <c r="HUC52" s="68"/>
      <c r="HUD52" s="68"/>
      <c r="HUE52" s="68"/>
      <c r="HUF52" s="68"/>
      <c r="HUG52" s="68"/>
      <c r="HUH52" s="68"/>
      <c r="HUI52" s="68"/>
      <c r="HUJ52" s="68"/>
      <c r="HUK52" s="68"/>
      <c r="HUL52" s="68"/>
      <c r="HUM52" s="68"/>
      <c r="HUN52" s="68"/>
      <c r="HUO52" s="68"/>
      <c r="HUP52" s="68"/>
      <c r="HUQ52" s="68"/>
      <c r="HUR52" s="68"/>
      <c r="HUS52" s="68"/>
      <c r="HUT52" s="68"/>
      <c r="HUU52" s="68"/>
      <c r="HUV52" s="68"/>
      <c r="HUW52" s="68"/>
      <c r="HUX52" s="68"/>
      <c r="HUY52" s="68"/>
      <c r="HUZ52" s="68"/>
      <c r="HVA52" s="68"/>
      <c r="HVB52" s="68"/>
      <c r="HVC52" s="68"/>
      <c r="HVD52" s="68"/>
      <c r="HVE52" s="68"/>
      <c r="HVF52" s="68"/>
      <c r="HVG52" s="68"/>
      <c r="HVH52" s="68"/>
      <c r="HVI52" s="68"/>
      <c r="HVJ52" s="68"/>
      <c r="HVK52" s="68"/>
      <c r="HVL52" s="68"/>
      <c r="HVM52" s="68"/>
      <c r="HVN52" s="68"/>
      <c r="HVO52" s="68"/>
      <c r="HVP52" s="68"/>
      <c r="HVQ52" s="68"/>
      <c r="HVR52" s="68"/>
      <c r="HVS52" s="68"/>
      <c r="HVT52" s="68"/>
      <c r="HVU52" s="68"/>
      <c r="HVV52" s="68"/>
      <c r="HVW52" s="68"/>
      <c r="HVX52" s="68"/>
      <c r="HVY52" s="68"/>
      <c r="HVZ52" s="68"/>
      <c r="HWA52" s="68"/>
      <c r="HWB52" s="68"/>
      <c r="HWC52" s="68"/>
      <c r="HWD52" s="68"/>
      <c r="HWE52" s="68"/>
      <c r="HWF52" s="68"/>
      <c r="HWG52" s="68"/>
      <c r="HWH52" s="68"/>
      <c r="HWI52" s="68"/>
      <c r="HWJ52" s="68"/>
      <c r="HWK52" s="68"/>
      <c r="HWL52" s="68"/>
      <c r="HWM52" s="68"/>
      <c r="HWN52" s="68"/>
      <c r="HWO52" s="68"/>
      <c r="HWP52" s="68"/>
      <c r="HWQ52" s="68"/>
      <c r="HWR52" s="68"/>
      <c r="HWS52" s="68"/>
      <c r="HWT52" s="68"/>
      <c r="HWU52" s="68"/>
      <c r="HWV52" s="68"/>
      <c r="HWW52" s="68"/>
      <c r="HWX52" s="68"/>
      <c r="HWY52" s="68"/>
      <c r="HWZ52" s="68"/>
      <c r="HXA52" s="68"/>
      <c r="HXB52" s="68"/>
      <c r="HXC52" s="68"/>
      <c r="HXD52" s="68"/>
      <c r="HXE52" s="68"/>
      <c r="HXF52" s="68"/>
      <c r="HXG52" s="68"/>
      <c r="HXH52" s="68"/>
      <c r="HXI52" s="68"/>
      <c r="HXJ52" s="68"/>
      <c r="HXK52" s="68"/>
      <c r="HXL52" s="68"/>
      <c r="HXM52" s="68"/>
      <c r="HXN52" s="68"/>
      <c r="HXO52" s="68"/>
      <c r="HXP52" s="68"/>
      <c r="HXQ52" s="68"/>
      <c r="HXR52" s="68"/>
      <c r="HXS52" s="68"/>
      <c r="HXT52" s="68"/>
      <c r="HXU52" s="68"/>
      <c r="HXV52" s="68"/>
      <c r="HXW52" s="68"/>
      <c r="HXX52" s="68"/>
      <c r="HXY52" s="68"/>
      <c r="HXZ52" s="68"/>
      <c r="HYA52" s="68"/>
      <c r="HYB52" s="68"/>
      <c r="HYC52" s="68"/>
      <c r="HYD52" s="68"/>
      <c r="HYE52" s="68"/>
      <c r="HYF52" s="68"/>
      <c r="HYG52" s="68"/>
      <c r="HYH52" s="68"/>
      <c r="HYI52" s="68"/>
      <c r="HYJ52" s="68"/>
      <c r="HYK52" s="68"/>
      <c r="HYL52" s="68"/>
      <c r="HYM52" s="68"/>
      <c r="HYN52" s="68"/>
      <c r="HYO52" s="68"/>
      <c r="HYP52" s="68"/>
      <c r="HYQ52" s="68"/>
      <c r="HYR52" s="68"/>
      <c r="HYS52" s="68"/>
      <c r="HYT52" s="68"/>
      <c r="HYU52" s="68"/>
      <c r="HYV52" s="68"/>
      <c r="HYW52" s="68"/>
      <c r="HYX52" s="68"/>
      <c r="HYY52" s="68"/>
      <c r="HYZ52" s="68"/>
      <c r="HZA52" s="68"/>
      <c r="HZB52" s="68"/>
      <c r="HZC52" s="68"/>
      <c r="HZD52" s="68"/>
      <c r="HZE52" s="68"/>
      <c r="HZF52" s="68"/>
      <c r="HZG52" s="68"/>
      <c r="HZH52" s="68"/>
      <c r="HZI52" s="68"/>
      <c r="HZJ52" s="68"/>
      <c r="HZK52" s="68"/>
      <c r="HZL52" s="68"/>
      <c r="HZM52" s="68"/>
      <c r="HZN52" s="68"/>
      <c r="HZO52" s="68"/>
      <c r="HZP52" s="68"/>
      <c r="HZQ52" s="68"/>
      <c r="HZR52" s="68"/>
      <c r="HZS52" s="68"/>
      <c r="HZT52" s="68"/>
      <c r="HZU52" s="68"/>
      <c r="HZV52" s="68"/>
      <c r="HZW52" s="68"/>
      <c r="HZX52" s="68"/>
      <c r="HZY52" s="68"/>
      <c r="HZZ52" s="68"/>
      <c r="IAA52" s="68"/>
      <c r="IAB52" s="68"/>
      <c r="IAC52" s="68"/>
      <c r="IAD52" s="68"/>
      <c r="IAE52" s="68"/>
      <c r="IAF52" s="68"/>
      <c r="IAG52" s="68"/>
      <c r="IAH52" s="68"/>
      <c r="IAI52" s="68"/>
      <c r="IAJ52" s="68"/>
      <c r="IAK52" s="68"/>
      <c r="IAL52" s="68"/>
      <c r="IAM52" s="68"/>
      <c r="IAN52" s="68"/>
      <c r="IAO52" s="68"/>
      <c r="IAP52" s="68"/>
      <c r="IAQ52" s="68"/>
      <c r="IAR52" s="68"/>
      <c r="IAS52" s="68"/>
      <c r="IAT52" s="68"/>
      <c r="IAU52" s="68"/>
      <c r="IAV52" s="68"/>
      <c r="IAW52" s="68"/>
      <c r="IAX52" s="68"/>
      <c r="IAY52" s="68"/>
      <c r="IAZ52" s="68"/>
      <c r="IBA52" s="68"/>
      <c r="IBB52" s="68"/>
      <c r="IBC52" s="68"/>
      <c r="IBD52" s="68"/>
      <c r="IBE52" s="68"/>
      <c r="IBF52" s="68"/>
      <c r="IBG52" s="68"/>
      <c r="IBH52" s="68"/>
      <c r="IBI52" s="68"/>
      <c r="IBJ52" s="68"/>
      <c r="IBK52" s="68"/>
      <c r="IBL52" s="68"/>
      <c r="IBM52" s="68"/>
      <c r="IBN52" s="68"/>
      <c r="IBO52" s="68"/>
      <c r="IBP52" s="68"/>
      <c r="IBQ52" s="68"/>
      <c r="IBR52" s="68"/>
      <c r="IBS52" s="68"/>
      <c r="IBT52" s="68"/>
      <c r="IBU52" s="68"/>
      <c r="IBV52" s="68"/>
      <c r="IBW52" s="68"/>
      <c r="IBX52" s="68"/>
      <c r="IBY52" s="68"/>
      <c r="IBZ52" s="68"/>
      <c r="ICA52" s="68"/>
      <c r="ICB52" s="68"/>
      <c r="ICC52" s="68"/>
      <c r="ICD52" s="68"/>
      <c r="ICE52" s="68"/>
      <c r="ICF52" s="68"/>
      <c r="ICG52" s="68"/>
      <c r="ICH52" s="68"/>
      <c r="ICI52" s="68"/>
      <c r="ICJ52" s="68"/>
      <c r="ICK52" s="68"/>
      <c r="ICL52" s="68"/>
      <c r="ICM52" s="68"/>
      <c r="ICN52" s="68"/>
      <c r="ICO52" s="68"/>
      <c r="ICP52" s="68"/>
      <c r="ICQ52" s="68"/>
      <c r="ICR52" s="68"/>
      <c r="ICS52" s="68"/>
      <c r="ICT52" s="68"/>
      <c r="ICU52" s="68"/>
      <c r="ICV52" s="68"/>
      <c r="ICW52" s="68"/>
      <c r="ICX52" s="68"/>
      <c r="ICY52" s="68"/>
      <c r="ICZ52" s="68"/>
      <c r="IDA52" s="68"/>
      <c r="IDB52" s="68"/>
      <c r="IDC52" s="68"/>
      <c r="IDD52" s="68"/>
      <c r="IDE52" s="68"/>
      <c r="IDF52" s="68"/>
      <c r="IDG52" s="68"/>
      <c r="IDH52" s="68"/>
      <c r="IDI52" s="68"/>
      <c r="IDJ52" s="68"/>
      <c r="IDK52" s="68"/>
      <c r="IDL52" s="68"/>
      <c r="IDM52" s="68"/>
      <c r="IDN52" s="68"/>
      <c r="IDO52" s="68"/>
      <c r="IDP52" s="68"/>
      <c r="IDQ52" s="68"/>
      <c r="IDR52" s="68"/>
      <c r="IDS52" s="68"/>
      <c r="IDT52" s="68"/>
      <c r="IDU52" s="68"/>
      <c r="IDV52" s="68"/>
      <c r="IDW52" s="68"/>
      <c r="IDX52" s="68"/>
      <c r="IDY52" s="68"/>
      <c r="IDZ52" s="68"/>
      <c r="IEA52" s="68"/>
      <c r="IEB52" s="68"/>
      <c r="IEC52" s="68"/>
      <c r="IED52" s="68"/>
      <c r="IEE52" s="68"/>
      <c r="IEF52" s="68"/>
      <c r="IEG52" s="68"/>
      <c r="IEH52" s="68"/>
      <c r="IEI52" s="68"/>
      <c r="IEJ52" s="68"/>
      <c r="IEK52" s="68"/>
      <c r="IEL52" s="68"/>
      <c r="IEM52" s="68"/>
      <c r="IEN52" s="68"/>
      <c r="IEO52" s="68"/>
      <c r="IEP52" s="68"/>
      <c r="IEQ52" s="68"/>
      <c r="IER52" s="68"/>
      <c r="IES52" s="68"/>
      <c r="IET52" s="68"/>
      <c r="IEU52" s="68"/>
      <c r="IEV52" s="68"/>
      <c r="IEW52" s="68"/>
      <c r="IEX52" s="68"/>
      <c r="IEY52" s="68"/>
      <c r="IEZ52" s="68"/>
      <c r="IFA52" s="68"/>
      <c r="IFB52" s="68"/>
      <c r="IFC52" s="68"/>
      <c r="IFD52" s="68"/>
      <c r="IFE52" s="68"/>
      <c r="IFF52" s="68"/>
      <c r="IFG52" s="68"/>
      <c r="IFH52" s="68"/>
      <c r="IFI52" s="68"/>
      <c r="IFJ52" s="68"/>
      <c r="IFK52" s="68"/>
      <c r="IFL52" s="68"/>
      <c r="IFM52" s="68"/>
      <c r="IFN52" s="68"/>
      <c r="IFO52" s="68"/>
      <c r="IFP52" s="68"/>
      <c r="IFQ52" s="68"/>
      <c r="IFR52" s="68"/>
      <c r="IFS52" s="68"/>
      <c r="IFT52" s="68"/>
      <c r="IFU52" s="68"/>
      <c r="IFV52" s="68"/>
      <c r="IFW52" s="68"/>
      <c r="IFX52" s="68"/>
      <c r="IFY52" s="68"/>
      <c r="IFZ52" s="68"/>
      <c r="IGA52" s="68"/>
      <c r="IGB52" s="68"/>
      <c r="IGC52" s="68"/>
      <c r="IGD52" s="68"/>
      <c r="IGE52" s="68"/>
      <c r="IGF52" s="68"/>
      <c r="IGG52" s="68"/>
      <c r="IGH52" s="68"/>
      <c r="IGI52" s="68"/>
      <c r="IGJ52" s="68"/>
      <c r="IGK52" s="68"/>
      <c r="IGL52" s="68"/>
      <c r="IGM52" s="68"/>
      <c r="IGN52" s="68"/>
      <c r="IGO52" s="68"/>
      <c r="IGP52" s="68"/>
      <c r="IGQ52" s="68"/>
      <c r="IGR52" s="68"/>
      <c r="IGS52" s="68"/>
      <c r="IGT52" s="68"/>
      <c r="IGU52" s="68"/>
      <c r="IGV52" s="68"/>
      <c r="IGW52" s="68"/>
      <c r="IGX52" s="68"/>
      <c r="IGY52" s="68"/>
      <c r="IGZ52" s="68"/>
      <c r="IHA52" s="68"/>
      <c r="IHB52" s="68"/>
      <c r="IHC52" s="68"/>
      <c r="IHD52" s="68"/>
      <c r="IHE52" s="68"/>
      <c r="IHF52" s="68"/>
      <c r="IHG52" s="68"/>
      <c r="IHH52" s="68"/>
      <c r="IHI52" s="68"/>
      <c r="IHJ52" s="68"/>
      <c r="IHK52" s="68"/>
      <c r="IHL52" s="68"/>
      <c r="IHM52" s="68"/>
      <c r="IHN52" s="68"/>
      <c r="IHO52" s="68"/>
      <c r="IHP52" s="68"/>
      <c r="IHQ52" s="68"/>
      <c r="IHR52" s="68"/>
      <c r="IHS52" s="68"/>
      <c r="IHT52" s="68"/>
      <c r="IHU52" s="68"/>
      <c r="IHV52" s="68"/>
      <c r="IHW52" s="68"/>
      <c r="IHX52" s="68"/>
      <c r="IHY52" s="68"/>
      <c r="IHZ52" s="68"/>
      <c r="IIA52" s="68"/>
      <c r="IIB52" s="68"/>
      <c r="IIC52" s="68"/>
      <c r="IID52" s="68"/>
      <c r="IIE52" s="68"/>
      <c r="IIF52" s="68"/>
      <c r="IIG52" s="68"/>
      <c r="IIH52" s="68"/>
      <c r="III52" s="68"/>
      <c r="IIJ52" s="68"/>
      <c r="IIK52" s="68"/>
      <c r="IIL52" s="68"/>
      <c r="IIM52" s="68"/>
      <c r="IIN52" s="68"/>
      <c r="IIO52" s="68"/>
      <c r="IIP52" s="68"/>
      <c r="IIQ52" s="68"/>
      <c r="IIR52" s="68"/>
      <c r="IIS52" s="68"/>
      <c r="IIT52" s="68"/>
      <c r="IIU52" s="68"/>
      <c r="IIV52" s="68"/>
      <c r="IIW52" s="68"/>
      <c r="IIX52" s="68"/>
      <c r="IIY52" s="68"/>
      <c r="IIZ52" s="68"/>
      <c r="IJA52" s="68"/>
      <c r="IJB52" s="68"/>
      <c r="IJC52" s="68"/>
      <c r="IJD52" s="68"/>
      <c r="IJE52" s="68"/>
      <c r="IJF52" s="68"/>
      <c r="IJG52" s="68"/>
      <c r="IJH52" s="68"/>
      <c r="IJI52" s="68"/>
      <c r="IJJ52" s="68"/>
      <c r="IJK52" s="68"/>
      <c r="IJL52" s="68"/>
      <c r="IJM52" s="68"/>
      <c r="IJN52" s="68"/>
      <c r="IJO52" s="68"/>
      <c r="IJP52" s="68"/>
      <c r="IJQ52" s="68"/>
      <c r="IJR52" s="68"/>
      <c r="IJS52" s="68"/>
      <c r="IJT52" s="68"/>
      <c r="IJU52" s="68"/>
      <c r="IJV52" s="68"/>
      <c r="IJW52" s="68"/>
      <c r="IJX52" s="68"/>
      <c r="IJY52" s="68"/>
      <c r="IJZ52" s="68"/>
      <c r="IKA52" s="68"/>
      <c r="IKB52" s="68"/>
      <c r="IKC52" s="68"/>
      <c r="IKD52" s="68"/>
      <c r="IKE52" s="68"/>
      <c r="IKF52" s="68"/>
      <c r="IKG52" s="68"/>
      <c r="IKH52" s="68"/>
      <c r="IKI52" s="68"/>
      <c r="IKJ52" s="68"/>
      <c r="IKK52" s="68"/>
      <c r="IKL52" s="68"/>
      <c r="IKM52" s="68"/>
      <c r="IKN52" s="68"/>
      <c r="IKO52" s="68"/>
      <c r="IKP52" s="68"/>
      <c r="IKQ52" s="68"/>
      <c r="IKR52" s="68"/>
      <c r="IKS52" s="68"/>
      <c r="IKT52" s="68"/>
      <c r="IKU52" s="68"/>
      <c r="IKV52" s="68"/>
      <c r="IKW52" s="68"/>
      <c r="IKX52" s="68"/>
      <c r="IKY52" s="68"/>
      <c r="IKZ52" s="68"/>
      <c r="ILA52" s="68"/>
      <c r="ILB52" s="68"/>
      <c r="ILC52" s="68"/>
      <c r="ILD52" s="68"/>
      <c r="ILE52" s="68"/>
      <c r="ILF52" s="68"/>
      <c r="ILG52" s="68"/>
      <c r="ILH52" s="68"/>
      <c r="ILI52" s="68"/>
      <c r="ILJ52" s="68"/>
      <c r="ILK52" s="68"/>
      <c r="ILL52" s="68"/>
      <c r="ILM52" s="68"/>
      <c r="ILN52" s="68"/>
      <c r="ILO52" s="68"/>
      <c r="ILP52" s="68"/>
      <c r="ILQ52" s="68"/>
      <c r="ILR52" s="68"/>
      <c r="ILS52" s="68"/>
      <c r="ILT52" s="68"/>
      <c r="ILU52" s="68"/>
      <c r="ILV52" s="68"/>
      <c r="ILW52" s="68"/>
      <c r="ILX52" s="68"/>
      <c r="ILY52" s="68"/>
      <c r="ILZ52" s="68"/>
      <c r="IMA52" s="68"/>
      <c r="IMB52" s="68"/>
      <c r="IMC52" s="68"/>
      <c r="IMD52" s="68"/>
      <c r="IME52" s="68"/>
      <c r="IMF52" s="68"/>
      <c r="IMG52" s="68"/>
      <c r="IMH52" s="68"/>
      <c r="IMI52" s="68"/>
      <c r="IMJ52" s="68"/>
      <c r="IMK52" s="68"/>
      <c r="IML52" s="68"/>
      <c r="IMM52" s="68"/>
      <c r="IMN52" s="68"/>
      <c r="IMO52" s="68"/>
      <c r="IMP52" s="68"/>
      <c r="IMQ52" s="68"/>
      <c r="IMR52" s="68"/>
      <c r="IMS52" s="68"/>
      <c r="IMT52" s="68"/>
      <c r="IMU52" s="68"/>
      <c r="IMV52" s="68"/>
      <c r="IMW52" s="68"/>
      <c r="IMX52" s="68"/>
      <c r="IMY52" s="68"/>
      <c r="IMZ52" s="68"/>
      <c r="INA52" s="68"/>
      <c r="INB52" s="68"/>
      <c r="INC52" s="68"/>
      <c r="IND52" s="68"/>
      <c r="INE52" s="68"/>
      <c r="INF52" s="68"/>
      <c r="ING52" s="68"/>
      <c r="INH52" s="68"/>
      <c r="INI52" s="68"/>
      <c r="INJ52" s="68"/>
      <c r="INK52" s="68"/>
      <c r="INL52" s="68"/>
      <c r="INM52" s="68"/>
      <c r="INN52" s="68"/>
      <c r="INO52" s="68"/>
      <c r="INP52" s="68"/>
      <c r="INQ52" s="68"/>
      <c r="INR52" s="68"/>
      <c r="INS52" s="68"/>
      <c r="INT52" s="68"/>
      <c r="INU52" s="68"/>
      <c r="INV52" s="68"/>
      <c r="INW52" s="68"/>
      <c r="INX52" s="68"/>
      <c r="INY52" s="68"/>
      <c r="INZ52" s="68"/>
      <c r="IOA52" s="68"/>
      <c r="IOB52" s="68"/>
      <c r="IOC52" s="68"/>
      <c r="IOD52" s="68"/>
      <c r="IOE52" s="68"/>
      <c r="IOF52" s="68"/>
      <c r="IOG52" s="68"/>
      <c r="IOH52" s="68"/>
      <c r="IOI52" s="68"/>
      <c r="IOJ52" s="68"/>
      <c r="IOK52" s="68"/>
      <c r="IOL52" s="68"/>
      <c r="IOM52" s="68"/>
      <c r="ION52" s="68"/>
      <c r="IOO52" s="68"/>
      <c r="IOP52" s="68"/>
      <c r="IOQ52" s="68"/>
      <c r="IOR52" s="68"/>
      <c r="IOS52" s="68"/>
      <c r="IOT52" s="68"/>
      <c r="IOU52" s="68"/>
      <c r="IOV52" s="68"/>
      <c r="IOW52" s="68"/>
      <c r="IOX52" s="68"/>
      <c r="IOY52" s="68"/>
      <c r="IOZ52" s="68"/>
      <c r="IPA52" s="68"/>
      <c r="IPB52" s="68"/>
      <c r="IPC52" s="68"/>
      <c r="IPD52" s="68"/>
      <c r="IPE52" s="68"/>
      <c r="IPF52" s="68"/>
      <c r="IPG52" s="68"/>
      <c r="IPH52" s="68"/>
      <c r="IPI52" s="68"/>
      <c r="IPJ52" s="68"/>
      <c r="IPK52" s="68"/>
      <c r="IPL52" s="68"/>
      <c r="IPM52" s="68"/>
      <c r="IPN52" s="68"/>
      <c r="IPO52" s="68"/>
      <c r="IPP52" s="68"/>
      <c r="IPQ52" s="68"/>
      <c r="IPR52" s="68"/>
      <c r="IPS52" s="68"/>
      <c r="IPT52" s="68"/>
      <c r="IPU52" s="68"/>
      <c r="IPV52" s="68"/>
      <c r="IPW52" s="68"/>
      <c r="IPX52" s="68"/>
      <c r="IPY52" s="68"/>
      <c r="IPZ52" s="68"/>
      <c r="IQA52" s="68"/>
      <c r="IQB52" s="68"/>
      <c r="IQC52" s="68"/>
      <c r="IQD52" s="68"/>
      <c r="IQE52" s="68"/>
      <c r="IQF52" s="68"/>
      <c r="IQG52" s="68"/>
      <c r="IQH52" s="68"/>
      <c r="IQI52" s="68"/>
      <c r="IQJ52" s="68"/>
      <c r="IQK52" s="68"/>
      <c r="IQL52" s="68"/>
      <c r="IQM52" s="68"/>
      <c r="IQN52" s="68"/>
      <c r="IQO52" s="68"/>
      <c r="IQP52" s="68"/>
      <c r="IQQ52" s="68"/>
      <c r="IQR52" s="68"/>
      <c r="IQS52" s="68"/>
      <c r="IQT52" s="68"/>
      <c r="IQU52" s="68"/>
      <c r="IQV52" s="68"/>
      <c r="IQW52" s="68"/>
      <c r="IQX52" s="68"/>
      <c r="IQY52" s="68"/>
      <c r="IQZ52" s="68"/>
      <c r="IRA52" s="68"/>
      <c r="IRB52" s="68"/>
      <c r="IRC52" s="68"/>
      <c r="IRD52" s="68"/>
      <c r="IRE52" s="68"/>
      <c r="IRF52" s="68"/>
      <c r="IRG52" s="68"/>
      <c r="IRH52" s="68"/>
      <c r="IRI52" s="68"/>
      <c r="IRJ52" s="68"/>
      <c r="IRK52" s="68"/>
      <c r="IRL52" s="68"/>
      <c r="IRM52" s="68"/>
      <c r="IRN52" s="68"/>
      <c r="IRO52" s="68"/>
      <c r="IRP52" s="68"/>
      <c r="IRQ52" s="68"/>
      <c r="IRR52" s="68"/>
      <c r="IRS52" s="68"/>
      <c r="IRT52" s="68"/>
      <c r="IRU52" s="68"/>
      <c r="IRV52" s="68"/>
      <c r="IRW52" s="68"/>
      <c r="IRX52" s="68"/>
      <c r="IRY52" s="68"/>
      <c r="IRZ52" s="68"/>
      <c r="ISA52" s="68"/>
      <c r="ISB52" s="68"/>
      <c r="ISC52" s="68"/>
      <c r="ISD52" s="68"/>
      <c r="ISE52" s="68"/>
      <c r="ISF52" s="68"/>
      <c r="ISG52" s="68"/>
      <c r="ISH52" s="68"/>
      <c r="ISI52" s="68"/>
      <c r="ISJ52" s="68"/>
      <c r="ISK52" s="68"/>
      <c r="ISL52" s="68"/>
      <c r="ISM52" s="68"/>
      <c r="ISN52" s="68"/>
      <c r="ISO52" s="68"/>
      <c r="ISP52" s="68"/>
      <c r="ISQ52" s="68"/>
      <c r="ISR52" s="68"/>
      <c r="ISS52" s="68"/>
      <c r="IST52" s="68"/>
      <c r="ISU52" s="68"/>
      <c r="ISV52" s="68"/>
      <c r="ISW52" s="68"/>
      <c r="ISX52" s="68"/>
      <c r="ISY52" s="68"/>
      <c r="ISZ52" s="68"/>
      <c r="ITA52" s="68"/>
      <c r="ITB52" s="68"/>
      <c r="ITC52" s="68"/>
      <c r="ITD52" s="68"/>
      <c r="ITE52" s="68"/>
      <c r="ITF52" s="68"/>
      <c r="ITG52" s="68"/>
      <c r="ITH52" s="68"/>
      <c r="ITI52" s="68"/>
      <c r="ITJ52" s="68"/>
      <c r="ITK52" s="68"/>
      <c r="ITL52" s="68"/>
      <c r="ITM52" s="68"/>
      <c r="ITN52" s="68"/>
      <c r="ITO52" s="68"/>
      <c r="ITP52" s="68"/>
      <c r="ITQ52" s="68"/>
      <c r="ITR52" s="68"/>
      <c r="ITS52" s="68"/>
      <c r="ITT52" s="68"/>
      <c r="ITU52" s="68"/>
      <c r="ITV52" s="68"/>
      <c r="ITW52" s="68"/>
      <c r="ITX52" s="68"/>
      <c r="ITY52" s="68"/>
      <c r="ITZ52" s="68"/>
      <c r="IUA52" s="68"/>
      <c r="IUB52" s="68"/>
      <c r="IUC52" s="68"/>
      <c r="IUD52" s="68"/>
      <c r="IUE52" s="68"/>
      <c r="IUF52" s="68"/>
      <c r="IUG52" s="68"/>
      <c r="IUH52" s="68"/>
      <c r="IUI52" s="68"/>
      <c r="IUJ52" s="68"/>
      <c r="IUK52" s="68"/>
      <c r="IUL52" s="68"/>
      <c r="IUM52" s="68"/>
      <c r="IUN52" s="68"/>
      <c r="IUO52" s="68"/>
      <c r="IUP52" s="68"/>
      <c r="IUQ52" s="68"/>
      <c r="IUR52" s="68"/>
      <c r="IUS52" s="68"/>
      <c r="IUT52" s="68"/>
      <c r="IUU52" s="68"/>
      <c r="IUV52" s="68"/>
      <c r="IUW52" s="68"/>
      <c r="IUX52" s="68"/>
      <c r="IUY52" s="68"/>
      <c r="IUZ52" s="68"/>
      <c r="IVA52" s="68"/>
      <c r="IVB52" s="68"/>
      <c r="IVC52" s="68"/>
      <c r="IVD52" s="68"/>
      <c r="IVE52" s="68"/>
      <c r="IVF52" s="68"/>
      <c r="IVG52" s="68"/>
      <c r="IVH52" s="68"/>
      <c r="IVI52" s="68"/>
      <c r="IVJ52" s="68"/>
      <c r="IVK52" s="68"/>
      <c r="IVL52" s="68"/>
      <c r="IVM52" s="68"/>
      <c r="IVN52" s="68"/>
      <c r="IVO52" s="68"/>
      <c r="IVP52" s="68"/>
      <c r="IVQ52" s="68"/>
      <c r="IVR52" s="68"/>
      <c r="IVS52" s="68"/>
      <c r="IVT52" s="68"/>
      <c r="IVU52" s="68"/>
      <c r="IVV52" s="68"/>
      <c r="IVW52" s="68"/>
      <c r="IVX52" s="68"/>
      <c r="IVY52" s="68"/>
      <c r="IVZ52" s="68"/>
      <c r="IWA52" s="68"/>
      <c r="IWB52" s="68"/>
      <c r="IWC52" s="68"/>
      <c r="IWD52" s="68"/>
      <c r="IWE52" s="68"/>
      <c r="IWF52" s="68"/>
      <c r="IWG52" s="68"/>
      <c r="IWH52" s="68"/>
      <c r="IWI52" s="68"/>
      <c r="IWJ52" s="68"/>
      <c r="IWK52" s="68"/>
      <c r="IWL52" s="68"/>
      <c r="IWM52" s="68"/>
      <c r="IWN52" s="68"/>
      <c r="IWO52" s="68"/>
      <c r="IWP52" s="68"/>
      <c r="IWQ52" s="68"/>
      <c r="IWR52" s="68"/>
      <c r="IWS52" s="68"/>
      <c r="IWT52" s="68"/>
      <c r="IWU52" s="68"/>
      <c r="IWV52" s="68"/>
      <c r="IWW52" s="68"/>
      <c r="IWX52" s="68"/>
      <c r="IWY52" s="68"/>
      <c r="IWZ52" s="68"/>
      <c r="IXA52" s="68"/>
      <c r="IXB52" s="68"/>
      <c r="IXC52" s="68"/>
      <c r="IXD52" s="68"/>
      <c r="IXE52" s="68"/>
      <c r="IXF52" s="68"/>
      <c r="IXG52" s="68"/>
      <c r="IXH52" s="68"/>
      <c r="IXI52" s="68"/>
      <c r="IXJ52" s="68"/>
      <c r="IXK52" s="68"/>
      <c r="IXL52" s="68"/>
      <c r="IXM52" s="68"/>
      <c r="IXN52" s="68"/>
      <c r="IXO52" s="68"/>
      <c r="IXP52" s="68"/>
      <c r="IXQ52" s="68"/>
      <c r="IXR52" s="68"/>
      <c r="IXS52" s="68"/>
      <c r="IXT52" s="68"/>
      <c r="IXU52" s="68"/>
      <c r="IXV52" s="68"/>
      <c r="IXW52" s="68"/>
      <c r="IXX52" s="68"/>
      <c r="IXY52" s="68"/>
      <c r="IXZ52" s="68"/>
      <c r="IYA52" s="68"/>
      <c r="IYB52" s="68"/>
      <c r="IYC52" s="68"/>
      <c r="IYD52" s="68"/>
      <c r="IYE52" s="68"/>
      <c r="IYF52" s="68"/>
      <c r="IYG52" s="68"/>
      <c r="IYH52" s="68"/>
      <c r="IYI52" s="68"/>
      <c r="IYJ52" s="68"/>
      <c r="IYK52" s="68"/>
      <c r="IYL52" s="68"/>
      <c r="IYM52" s="68"/>
      <c r="IYN52" s="68"/>
      <c r="IYO52" s="68"/>
      <c r="IYP52" s="68"/>
      <c r="IYQ52" s="68"/>
      <c r="IYR52" s="68"/>
      <c r="IYS52" s="68"/>
      <c r="IYT52" s="68"/>
      <c r="IYU52" s="68"/>
      <c r="IYV52" s="68"/>
      <c r="IYW52" s="68"/>
      <c r="IYX52" s="68"/>
      <c r="IYY52" s="68"/>
      <c r="IYZ52" s="68"/>
      <c r="IZA52" s="68"/>
      <c r="IZB52" s="68"/>
      <c r="IZC52" s="68"/>
      <c r="IZD52" s="68"/>
      <c r="IZE52" s="68"/>
      <c r="IZF52" s="68"/>
      <c r="IZG52" s="68"/>
      <c r="IZH52" s="68"/>
      <c r="IZI52" s="68"/>
      <c r="IZJ52" s="68"/>
      <c r="IZK52" s="68"/>
      <c r="IZL52" s="68"/>
      <c r="IZM52" s="68"/>
      <c r="IZN52" s="68"/>
      <c r="IZO52" s="68"/>
      <c r="IZP52" s="68"/>
      <c r="IZQ52" s="68"/>
      <c r="IZR52" s="68"/>
      <c r="IZS52" s="68"/>
      <c r="IZT52" s="68"/>
      <c r="IZU52" s="68"/>
      <c r="IZV52" s="68"/>
      <c r="IZW52" s="68"/>
      <c r="IZX52" s="68"/>
      <c r="IZY52" s="68"/>
      <c r="IZZ52" s="68"/>
      <c r="JAA52" s="68"/>
      <c r="JAB52" s="68"/>
      <c r="JAC52" s="68"/>
      <c r="JAD52" s="68"/>
      <c r="JAE52" s="68"/>
      <c r="JAF52" s="68"/>
      <c r="JAG52" s="68"/>
      <c r="JAH52" s="68"/>
      <c r="JAI52" s="68"/>
      <c r="JAJ52" s="68"/>
      <c r="JAK52" s="68"/>
      <c r="JAL52" s="68"/>
      <c r="JAM52" s="68"/>
      <c r="JAN52" s="68"/>
      <c r="JAO52" s="68"/>
      <c r="JAP52" s="68"/>
      <c r="JAQ52" s="68"/>
      <c r="JAR52" s="68"/>
      <c r="JAS52" s="68"/>
      <c r="JAT52" s="68"/>
      <c r="JAU52" s="68"/>
      <c r="JAV52" s="68"/>
      <c r="JAW52" s="68"/>
      <c r="JAX52" s="68"/>
      <c r="JAY52" s="68"/>
      <c r="JAZ52" s="68"/>
      <c r="JBA52" s="68"/>
      <c r="JBB52" s="68"/>
      <c r="JBC52" s="68"/>
      <c r="JBD52" s="68"/>
      <c r="JBE52" s="68"/>
      <c r="JBF52" s="68"/>
      <c r="JBG52" s="68"/>
      <c r="JBH52" s="68"/>
      <c r="JBI52" s="68"/>
      <c r="JBJ52" s="68"/>
      <c r="JBK52" s="68"/>
      <c r="JBL52" s="68"/>
      <c r="JBM52" s="68"/>
      <c r="JBN52" s="68"/>
      <c r="JBO52" s="68"/>
      <c r="JBP52" s="68"/>
      <c r="JBQ52" s="68"/>
      <c r="JBR52" s="68"/>
      <c r="JBS52" s="68"/>
      <c r="JBT52" s="68"/>
      <c r="JBU52" s="68"/>
      <c r="JBV52" s="68"/>
      <c r="JBW52" s="68"/>
      <c r="JBX52" s="68"/>
      <c r="JBY52" s="68"/>
      <c r="JBZ52" s="68"/>
      <c r="JCA52" s="68"/>
      <c r="JCB52" s="68"/>
      <c r="JCC52" s="68"/>
      <c r="JCD52" s="68"/>
      <c r="JCE52" s="68"/>
      <c r="JCF52" s="68"/>
      <c r="JCG52" s="68"/>
      <c r="JCH52" s="68"/>
      <c r="JCI52" s="68"/>
      <c r="JCJ52" s="68"/>
      <c r="JCK52" s="68"/>
      <c r="JCL52" s="68"/>
      <c r="JCM52" s="68"/>
      <c r="JCN52" s="68"/>
      <c r="JCO52" s="68"/>
      <c r="JCP52" s="68"/>
      <c r="JCQ52" s="68"/>
      <c r="JCR52" s="68"/>
      <c r="JCS52" s="68"/>
      <c r="JCT52" s="68"/>
      <c r="JCU52" s="68"/>
      <c r="JCV52" s="68"/>
      <c r="JCW52" s="68"/>
      <c r="JCX52" s="68"/>
      <c r="JCY52" s="68"/>
      <c r="JCZ52" s="68"/>
      <c r="JDA52" s="68"/>
      <c r="JDB52" s="68"/>
      <c r="JDC52" s="68"/>
      <c r="JDD52" s="68"/>
      <c r="JDE52" s="68"/>
      <c r="JDF52" s="68"/>
      <c r="JDG52" s="68"/>
      <c r="JDH52" s="68"/>
      <c r="JDI52" s="68"/>
      <c r="JDJ52" s="68"/>
      <c r="JDK52" s="68"/>
      <c r="JDL52" s="68"/>
      <c r="JDM52" s="68"/>
      <c r="JDN52" s="68"/>
      <c r="JDO52" s="68"/>
      <c r="JDP52" s="68"/>
      <c r="JDQ52" s="68"/>
      <c r="JDR52" s="68"/>
      <c r="JDS52" s="68"/>
      <c r="JDT52" s="68"/>
      <c r="JDU52" s="68"/>
      <c r="JDV52" s="68"/>
      <c r="JDW52" s="68"/>
      <c r="JDX52" s="68"/>
      <c r="JDY52" s="68"/>
      <c r="JDZ52" s="68"/>
      <c r="JEA52" s="68"/>
      <c r="JEB52" s="68"/>
      <c r="JEC52" s="68"/>
      <c r="JED52" s="68"/>
      <c r="JEE52" s="68"/>
      <c r="JEF52" s="68"/>
      <c r="JEG52" s="68"/>
      <c r="JEH52" s="68"/>
      <c r="JEI52" s="68"/>
      <c r="JEJ52" s="68"/>
      <c r="JEK52" s="68"/>
      <c r="JEL52" s="68"/>
      <c r="JEM52" s="68"/>
      <c r="JEN52" s="68"/>
      <c r="JEO52" s="68"/>
      <c r="JEP52" s="68"/>
      <c r="JEQ52" s="68"/>
      <c r="JER52" s="68"/>
      <c r="JES52" s="68"/>
      <c r="JET52" s="68"/>
      <c r="JEU52" s="68"/>
      <c r="JEV52" s="68"/>
      <c r="JEW52" s="68"/>
      <c r="JEX52" s="68"/>
      <c r="JEY52" s="68"/>
      <c r="JEZ52" s="68"/>
      <c r="JFA52" s="68"/>
      <c r="JFB52" s="68"/>
      <c r="JFC52" s="68"/>
      <c r="JFD52" s="68"/>
      <c r="JFE52" s="68"/>
      <c r="JFF52" s="68"/>
      <c r="JFG52" s="68"/>
      <c r="JFH52" s="68"/>
      <c r="JFI52" s="68"/>
      <c r="JFJ52" s="68"/>
      <c r="JFK52" s="68"/>
      <c r="JFL52" s="68"/>
      <c r="JFM52" s="68"/>
      <c r="JFN52" s="68"/>
      <c r="JFO52" s="68"/>
      <c r="JFP52" s="68"/>
      <c r="JFQ52" s="68"/>
      <c r="JFR52" s="68"/>
      <c r="JFS52" s="68"/>
      <c r="JFT52" s="68"/>
      <c r="JFU52" s="68"/>
      <c r="JFV52" s="68"/>
      <c r="JFW52" s="68"/>
      <c r="JFX52" s="68"/>
      <c r="JFY52" s="68"/>
      <c r="JFZ52" s="68"/>
      <c r="JGA52" s="68"/>
      <c r="JGB52" s="68"/>
      <c r="JGC52" s="68"/>
      <c r="JGD52" s="68"/>
      <c r="JGE52" s="68"/>
      <c r="JGF52" s="68"/>
      <c r="JGG52" s="68"/>
      <c r="JGH52" s="68"/>
      <c r="JGI52" s="68"/>
      <c r="JGJ52" s="68"/>
      <c r="JGK52" s="68"/>
      <c r="JGL52" s="68"/>
      <c r="JGM52" s="68"/>
      <c r="JGN52" s="68"/>
      <c r="JGO52" s="68"/>
      <c r="JGP52" s="68"/>
      <c r="JGQ52" s="68"/>
      <c r="JGR52" s="68"/>
      <c r="JGS52" s="68"/>
      <c r="JGT52" s="68"/>
      <c r="JGU52" s="68"/>
      <c r="JGV52" s="68"/>
      <c r="JGW52" s="68"/>
      <c r="JGX52" s="68"/>
      <c r="JGY52" s="68"/>
      <c r="JGZ52" s="68"/>
      <c r="JHA52" s="68"/>
      <c r="JHB52" s="68"/>
      <c r="JHC52" s="68"/>
      <c r="JHD52" s="68"/>
      <c r="JHE52" s="68"/>
      <c r="JHF52" s="68"/>
      <c r="JHG52" s="68"/>
      <c r="JHH52" s="68"/>
      <c r="JHI52" s="68"/>
      <c r="JHJ52" s="68"/>
      <c r="JHK52" s="68"/>
      <c r="JHL52" s="68"/>
      <c r="JHM52" s="68"/>
      <c r="JHN52" s="68"/>
      <c r="JHO52" s="68"/>
      <c r="JHP52" s="68"/>
      <c r="JHQ52" s="68"/>
      <c r="JHR52" s="68"/>
      <c r="JHS52" s="68"/>
      <c r="JHT52" s="68"/>
      <c r="JHU52" s="68"/>
      <c r="JHV52" s="68"/>
      <c r="JHW52" s="68"/>
      <c r="JHX52" s="68"/>
      <c r="JHY52" s="68"/>
      <c r="JHZ52" s="68"/>
      <c r="JIA52" s="68"/>
      <c r="JIB52" s="68"/>
      <c r="JIC52" s="68"/>
      <c r="JID52" s="68"/>
      <c r="JIE52" s="68"/>
      <c r="JIF52" s="68"/>
      <c r="JIG52" s="68"/>
      <c r="JIH52" s="68"/>
      <c r="JII52" s="68"/>
      <c r="JIJ52" s="68"/>
      <c r="JIK52" s="68"/>
      <c r="JIL52" s="68"/>
      <c r="JIM52" s="68"/>
      <c r="JIN52" s="68"/>
      <c r="JIO52" s="68"/>
      <c r="JIP52" s="68"/>
      <c r="JIQ52" s="68"/>
      <c r="JIR52" s="68"/>
      <c r="JIS52" s="68"/>
      <c r="JIT52" s="68"/>
      <c r="JIU52" s="68"/>
      <c r="JIV52" s="68"/>
      <c r="JIW52" s="68"/>
      <c r="JIX52" s="68"/>
      <c r="JIY52" s="68"/>
      <c r="JIZ52" s="68"/>
      <c r="JJA52" s="68"/>
      <c r="JJB52" s="68"/>
      <c r="JJC52" s="68"/>
      <c r="JJD52" s="68"/>
      <c r="JJE52" s="68"/>
      <c r="JJF52" s="68"/>
      <c r="JJG52" s="68"/>
      <c r="JJH52" s="68"/>
      <c r="JJI52" s="68"/>
      <c r="JJJ52" s="68"/>
      <c r="JJK52" s="68"/>
      <c r="JJL52" s="68"/>
      <c r="JJM52" s="68"/>
      <c r="JJN52" s="68"/>
      <c r="JJO52" s="68"/>
      <c r="JJP52" s="68"/>
      <c r="JJQ52" s="68"/>
      <c r="JJR52" s="68"/>
      <c r="JJS52" s="68"/>
      <c r="JJT52" s="68"/>
      <c r="JJU52" s="68"/>
      <c r="JJV52" s="68"/>
      <c r="JJW52" s="68"/>
      <c r="JJX52" s="68"/>
      <c r="JJY52" s="68"/>
      <c r="JJZ52" s="68"/>
      <c r="JKA52" s="68"/>
      <c r="JKB52" s="68"/>
      <c r="JKC52" s="68"/>
      <c r="JKD52" s="68"/>
      <c r="JKE52" s="68"/>
      <c r="JKF52" s="68"/>
      <c r="JKG52" s="68"/>
      <c r="JKH52" s="68"/>
      <c r="JKI52" s="68"/>
      <c r="JKJ52" s="68"/>
      <c r="JKK52" s="68"/>
      <c r="JKL52" s="68"/>
      <c r="JKM52" s="68"/>
      <c r="JKN52" s="68"/>
      <c r="JKO52" s="68"/>
      <c r="JKP52" s="68"/>
      <c r="JKQ52" s="68"/>
      <c r="JKR52" s="68"/>
      <c r="JKS52" s="68"/>
      <c r="JKT52" s="68"/>
      <c r="JKU52" s="68"/>
      <c r="JKV52" s="68"/>
      <c r="JKW52" s="68"/>
      <c r="JKX52" s="68"/>
      <c r="JKY52" s="68"/>
      <c r="JKZ52" s="68"/>
      <c r="JLA52" s="68"/>
      <c r="JLB52" s="68"/>
      <c r="JLC52" s="68"/>
      <c r="JLD52" s="68"/>
      <c r="JLE52" s="68"/>
      <c r="JLF52" s="68"/>
      <c r="JLG52" s="68"/>
      <c r="JLH52" s="68"/>
      <c r="JLI52" s="68"/>
      <c r="JLJ52" s="68"/>
      <c r="JLK52" s="68"/>
      <c r="JLL52" s="68"/>
      <c r="JLM52" s="68"/>
      <c r="JLN52" s="68"/>
      <c r="JLO52" s="68"/>
      <c r="JLP52" s="68"/>
      <c r="JLQ52" s="68"/>
      <c r="JLR52" s="68"/>
      <c r="JLS52" s="68"/>
      <c r="JLT52" s="68"/>
      <c r="JLU52" s="68"/>
      <c r="JLV52" s="68"/>
      <c r="JLW52" s="68"/>
      <c r="JLX52" s="68"/>
      <c r="JLY52" s="68"/>
      <c r="JLZ52" s="68"/>
      <c r="JMA52" s="68"/>
      <c r="JMB52" s="68"/>
      <c r="JMC52" s="68"/>
      <c r="JMD52" s="68"/>
      <c r="JME52" s="68"/>
      <c r="JMF52" s="68"/>
      <c r="JMG52" s="68"/>
      <c r="JMH52" s="68"/>
      <c r="JMI52" s="68"/>
      <c r="JMJ52" s="68"/>
      <c r="JMK52" s="68"/>
      <c r="JML52" s="68"/>
      <c r="JMM52" s="68"/>
      <c r="JMN52" s="68"/>
      <c r="JMO52" s="68"/>
      <c r="JMP52" s="68"/>
      <c r="JMQ52" s="68"/>
      <c r="JMR52" s="68"/>
      <c r="JMS52" s="68"/>
      <c r="JMT52" s="68"/>
      <c r="JMU52" s="68"/>
      <c r="JMV52" s="68"/>
      <c r="JMW52" s="68"/>
      <c r="JMX52" s="68"/>
      <c r="JMY52" s="68"/>
      <c r="JMZ52" s="68"/>
      <c r="JNA52" s="68"/>
      <c r="JNB52" s="68"/>
      <c r="JNC52" s="68"/>
      <c r="JND52" s="68"/>
      <c r="JNE52" s="68"/>
      <c r="JNF52" s="68"/>
      <c r="JNG52" s="68"/>
      <c r="JNH52" s="68"/>
      <c r="JNI52" s="68"/>
      <c r="JNJ52" s="68"/>
      <c r="JNK52" s="68"/>
      <c r="JNL52" s="68"/>
      <c r="JNM52" s="68"/>
      <c r="JNN52" s="68"/>
      <c r="JNO52" s="68"/>
      <c r="JNP52" s="68"/>
      <c r="JNQ52" s="68"/>
      <c r="JNR52" s="68"/>
      <c r="JNS52" s="68"/>
      <c r="JNT52" s="68"/>
      <c r="JNU52" s="68"/>
      <c r="JNV52" s="68"/>
      <c r="JNW52" s="68"/>
      <c r="JNX52" s="68"/>
      <c r="JNY52" s="68"/>
      <c r="JNZ52" s="68"/>
      <c r="JOA52" s="68"/>
      <c r="JOB52" s="68"/>
      <c r="JOC52" s="68"/>
      <c r="JOD52" s="68"/>
      <c r="JOE52" s="68"/>
      <c r="JOF52" s="68"/>
      <c r="JOG52" s="68"/>
      <c r="JOH52" s="68"/>
      <c r="JOI52" s="68"/>
      <c r="JOJ52" s="68"/>
      <c r="JOK52" s="68"/>
      <c r="JOL52" s="68"/>
      <c r="JOM52" s="68"/>
      <c r="JON52" s="68"/>
      <c r="JOO52" s="68"/>
      <c r="JOP52" s="68"/>
      <c r="JOQ52" s="68"/>
      <c r="JOR52" s="68"/>
      <c r="JOS52" s="68"/>
      <c r="JOT52" s="68"/>
      <c r="JOU52" s="68"/>
      <c r="JOV52" s="68"/>
      <c r="JOW52" s="68"/>
      <c r="JOX52" s="68"/>
      <c r="JOY52" s="68"/>
      <c r="JOZ52" s="68"/>
      <c r="JPA52" s="68"/>
      <c r="JPB52" s="68"/>
      <c r="JPC52" s="68"/>
      <c r="JPD52" s="68"/>
      <c r="JPE52" s="68"/>
      <c r="JPF52" s="68"/>
      <c r="JPG52" s="68"/>
      <c r="JPH52" s="68"/>
      <c r="JPI52" s="68"/>
      <c r="JPJ52" s="68"/>
      <c r="JPK52" s="68"/>
      <c r="JPL52" s="68"/>
      <c r="JPM52" s="68"/>
      <c r="JPN52" s="68"/>
      <c r="JPO52" s="68"/>
      <c r="JPP52" s="68"/>
      <c r="JPQ52" s="68"/>
      <c r="JPR52" s="68"/>
      <c r="JPS52" s="68"/>
      <c r="JPT52" s="68"/>
      <c r="JPU52" s="68"/>
      <c r="JPV52" s="68"/>
      <c r="JPW52" s="68"/>
      <c r="JPX52" s="68"/>
      <c r="JPY52" s="68"/>
      <c r="JPZ52" s="68"/>
      <c r="JQA52" s="68"/>
      <c r="JQB52" s="68"/>
      <c r="JQC52" s="68"/>
      <c r="JQD52" s="68"/>
      <c r="JQE52" s="68"/>
      <c r="JQF52" s="68"/>
      <c r="JQG52" s="68"/>
      <c r="JQH52" s="68"/>
      <c r="JQI52" s="68"/>
      <c r="JQJ52" s="68"/>
      <c r="JQK52" s="68"/>
      <c r="JQL52" s="68"/>
      <c r="JQM52" s="68"/>
      <c r="JQN52" s="68"/>
      <c r="JQO52" s="68"/>
      <c r="JQP52" s="68"/>
      <c r="JQQ52" s="68"/>
      <c r="JQR52" s="68"/>
      <c r="JQS52" s="68"/>
      <c r="JQT52" s="68"/>
      <c r="JQU52" s="68"/>
      <c r="JQV52" s="68"/>
      <c r="JQW52" s="68"/>
      <c r="JQX52" s="68"/>
      <c r="JQY52" s="68"/>
      <c r="JQZ52" s="68"/>
      <c r="JRA52" s="68"/>
      <c r="JRB52" s="68"/>
      <c r="JRC52" s="68"/>
      <c r="JRD52" s="68"/>
      <c r="JRE52" s="68"/>
      <c r="JRF52" s="68"/>
      <c r="JRG52" s="68"/>
      <c r="JRH52" s="68"/>
      <c r="JRI52" s="68"/>
      <c r="JRJ52" s="68"/>
      <c r="JRK52" s="68"/>
      <c r="JRL52" s="68"/>
      <c r="JRM52" s="68"/>
      <c r="JRN52" s="68"/>
      <c r="JRO52" s="68"/>
      <c r="JRP52" s="68"/>
      <c r="JRQ52" s="68"/>
      <c r="JRR52" s="68"/>
      <c r="JRS52" s="68"/>
      <c r="JRT52" s="68"/>
      <c r="JRU52" s="68"/>
      <c r="JRV52" s="68"/>
      <c r="JRW52" s="68"/>
      <c r="JRX52" s="68"/>
      <c r="JRY52" s="68"/>
      <c r="JRZ52" s="68"/>
      <c r="JSA52" s="68"/>
      <c r="JSB52" s="68"/>
      <c r="JSC52" s="68"/>
      <c r="JSD52" s="68"/>
      <c r="JSE52" s="68"/>
      <c r="JSF52" s="68"/>
      <c r="JSG52" s="68"/>
      <c r="JSH52" s="68"/>
      <c r="JSI52" s="68"/>
      <c r="JSJ52" s="68"/>
      <c r="JSK52" s="68"/>
      <c r="JSL52" s="68"/>
      <c r="JSM52" s="68"/>
      <c r="JSN52" s="68"/>
      <c r="JSO52" s="68"/>
      <c r="JSP52" s="68"/>
      <c r="JSQ52" s="68"/>
      <c r="JSR52" s="68"/>
      <c r="JSS52" s="68"/>
      <c r="JST52" s="68"/>
      <c r="JSU52" s="68"/>
      <c r="JSV52" s="68"/>
      <c r="JSW52" s="68"/>
      <c r="JSX52" s="68"/>
      <c r="JSY52" s="68"/>
      <c r="JSZ52" s="68"/>
      <c r="JTA52" s="68"/>
      <c r="JTB52" s="68"/>
      <c r="JTC52" s="68"/>
      <c r="JTD52" s="68"/>
      <c r="JTE52" s="68"/>
      <c r="JTF52" s="68"/>
      <c r="JTG52" s="68"/>
      <c r="JTH52" s="68"/>
      <c r="JTI52" s="68"/>
      <c r="JTJ52" s="68"/>
      <c r="JTK52" s="68"/>
      <c r="JTL52" s="68"/>
      <c r="JTM52" s="68"/>
      <c r="JTN52" s="68"/>
      <c r="JTO52" s="68"/>
      <c r="JTP52" s="68"/>
      <c r="JTQ52" s="68"/>
      <c r="JTR52" s="68"/>
      <c r="JTS52" s="68"/>
      <c r="JTT52" s="68"/>
      <c r="JTU52" s="68"/>
      <c r="JTV52" s="68"/>
      <c r="JTW52" s="68"/>
      <c r="JTX52" s="68"/>
      <c r="JTY52" s="68"/>
      <c r="JTZ52" s="68"/>
      <c r="JUA52" s="68"/>
      <c r="JUB52" s="68"/>
      <c r="JUC52" s="68"/>
      <c r="JUD52" s="68"/>
      <c r="JUE52" s="68"/>
      <c r="JUF52" s="68"/>
      <c r="JUG52" s="68"/>
      <c r="JUH52" s="68"/>
      <c r="JUI52" s="68"/>
      <c r="JUJ52" s="68"/>
      <c r="JUK52" s="68"/>
      <c r="JUL52" s="68"/>
      <c r="JUM52" s="68"/>
      <c r="JUN52" s="68"/>
      <c r="JUO52" s="68"/>
      <c r="JUP52" s="68"/>
      <c r="JUQ52" s="68"/>
      <c r="JUR52" s="68"/>
      <c r="JUS52" s="68"/>
      <c r="JUT52" s="68"/>
      <c r="JUU52" s="68"/>
      <c r="JUV52" s="68"/>
      <c r="JUW52" s="68"/>
      <c r="JUX52" s="68"/>
      <c r="JUY52" s="68"/>
      <c r="JUZ52" s="68"/>
      <c r="JVA52" s="68"/>
      <c r="JVB52" s="68"/>
      <c r="JVC52" s="68"/>
      <c r="JVD52" s="68"/>
      <c r="JVE52" s="68"/>
      <c r="JVF52" s="68"/>
      <c r="JVG52" s="68"/>
      <c r="JVH52" s="68"/>
      <c r="JVI52" s="68"/>
      <c r="JVJ52" s="68"/>
      <c r="JVK52" s="68"/>
      <c r="JVL52" s="68"/>
      <c r="JVM52" s="68"/>
      <c r="JVN52" s="68"/>
      <c r="JVO52" s="68"/>
      <c r="JVP52" s="68"/>
      <c r="JVQ52" s="68"/>
      <c r="JVR52" s="68"/>
      <c r="JVS52" s="68"/>
      <c r="JVT52" s="68"/>
      <c r="JVU52" s="68"/>
      <c r="JVV52" s="68"/>
      <c r="JVW52" s="68"/>
      <c r="JVX52" s="68"/>
      <c r="JVY52" s="68"/>
      <c r="JVZ52" s="68"/>
      <c r="JWA52" s="68"/>
      <c r="JWB52" s="68"/>
      <c r="JWC52" s="68"/>
      <c r="JWD52" s="68"/>
      <c r="JWE52" s="68"/>
      <c r="JWF52" s="68"/>
      <c r="JWG52" s="68"/>
      <c r="JWH52" s="68"/>
      <c r="JWI52" s="68"/>
      <c r="JWJ52" s="68"/>
      <c r="JWK52" s="68"/>
      <c r="JWL52" s="68"/>
      <c r="JWM52" s="68"/>
      <c r="JWN52" s="68"/>
      <c r="JWO52" s="68"/>
      <c r="JWP52" s="68"/>
      <c r="JWQ52" s="68"/>
      <c r="JWR52" s="68"/>
      <c r="JWS52" s="68"/>
      <c r="JWT52" s="68"/>
      <c r="JWU52" s="68"/>
      <c r="JWV52" s="68"/>
      <c r="JWW52" s="68"/>
      <c r="JWX52" s="68"/>
      <c r="JWY52" s="68"/>
      <c r="JWZ52" s="68"/>
      <c r="JXA52" s="68"/>
      <c r="JXB52" s="68"/>
      <c r="JXC52" s="68"/>
      <c r="JXD52" s="68"/>
      <c r="JXE52" s="68"/>
      <c r="JXF52" s="68"/>
      <c r="JXG52" s="68"/>
      <c r="JXH52" s="68"/>
      <c r="JXI52" s="68"/>
      <c r="JXJ52" s="68"/>
      <c r="JXK52" s="68"/>
      <c r="JXL52" s="68"/>
      <c r="JXM52" s="68"/>
      <c r="JXN52" s="68"/>
      <c r="JXO52" s="68"/>
      <c r="JXP52" s="68"/>
      <c r="JXQ52" s="68"/>
      <c r="JXR52" s="68"/>
      <c r="JXS52" s="68"/>
      <c r="JXT52" s="68"/>
      <c r="JXU52" s="68"/>
      <c r="JXV52" s="68"/>
      <c r="JXW52" s="68"/>
      <c r="JXX52" s="68"/>
      <c r="JXY52" s="68"/>
      <c r="JXZ52" s="68"/>
      <c r="JYA52" s="68"/>
      <c r="JYB52" s="68"/>
      <c r="JYC52" s="68"/>
      <c r="JYD52" s="68"/>
      <c r="JYE52" s="68"/>
      <c r="JYF52" s="68"/>
      <c r="JYG52" s="68"/>
      <c r="JYH52" s="68"/>
      <c r="JYI52" s="68"/>
      <c r="JYJ52" s="68"/>
      <c r="JYK52" s="68"/>
      <c r="JYL52" s="68"/>
      <c r="JYM52" s="68"/>
      <c r="JYN52" s="68"/>
      <c r="JYO52" s="68"/>
      <c r="JYP52" s="68"/>
      <c r="JYQ52" s="68"/>
      <c r="JYR52" s="68"/>
      <c r="JYS52" s="68"/>
      <c r="JYT52" s="68"/>
      <c r="JYU52" s="68"/>
      <c r="JYV52" s="68"/>
      <c r="JYW52" s="68"/>
      <c r="JYX52" s="68"/>
      <c r="JYY52" s="68"/>
      <c r="JYZ52" s="68"/>
      <c r="JZA52" s="68"/>
      <c r="JZB52" s="68"/>
      <c r="JZC52" s="68"/>
      <c r="JZD52" s="68"/>
      <c r="JZE52" s="68"/>
      <c r="JZF52" s="68"/>
      <c r="JZG52" s="68"/>
      <c r="JZH52" s="68"/>
      <c r="JZI52" s="68"/>
      <c r="JZJ52" s="68"/>
      <c r="JZK52" s="68"/>
      <c r="JZL52" s="68"/>
      <c r="JZM52" s="68"/>
      <c r="JZN52" s="68"/>
      <c r="JZO52" s="68"/>
      <c r="JZP52" s="68"/>
      <c r="JZQ52" s="68"/>
      <c r="JZR52" s="68"/>
      <c r="JZS52" s="68"/>
      <c r="JZT52" s="68"/>
      <c r="JZU52" s="68"/>
      <c r="JZV52" s="68"/>
      <c r="JZW52" s="68"/>
      <c r="JZX52" s="68"/>
      <c r="JZY52" s="68"/>
      <c r="JZZ52" s="68"/>
      <c r="KAA52" s="68"/>
      <c r="KAB52" s="68"/>
      <c r="KAC52" s="68"/>
      <c r="KAD52" s="68"/>
      <c r="KAE52" s="68"/>
      <c r="KAF52" s="68"/>
      <c r="KAG52" s="68"/>
      <c r="KAH52" s="68"/>
      <c r="KAI52" s="68"/>
      <c r="KAJ52" s="68"/>
      <c r="KAK52" s="68"/>
      <c r="KAL52" s="68"/>
      <c r="KAM52" s="68"/>
      <c r="KAN52" s="68"/>
      <c r="KAO52" s="68"/>
      <c r="KAP52" s="68"/>
      <c r="KAQ52" s="68"/>
      <c r="KAR52" s="68"/>
      <c r="KAS52" s="68"/>
      <c r="KAT52" s="68"/>
      <c r="KAU52" s="68"/>
      <c r="KAV52" s="68"/>
      <c r="KAW52" s="68"/>
      <c r="KAX52" s="68"/>
      <c r="KAY52" s="68"/>
      <c r="KAZ52" s="68"/>
      <c r="KBA52" s="68"/>
      <c r="KBB52" s="68"/>
      <c r="KBC52" s="68"/>
      <c r="KBD52" s="68"/>
      <c r="KBE52" s="68"/>
      <c r="KBF52" s="68"/>
      <c r="KBG52" s="68"/>
      <c r="KBH52" s="68"/>
      <c r="KBI52" s="68"/>
      <c r="KBJ52" s="68"/>
      <c r="KBK52" s="68"/>
      <c r="KBL52" s="68"/>
      <c r="KBM52" s="68"/>
      <c r="KBN52" s="68"/>
      <c r="KBO52" s="68"/>
      <c r="KBP52" s="68"/>
      <c r="KBQ52" s="68"/>
      <c r="KBR52" s="68"/>
      <c r="KBS52" s="68"/>
      <c r="KBT52" s="68"/>
      <c r="KBU52" s="68"/>
      <c r="KBV52" s="68"/>
      <c r="KBW52" s="68"/>
      <c r="KBX52" s="68"/>
      <c r="KBY52" s="68"/>
      <c r="KBZ52" s="68"/>
      <c r="KCA52" s="68"/>
      <c r="KCB52" s="68"/>
      <c r="KCC52" s="68"/>
      <c r="KCD52" s="68"/>
      <c r="KCE52" s="68"/>
      <c r="KCF52" s="68"/>
      <c r="KCG52" s="68"/>
      <c r="KCH52" s="68"/>
      <c r="KCI52" s="68"/>
      <c r="KCJ52" s="68"/>
      <c r="KCK52" s="68"/>
      <c r="KCL52" s="68"/>
      <c r="KCM52" s="68"/>
      <c r="KCN52" s="68"/>
      <c r="KCO52" s="68"/>
      <c r="KCP52" s="68"/>
      <c r="KCQ52" s="68"/>
      <c r="KCR52" s="68"/>
      <c r="KCS52" s="68"/>
      <c r="KCT52" s="68"/>
      <c r="KCU52" s="68"/>
      <c r="KCV52" s="68"/>
      <c r="KCW52" s="68"/>
      <c r="KCX52" s="68"/>
      <c r="KCY52" s="68"/>
      <c r="KCZ52" s="68"/>
      <c r="KDA52" s="68"/>
      <c r="KDB52" s="68"/>
      <c r="KDC52" s="68"/>
      <c r="KDD52" s="68"/>
      <c r="KDE52" s="68"/>
      <c r="KDF52" s="68"/>
      <c r="KDG52" s="68"/>
      <c r="KDH52" s="68"/>
      <c r="KDI52" s="68"/>
      <c r="KDJ52" s="68"/>
      <c r="KDK52" s="68"/>
      <c r="KDL52" s="68"/>
      <c r="KDM52" s="68"/>
      <c r="KDN52" s="68"/>
      <c r="KDO52" s="68"/>
      <c r="KDP52" s="68"/>
      <c r="KDQ52" s="68"/>
      <c r="KDR52" s="68"/>
      <c r="KDS52" s="68"/>
      <c r="KDT52" s="68"/>
      <c r="KDU52" s="68"/>
      <c r="KDV52" s="68"/>
      <c r="KDW52" s="68"/>
      <c r="KDX52" s="68"/>
      <c r="KDY52" s="68"/>
      <c r="KDZ52" s="68"/>
      <c r="KEA52" s="68"/>
      <c r="KEB52" s="68"/>
      <c r="KEC52" s="68"/>
      <c r="KED52" s="68"/>
      <c r="KEE52" s="68"/>
      <c r="KEF52" s="68"/>
      <c r="KEG52" s="68"/>
      <c r="KEH52" s="68"/>
      <c r="KEI52" s="68"/>
      <c r="KEJ52" s="68"/>
      <c r="KEK52" s="68"/>
      <c r="KEL52" s="68"/>
      <c r="KEM52" s="68"/>
      <c r="KEN52" s="68"/>
      <c r="KEO52" s="68"/>
      <c r="KEP52" s="68"/>
      <c r="KEQ52" s="68"/>
      <c r="KER52" s="68"/>
      <c r="KES52" s="68"/>
      <c r="KET52" s="68"/>
      <c r="KEU52" s="68"/>
      <c r="KEV52" s="68"/>
      <c r="KEW52" s="68"/>
      <c r="KEX52" s="68"/>
      <c r="KEY52" s="68"/>
      <c r="KEZ52" s="68"/>
      <c r="KFA52" s="68"/>
      <c r="KFB52" s="68"/>
      <c r="KFC52" s="68"/>
      <c r="KFD52" s="68"/>
      <c r="KFE52" s="68"/>
      <c r="KFF52" s="68"/>
      <c r="KFG52" s="68"/>
      <c r="KFH52" s="68"/>
      <c r="KFI52" s="68"/>
      <c r="KFJ52" s="68"/>
      <c r="KFK52" s="68"/>
      <c r="KFL52" s="68"/>
      <c r="KFM52" s="68"/>
      <c r="KFN52" s="68"/>
      <c r="KFO52" s="68"/>
      <c r="KFP52" s="68"/>
      <c r="KFQ52" s="68"/>
      <c r="KFR52" s="68"/>
      <c r="KFS52" s="68"/>
      <c r="KFT52" s="68"/>
      <c r="KFU52" s="68"/>
      <c r="KFV52" s="68"/>
      <c r="KFW52" s="68"/>
      <c r="KFX52" s="68"/>
      <c r="KFY52" s="68"/>
      <c r="KFZ52" s="68"/>
      <c r="KGA52" s="68"/>
      <c r="KGB52" s="68"/>
      <c r="KGC52" s="68"/>
      <c r="KGD52" s="68"/>
      <c r="KGE52" s="68"/>
      <c r="KGF52" s="68"/>
      <c r="KGG52" s="68"/>
      <c r="KGH52" s="68"/>
      <c r="KGI52" s="68"/>
      <c r="KGJ52" s="68"/>
      <c r="KGK52" s="68"/>
      <c r="KGL52" s="68"/>
      <c r="KGM52" s="68"/>
      <c r="KGN52" s="68"/>
      <c r="KGO52" s="68"/>
      <c r="KGP52" s="68"/>
      <c r="KGQ52" s="68"/>
      <c r="KGR52" s="68"/>
      <c r="KGS52" s="68"/>
      <c r="KGT52" s="68"/>
      <c r="KGU52" s="68"/>
      <c r="KGV52" s="68"/>
      <c r="KGW52" s="68"/>
      <c r="KGX52" s="68"/>
      <c r="KGY52" s="68"/>
      <c r="KGZ52" s="68"/>
      <c r="KHA52" s="68"/>
      <c r="KHB52" s="68"/>
      <c r="KHC52" s="68"/>
      <c r="KHD52" s="68"/>
      <c r="KHE52" s="68"/>
      <c r="KHF52" s="68"/>
      <c r="KHG52" s="68"/>
      <c r="KHH52" s="68"/>
      <c r="KHI52" s="68"/>
      <c r="KHJ52" s="68"/>
      <c r="KHK52" s="68"/>
      <c r="KHL52" s="68"/>
      <c r="KHM52" s="68"/>
      <c r="KHN52" s="68"/>
      <c r="KHO52" s="68"/>
      <c r="KHP52" s="68"/>
      <c r="KHQ52" s="68"/>
      <c r="KHR52" s="68"/>
      <c r="KHS52" s="68"/>
      <c r="KHT52" s="68"/>
      <c r="KHU52" s="68"/>
      <c r="KHV52" s="68"/>
      <c r="KHW52" s="68"/>
      <c r="KHX52" s="68"/>
      <c r="KHY52" s="68"/>
      <c r="KHZ52" s="68"/>
      <c r="KIA52" s="68"/>
      <c r="KIB52" s="68"/>
      <c r="KIC52" s="68"/>
      <c r="KID52" s="68"/>
      <c r="KIE52" s="68"/>
      <c r="KIF52" s="68"/>
      <c r="KIG52" s="68"/>
      <c r="KIH52" s="68"/>
      <c r="KII52" s="68"/>
      <c r="KIJ52" s="68"/>
      <c r="KIK52" s="68"/>
      <c r="KIL52" s="68"/>
      <c r="KIM52" s="68"/>
      <c r="KIN52" s="68"/>
      <c r="KIO52" s="68"/>
      <c r="KIP52" s="68"/>
      <c r="KIQ52" s="68"/>
      <c r="KIR52" s="68"/>
      <c r="KIS52" s="68"/>
      <c r="KIT52" s="68"/>
      <c r="KIU52" s="68"/>
      <c r="KIV52" s="68"/>
      <c r="KIW52" s="68"/>
      <c r="KIX52" s="68"/>
      <c r="KIY52" s="68"/>
      <c r="KIZ52" s="68"/>
      <c r="KJA52" s="68"/>
      <c r="KJB52" s="68"/>
      <c r="KJC52" s="68"/>
      <c r="KJD52" s="68"/>
      <c r="KJE52" s="68"/>
      <c r="KJF52" s="68"/>
      <c r="KJG52" s="68"/>
      <c r="KJH52" s="68"/>
      <c r="KJI52" s="68"/>
      <c r="KJJ52" s="68"/>
      <c r="KJK52" s="68"/>
      <c r="KJL52" s="68"/>
      <c r="KJM52" s="68"/>
      <c r="KJN52" s="68"/>
      <c r="KJO52" s="68"/>
      <c r="KJP52" s="68"/>
      <c r="KJQ52" s="68"/>
      <c r="KJR52" s="68"/>
      <c r="KJS52" s="68"/>
      <c r="KJT52" s="68"/>
      <c r="KJU52" s="68"/>
      <c r="KJV52" s="68"/>
      <c r="KJW52" s="68"/>
      <c r="KJX52" s="68"/>
      <c r="KJY52" s="68"/>
      <c r="KJZ52" s="68"/>
      <c r="KKA52" s="68"/>
      <c r="KKB52" s="68"/>
      <c r="KKC52" s="68"/>
      <c r="KKD52" s="68"/>
      <c r="KKE52" s="68"/>
      <c r="KKF52" s="68"/>
      <c r="KKG52" s="68"/>
      <c r="KKH52" s="68"/>
      <c r="KKI52" s="68"/>
      <c r="KKJ52" s="68"/>
      <c r="KKK52" s="68"/>
      <c r="KKL52" s="68"/>
      <c r="KKM52" s="68"/>
      <c r="KKN52" s="68"/>
      <c r="KKO52" s="68"/>
      <c r="KKP52" s="68"/>
      <c r="KKQ52" s="68"/>
      <c r="KKR52" s="68"/>
      <c r="KKS52" s="68"/>
      <c r="KKT52" s="68"/>
      <c r="KKU52" s="68"/>
      <c r="KKV52" s="68"/>
      <c r="KKW52" s="68"/>
      <c r="KKX52" s="68"/>
      <c r="KKY52" s="68"/>
      <c r="KKZ52" s="68"/>
      <c r="KLA52" s="68"/>
      <c r="KLB52" s="68"/>
      <c r="KLC52" s="68"/>
      <c r="KLD52" s="68"/>
      <c r="KLE52" s="68"/>
      <c r="KLF52" s="68"/>
      <c r="KLG52" s="68"/>
      <c r="KLH52" s="68"/>
      <c r="KLI52" s="68"/>
      <c r="KLJ52" s="68"/>
      <c r="KLK52" s="68"/>
      <c r="KLL52" s="68"/>
      <c r="KLM52" s="68"/>
      <c r="KLN52" s="68"/>
      <c r="KLO52" s="68"/>
      <c r="KLP52" s="68"/>
      <c r="KLQ52" s="68"/>
      <c r="KLR52" s="68"/>
      <c r="KLS52" s="68"/>
      <c r="KLT52" s="68"/>
      <c r="KLU52" s="68"/>
      <c r="KLV52" s="68"/>
      <c r="KLW52" s="68"/>
      <c r="KLX52" s="68"/>
      <c r="KLY52" s="68"/>
      <c r="KLZ52" s="68"/>
      <c r="KMA52" s="68"/>
      <c r="KMB52" s="68"/>
      <c r="KMC52" s="68"/>
      <c r="KMD52" s="68"/>
      <c r="KME52" s="68"/>
      <c r="KMF52" s="68"/>
      <c r="KMG52" s="68"/>
      <c r="KMH52" s="68"/>
      <c r="KMI52" s="68"/>
      <c r="KMJ52" s="68"/>
      <c r="KMK52" s="68"/>
      <c r="KML52" s="68"/>
      <c r="KMM52" s="68"/>
      <c r="KMN52" s="68"/>
      <c r="KMO52" s="68"/>
      <c r="KMP52" s="68"/>
      <c r="KMQ52" s="68"/>
      <c r="KMR52" s="68"/>
      <c r="KMS52" s="68"/>
      <c r="KMT52" s="68"/>
      <c r="KMU52" s="68"/>
      <c r="KMV52" s="68"/>
      <c r="KMW52" s="68"/>
      <c r="KMX52" s="68"/>
      <c r="KMY52" s="68"/>
      <c r="KMZ52" s="68"/>
      <c r="KNA52" s="68"/>
      <c r="KNB52" s="68"/>
      <c r="KNC52" s="68"/>
      <c r="KND52" s="68"/>
      <c r="KNE52" s="68"/>
      <c r="KNF52" s="68"/>
      <c r="KNG52" s="68"/>
      <c r="KNH52" s="68"/>
      <c r="KNI52" s="68"/>
      <c r="KNJ52" s="68"/>
      <c r="KNK52" s="68"/>
      <c r="KNL52" s="68"/>
      <c r="KNM52" s="68"/>
      <c r="KNN52" s="68"/>
      <c r="KNO52" s="68"/>
      <c r="KNP52" s="68"/>
      <c r="KNQ52" s="68"/>
      <c r="KNR52" s="68"/>
      <c r="KNS52" s="68"/>
      <c r="KNT52" s="68"/>
      <c r="KNU52" s="68"/>
      <c r="KNV52" s="68"/>
      <c r="KNW52" s="68"/>
      <c r="KNX52" s="68"/>
      <c r="KNY52" s="68"/>
      <c r="KNZ52" s="68"/>
      <c r="KOA52" s="68"/>
      <c r="KOB52" s="68"/>
      <c r="KOC52" s="68"/>
      <c r="KOD52" s="68"/>
      <c r="KOE52" s="68"/>
      <c r="KOF52" s="68"/>
      <c r="KOG52" s="68"/>
      <c r="KOH52" s="68"/>
      <c r="KOI52" s="68"/>
      <c r="KOJ52" s="68"/>
      <c r="KOK52" s="68"/>
      <c r="KOL52" s="68"/>
      <c r="KOM52" s="68"/>
      <c r="KON52" s="68"/>
      <c r="KOO52" s="68"/>
      <c r="KOP52" s="68"/>
      <c r="KOQ52" s="68"/>
      <c r="KOR52" s="68"/>
      <c r="KOS52" s="68"/>
      <c r="KOT52" s="68"/>
      <c r="KOU52" s="68"/>
      <c r="KOV52" s="68"/>
      <c r="KOW52" s="68"/>
      <c r="KOX52" s="68"/>
      <c r="KOY52" s="68"/>
      <c r="KOZ52" s="68"/>
      <c r="KPA52" s="68"/>
      <c r="KPB52" s="68"/>
      <c r="KPC52" s="68"/>
      <c r="KPD52" s="68"/>
      <c r="KPE52" s="68"/>
      <c r="KPF52" s="68"/>
      <c r="KPG52" s="68"/>
      <c r="KPH52" s="68"/>
      <c r="KPI52" s="68"/>
      <c r="KPJ52" s="68"/>
      <c r="KPK52" s="68"/>
      <c r="KPL52" s="68"/>
      <c r="KPM52" s="68"/>
      <c r="KPN52" s="68"/>
      <c r="KPO52" s="68"/>
      <c r="KPP52" s="68"/>
      <c r="KPQ52" s="68"/>
      <c r="KPR52" s="68"/>
      <c r="KPS52" s="68"/>
      <c r="KPT52" s="68"/>
      <c r="KPU52" s="68"/>
      <c r="KPV52" s="68"/>
      <c r="KPW52" s="68"/>
      <c r="KPX52" s="68"/>
      <c r="KPY52" s="68"/>
      <c r="KPZ52" s="68"/>
      <c r="KQA52" s="68"/>
      <c r="KQB52" s="68"/>
      <c r="KQC52" s="68"/>
      <c r="KQD52" s="68"/>
      <c r="KQE52" s="68"/>
      <c r="KQF52" s="68"/>
      <c r="KQG52" s="68"/>
      <c r="KQH52" s="68"/>
      <c r="KQI52" s="68"/>
      <c r="KQJ52" s="68"/>
      <c r="KQK52" s="68"/>
      <c r="KQL52" s="68"/>
      <c r="KQM52" s="68"/>
      <c r="KQN52" s="68"/>
      <c r="KQO52" s="68"/>
      <c r="KQP52" s="68"/>
      <c r="KQQ52" s="68"/>
      <c r="KQR52" s="68"/>
      <c r="KQS52" s="68"/>
      <c r="KQT52" s="68"/>
      <c r="KQU52" s="68"/>
      <c r="KQV52" s="68"/>
      <c r="KQW52" s="68"/>
      <c r="KQX52" s="68"/>
      <c r="KQY52" s="68"/>
      <c r="KQZ52" s="68"/>
      <c r="KRA52" s="68"/>
      <c r="KRB52" s="68"/>
      <c r="KRC52" s="68"/>
      <c r="KRD52" s="68"/>
      <c r="KRE52" s="68"/>
      <c r="KRF52" s="68"/>
      <c r="KRG52" s="68"/>
      <c r="KRH52" s="68"/>
      <c r="KRI52" s="68"/>
      <c r="KRJ52" s="68"/>
      <c r="KRK52" s="68"/>
      <c r="KRL52" s="68"/>
      <c r="KRM52" s="68"/>
      <c r="KRN52" s="68"/>
      <c r="KRO52" s="68"/>
      <c r="KRP52" s="68"/>
      <c r="KRQ52" s="68"/>
      <c r="KRR52" s="68"/>
      <c r="KRS52" s="68"/>
      <c r="KRT52" s="68"/>
      <c r="KRU52" s="68"/>
      <c r="KRV52" s="68"/>
      <c r="KRW52" s="68"/>
      <c r="KRX52" s="68"/>
      <c r="KRY52" s="68"/>
      <c r="KRZ52" s="68"/>
      <c r="KSA52" s="68"/>
      <c r="KSB52" s="68"/>
      <c r="KSC52" s="68"/>
      <c r="KSD52" s="68"/>
      <c r="KSE52" s="68"/>
      <c r="KSF52" s="68"/>
      <c r="KSG52" s="68"/>
      <c r="KSH52" s="68"/>
      <c r="KSI52" s="68"/>
      <c r="KSJ52" s="68"/>
      <c r="KSK52" s="68"/>
      <c r="KSL52" s="68"/>
      <c r="KSM52" s="68"/>
      <c r="KSN52" s="68"/>
      <c r="KSO52" s="68"/>
      <c r="KSP52" s="68"/>
      <c r="KSQ52" s="68"/>
      <c r="KSR52" s="68"/>
      <c r="KSS52" s="68"/>
      <c r="KST52" s="68"/>
      <c r="KSU52" s="68"/>
      <c r="KSV52" s="68"/>
      <c r="KSW52" s="68"/>
      <c r="KSX52" s="68"/>
      <c r="KSY52" s="68"/>
      <c r="KSZ52" s="68"/>
      <c r="KTA52" s="68"/>
      <c r="KTB52" s="68"/>
      <c r="KTC52" s="68"/>
      <c r="KTD52" s="68"/>
      <c r="KTE52" s="68"/>
      <c r="KTF52" s="68"/>
      <c r="KTG52" s="68"/>
      <c r="KTH52" s="68"/>
      <c r="KTI52" s="68"/>
      <c r="KTJ52" s="68"/>
      <c r="KTK52" s="68"/>
      <c r="KTL52" s="68"/>
      <c r="KTM52" s="68"/>
      <c r="KTN52" s="68"/>
      <c r="KTO52" s="68"/>
      <c r="KTP52" s="68"/>
      <c r="KTQ52" s="68"/>
      <c r="KTR52" s="68"/>
      <c r="KTS52" s="68"/>
      <c r="KTT52" s="68"/>
      <c r="KTU52" s="68"/>
      <c r="KTV52" s="68"/>
      <c r="KTW52" s="68"/>
      <c r="KTX52" s="68"/>
      <c r="KTY52" s="68"/>
      <c r="KTZ52" s="68"/>
      <c r="KUA52" s="68"/>
      <c r="KUB52" s="68"/>
      <c r="KUC52" s="68"/>
      <c r="KUD52" s="68"/>
      <c r="KUE52" s="68"/>
      <c r="KUF52" s="68"/>
      <c r="KUG52" s="68"/>
      <c r="KUH52" s="68"/>
      <c r="KUI52" s="68"/>
      <c r="KUJ52" s="68"/>
      <c r="KUK52" s="68"/>
      <c r="KUL52" s="68"/>
      <c r="KUM52" s="68"/>
      <c r="KUN52" s="68"/>
      <c r="KUO52" s="68"/>
      <c r="KUP52" s="68"/>
      <c r="KUQ52" s="68"/>
      <c r="KUR52" s="68"/>
      <c r="KUS52" s="68"/>
      <c r="KUT52" s="68"/>
      <c r="KUU52" s="68"/>
      <c r="KUV52" s="68"/>
      <c r="KUW52" s="68"/>
      <c r="KUX52" s="68"/>
      <c r="KUY52" s="68"/>
      <c r="KUZ52" s="68"/>
      <c r="KVA52" s="68"/>
      <c r="KVB52" s="68"/>
      <c r="KVC52" s="68"/>
      <c r="KVD52" s="68"/>
      <c r="KVE52" s="68"/>
      <c r="KVF52" s="68"/>
      <c r="KVG52" s="68"/>
      <c r="KVH52" s="68"/>
      <c r="KVI52" s="68"/>
      <c r="KVJ52" s="68"/>
      <c r="KVK52" s="68"/>
      <c r="KVL52" s="68"/>
      <c r="KVM52" s="68"/>
      <c r="KVN52" s="68"/>
      <c r="KVO52" s="68"/>
      <c r="KVP52" s="68"/>
      <c r="KVQ52" s="68"/>
      <c r="KVR52" s="68"/>
      <c r="KVS52" s="68"/>
      <c r="KVT52" s="68"/>
      <c r="KVU52" s="68"/>
      <c r="KVV52" s="68"/>
      <c r="KVW52" s="68"/>
      <c r="KVX52" s="68"/>
      <c r="KVY52" s="68"/>
      <c r="KVZ52" s="68"/>
      <c r="KWA52" s="68"/>
      <c r="KWB52" s="68"/>
      <c r="KWC52" s="68"/>
      <c r="KWD52" s="68"/>
      <c r="KWE52" s="68"/>
      <c r="KWF52" s="68"/>
      <c r="KWG52" s="68"/>
      <c r="KWH52" s="68"/>
      <c r="KWI52" s="68"/>
      <c r="KWJ52" s="68"/>
      <c r="KWK52" s="68"/>
      <c r="KWL52" s="68"/>
      <c r="KWM52" s="68"/>
      <c r="KWN52" s="68"/>
      <c r="KWO52" s="68"/>
      <c r="KWP52" s="68"/>
      <c r="KWQ52" s="68"/>
      <c r="KWR52" s="68"/>
      <c r="KWS52" s="68"/>
      <c r="KWT52" s="68"/>
      <c r="KWU52" s="68"/>
      <c r="KWV52" s="68"/>
      <c r="KWW52" s="68"/>
      <c r="KWX52" s="68"/>
      <c r="KWY52" s="68"/>
      <c r="KWZ52" s="68"/>
      <c r="KXA52" s="68"/>
      <c r="KXB52" s="68"/>
      <c r="KXC52" s="68"/>
      <c r="KXD52" s="68"/>
      <c r="KXE52" s="68"/>
      <c r="KXF52" s="68"/>
      <c r="KXG52" s="68"/>
      <c r="KXH52" s="68"/>
      <c r="KXI52" s="68"/>
      <c r="KXJ52" s="68"/>
      <c r="KXK52" s="68"/>
      <c r="KXL52" s="68"/>
      <c r="KXM52" s="68"/>
      <c r="KXN52" s="68"/>
      <c r="KXO52" s="68"/>
      <c r="KXP52" s="68"/>
      <c r="KXQ52" s="68"/>
      <c r="KXR52" s="68"/>
      <c r="KXS52" s="68"/>
      <c r="KXT52" s="68"/>
      <c r="KXU52" s="68"/>
      <c r="KXV52" s="68"/>
      <c r="KXW52" s="68"/>
      <c r="KXX52" s="68"/>
      <c r="KXY52" s="68"/>
      <c r="KXZ52" s="68"/>
      <c r="KYA52" s="68"/>
      <c r="KYB52" s="68"/>
      <c r="KYC52" s="68"/>
      <c r="KYD52" s="68"/>
      <c r="KYE52" s="68"/>
      <c r="KYF52" s="68"/>
      <c r="KYG52" s="68"/>
      <c r="KYH52" s="68"/>
      <c r="KYI52" s="68"/>
      <c r="KYJ52" s="68"/>
      <c r="KYK52" s="68"/>
      <c r="KYL52" s="68"/>
      <c r="KYM52" s="68"/>
      <c r="KYN52" s="68"/>
      <c r="KYO52" s="68"/>
      <c r="KYP52" s="68"/>
      <c r="KYQ52" s="68"/>
      <c r="KYR52" s="68"/>
      <c r="KYS52" s="68"/>
      <c r="KYT52" s="68"/>
      <c r="KYU52" s="68"/>
      <c r="KYV52" s="68"/>
      <c r="KYW52" s="68"/>
      <c r="KYX52" s="68"/>
      <c r="KYY52" s="68"/>
      <c r="KYZ52" s="68"/>
      <c r="KZA52" s="68"/>
      <c r="KZB52" s="68"/>
      <c r="KZC52" s="68"/>
      <c r="KZD52" s="68"/>
      <c r="KZE52" s="68"/>
      <c r="KZF52" s="68"/>
      <c r="KZG52" s="68"/>
      <c r="KZH52" s="68"/>
      <c r="KZI52" s="68"/>
      <c r="KZJ52" s="68"/>
      <c r="KZK52" s="68"/>
      <c r="KZL52" s="68"/>
      <c r="KZM52" s="68"/>
      <c r="KZN52" s="68"/>
      <c r="KZO52" s="68"/>
      <c r="KZP52" s="68"/>
      <c r="KZQ52" s="68"/>
      <c r="KZR52" s="68"/>
      <c r="KZS52" s="68"/>
      <c r="KZT52" s="68"/>
      <c r="KZU52" s="68"/>
      <c r="KZV52" s="68"/>
      <c r="KZW52" s="68"/>
      <c r="KZX52" s="68"/>
      <c r="KZY52" s="68"/>
      <c r="KZZ52" s="68"/>
      <c r="LAA52" s="68"/>
      <c r="LAB52" s="68"/>
      <c r="LAC52" s="68"/>
      <c r="LAD52" s="68"/>
      <c r="LAE52" s="68"/>
      <c r="LAF52" s="68"/>
      <c r="LAG52" s="68"/>
      <c r="LAH52" s="68"/>
      <c r="LAI52" s="68"/>
      <c r="LAJ52" s="68"/>
      <c r="LAK52" s="68"/>
      <c r="LAL52" s="68"/>
      <c r="LAM52" s="68"/>
      <c r="LAN52" s="68"/>
      <c r="LAO52" s="68"/>
      <c r="LAP52" s="68"/>
      <c r="LAQ52" s="68"/>
      <c r="LAR52" s="68"/>
      <c r="LAS52" s="68"/>
      <c r="LAT52" s="68"/>
      <c r="LAU52" s="68"/>
      <c r="LAV52" s="68"/>
      <c r="LAW52" s="68"/>
      <c r="LAX52" s="68"/>
      <c r="LAY52" s="68"/>
      <c r="LAZ52" s="68"/>
      <c r="LBA52" s="68"/>
      <c r="LBB52" s="68"/>
      <c r="LBC52" s="68"/>
      <c r="LBD52" s="68"/>
      <c r="LBE52" s="68"/>
      <c r="LBF52" s="68"/>
      <c r="LBG52" s="68"/>
      <c r="LBH52" s="68"/>
      <c r="LBI52" s="68"/>
      <c r="LBJ52" s="68"/>
      <c r="LBK52" s="68"/>
      <c r="LBL52" s="68"/>
      <c r="LBM52" s="68"/>
      <c r="LBN52" s="68"/>
      <c r="LBO52" s="68"/>
      <c r="LBP52" s="68"/>
      <c r="LBQ52" s="68"/>
      <c r="LBR52" s="68"/>
      <c r="LBS52" s="68"/>
      <c r="LBT52" s="68"/>
      <c r="LBU52" s="68"/>
      <c r="LBV52" s="68"/>
      <c r="LBW52" s="68"/>
      <c r="LBX52" s="68"/>
      <c r="LBY52" s="68"/>
      <c r="LBZ52" s="68"/>
      <c r="LCA52" s="68"/>
      <c r="LCB52" s="68"/>
      <c r="LCC52" s="68"/>
      <c r="LCD52" s="68"/>
      <c r="LCE52" s="68"/>
      <c r="LCF52" s="68"/>
      <c r="LCG52" s="68"/>
      <c r="LCH52" s="68"/>
      <c r="LCI52" s="68"/>
      <c r="LCJ52" s="68"/>
      <c r="LCK52" s="68"/>
      <c r="LCL52" s="68"/>
      <c r="LCM52" s="68"/>
      <c r="LCN52" s="68"/>
      <c r="LCO52" s="68"/>
      <c r="LCP52" s="68"/>
      <c r="LCQ52" s="68"/>
      <c r="LCR52" s="68"/>
      <c r="LCS52" s="68"/>
      <c r="LCT52" s="68"/>
      <c r="LCU52" s="68"/>
      <c r="LCV52" s="68"/>
      <c r="LCW52" s="68"/>
      <c r="LCX52" s="68"/>
      <c r="LCY52" s="68"/>
      <c r="LCZ52" s="68"/>
      <c r="LDA52" s="68"/>
      <c r="LDB52" s="68"/>
      <c r="LDC52" s="68"/>
      <c r="LDD52" s="68"/>
      <c r="LDE52" s="68"/>
      <c r="LDF52" s="68"/>
      <c r="LDG52" s="68"/>
      <c r="LDH52" s="68"/>
      <c r="LDI52" s="68"/>
      <c r="LDJ52" s="68"/>
      <c r="LDK52" s="68"/>
      <c r="LDL52" s="68"/>
      <c r="LDM52" s="68"/>
      <c r="LDN52" s="68"/>
      <c r="LDO52" s="68"/>
      <c r="LDP52" s="68"/>
      <c r="LDQ52" s="68"/>
      <c r="LDR52" s="68"/>
      <c r="LDS52" s="68"/>
      <c r="LDT52" s="68"/>
      <c r="LDU52" s="68"/>
      <c r="LDV52" s="68"/>
      <c r="LDW52" s="68"/>
      <c r="LDX52" s="68"/>
      <c r="LDY52" s="68"/>
      <c r="LDZ52" s="68"/>
      <c r="LEA52" s="68"/>
      <c r="LEB52" s="68"/>
      <c r="LEC52" s="68"/>
      <c r="LED52" s="68"/>
      <c r="LEE52" s="68"/>
      <c r="LEF52" s="68"/>
      <c r="LEG52" s="68"/>
      <c r="LEH52" s="68"/>
      <c r="LEI52" s="68"/>
      <c r="LEJ52" s="68"/>
      <c r="LEK52" s="68"/>
      <c r="LEL52" s="68"/>
      <c r="LEM52" s="68"/>
      <c r="LEN52" s="68"/>
      <c r="LEO52" s="68"/>
      <c r="LEP52" s="68"/>
      <c r="LEQ52" s="68"/>
      <c r="LER52" s="68"/>
      <c r="LES52" s="68"/>
      <c r="LET52" s="68"/>
      <c r="LEU52" s="68"/>
      <c r="LEV52" s="68"/>
      <c r="LEW52" s="68"/>
      <c r="LEX52" s="68"/>
      <c r="LEY52" s="68"/>
      <c r="LEZ52" s="68"/>
      <c r="LFA52" s="68"/>
      <c r="LFB52" s="68"/>
      <c r="LFC52" s="68"/>
      <c r="LFD52" s="68"/>
      <c r="LFE52" s="68"/>
      <c r="LFF52" s="68"/>
      <c r="LFG52" s="68"/>
      <c r="LFH52" s="68"/>
      <c r="LFI52" s="68"/>
      <c r="LFJ52" s="68"/>
      <c r="LFK52" s="68"/>
      <c r="LFL52" s="68"/>
      <c r="LFM52" s="68"/>
      <c r="LFN52" s="68"/>
      <c r="LFO52" s="68"/>
      <c r="LFP52" s="68"/>
      <c r="LFQ52" s="68"/>
      <c r="LFR52" s="68"/>
      <c r="LFS52" s="68"/>
      <c r="LFT52" s="68"/>
      <c r="LFU52" s="68"/>
      <c r="LFV52" s="68"/>
      <c r="LFW52" s="68"/>
      <c r="LFX52" s="68"/>
      <c r="LFY52" s="68"/>
      <c r="LFZ52" s="68"/>
      <c r="LGA52" s="68"/>
      <c r="LGB52" s="68"/>
      <c r="LGC52" s="68"/>
      <c r="LGD52" s="68"/>
      <c r="LGE52" s="68"/>
      <c r="LGF52" s="68"/>
      <c r="LGG52" s="68"/>
      <c r="LGH52" s="68"/>
      <c r="LGI52" s="68"/>
      <c r="LGJ52" s="68"/>
      <c r="LGK52" s="68"/>
      <c r="LGL52" s="68"/>
      <c r="LGM52" s="68"/>
      <c r="LGN52" s="68"/>
      <c r="LGO52" s="68"/>
      <c r="LGP52" s="68"/>
      <c r="LGQ52" s="68"/>
      <c r="LGR52" s="68"/>
      <c r="LGS52" s="68"/>
      <c r="LGT52" s="68"/>
      <c r="LGU52" s="68"/>
      <c r="LGV52" s="68"/>
      <c r="LGW52" s="68"/>
      <c r="LGX52" s="68"/>
      <c r="LGY52" s="68"/>
      <c r="LGZ52" s="68"/>
      <c r="LHA52" s="68"/>
      <c r="LHB52" s="68"/>
      <c r="LHC52" s="68"/>
      <c r="LHD52" s="68"/>
      <c r="LHE52" s="68"/>
      <c r="LHF52" s="68"/>
      <c r="LHG52" s="68"/>
      <c r="LHH52" s="68"/>
      <c r="LHI52" s="68"/>
      <c r="LHJ52" s="68"/>
      <c r="LHK52" s="68"/>
      <c r="LHL52" s="68"/>
      <c r="LHM52" s="68"/>
      <c r="LHN52" s="68"/>
      <c r="LHO52" s="68"/>
      <c r="LHP52" s="68"/>
      <c r="LHQ52" s="68"/>
      <c r="LHR52" s="68"/>
      <c r="LHS52" s="68"/>
      <c r="LHT52" s="68"/>
      <c r="LHU52" s="68"/>
      <c r="LHV52" s="68"/>
      <c r="LHW52" s="68"/>
      <c r="LHX52" s="68"/>
      <c r="LHY52" s="68"/>
      <c r="LHZ52" s="68"/>
      <c r="LIA52" s="68"/>
      <c r="LIB52" s="68"/>
      <c r="LIC52" s="68"/>
      <c r="LID52" s="68"/>
      <c r="LIE52" s="68"/>
      <c r="LIF52" s="68"/>
      <c r="LIG52" s="68"/>
      <c r="LIH52" s="68"/>
      <c r="LII52" s="68"/>
      <c r="LIJ52" s="68"/>
      <c r="LIK52" s="68"/>
      <c r="LIL52" s="68"/>
      <c r="LIM52" s="68"/>
      <c r="LIN52" s="68"/>
      <c r="LIO52" s="68"/>
      <c r="LIP52" s="68"/>
      <c r="LIQ52" s="68"/>
      <c r="LIR52" s="68"/>
      <c r="LIS52" s="68"/>
      <c r="LIT52" s="68"/>
      <c r="LIU52" s="68"/>
      <c r="LIV52" s="68"/>
      <c r="LIW52" s="68"/>
      <c r="LIX52" s="68"/>
      <c r="LIY52" s="68"/>
      <c r="LIZ52" s="68"/>
      <c r="LJA52" s="68"/>
      <c r="LJB52" s="68"/>
      <c r="LJC52" s="68"/>
      <c r="LJD52" s="68"/>
      <c r="LJE52" s="68"/>
      <c r="LJF52" s="68"/>
      <c r="LJG52" s="68"/>
      <c r="LJH52" s="68"/>
      <c r="LJI52" s="68"/>
      <c r="LJJ52" s="68"/>
      <c r="LJK52" s="68"/>
      <c r="LJL52" s="68"/>
      <c r="LJM52" s="68"/>
      <c r="LJN52" s="68"/>
      <c r="LJO52" s="68"/>
      <c r="LJP52" s="68"/>
      <c r="LJQ52" s="68"/>
      <c r="LJR52" s="68"/>
      <c r="LJS52" s="68"/>
      <c r="LJT52" s="68"/>
      <c r="LJU52" s="68"/>
      <c r="LJV52" s="68"/>
      <c r="LJW52" s="68"/>
      <c r="LJX52" s="68"/>
      <c r="LJY52" s="68"/>
      <c r="LJZ52" s="68"/>
      <c r="LKA52" s="68"/>
      <c r="LKB52" s="68"/>
      <c r="LKC52" s="68"/>
      <c r="LKD52" s="68"/>
      <c r="LKE52" s="68"/>
      <c r="LKF52" s="68"/>
      <c r="LKG52" s="68"/>
      <c r="LKH52" s="68"/>
      <c r="LKI52" s="68"/>
      <c r="LKJ52" s="68"/>
      <c r="LKK52" s="68"/>
      <c r="LKL52" s="68"/>
      <c r="LKM52" s="68"/>
      <c r="LKN52" s="68"/>
      <c r="LKO52" s="68"/>
      <c r="LKP52" s="68"/>
      <c r="LKQ52" s="68"/>
      <c r="LKR52" s="68"/>
      <c r="LKS52" s="68"/>
      <c r="LKT52" s="68"/>
      <c r="LKU52" s="68"/>
      <c r="LKV52" s="68"/>
      <c r="LKW52" s="68"/>
      <c r="LKX52" s="68"/>
      <c r="LKY52" s="68"/>
      <c r="LKZ52" s="68"/>
      <c r="LLA52" s="68"/>
      <c r="LLB52" s="68"/>
      <c r="LLC52" s="68"/>
      <c r="LLD52" s="68"/>
      <c r="LLE52" s="68"/>
      <c r="LLF52" s="68"/>
      <c r="LLG52" s="68"/>
      <c r="LLH52" s="68"/>
      <c r="LLI52" s="68"/>
      <c r="LLJ52" s="68"/>
      <c r="LLK52" s="68"/>
      <c r="LLL52" s="68"/>
      <c r="LLM52" s="68"/>
      <c r="LLN52" s="68"/>
      <c r="LLO52" s="68"/>
      <c r="LLP52" s="68"/>
      <c r="LLQ52" s="68"/>
      <c r="LLR52" s="68"/>
      <c r="LLS52" s="68"/>
      <c r="LLT52" s="68"/>
      <c r="LLU52" s="68"/>
      <c r="LLV52" s="68"/>
      <c r="LLW52" s="68"/>
      <c r="LLX52" s="68"/>
      <c r="LLY52" s="68"/>
      <c r="LLZ52" s="68"/>
      <c r="LMA52" s="68"/>
      <c r="LMB52" s="68"/>
      <c r="LMC52" s="68"/>
      <c r="LMD52" s="68"/>
      <c r="LME52" s="68"/>
      <c r="LMF52" s="68"/>
      <c r="LMG52" s="68"/>
      <c r="LMH52" s="68"/>
      <c r="LMI52" s="68"/>
      <c r="LMJ52" s="68"/>
      <c r="LMK52" s="68"/>
      <c r="LML52" s="68"/>
      <c r="LMM52" s="68"/>
      <c r="LMN52" s="68"/>
      <c r="LMO52" s="68"/>
      <c r="LMP52" s="68"/>
      <c r="LMQ52" s="68"/>
      <c r="LMR52" s="68"/>
      <c r="LMS52" s="68"/>
      <c r="LMT52" s="68"/>
      <c r="LMU52" s="68"/>
      <c r="LMV52" s="68"/>
      <c r="LMW52" s="68"/>
      <c r="LMX52" s="68"/>
      <c r="LMY52" s="68"/>
      <c r="LMZ52" s="68"/>
      <c r="LNA52" s="68"/>
      <c r="LNB52" s="68"/>
      <c r="LNC52" s="68"/>
      <c r="LND52" s="68"/>
      <c r="LNE52" s="68"/>
      <c r="LNF52" s="68"/>
      <c r="LNG52" s="68"/>
      <c r="LNH52" s="68"/>
      <c r="LNI52" s="68"/>
      <c r="LNJ52" s="68"/>
      <c r="LNK52" s="68"/>
      <c r="LNL52" s="68"/>
      <c r="LNM52" s="68"/>
      <c r="LNN52" s="68"/>
      <c r="LNO52" s="68"/>
      <c r="LNP52" s="68"/>
      <c r="LNQ52" s="68"/>
      <c r="LNR52" s="68"/>
      <c r="LNS52" s="68"/>
      <c r="LNT52" s="68"/>
      <c r="LNU52" s="68"/>
      <c r="LNV52" s="68"/>
      <c r="LNW52" s="68"/>
      <c r="LNX52" s="68"/>
      <c r="LNY52" s="68"/>
      <c r="LNZ52" s="68"/>
      <c r="LOA52" s="68"/>
      <c r="LOB52" s="68"/>
      <c r="LOC52" s="68"/>
      <c r="LOD52" s="68"/>
      <c r="LOE52" s="68"/>
      <c r="LOF52" s="68"/>
      <c r="LOG52" s="68"/>
      <c r="LOH52" s="68"/>
      <c r="LOI52" s="68"/>
      <c r="LOJ52" s="68"/>
      <c r="LOK52" s="68"/>
      <c r="LOL52" s="68"/>
      <c r="LOM52" s="68"/>
      <c r="LON52" s="68"/>
      <c r="LOO52" s="68"/>
      <c r="LOP52" s="68"/>
      <c r="LOQ52" s="68"/>
      <c r="LOR52" s="68"/>
      <c r="LOS52" s="68"/>
      <c r="LOT52" s="68"/>
      <c r="LOU52" s="68"/>
      <c r="LOV52" s="68"/>
      <c r="LOW52" s="68"/>
      <c r="LOX52" s="68"/>
      <c r="LOY52" s="68"/>
      <c r="LOZ52" s="68"/>
      <c r="LPA52" s="68"/>
      <c r="LPB52" s="68"/>
      <c r="LPC52" s="68"/>
      <c r="LPD52" s="68"/>
      <c r="LPE52" s="68"/>
      <c r="LPF52" s="68"/>
      <c r="LPG52" s="68"/>
      <c r="LPH52" s="68"/>
      <c r="LPI52" s="68"/>
      <c r="LPJ52" s="68"/>
      <c r="LPK52" s="68"/>
      <c r="LPL52" s="68"/>
      <c r="LPM52" s="68"/>
      <c r="LPN52" s="68"/>
      <c r="LPO52" s="68"/>
      <c r="LPP52" s="68"/>
      <c r="LPQ52" s="68"/>
      <c r="LPR52" s="68"/>
      <c r="LPS52" s="68"/>
      <c r="LPT52" s="68"/>
      <c r="LPU52" s="68"/>
      <c r="LPV52" s="68"/>
      <c r="LPW52" s="68"/>
      <c r="LPX52" s="68"/>
      <c r="LPY52" s="68"/>
      <c r="LPZ52" s="68"/>
      <c r="LQA52" s="68"/>
      <c r="LQB52" s="68"/>
      <c r="LQC52" s="68"/>
      <c r="LQD52" s="68"/>
      <c r="LQE52" s="68"/>
      <c r="LQF52" s="68"/>
      <c r="LQG52" s="68"/>
      <c r="LQH52" s="68"/>
      <c r="LQI52" s="68"/>
      <c r="LQJ52" s="68"/>
      <c r="LQK52" s="68"/>
      <c r="LQL52" s="68"/>
      <c r="LQM52" s="68"/>
      <c r="LQN52" s="68"/>
      <c r="LQO52" s="68"/>
      <c r="LQP52" s="68"/>
      <c r="LQQ52" s="68"/>
      <c r="LQR52" s="68"/>
      <c r="LQS52" s="68"/>
      <c r="LQT52" s="68"/>
      <c r="LQU52" s="68"/>
      <c r="LQV52" s="68"/>
      <c r="LQW52" s="68"/>
      <c r="LQX52" s="68"/>
      <c r="LQY52" s="68"/>
      <c r="LQZ52" s="68"/>
      <c r="LRA52" s="68"/>
      <c r="LRB52" s="68"/>
      <c r="LRC52" s="68"/>
      <c r="LRD52" s="68"/>
      <c r="LRE52" s="68"/>
      <c r="LRF52" s="68"/>
      <c r="LRG52" s="68"/>
      <c r="LRH52" s="68"/>
      <c r="LRI52" s="68"/>
      <c r="LRJ52" s="68"/>
      <c r="LRK52" s="68"/>
      <c r="LRL52" s="68"/>
      <c r="LRM52" s="68"/>
      <c r="LRN52" s="68"/>
      <c r="LRO52" s="68"/>
      <c r="LRP52" s="68"/>
      <c r="LRQ52" s="68"/>
      <c r="LRR52" s="68"/>
      <c r="LRS52" s="68"/>
      <c r="LRT52" s="68"/>
      <c r="LRU52" s="68"/>
      <c r="LRV52" s="68"/>
      <c r="LRW52" s="68"/>
      <c r="LRX52" s="68"/>
      <c r="LRY52" s="68"/>
      <c r="LRZ52" s="68"/>
      <c r="LSA52" s="68"/>
      <c r="LSB52" s="68"/>
      <c r="LSC52" s="68"/>
      <c r="LSD52" s="68"/>
      <c r="LSE52" s="68"/>
      <c r="LSF52" s="68"/>
      <c r="LSG52" s="68"/>
      <c r="LSH52" s="68"/>
      <c r="LSI52" s="68"/>
      <c r="LSJ52" s="68"/>
      <c r="LSK52" s="68"/>
      <c r="LSL52" s="68"/>
      <c r="LSM52" s="68"/>
      <c r="LSN52" s="68"/>
      <c r="LSO52" s="68"/>
      <c r="LSP52" s="68"/>
      <c r="LSQ52" s="68"/>
      <c r="LSR52" s="68"/>
      <c r="LSS52" s="68"/>
      <c r="LST52" s="68"/>
      <c r="LSU52" s="68"/>
      <c r="LSV52" s="68"/>
      <c r="LSW52" s="68"/>
      <c r="LSX52" s="68"/>
      <c r="LSY52" s="68"/>
      <c r="LSZ52" s="68"/>
      <c r="LTA52" s="68"/>
      <c r="LTB52" s="68"/>
      <c r="LTC52" s="68"/>
      <c r="LTD52" s="68"/>
      <c r="LTE52" s="68"/>
      <c r="LTF52" s="68"/>
      <c r="LTG52" s="68"/>
      <c r="LTH52" s="68"/>
      <c r="LTI52" s="68"/>
      <c r="LTJ52" s="68"/>
      <c r="LTK52" s="68"/>
      <c r="LTL52" s="68"/>
      <c r="LTM52" s="68"/>
      <c r="LTN52" s="68"/>
      <c r="LTO52" s="68"/>
      <c r="LTP52" s="68"/>
      <c r="LTQ52" s="68"/>
      <c r="LTR52" s="68"/>
      <c r="LTS52" s="68"/>
      <c r="LTT52" s="68"/>
      <c r="LTU52" s="68"/>
      <c r="LTV52" s="68"/>
      <c r="LTW52" s="68"/>
      <c r="LTX52" s="68"/>
      <c r="LTY52" s="68"/>
      <c r="LTZ52" s="68"/>
      <c r="LUA52" s="68"/>
      <c r="LUB52" s="68"/>
      <c r="LUC52" s="68"/>
      <c r="LUD52" s="68"/>
      <c r="LUE52" s="68"/>
      <c r="LUF52" s="68"/>
      <c r="LUG52" s="68"/>
      <c r="LUH52" s="68"/>
      <c r="LUI52" s="68"/>
      <c r="LUJ52" s="68"/>
      <c r="LUK52" s="68"/>
      <c r="LUL52" s="68"/>
      <c r="LUM52" s="68"/>
      <c r="LUN52" s="68"/>
      <c r="LUO52" s="68"/>
      <c r="LUP52" s="68"/>
      <c r="LUQ52" s="68"/>
      <c r="LUR52" s="68"/>
      <c r="LUS52" s="68"/>
      <c r="LUT52" s="68"/>
      <c r="LUU52" s="68"/>
      <c r="LUV52" s="68"/>
      <c r="LUW52" s="68"/>
      <c r="LUX52" s="68"/>
      <c r="LUY52" s="68"/>
      <c r="LUZ52" s="68"/>
      <c r="LVA52" s="68"/>
      <c r="LVB52" s="68"/>
      <c r="LVC52" s="68"/>
      <c r="LVD52" s="68"/>
      <c r="LVE52" s="68"/>
      <c r="LVF52" s="68"/>
      <c r="LVG52" s="68"/>
      <c r="LVH52" s="68"/>
      <c r="LVI52" s="68"/>
      <c r="LVJ52" s="68"/>
      <c r="LVK52" s="68"/>
      <c r="LVL52" s="68"/>
      <c r="LVM52" s="68"/>
      <c r="LVN52" s="68"/>
      <c r="LVO52" s="68"/>
      <c r="LVP52" s="68"/>
      <c r="LVQ52" s="68"/>
      <c r="LVR52" s="68"/>
      <c r="LVS52" s="68"/>
      <c r="LVT52" s="68"/>
      <c r="LVU52" s="68"/>
      <c r="LVV52" s="68"/>
      <c r="LVW52" s="68"/>
      <c r="LVX52" s="68"/>
      <c r="LVY52" s="68"/>
      <c r="LVZ52" s="68"/>
      <c r="LWA52" s="68"/>
      <c r="LWB52" s="68"/>
      <c r="LWC52" s="68"/>
      <c r="LWD52" s="68"/>
      <c r="LWE52" s="68"/>
      <c r="LWF52" s="68"/>
      <c r="LWG52" s="68"/>
      <c r="LWH52" s="68"/>
      <c r="LWI52" s="68"/>
      <c r="LWJ52" s="68"/>
      <c r="LWK52" s="68"/>
      <c r="LWL52" s="68"/>
      <c r="LWM52" s="68"/>
      <c r="LWN52" s="68"/>
      <c r="LWO52" s="68"/>
      <c r="LWP52" s="68"/>
      <c r="LWQ52" s="68"/>
      <c r="LWR52" s="68"/>
      <c r="LWS52" s="68"/>
      <c r="LWT52" s="68"/>
      <c r="LWU52" s="68"/>
      <c r="LWV52" s="68"/>
      <c r="LWW52" s="68"/>
      <c r="LWX52" s="68"/>
      <c r="LWY52" s="68"/>
      <c r="LWZ52" s="68"/>
      <c r="LXA52" s="68"/>
      <c r="LXB52" s="68"/>
      <c r="LXC52" s="68"/>
      <c r="LXD52" s="68"/>
      <c r="LXE52" s="68"/>
      <c r="LXF52" s="68"/>
      <c r="LXG52" s="68"/>
      <c r="LXH52" s="68"/>
      <c r="LXI52" s="68"/>
      <c r="LXJ52" s="68"/>
      <c r="LXK52" s="68"/>
      <c r="LXL52" s="68"/>
      <c r="LXM52" s="68"/>
      <c r="LXN52" s="68"/>
      <c r="LXO52" s="68"/>
      <c r="LXP52" s="68"/>
      <c r="LXQ52" s="68"/>
      <c r="LXR52" s="68"/>
      <c r="LXS52" s="68"/>
      <c r="LXT52" s="68"/>
      <c r="LXU52" s="68"/>
      <c r="LXV52" s="68"/>
      <c r="LXW52" s="68"/>
      <c r="LXX52" s="68"/>
      <c r="LXY52" s="68"/>
      <c r="LXZ52" s="68"/>
      <c r="LYA52" s="68"/>
      <c r="LYB52" s="68"/>
      <c r="LYC52" s="68"/>
      <c r="LYD52" s="68"/>
      <c r="LYE52" s="68"/>
      <c r="LYF52" s="68"/>
      <c r="LYG52" s="68"/>
      <c r="LYH52" s="68"/>
      <c r="LYI52" s="68"/>
      <c r="LYJ52" s="68"/>
      <c r="LYK52" s="68"/>
      <c r="LYL52" s="68"/>
      <c r="LYM52" s="68"/>
      <c r="LYN52" s="68"/>
      <c r="LYO52" s="68"/>
      <c r="LYP52" s="68"/>
      <c r="LYQ52" s="68"/>
      <c r="LYR52" s="68"/>
      <c r="LYS52" s="68"/>
      <c r="LYT52" s="68"/>
      <c r="LYU52" s="68"/>
      <c r="LYV52" s="68"/>
      <c r="LYW52" s="68"/>
      <c r="LYX52" s="68"/>
      <c r="LYY52" s="68"/>
      <c r="LYZ52" s="68"/>
      <c r="LZA52" s="68"/>
      <c r="LZB52" s="68"/>
      <c r="LZC52" s="68"/>
      <c r="LZD52" s="68"/>
      <c r="LZE52" s="68"/>
      <c r="LZF52" s="68"/>
      <c r="LZG52" s="68"/>
      <c r="LZH52" s="68"/>
      <c r="LZI52" s="68"/>
      <c r="LZJ52" s="68"/>
      <c r="LZK52" s="68"/>
      <c r="LZL52" s="68"/>
      <c r="LZM52" s="68"/>
      <c r="LZN52" s="68"/>
      <c r="LZO52" s="68"/>
      <c r="LZP52" s="68"/>
      <c r="LZQ52" s="68"/>
      <c r="LZR52" s="68"/>
      <c r="LZS52" s="68"/>
      <c r="LZT52" s="68"/>
      <c r="LZU52" s="68"/>
      <c r="LZV52" s="68"/>
      <c r="LZW52" s="68"/>
      <c r="LZX52" s="68"/>
      <c r="LZY52" s="68"/>
      <c r="LZZ52" s="68"/>
      <c r="MAA52" s="68"/>
      <c r="MAB52" s="68"/>
      <c r="MAC52" s="68"/>
      <c r="MAD52" s="68"/>
      <c r="MAE52" s="68"/>
      <c r="MAF52" s="68"/>
      <c r="MAG52" s="68"/>
      <c r="MAH52" s="68"/>
      <c r="MAI52" s="68"/>
      <c r="MAJ52" s="68"/>
      <c r="MAK52" s="68"/>
      <c r="MAL52" s="68"/>
      <c r="MAM52" s="68"/>
      <c r="MAN52" s="68"/>
      <c r="MAO52" s="68"/>
      <c r="MAP52" s="68"/>
      <c r="MAQ52" s="68"/>
      <c r="MAR52" s="68"/>
      <c r="MAS52" s="68"/>
      <c r="MAT52" s="68"/>
      <c r="MAU52" s="68"/>
      <c r="MAV52" s="68"/>
      <c r="MAW52" s="68"/>
      <c r="MAX52" s="68"/>
      <c r="MAY52" s="68"/>
      <c r="MAZ52" s="68"/>
      <c r="MBA52" s="68"/>
      <c r="MBB52" s="68"/>
      <c r="MBC52" s="68"/>
      <c r="MBD52" s="68"/>
      <c r="MBE52" s="68"/>
      <c r="MBF52" s="68"/>
      <c r="MBG52" s="68"/>
      <c r="MBH52" s="68"/>
      <c r="MBI52" s="68"/>
      <c r="MBJ52" s="68"/>
      <c r="MBK52" s="68"/>
      <c r="MBL52" s="68"/>
      <c r="MBM52" s="68"/>
      <c r="MBN52" s="68"/>
      <c r="MBO52" s="68"/>
      <c r="MBP52" s="68"/>
      <c r="MBQ52" s="68"/>
      <c r="MBR52" s="68"/>
      <c r="MBS52" s="68"/>
      <c r="MBT52" s="68"/>
      <c r="MBU52" s="68"/>
      <c r="MBV52" s="68"/>
      <c r="MBW52" s="68"/>
      <c r="MBX52" s="68"/>
      <c r="MBY52" s="68"/>
      <c r="MBZ52" s="68"/>
      <c r="MCA52" s="68"/>
      <c r="MCB52" s="68"/>
      <c r="MCC52" s="68"/>
      <c r="MCD52" s="68"/>
      <c r="MCE52" s="68"/>
      <c r="MCF52" s="68"/>
      <c r="MCG52" s="68"/>
      <c r="MCH52" s="68"/>
      <c r="MCI52" s="68"/>
      <c r="MCJ52" s="68"/>
      <c r="MCK52" s="68"/>
      <c r="MCL52" s="68"/>
      <c r="MCM52" s="68"/>
      <c r="MCN52" s="68"/>
      <c r="MCO52" s="68"/>
      <c r="MCP52" s="68"/>
      <c r="MCQ52" s="68"/>
      <c r="MCR52" s="68"/>
      <c r="MCS52" s="68"/>
      <c r="MCT52" s="68"/>
      <c r="MCU52" s="68"/>
      <c r="MCV52" s="68"/>
      <c r="MCW52" s="68"/>
      <c r="MCX52" s="68"/>
      <c r="MCY52" s="68"/>
      <c r="MCZ52" s="68"/>
      <c r="MDA52" s="68"/>
      <c r="MDB52" s="68"/>
      <c r="MDC52" s="68"/>
      <c r="MDD52" s="68"/>
      <c r="MDE52" s="68"/>
      <c r="MDF52" s="68"/>
      <c r="MDG52" s="68"/>
      <c r="MDH52" s="68"/>
      <c r="MDI52" s="68"/>
      <c r="MDJ52" s="68"/>
      <c r="MDK52" s="68"/>
      <c r="MDL52" s="68"/>
      <c r="MDM52" s="68"/>
      <c r="MDN52" s="68"/>
      <c r="MDO52" s="68"/>
      <c r="MDP52" s="68"/>
      <c r="MDQ52" s="68"/>
      <c r="MDR52" s="68"/>
      <c r="MDS52" s="68"/>
      <c r="MDT52" s="68"/>
      <c r="MDU52" s="68"/>
      <c r="MDV52" s="68"/>
      <c r="MDW52" s="68"/>
      <c r="MDX52" s="68"/>
      <c r="MDY52" s="68"/>
      <c r="MDZ52" s="68"/>
      <c r="MEA52" s="68"/>
      <c r="MEB52" s="68"/>
      <c r="MEC52" s="68"/>
      <c r="MED52" s="68"/>
      <c r="MEE52" s="68"/>
      <c r="MEF52" s="68"/>
      <c r="MEG52" s="68"/>
      <c r="MEH52" s="68"/>
      <c r="MEI52" s="68"/>
      <c r="MEJ52" s="68"/>
      <c r="MEK52" s="68"/>
      <c r="MEL52" s="68"/>
      <c r="MEM52" s="68"/>
      <c r="MEN52" s="68"/>
      <c r="MEO52" s="68"/>
      <c r="MEP52" s="68"/>
      <c r="MEQ52" s="68"/>
      <c r="MER52" s="68"/>
      <c r="MES52" s="68"/>
      <c r="MET52" s="68"/>
      <c r="MEU52" s="68"/>
      <c r="MEV52" s="68"/>
      <c r="MEW52" s="68"/>
      <c r="MEX52" s="68"/>
      <c r="MEY52" s="68"/>
      <c r="MEZ52" s="68"/>
      <c r="MFA52" s="68"/>
      <c r="MFB52" s="68"/>
      <c r="MFC52" s="68"/>
      <c r="MFD52" s="68"/>
      <c r="MFE52" s="68"/>
      <c r="MFF52" s="68"/>
      <c r="MFG52" s="68"/>
      <c r="MFH52" s="68"/>
      <c r="MFI52" s="68"/>
      <c r="MFJ52" s="68"/>
      <c r="MFK52" s="68"/>
      <c r="MFL52" s="68"/>
      <c r="MFM52" s="68"/>
      <c r="MFN52" s="68"/>
      <c r="MFO52" s="68"/>
      <c r="MFP52" s="68"/>
      <c r="MFQ52" s="68"/>
      <c r="MFR52" s="68"/>
      <c r="MFS52" s="68"/>
      <c r="MFT52" s="68"/>
      <c r="MFU52" s="68"/>
      <c r="MFV52" s="68"/>
      <c r="MFW52" s="68"/>
      <c r="MFX52" s="68"/>
      <c r="MFY52" s="68"/>
      <c r="MFZ52" s="68"/>
      <c r="MGA52" s="68"/>
      <c r="MGB52" s="68"/>
      <c r="MGC52" s="68"/>
      <c r="MGD52" s="68"/>
      <c r="MGE52" s="68"/>
      <c r="MGF52" s="68"/>
      <c r="MGG52" s="68"/>
      <c r="MGH52" s="68"/>
      <c r="MGI52" s="68"/>
      <c r="MGJ52" s="68"/>
      <c r="MGK52" s="68"/>
      <c r="MGL52" s="68"/>
      <c r="MGM52" s="68"/>
      <c r="MGN52" s="68"/>
      <c r="MGO52" s="68"/>
      <c r="MGP52" s="68"/>
      <c r="MGQ52" s="68"/>
      <c r="MGR52" s="68"/>
      <c r="MGS52" s="68"/>
      <c r="MGT52" s="68"/>
      <c r="MGU52" s="68"/>
      <c r="MGV52" s="68"/>
      <c r="MGW52" s="68"/>
      <c r="MGX52" s="68"/>
      <c r="MGY52" s="68"/>
      <c r="MGZ52" s="68"/>
      <c r="MHA52" s="68"/>
      <c r="MHB52" s="68"/>
      <c r="MHC52" s="68"/>
      <c r="MHD52" s="68"/>
      <c r="MHE52" s="68"/>
      <c r="MHF52" s="68"/>
      <c r="MHG52" s="68"/>
      <c r="MHH52" s="68"/>
      <c r="MHI52" s="68"/>
      <c r="MHJ52" s="68"/>
      <c r="MHK52" s="68"/>
      <c r="MHL52" s="68"/>
      <c r="MHM52" s="68"/>
      <c r="MHN52" s="68"/>
      <c r="MHO52" s="68"/>
      <c r="MHP52" s="68"/>
      <c r="MHQ52" s="68"/>
      <c r="MHR52" s="68"/>
      <c r="MHS52" s="68"/>
      <c r="MHT52" s="68"/>
      <c r="MHU52" s="68"/>
      <c r="MHV52" s="68"/>
      <c r="MHW52" s="68"/>
      <c r="MHX52" s="68"/>
      <c r="MHY52" s="68"/>
      <c r="MHZ52" s="68"/>
      <c r="MIA52" s="68"/>
      <c r="MIB52" s="68"/>
      <c r="MIC52" s="68"/>
      <c r="MID52" s="68"/>
      <c r="MIE52" s="68"/>
      <c r="MIF52" s="68"/>
      <c r="MIG52" s="68"/>
      <c r="MIH52" s="68"/>
      <c r="MII52" s="68"/>
      <c r="MIJ52" s="68"/>
      <c r="MIK52" s="68"/>
      <c r="MIL52" s="68"/>
      <c r="MIM52" s="68"/>
      <c r="MIN52" s="68"/>
      <c r="MIO52" s="68"/>
      <c r="MIP52" s="68"/>
      <c r="MIQ52" s="68"/>
      <c r="MIR52" s="68"/>
      <c r="MIS52" s="68"/>
      <c r="MIT52" s="68"/>
      <c r="MIU52" s="68"/>
      <c r="MIV52" s="68"/>
      <c r="MIW52" s="68"/>
      <c r="MIX52" s="68"/>
      <c r="MIY52" s="68"/>
      <c r="MIZ52" s="68"/>
      <c r="MJA52" s="68"/>
      <c r="MJB52" s="68"/>
      <c r="MJC52" s="68"/>
      <c r="MJD52" s="68"/>
      <c r="MJE52" s="68"/>
      <c r="MJF52" s="68"/>
      <c r="MJG52" s="68"/>
      <c r="MJH52" s="68"/>
      <c r="MJI52" s="68"/>
      <c r="MJJ52" s="68"/>
      <c r="MJK52" s="68"/>
      <c r="MJL52" s="68"/>
      <c r="MJM52" s="68"/>
      <c r="MJN52" s="68"/>
      <c r="MJO52" s="68"/>
      <c r="MJP52" s="68"/>
      <c r="MJQ52" s="68"/>
      <c r="MJR52" s="68"/>
      <c r="MJS52" s="68"/>
      <c r="MJT52" s="68"/>
      <c r="MJU52" s="68"/>
      <c r="MJV52" s="68"/>
      <c r="MJW52" s="68"/>
      <c r="MJX52" s="68"/>
      <c r="MJY52" s="68"/>
      <c r="MJZ52" s="68"/>
      <c r="MKA52" s="68"/>
      <c r="MKB52" s="68"/>
      <c r="MKC52" s="68"/>
      <c r="MKD52" s="68"/>
      <c r="MKE52" s="68"/>
      <c r="MKF52" s="68"/>
      <c r="MKG52" s="68"/>
      <c r="MKH52" s="68"/>
      <c r="MKI52" s="68"/>
      <c r="MKJ52" s="68"/>
      <c r="MKK52" s="68"/>
      <c r="MKL52" s="68"/>
      <c r="MKM52" s="68"/>
      <c r="MKN52" s="68"/>
      <c r="MKO52" s="68"/>
      <c r="MKP52" s="68"/>
      <c r="MKQ52" s="68"/>
      <c r="MKR52" s="68"/>
      <c r="MKS52" s="68"/>
      <c r="MKT52" s="68"/>
      <c r="MKU52" s="68"/>
      <c r="MKV52" s="68"/>
      <c r="MKW52" s="68"/>
      <c r="MKX52" s="68"/>
      <c r="MKY52" s="68"/>
      <c r="MKZ52" s="68"/>
      <c r="MLA52" s="68"/>
      <c r="MLB52" s="68"/>
      <c r="MLC52" s="68"/>
      <c r="MLD52" s="68"/>
      <c r="MLE52" s="68"/>
      <c r="MLF52" s="68"/>
      <c r="MLG52" s="68"/>
      <c r="MLH52" s="68"/>
      <c r="MLI52" s="68"/>
      <c r="MLJ52" s="68"/>
      <c r="MLK52" s="68"/>
      <c r="MLL52" s="68"/>
      <c r="MLM52" s="68"/>
      <c r="MLN52" s="68"/>
      <c r="MLO52" s="68"/>
      <c r="MLP52" s="68"/>
      <c r="MLQ52" s="68"/>
      <c r="MLR52" s="68"/>
      <c r="MLS52" s="68"/>
      <c r="MLT52" s="68"/>
      <c r="MLU52" s="68"/>
      <c r="MLV52" s="68"/>
      <c r="MLW52" s="68"/>
      <c r="MLX52" s="68"/>
      <c r="MLY52" s="68"/>
      <c r="MLZ52" s="68"/>
      <c r="MMA52" s="68"/>
      <c r="MMB52" s="68"/>
      <c r="MMC52" s="68"/>
      <c r="MMD52" s="68"/>
      <c r="MME52" s="68"/>
      <c r="MMF52" s="68"/>
      <c r="MMG52" s="68"/>
      <c r="MMH52" s="68"/>
      <c r="MMI52" s="68"/>
      <c r="MMJ52" s="68"/>
      <c r="MMK52" s="68"/>
      <c r="MML52" s="68"/>
      <c r="MMM52" s="68"/>
      <c r="MMN52" s="68"/>
      <c r="MMO52" s="68"/>
      <c r="MMP52" s="68"/>
      <c r="MMQ52" s="68"/>
      <c r="MMR52" s="68"/>
      <c r="MMS52" s="68"/>
      <c r="MMT52" s="68"/>
      <c r="MMU52" s="68"/>
      <c r="MMV52" s="68"/>
      <c r="MMW52" s="68"/>
      <c r="MMX52" s="68"/>
      <c r="MMY52" s="68"/>
      <c r="MMZ52" s="68"/>
      <c r="MNA52" s="68"/>
      <c r="MNB52" s="68"/>
      <c r="MNC52" s="68"/>
      <c r="MND52" s="68"/>
      <c r="MNE52" s="68"/>
      <c r="MNF52" s="68"/>
      <c r="MNG52" s="68"/>
      <c r="MNH52" s="68"/>
      <c r="MNI52" s="68"/>
      <c r="MNJ52" s="68"/>
      <c r="MNK52" s="68"/>
      <c r="MNL52" s="68"/>
      <c r="MNM52" s="68"/>
      <c r="MNN52" s="68"/>
      <c r="MNO52" s="68"/>
      <c r="MNP52" s="68"/>
      <c r="MNQ52" s="68"/>
      <c r="MNR52" s="68"/>
      <c r="MNS52" s="68"/>
      <c r="MNT52" s="68"/>
      <c r="MNU52" s="68"/>
      <c r="MNV52" s="68"/>
      <c r="MNW52" s="68"/>
      <c r="MNX52" s="68"/>
      <c r="MNY52" s="68"/>
      <c r="MNZ52" s="68"/>
      <c r="MOA52" s="68"/>
      <c r="MOB52" s="68"/>
      <c r="MOC52" s="68"/>
      <c r="MOD52" s="68"/>
      <c r="MOE52" s="68"/>
      <c r="MOF52" s="68"/>
      <c r="MOG52" s="68"/>
      <c r="MOH52" s="68"/>
      <c r="MOI52" s="68"/>
      <c r="MOJ52" s="68"/>
      <c r="MOK52" s="68"/>
      <c r="MOL52" s="68"/>
      <c r="MOM52" s="68"/>
      <c r="MON52" s="68"/>
      <c r="MOO52" s="68"/>
      <c r="MOP52" s="68"/>
      <c r="MOQ52" s="68"/>
      <c r="MOR52" s="68"/>
      <c r="MOS52" s="68"/>
      <c r="MOT52" s="68"/>
      <c r="MOU52" s="68"/>
      <c r="MOV52" s="68"/>
      <c r="MOW52" s="68"/>
      <c r="MOX52" s="68"/>
      <c r="MOY52" s="68"/>
      <c r="MOZ52" s="68"/>
      <c r="MPA52" s="68"/>
      <c r="MPB52" s="68"/>
      <c r="MPC52" s="68"/>
      <c r="MPD52" s="68"/>
      <c r="MPE52" s="68"/>
      <c r="MPF52" s="68"/>
      <c r="MPG52" s="68"/>
      <c r="MPH52" s="68"/>
      <c r="MPI52" s="68"/>
      <c r="MPJ52" s="68"/>
      <c r="MPK52" s="68"/>
      <c r="MPL52" s="68"/>
      <c r="MPM52" s="68"/>
      <c r="MPN52" s="68"/>
      <c r="MPO52" s="68"/>
      <c r="MPP52" s="68"/>
      <c r="MPQ52" s="68"/>
      <c r="MPR52" s="68"/>
      <c r="MPS52" s="68"/>
      <c r="MPT52" s="68"/>
      <c r="MPU52" s="68"/>
      <c r="MPV52" s="68"/>
      <c r="MPW52" s="68"/>
      <c r="MPX52" s="68"/>
      <c r="MPY52" s="68"/>
      <c r="MPZ52" s="68"/>
      <c r="MQA52" s="68"/>
      <c r="MQB52" s="68"/>
      <c r="MQC52" s="68"/>
      <c r="MQD52" s="68"/>
      <c r="MQE52" s="68"/>
      <c r="MQF52" s="68"/>
      <c r="MQG52" s="68"/>
      <c r="MQH52" s="68"/>
      <c r="MQI52" s="68"/>
      <c r="MQJ52" s="68"/>
      <c r="MQK52" s="68"/>
      <c r="MQL52" s="68"/>
      <c r="MQM52" s="68"/>
      <c r="MQN52" s="68"/>
      <c r="MQO52" s="68"/>
      <c r="MQP52" s="68"/>
      <c r="MQQ52" s="68"/>
      <c r="MQR52" s="68"/>
      <c r="MQS52" s="68"/>
      <c r="MQT52" s="68"/>
      <c r="MQU52" s="68"/>
      <c r="MQV52" s="68"/>
      <c r="MQW52" s="68"/>
      <c r="MQX52" s="68"/>
      <c r="MQY52" s="68"/>
      <c r="MQZ52" s="68"/>
      <c r="MRA52" s="68"/>
      <c r="MRB52" s="68"/>
      <c r="MRC52" s="68"/>
      <c r="MRD52" s="68"/>
      <c r="MRE52" s="68"/>
      <c r="MRF52" s="68"/>
      <c r="MRG52" s="68"/>
      <c r="MRH52" s="68"/>
      <c r="MRI52" s="68"/>
      <c r="MRJ52" s="68"/>
      <c r="MRK52" s="68"/>
      <c r="MRL52" s="68"/>
      <c r="MRM52" s="68"/>
      <c r="MRN52" s="68"/>
      <c r="MRO52" s="68"/>
      <c r="MRP52" s="68"/>
      <c r="MRQ52" s="68"/>
      <c r="MRR52" s="68"/>
      <c r="MRS52" s="68"/>
      <c r="MRT52" s="68"/>
      <c r="MRU52" s="68"/>
      <c r="MRV52" s="68"/>
      <c r="MRW52" s="68"/>
      <c r="MRX52" s="68"/>
      <c r="MRY52" s="68"/>
      <c r="MRZ52" s="68"/>
      <c r="MSA52" s="68"/>
      <c r="MSB52" s="68"/>
      <c r="MSC52" s="68"/>
      <c r="MSD52" s="68"/>
      <c r="MSE52" s="68"/>
      <c r="MSF52" s="68"/>
      <c r="MSG52" s="68"/>
      <c r="MSH52" s="68"/>
      <c r="MSI52" s="68"/>
      <c r="MSJ52" s="68"/>
      <c r="MSK52" s="68"/>
      <c r="MSL52" s="68"/>
      <c r="MSM52" s="68"/>
      <c r="MSN52" s="68"/>
      <c r="MSO52" s="68"/>
      <c r="MSP52" s="68"/>
      <c r="MSQ52" s="68"/>
      <c r="MSR52" s="68"/>
      <c r="MSS52" s="68"/>
      <c r="MST52" s="68"/>
      <c r="MSU52" s="68"/>
      <c r="MSV52" s="68"/>
      <c r="MSW52" s="68"/>
      <c r="MSX52" s="68"/>
      <c r="MSY52" s="68"/>
      <c r="MSZ52" s="68"/>
      <c r="MTA52" s="68"/>
      <c r="MTB52" s="68"/>
      <c r="MTC52" s="68"/>
      <c r="MTD52" s="68"/>
      <c r="MTE52" s="68"/>
      <c r="MTF52" s="68"/>
      <c r="MTG52" s="68"/>
      <c r="MTH52" s="68"/>
      <c r="MTI52" s="68"/>
      <c r="MTJ52" s="68"/>
      <c r="MTK52" s="68"/>
      <c r="MTL52" s="68"/>
      <c r="MTM52" s="68"/>
      <c r="MTN52" s="68"/>
      <c r="MTO52" s="68"/>
      <c r="MTP52" s="68"/>
      <c r="MTQ52" s="68"/>
      <c r="MTR52" s="68"/>
      <c r="MTS52" s="68"/>
      <c r="MTT52" s="68"/>
      <c r="MTU52" s="68"/>
      <c r="MTV52" s="68"/>
      <c r="MTW52" s="68"/>
      <c r="MTX52" s="68"/>
      <c r="MTY52" s="68"/>
      <c r="MTZ52" s="68"/>
      <c r="MUA52" s="68"/>
      <c r="MUB52" s="68"/>
      <c r="MUC52" s="68"/>
      <c r="MUD52" s="68"/>
      <c r="MUE52" s="68"/>
      <c r="MUF52" s="68"/>
      <c r="MUG52" s="68"/>
      <c r="MUH52" s="68"/>
      <c r="MUI52" s="68"/>
      <c r="MUJ52" s="68"/>
      <c r="MUK52" s="68"/>
      <c r="MUL52" s="68"/>
      <c r="MUM52" s="68"/>
      <c r="MUN52" s="68"/>
      <c r="MUO52" s="68"/>
      <c r="MUP52" s="68"/>
      <c r="MUQ52" s="68"/>
      <c r="MUR52" s="68"/>
      <c r="MUS52" s="68"/>
      <c r="MUT52" s="68"/>
      <c r="MUU52" s="68"/>
      <c r="MUV52" s="68"/>
      <c r="MUW52" s="68"/>
      <c r="MUX52" s="68"/>
      <c r="MUY52" s="68"/>
      <c r="MUZ52" s="68"/>
      <c r="MVA52" s="68"/>
      <c r="MVB52" s="68"/>
      <c r="MVC52" s="68"/>
      <c r="MVD52" s="68"/>
      <c r="MVE52" s="68"/>
      <c r="MVF52" s="68"/>
      <c r="MVG52" s="68"/>
      <c r="MVH52" s="68"/>
      <c r="MVI52" s="68"/>
      <c r="MVJ52" s="68"/>
      <c r="MVK52" s="68"/>
      <c r="MVL52" s="68"/>
      <c r="MVM52" s="68"/>
      <c r="MVN52" s="68"/>
      <c r="MVO52" s="68"/>
      <c r="MVP52" s="68"/>
      <c r="MVQ52" s="68"/>
      <c r="MVR52" s="68"/>
      <c r="MVS52" s="68"/>
      <c r="MVT52" s="68"/>
      <c r="MVU52" s="68"/>
      <c r="MVV52" s="68"/>
      <c r="MVW52" s="68"/>
      <c r="MVX52" s="68"/>
      <c r="MVY52" s="68"/>
      <c r="MVZ52" s="68"/>
      <c r="MWA52" s="68"/>
      <c r="MWB52" s="68"/>
      <c r="MWC52" s="68"/>
      <c r="MWD52" s="68"/>
      <c r="MWE52" s="68"/>
      <c r="MWF52" s="68"/>
      <c r="MWG52" s="68"/>
      <c r="MWH52" s="68"/>
      <c r="MWI52" s="68"/>
      <c r="MWJ52" s="68"/>
      <c r="MWK52" s="68"/>
      <c r="MWL52" s="68"/>
      <c r="MWM52" s="68"/>
      <c r="MWN52" s="68"/>
      <c r="MWO52" s="68"/>
      <c r="MWP52" s="68"/>
      <c r="MWQ52" s="68"/>
      <c r="MWR52" s="68"/>
      <c r="MWS52" s="68"/>
      <c r="MWT52" s="68"/>
      <c r="MWU52" s="68"/>
      <c r="MWV52" s="68"/>
      <c r="MWW52" s="68"/>
      <c r="MWX52" s="68"/>
      <c r="MWY52" s="68"/>
      <c r="MWZ52" s="68"/>
      <c r="MXA52" s="68"/>
      <c r="MXB52" s="68"/>
      <c r="MXC52" s="68"/>
      <c r="MXD52" s="68"/>
      <c r="MXE52" s="68"/>
      <c r="MXF52" s="68"/>
      <c r="MXG52" s="68"/>
      <c r="MXH52" s="68"/>
      <c r="MXI52" s="68"/>
      <c r="MXJ52" s="68"/>
      <c r="MXK52" s="68"/>
      <c r="MXL52" s="68"/>
      <c r="MXM52" s="68"/>
      <c r="MXN52" s="68"/>
      <c r="MXO52" s="68"/>
      <c r="MXP52" s="68"/>
      <c r="MXQ52" s="68"/>
      <c r="MXR52" s="68"/>
      <c r="MXS52" s="68"/>
      <c r="MXT52" s="68"/>
      <c r="MXU52" s="68"/>
      <c r="MXV52" s="68"/>
      <c r="MXW52" s="68"/>
      <c r="MXX52" s="68"/>
      <c r="MXY52" s="68"/>
      <c r="MXZ52" s="68"/>
      <c r="MYA52" s="68"/>
      <c r="MYB52" s="68"/>
      <c r="MYC52" s="68"/>
      <c r="MYD52" s="68"/>
      <c r="MYE52" s="68"/>
      <c r="MYF52" s="68"/>
      <c r="MYG52" s="68"/>
      <c r="MYH52" s="68"/>
      <c r="MYI52" s="68"/>
      <c r="MYJ52" s="68"/>
      <c r="MYK52" s="68"/>
      <c r="MYL52" s="68"/>
      <c r="MYM52" s="68"/>
      <c r="MYN52" s="68"/>
      <c r="MYO52" s="68"/>
      <c r="MYP52" s="68"/>
      <c r="MYQ52" s="68"/>
      <c r="MYR52" s="68"/>
      <c r="MYS52" s="68"/>
      <c r="MYT52" s="68"/>
      <c r="MYU52" s="68"/>
      <c r="MYV52" s="68"/>
      <c r="MYW52" s="68"/>
      <c r="MYX52" s="68"/>
      <c r="MYY52" s="68"/>
      <c r="MYZ52" s="68"/>
      <c r="MZA52" s="68"/>
      <c r="MZB52" s="68"/>
      <c r="MZC52" s="68"/>
      <c r="MZD52" s="68"/>
      <c r="MZE52" s="68"/>
      <c r="MZF52" s="68"/>
      <c r="MZG52" s="68"/>
      <c r="MZH52" s="68"/>
      <c r="MZI52" s="68"/>
      <c r="MZJ52" s="68"/>
      <c r="MZK52" s="68"/>
      <c r="MZL52" s="68"/>
      <c r="MZM52" s="68"/>
      <c r="MZN52" s="68"/>
      <c r="MZO52" s="68"/>
      <c r="MZP52" s="68"/>
      <c r="MZQ52" s="68"/>
      <c r="MZR52" s="68"/>
      <c r="MZS52" s="68"/>
      <c r="MZT52" s="68"/>
      <c r="MZU52" s="68"/>
      <c r="MZV52" s="68"/>
      <c r="MZW52" s="68"/>
      <c r="MZX52" s="68"/>
      <c r="MZY52" s="68"/>
      <c r="MZZ52" s="68"/>
      <c r="NAA52" s="68"/>
      <c r="NAB52" s="68"/>
      <c r="NAC52" s="68"/>
      <c r="NAD52" s="68"/>
      <c r="NAE52" s="68"/>
      <c r="NAF52" s="68"/>
      <c r="NAG52" s="68"/>
      <c r="NAH52" s="68"/>
      <c r="NAI52" s="68"/>
      <c r="NAJ52" s="68"/>
      <c r="NAK52" s="68"/>
      <c r="NAL52" s="68"/>
      <c r="NAM52" s="68"/>
      <c r="NAN52" s="68"/>
      <c r="NAO52" s="68"/>
      <c r="NAP52" s="68"/>
      <c r="NAQ52" s="68"/>
      <c r="NAR52" s="68"/>
      <c r="NAS52" s="68"/>
      <c r="NAT52" s="68"/>
      <c r="NAU52" s="68"/>
      <c r="NAV52" s="68"/>
      <c r="NAW52" s="68"/>
      <c r="NAX52" s="68"/>
      <c r="NAY52" s="68"/>
      <c r="NAZ52" s="68"/>
      <c r="NBA52" s="68"/>
      <c r="NBB52" s="68"/>
      <c r="NBC52" s="68"/>
      <c r="NBD52" s="68"/>
      <c r="NBE52" s="68"/>
      <c r="NBF52" s="68"/>
      <c r="NBG52" s="68"/>
      <c r="NBH52" s="68"/>
      <c r="NBI52" s="68"/>
      <c r="NBJ52" s="68"/>
      <c r="NBK52" s="68"/>
      <c r="NBL52" s="68"/>
      <c r="NBM52" s="68"/>
      <c r="NBN52" s="68"/>
      <c r="NBO52" s="68"/>
      <c r="NBP52" s="68"/>
      <c r="NBQ52" s="68"/>
      <c r="NBR52" s="68"/>
      <c r="NBS52" s="68"/>
      <c r="NBT52" s="68"/>
      <c r="NBU52" s="68"/>
      <c r="NBV52" s="68"/>
      <c r="NBW52" s="68"/>
      <c r="NBX52" s="68"/>
      <c r="NBY52" s="68"/>
      <c r="NBZ52" s="68"/>
      <c r="NCA52" s="68"/>
      <c r="NCB52" s="68"/>
      <c r="NCC52" s="68"/>
      <c r="NCD52" s="68"/>
      <c r="NCE52" s="68"/>
      <c r="NCF52" s="68"/>
      <c r="NCG52" s="68"/>
      <c r="NCH52" s="68"/>
      <c r="NCI52" s="68"/>
      <c r="NCJ52" s="68"/>
      <c r="NCK52" s="68"/>
      <c r="NCL52" s="68"/>
      <c r="NCM52" s="68"/>
      <c r="NCN52" s="68"/>
      <c r="NCO52" s="68"/>
      <c r="NCP52" s="68"/>
      <c r="NCQ52" s="68"/>
      <c r="NCR52" s="68"/>
      <c r="NCS52" s="68"/>
      <c r="NCT52" s="68"/>
      <c r="NCU52" s="68"/>
      <c r="NCV52" s="68"/>
      <c r="NCW52" s="68"/>
      <c r="NCX52" s="68"/>
      <c r="NCY52" s="68"/>
      <c r="NCZ52" s="68"/>
      <c r="NDA52" s="68"/>
      <c r="NDB52" s="68"/>
      <c r="NDC52" s="68"/>
      <c r="NDD52" s="68"/>
      <c r="NDE52" s="68"/>
      <c r="NDF52" s="68"/>
      <c r="NDG52" s="68"/>
      <c r="NDH52" s="68"/>
      <c r="NDI52" s="68"/>
      <c r="NDJ52" s="68"/>
      <c r="NDK52" s="68"/>
      <c r="NDL52" s="68"/>
      <c r="NDM52" s="68"/>
      <c r="NDN52" s="68"/>
      <c r="NDO52" s="68"/>
      <c r="NDP52" s="68"/>
      <c r="NDQ52" s="68"/>
      <c r="NDR52" s="68"/>
      <c r="NDS52" s="68"/>
      <c r="NDT52" s="68"/>
      <c r="NDU52" s="68"/>
      <c r="NDV52" s="68"/>
      <c r="NDW52" s="68"/>
      <c r="NDX52" s="68"/>
      <c r="NDY52" s="68"/>
      <c r="NDZ52" s="68"/>
      <c r="NEA52" s="68"/>
      <c r="NEB52" s="68"/>
      <c r="NEC52" s="68"/>
      <c r="NED52" s="68"/>
      <c r="NEE52" s="68"/>
      <c r="NEF52" s="68"/>
      <c r="NEG52" s="68"/>
      <c r="NEH52" s="68"/>
      <c r="NEI52" s="68"/>
      <c r="NEJ52" s="68"/>
      <c r="NEK52" s="68"/>
      <c r="NEL52" s="68"/>
      <c r="NEM52" s="68"/>
      <c r="NEN52" s="68"/>
      <c r="NEO52" s="68"/>
      <c r="NEP52" s="68"/>
      <c r="NEQ52" s="68"/>
      <c r="NER52" s="68"/>
      <c r="NES52" s="68"/>
      <c r="NET52" s="68"/>
      <c r="NEU52" s="68"/>
      <c r="NEV52" s="68"/>
      <c r="NEW52" s="68"/>
      <c r="NEX52" s="68"/>
      <c r="NEY52" s="68"/>
      <c r="NEZ52" s="68"/>
      <c r="NFA52" s="68"/>
      <c r="NFB52" s="68"/>
      <c r="NFC52" s="68"/>
      <c r="NFD52" s="68"/>
      <c r="NFE52" s="68"/>
      <c r="NFF52" s="68"/>
      <c r="NFG52" s="68"/>
      <c r="NFH52" s="68"/>
      <c r="NFI52" s="68"/>
      <c r="NFJ52" s="68"/>
      <c r="NFK52" s="68"/>
      <c r="NFL52" s="68"/>
      <c r="NFM52" s="68"/>
      <c r="NFN52" s="68"/>
      <c r="NFO52" s="68"/>
      <c r="NFP52" s="68"/>
      <c r="NFQ52" s="68"/>
      <c r="NFR52" s="68"/>
      <c r="NFS52" s="68"/>
      <c r="NFT52" s="68"/>
      <c r="NFU52" s="68"/>
      <c r="NFV52" s="68"/>
      <c r="NFW52" s="68"/>
      <c r="NFX52" s="68"/>
      <c r="NFY52" s="68"/>
      <c r="NFZ52" s="68"/>
      <c r="NGA52" s="68"/>
      <c r="NGB52" s="68"/>
      <c r="NGC52" s="68"/>
      <c r="NGD52" s="68"/>
      <c r="NGE52" s="68"/>
      <c r="NGF52" s="68"/>
      <c r="NGG52" s="68"/>
      <c r="NGH52" s="68"/>
      <c r="NGI52" s="68"/>
      <c r="NGJ52" s="68"/>
      <c r="NGK52" s="68"/>
      <c r="NGL52" s="68"/>
      <c r="NGM52" s="68"/>
      <c r="NGN52" s="68"/>
      <c r="NGO52" s="68"/>
      <c r="NGP52" s="68"/>
      <c r="NGQ52" s="68"/>
      <c r="NGR52" s="68"/>
      <c r="NGS52" s="68"/>
      <c r="NGT52" s="68"/>
      <c r="NGU52" s="68"/>
      <c r="NGV52" s="68"/>
      <c r="NGW52" s="68"/>
      <c r="NGX52" s="68"/>
      <c r="NGY52" s="68"/>
      <c r="NGZ52" s="68"/>
      <c r="NHA52" s="68"/>
      <c r="NHB52" s="68"/>
      <c r="NHC52" s="68"/>
      <c r="NHD52" s="68"/>
      <c r="NHE52" s="68"/>
      <c r="NHF52" s="68"/>
      <c r="NHG52" s="68"/>
      <c r="NHH52" s="68"/>
      <c r="NHI52" s="68"/>
      <c r="NHJ52" s="68"/>
      <c r="NHK52" s="68"/>
      <c r="NHL52" s="68"/>
      <c r="NHM52" s="68"/>
      <c r="NHN52" s="68"/>
      <c r="NHO52" s="68"/>
      <c r="NHP52" s="68"/>
      <c r="NHQ52" s="68"/>
      <c r="NHR52" s="68"/>
      <c r="NHS52" s="68"/>
      <c r="NHT52" s="68"/>
      <c r="NHU52" s="68"/>
      <c r="NHV52" s="68"/>
      <c r="NHW52" s="68"/>
      <c r="NHX52" s="68"/>
      <c r="NHY52" s="68"/>
      <c r="NHZ52" s="68"/>
      <c r="NIA52" s="68"/>
      <c r="NIB52" s="68"/>
      <c r="NIC52" s="68"/>
      <c r="NID52" s="68"/>
      <c r="NIE52" s="68"/>
      <c r="NIF52" s="68"/>
      <c r="NIG52" s="68"/>
      <c r="NIH52" s="68"/>
      <c r="NII52" s="68"/>
      <c r="NIJ52" s="68"/>
      <c r="NIK52" s="68"/>
      <c r="NIL52" s="68"/>
      <c r="NIM52" s="68"/>
      <c r="NIN52" s="68"/>
      <c r="NIO52" s="68"/>
      <c r="NIP52" s="68"/>
      <c r="NIQ52" s="68"/>
      <c r="NIR52" s="68"/>
      <c r="NIS52" s="68"/>
      <c r="NIT52" s="68"/>
      <c r="NIU52" s="68"/>
      <c r="NIV52" s="68"/>
      <c r="NIW52" s="68"/>
      <c r="NIX52" s="68"/>
      <c r="NIY52" s="68"/>
      <c r="NIZ52" s="68"/>
      <c r="NJA52" s="68"/>
      <c r="NJB52" s="68"/>
      <c r="NJC52" s="68"/>
      <c r="NJD52" s="68"/>
      <c r="NJE52" s="68"/>
      <c r="NJF52" s="68"/>
      <c r="NJG52" s="68"/>
      <c r="NJH52" s="68"/>
      <c r="NJI52" s="68"/>
      <c r="NJJ52" s="68"/>
      <c r="NJK52" s="68"/>
      <c r="NJL52" s="68"/>
      <c r="NJM52" s="68"/>
      <c r="NJN52" s="68"/>
      <c r="NJO52" s="68"/>
      <c r="NJP52" s="68"/>
      <c r="NJQ52" s="68"/>
      <c r="NJR52" s="68"/>
      <c r="NJS52" s="68"/>
      <c r="NJT52" s="68"/>
      <c r="NJU52" s="68"/>
      <c r="NJV52" s="68"/>
      <c r="NJW52" s="68"/>
      <c r="NJX52" s="68"/>
      <c r="NJY52" s="68"/>
      <c r="NJZ52" s="68"/>
      <c r="NKA52" s="68"/>
      <c r="NKB52" s="68"/>
      <c r="NKC52" s="68"/>
      <c r="NKD52" s="68"/>
      <c r="NKE52" s="68"/>
      <c r="NKF52" s="68"/>
      <c r="NKG52" s="68"/>
      <c r="NKH52" s="68"/>
      <c r="NKI52" s="68"/>
      <c r="NKJ52" s="68"/>
      <c r="NKK52" s="68"/>
      <c r="NKL52" s="68"/>
      <c r="NKM52" s="68"/>
      <c r="NKN52" s="68"/>
      <c r="NKO52" s="68"/>
      <c r="NKP52" s="68"/>
      <c r="NKQ52" s="68"/>
      <c r="NKR52" s="68"/>
      <c r="NKS52" s="68"/>
      <c r="NKT52" s="68"/>
      <c r="NKU52" s="68"/>
      <c r="NKV52" s="68"/>
      <c r="NKW52" s="68"/>
      <c r="NKX52" s="68"/>
      <c r="NKY52" s="68"/>
      <c r="NKZ52" s="68"/>
      <c r="NLA52" s="68"/>
      <c r="NLB52" s="68"/>
      <c r="NLC52" s="68"/>
      <c r="NLD52" s="68"/>
      <c r="NLE52" s="68"/>
      <c r="NLF52" s="68"/>
      <c r="NLG52" s="68"/>
      <c r="NLH52" s="68"/>
      <c r="NLI52" s="68"/>
      <c r="NLJ52" s="68"/>
      <c r="NLK52" s="68"/>
      <c r="NLL52" s="68"/>
      <c r="NLM52" s="68"/>
      <c r="NLN52" s="68"/>
      <c r="NLO52" s="68"/>
      <c r="NLP52" s="68"/>
      <c r="NLQ52" s="68"/>
      <c r="NLR52" s="68"/>
      <c r="NLS52" s="68"/>
      <c r="NLT52" s="68"/>
      <c r="NLU52" s="68"/>
      <c r="NLV52" s="68"/>
      <c r="NLW52" s="68"/>
      <c r="NLX52" s="68"/>
      <c r="NLY52" s="68"/>
      <c r="NLZ52" s="68"/>
      <c r="NMA52" s="68"/>
      <c r="NMB52" s="68"/>
      <c r="NMC52" s="68"/>
      <c r="NMD52" s="68"/>
      <c r="NME52" s="68"/>
      <c r="NMF52" s="68"/>
      <c r="NMG52" s="68"/>
      <c r="NMH52" s="68"/>
      <c r="NMI52" s="68"/>
      <c r="NMJ52" s="68"/>
      <c r="NMK52" s="68"/>
      <c r="NML52" s="68"/>
      <c r="NMM52" s="68"/>
      <c r="NMN52" s="68"/>
      <c r="NMO52" s="68"/>
      <c r="NMP52" s="68"/>
      <c r="NMQ52" s="68"/>
      <c r="NMR52" s="68"/>
      <c r="NMS52" s="68"/>
      <c r="NMT52" s="68"/>
      <c r="NMU52" s="68"/>
      <c r="NMV52" s="68"/>
      <c r="NMW52" s="68"/>
      <c r="NMX52" s="68"/>
      <c r="NMY52" s="68"/>
      <c r="NMZ52" s="68"/>
      <c r="NNA52" s="68"/>
      <c r="NNB52" s="68"/>
      <c r="NNC52" s="68"/>
      <c r="NND52" s="68"/>
      <c r="NNE52" s="68"/>
      <c r="NNF52" s="68"/>
      <c r="NNG52" s="68"/>
      <c r="NNH52" s="68"/>
      <c r="NNI52" s="68"/>
      <c r="NNJ52" s="68"/>
      <c r="NNK52" s="68"/>
      <c r="NNL52" s="68"/>
      <c r="NNM52" s="68"/>
      <c r="NNN52" s="68"/>
      <c r="NNO52" s="68"/>
      <c r="NNP52" s="68"/>
      <c r="NNQ52" s="68"/>
      <c r="NNR52" s="68"/>
      <c r="NNS52" s="68"/>
      <c r="NNT52" s="68"/>
      <c r="NNU52" s="68"/>
      <c r="NNV52" s="68"/>
      <c r="NNW52" s="68"/>
      <c r="NNX52" s="68"/>
      <c r="NNY52" s="68"/>
      <c r="NNZ52" s="68"/>
      <c r="NOA52" s="68"/>
      <c r="NOB52" s="68"/>
      <c r="NOC52" s="68"/>
      <c r="NOD52" s="68"/>
      <c r="NOE52" s="68"/>
      <c r="NOF52" s="68"/>
      <c r="NOG52" s="68"/>
      <c r="NOH52" s="68"/>
      <c r="NOI52" s="68"/>
      <c r="NOJ52" s="68"/>
      <c r="NOK52" s="68"/>
      <c r="NOL52" s="68"/>
      <c r="NOM52" s="68"/>
      <c r="NON52" s="68"/>
      <c r="NOO52" s="68"/>
      <c r="NOP52" s="68"/>
      <c r="NOQ52" s="68"/>
      <c r="NOR52" s="68"/>
      <c r="NOS52" s="68"/>
      <c r="NOT52" s="68"/>
      <c r="NOU52" s="68"/>
      <c r="NOV52" s="68"/>
      <c r="NOW52" s="68"/>
      <c r="NOX52" s="68"/>
      <c r="NOY52" s="68"/>
      <c r="NOZ52" s="68"/>
      <c r="NPA52" s="68"/>
      <c r="NPB52" s="68"/>
      <c r="NPC52" s="68"/>
      <c r="NPD52" s="68"/>
      <c r="NPE52" s="68"/>
      <c r="NPF52" s="68"/>
      <c r="NPG52" s="68"/>
      <c r="NPH52" s="68"/>
      <c r="NPI52" s="68"/>
      <c r="NPJ52" s="68"/>
      <c r="NPK52" s="68"/>
      <c r="NPL52" s="68"/>
      <c r="NPM52" s="68"/>
      <c r="NPN52" s="68"/>
      <c r="NPO52" s="68"/>
      <c r="NPP52" s="68"/>
      <c r="NPQ52" s="68"/>
      <c r="NPR52" s="68"/>
      <c r="NPS52" s="68"/>
      <c r="NPT52" s="68"/>
      <c r="NPU52" s="68"/>
      <c r="NPV52" s="68"/>
      <c r="NPW52" s="68"/>
      <c r="NPX52" s="68"/>
      <c r="NPY52" s="68"/>
      <c r="NPZ52" s="68"/>
      <c r="NQA52" s="68"/>
      <c r="NQB52" s="68"/>
      <c r="NQC52" s="68"/>
      <c r="NQD52" s="68"/>
      <c r="NQE52" s="68"/>
      <c r="NQF52" s="68"/>
      <c r="NQG52" s="68"/>
      <c r="NQH52" s="68"/>
      <c r="NQI52" s="68"/>
      <c r="NQJ52" s="68"/>
      <c r="NQK52" s="68"/>
      <c r="NQL52" s="68"/>
      <c r="NQM52" s="68"/>
      <c r="NQN52" s="68"/>
      <c r="NQO52" s="68"/>
      <c r="NQP52" s="68"/>
      <c r="NQQ52" s="68"/>
      <c r="NQR52" s="68"/>
      <c r="NQS52" s="68"/>
      <c r="NQT52" s="68"/>
      <c r="NQU52" s="68"/>
      <c r="NQV52" s="68"/>
      <c r="NQW52" s="68"/>
      <c r="NQX52" s="68"/>
      <c r="NQY52" s="68"/>
      <c r="NQZ52" s="68"/>
      <c r="NRA52" s="68"/>
      <c r="NRB52" s="68"/>
      <c r="NRC52" s="68"/>
      <c r="NRD52" s="68"/>
      <c r="NRE52" s="68"/>
      <c r="NRF52" s="68"/>
      <c r="NRG52" s="68"/>
      <c r="NRH52" s="68"/>
      <c r="NRI52" s="68"/>
      <c r="NRJ52" s="68"/>
      <c r="NRK52" s="68"/>
      <c r="NRL52" s="68"/>
      <c r="NRM52" s="68"/>
      <c r="NRN52" s="68"/>
      <c r="NRO52" s="68"/>
      <c r="NRP52" s="68"/>
      <c r="NRQ52" s="68"/>
      <c r="NRR52" s="68"/>
      <c r="NRS52" s="68"/>
      <c r="NRT52" s="68"/>
      <c r="NRU52" s="68"/>
      <c r="NRV52" s="68"/>
      <c r="NRW52" s="68"/>
      <c r="NRX52" s="68"/>
      <c r="NRY52" s="68"/>
      <c r="NRZ52" s="68"/>
      <c r="NSA52" s="68"/>
      <c r="NSB52" s="68"/>
      <c r="NSC52" s="68"/>
      <c r="NSD52" s="68"/>
      <c r="NSE52" s="68"/>
      <c r="NSF52" s="68"/>
      <c r="NSG52" s="68"/>
      <c r="NSH52" s="68"/>
      <c r="NSI52" s="68"/>
      <c r="NSJ52" s="68"/>
      <c r="NSK52" s="68"/>
      <c r="NSL52" s="68"/>
      <c r="NSM52" s="68"/>
      <c r="NSN52" s="68"/>
      <c r="NSO52" s="68"/>
      <c r="NSP52" s="68"/>
      <c r="NSQ52" s="68"/>
      <c r="NSR52" s="68"/>
      <c r="NSS52" s="68"/>
      <c r="NST52" s="68"/>
      <c r="NSU52" s="68"/>
      <c r="NSV52" s="68"/>
      <c r="NSW52" s="68"/>
      <c r="NSX52" s="68"/>
      <c r="NSY52" s="68"/>
      <c r="NSZ52" s="68"/>
      <c r="NTA52" s="68"/>
      <c r="NTB52" s="68"/>
      <c r="NTC52" s="68"/>
      <c r="NTD52" s="68"/>
      <c r="NTE52" s="68"/>
      <c r="NTF52" s="68"/>
      <c r="NTG52" s="68"/>
      <c r="NTH52" s="68"/>
      <c r="NTI52" s="68"/>
      <c r="NTJ52" s="68"/>
      <c r="NTK52" s="68"/>
      <c r="NTL52" s="68"/>
      <c r="NTM52" s="68"/>
      <c r="NTN52" s="68"/>
      <c r="NTO52" s="68"/>
      <c r="NTP52" s="68"/>
      <c r="NTQ52" s="68"/>
      <c r="NTR52" s="68"/>
      <c r="NTS52" s="68"/>
      <c r="NTT52" s="68"/>
      <c r="NTU52" s="68"/>
      <c r="NTV52" s="68"/>
      <c r="NTW52" s="68"/>
      <c r="NTX52" s="68"/>
      <c r="NTY52" s="68"/>
      <c r="NTZ52" s="68"/>
      <c r="NUA52" s="68"/>
      <c r="NUB52" s="68"/>
      <c r="NUC52" s="68"/>
      <c r="NUD52" s="68"/>
      <c r="NUE52" s="68"/>
      <c r="NUF52" s="68"/>
      <c r="NUG52" s="68"/>
      <c r="NUH52" s="68"/>
      <c r="NUI52" s="68"/>
      <c r="NUJ52" s="68"/>
      <c r="NUK52" s="68"/>
      <c r="NUL52" s="68"/>
      <c r="NUM52" s="68"/>
      <c r="NUN52" s="68"/>
      <c r="NUO52" s="68"/>
      <c r="NUP52" s="68"/>
      <c r="NUQ52" s="68"/>
      <c r="NUR52" s="68"/>
      <c r="NUS52" s="68"/>
      <c r="NUT52" s="68"/>
      <c r="NUU52" s="68"/>
      <c r="NUV52" s="68"/>
      <c r="NUW52" s="68"/>
      <c r="NUX52" s="68"/>
      <c r="NUY52" s="68"/>
      <c r="NUZ52" s="68"/>
      <c r="NVA52" s="68"/>
      <c r="NVB52" s="68"/>
      <c r="NVC52" s="68"/>
      <c r="NVD52" s="68"/>
      <c r="NVE52" s="68"/>
      <c r="NVF52" s="68"/>
      <c r="NVG52" s="68"/>
      <c r="NVH52" s="68"/>
      <c r="NVI52" s="68"/>
      <c r="NVJ52" s="68"/>
      <c r="NVK52" s="68"/>
      <c r="NVL52" s="68"/>
      <c r="NVM52" s="68"/>
      <c r="NVN52" s="68"/>
      <c r="NVO52" s="68"/>
      <c r="NVP52" s="68"/>
      <c r="NVQ52" s="68"/>
      <c r="NVR52" s="68"/>
      <c r="NVS52" s="68"/>
      <c r="NVT52" s="68"/>
      <c r="NVU52" s="68"/>
      <c r="NVV52" s="68"/>
      <c r="NVW52" s="68"/>
      <c r="NVX52" s="68"/>
      <c r="NVY52" s="68"/>
      <c r="NVZ52" s="68"/>
      <c r="NWA52" s="68"/>
      <c r="NWB52" s="68"/>
      <c r="NWC52" s="68"/>
      <c r="NWD52" s="68"/>
      <c r="NWE52" s="68"/>
      <c r="NWF52" s="68"/>
      <c r="NWG52" s="68"/>
      <c r="NWH52" s="68"/>
      <c r="NWI52" s="68"/>
      <c r="NWJ52" s="68"/>
      <c r="NWK52" s="68"/>
      <c r="NWL52" s="68"/>
      <c r="NWM52" s="68"/>
      <c r="NWN52" s="68"/>
      <c r="NWO52" s="68"/>
      <c r="NWP52" s="68"/>
      <c r="NWQ52" s="68"/>
      <c r="NWR52" s="68"/>
      <c r="NWS52" s="68"/>
      <c r="NWT52" s="68"/>
      <c r="NWU52" s="68"/>
      <c r="NWV52" s="68"/>
      <c r="NWW52" s="68"/>
      <c r="NWX52" s="68"/>
      <c r="NWY52" s="68"/>
      <c r="NWZ52" s="68"/>
      <c r="NXA52" s="68"/>
      <c r="NXB52" s="68"/>
      <c r="NXC52" s="68"/>
      <c r="NXD52" s="68"/>
      <c r="NXE52" s="68"/>
      <c r="NXF52" s="68"/>
      <c r="NXG52" s="68"/>
      <c r="NXH52" s="68"/>
      <c r="NXI52" s="68"/>
      <c r="NXJ52" s="68"/>
      <c r="NXK52" s="68"/>
      <c r="NXL52" s="68"/>
      <c r="NXM52" s="68"/>
      <c r="NXN52" s="68"/>
      <c r="NXO52" s="68"/>
      <c r="NXP52" s="68"/>
      <c r="NXQ52" s="68"/>
      <c r="NXR52" s="68"/>
      <c r="NXS52" s="68"/>
      <c r="NXT52" s="68"/>
      <c r="NXU52" s="68"/>
      <c r="NXV52" s="68"/>
      <c r="NXW52" s="68"/>
      <c r="NXX52" s="68"/>
      <c r="NXY52" s="68"/>
      <c r="NXZ52" s="68"/>
      <c r="NYA52" s="68"/>
      <c r="NYB52" s="68"/>
      <c r="NYC52" s="68"/>
      <c r="NYD52" s="68"/>
      <c r="NYE52" s="68"/>
      <c r="NYF52" s="68"/>
      <c r="NYG52" s="68"/>
      <c r="NYH52" s="68"/>
      <c r="NYI52" s="68"/>
      <c r="NYJ52" s="68"/>
      <c r="NYK52" s="68"/>
      <c r="NYL52" s="68"/>
      <c r="NYM52" s="68"/>
      <c r="NYN52" s="68"/>
      <c r="NYO52" s="68"/>
      <c r="NYP52" s="68"/>
      <c r="NYQ52" s="68"/>
      <c r="NYR52" s="68"/>
      <c r="NYS52" s="68"/>
      <c r="NYT52" s="68"/>
      <c r="NYU52" s="68"/>
      <c r="NYV52" s="68"/>
      <c r="NYW52" s="68"/>
      <c r="NYX52" s="68"/>
      <c r="NYY52" s="68"/>
      <c r="NYZ52" s="68"/>
      <c r="NZA52" s="68"/>
      <c r="NZB52" s="68"/>
      <c r="NZC52" s="68"/>
      <c r="NZD52" s="68"/>
      <c r="NZE52" s="68"/>
      <c r="NZF52" s="68"/>
      <c r="NZG52" s="68"/>
      <c r="NZH52" s="68"/>
      <c r="NZI52" s="68"/>
      <c r="NZJ52" s="68"/>
      <c r="NZK52" s="68"/>
      <c r="NZL52" s="68"/>
      <c r="NZM52" s="68"/>
      <c r="NZN52" s="68"/>
      <c r="NZO52" s="68"/>
      <c r="NZP52" s="68"/>
      <c r="NZQ52" s="68"/>
      <c r="NZR52" s="68"/>
      <c r="NZS52" s="68"/>
      <c r="NZT52" s="68"/>
      <c r="NZU52" s="68"/>
      <c r="NZV52" s="68"/>
      <c r="NZW52" s="68"/>
      <c r="NZX52" s="68"/>
      <c r="NZY52" s="68"/>
      <c r="NZZ52" s="68"/>
      <c r="OAA52" s="68"/>
      <c r="OAB52" s="68"/>
      <c r="OAC52" s="68"/>
      <c r="OAD52" s="68"/>
      <c r="OAE52" s="68"/>
      <c r="OAF52" s="68"/>
      <c r="OAG52" s="68"/>
      <c r="OAH52" s="68"/>
      <c r="OAI52" s="68"/>
      <c r="OAJ52" s="68"/>
      <c r="OAK52" s="68"/>
      <c r="OAL52" s="68"/>
      <c r="OAM52" s="68"/>
      <c r="OAN52" s="68"/>
      <c r="OAO52" s="68"/>
      <c r="OAP52" s="68"/>
      <c r="OAQ52" s="68"/>
      <c r="OAR52" s="68"/>
      <c r="OAS52" s="68"/>
      <c r="OAT52" s="68"/>
      <c r="OAU52" s="68"/>
      <c r="OAV52" s="68"/>
      <c r="OAW52" s="68"/>
      <c r="OAX52" s="68"/>
      <c r="OAY52" s="68"/>
      <c r="OAZ52" s="68"/>
      <c r="OBA52" s="68"/>
      <c r="OBB52" s="68"/>
      <c r="OBC52" s="68"/>
      <c r="OBD52" s="68"/>
      <c r="OBE52" s="68"/>
      <c r="OBF52" s="68"/>
      <c r="OBG52" s="68"/>
      <c r="OBH52" s="68"/>
      <c r="OBI52" s="68"/>
      <c r="OBJ52" s="68"/>
      <c r="OBK52" s="68"/>
      <c r="OBL52" s="68"/>
      <c r="OBM52" s="68"/>
      <c r="OBN52" s="68"/>
      <c r="OBO52" s="68"/>
      <c r="OBP52" s="68"/>
      <c r="OBQ52" s="68"/>
      <c r="OBR52" s="68"/>
      <c r="OBS52" s="68"/>
      <c r="OBT52" s="68"/>
      <c r="OBU52" s="68"/>
      <c r="OBV52" s="68"/>
      <c r="OBW52" s="68"/>
      <c r="OBX52" s="68"/>
      <c r="OBY52" s="68"/>
      <c r="OBZ52" s="68"/>
      <c r="OCA52" s="68"/>
      <c r="OCB52" s="68"/>
      <c r="OCC52" s="68"/>
      <c r="OCD52" s="68"/>
      <c r="OCE52" s="68"/>
      <c r="OCF52" s="68"/>
      <c r="OCG52" s="68"/>
      <c r="OCH52" s="68"/>
      <c r="OCI52" s="68"/>
      <c r="OCJ52" s="68"/>
      <c r="OCK52" s="68"/>
      <c r="OCL52" s="68"/>
      <c r="OCM52" s="68"/>
      <c r="OCN52" s="68"/>
      <c r="OCO52" s="68"/>
      <c r="OCP52" s="68"/>
      <c r="OCQ52" s="68"/>
      <c r="OCR52" s="68"/>
      <c r="OCS52" s="68"/>
      <c r="OCT52" s="68"/>
      <c r="OCU52" s="68"/>
      <c r="OCV52" s="68"/>
      <c r="OCW52" s="68"/>
      <c r="OCX52" s="68"/>
      <c r="OCY52" s="68"/>
      <c r="OCZ52" s="68"/>
      <c r="ODA52" s="68"/>
      <c r="ODB52" s="68"/>
      <c r="ODC52" s="68"/>
      <c r="ODD52" s="68"/>
      <c r="ODE52" s="68"/>
      <c r="ODF52" s="68"/>
      <c r="ODG52" s="68"/>
      <c r="ODH52" s="68"/>
      <c r="ODI52" s="68"/>
      <c r="ODJ52" s="68"/>
      <c r="ODK52" s="68"/>
      <c r="ODL52" s="68"/>
      <c r="ODM52" s="68"/>
      <c r="ODN52" s="68"/>
      <c r="ODO52" s="68"/>
      <c r="ODP52" s="68"/>
      <c r="ODQ52" s="68"/>
      <c r="ODR52" s="68"/>
      <c r="ODS52" s="68"/>
      <c r="ODT52" s="68"/>
      <c r="ODU52" s="68"/>
      <c r="ODV52" s="68"/>
      <c r="ODW52" s="68"/>
      <c r="ODX52" s="68"/>
      <c r="ODY52" s="68"/>
      <c r="ODZ52" s="68"/>
      <c r="OEA52" s="68"/>
      <c r="OEB52" s="68"/>
      <c r="OEC52" s="68"/>
      <c r="OED52" s="68"/>
      <c r="OEE52" s="68"/>
      <c r="OEF52" s="68"/>
      <c r="OEG52" s="68"/>
      <c r="OEH52" s="68"/>
      <c r="OEI52" s="68"/>
      <c r="OEJ52" s="68"/>
      <c r="OEK52" s="68"/>
      <c r="OEL52" s="68"/>
      <c r="OEM52" s="68"/>
      <c r="OEN52" s="68"/>
      <c r="OEO52" s="68"/>
      <c r="OEP52" s="68"/>
      <c r="OEQ52" s="68"/>
      <c r="OER52" s="68"/>
      <c r="OES52" s="68"/>
      <c r="OET52" s="68"/>
      <c r="OEU52" s="68"/>
      <c r="OEV52" s="68"/>
      <c r="OEW52" s="68"/>
      <c r="OEX52" s="68"/>
      <c r="OEY52" s="68"/>
      <c r="OEZ52" s="68"/>
      <c r="OFA52" s="68"/>
      <c r="OFB52" s="68"/>
      <c r="OFC52" s="68"/>
      <c r="OFD52" s="68"/>
      <c r="OFE52" s="68"/>
      <c r="OFF52" s="68"/>
      <c r="OFG52" s="68"/>
      <c r="OFH52" s="68"/>
      <c r="OFI52" s="68"/>
      <c r="OFJ52" s="68"/>
      <c r="OFK52" s="68"/>
      <c r="OFL52" s="68"/>
      <c r="OFM52" s="68"/>
      <c r="OFN52" s="68"/>
      <c r="OFO52" s="68"/>
      <c r="OFP52" s="68"/>
      <c r="OFQ52" s="68"/>
      <c r="OFR52" s="68"/>
      <c r="OFS52" s="68"/>
      <c r="OFT52" s="68"/>
      <c r="OFU52" s="68"/>
      <c r="OFV52" s="68"/>
      <c r="OFW52" s="68"/>
      <c r="OFX52" s="68"/>
      <c r="OFY52" s="68"/>
      <c r="OFZ52" s="68"/>
      <c r="OGA52" s="68"/>
      <c r="OGB52" s="68"/>
      <c r="OGC52" s="68"/>
      <c r="OGD52" s="68"/>
      <c r="OGE52" s="68"/>
      <c r="OGF52" s="68"/>
      <c r="OGG52" s="68"/>
      <c r="OGH52" s="68"/>
      <c r="OGI52" s="68"/>
      <c r="OGJ52" s="68"/>
      <c r="OGK52" s="68"/>
      <c r="OGL52" s="68"/>
      <c r="OGM52" s="68"/>
      <c r="OGN52" s="68"/>
      <c r="OGO52" s="68"/>
      <c r="OGP52" s="68"/>
      <c r="OGQ52" s="68"/>
      <c r="OGR52" s="68"/>
      <c r="OGS52" s="68"/>
      <c r="OGT52" s="68"/>
      <c r="OGU52" s="68"/>
      <c r="OGV52" s="68"/>
      <c r="OGW52" s="68"/>
      <c r="OGX52" s="68"/>
      <c r="OGY52" s="68"/>
      <c r="OGZ52" s="68"/>
      <c r="OHA52" s="68"/>
      <c r="OHB52" s="68"/>
      <c r="OHC52" s="68"/>
      <c r="OHD52" s="68"/>
      <c r="OHE52" s="68"/>
      <c r="OHF52" s="68"/>
      <c r="OHG52" s="68"/>
      <c r="OHH52" s="68"/>
      <c r="OHI52" s="68"/>
      <c r="OHJ52" s="68"/>
      <c r="OHK52" s="68"/>
      <c r="OHL52" s="68"/>
      <c r="OHM52" s="68"/>
      <c r="OHN52" s="68"/>
      <c r="OHO52" s="68"/>
      <c r="OHP52" s="68"/>
      <c r="OHQ52" s="68"/>
      <c r="OHR52" s="68"/>
      <c r="OHS52" s="68"/>
      <c r="OHT52" s="68"/>
      <c r="OHU52" s="68"/>
      <c r="OHV52" s="68"/>
      <c r="OHW52" s="68"/>
      <c r="OHX52" s="68"/>
      <c r="OHY52" s="68"/>
      <c r="OHZ52" s="68"/>
      <c r="OIA52" s="68"/>
      <c r="OIB52" s="68"/>
      <c r="OIC52" s="68"/>
      <c r="OID52" s="68"/>
      <c r="OIE52" s="68"/>
      <c r="OIF52" s="68"/>
      <c r="OIG52" s="68"/>
      <c r="OIH52" s="68"/>
      <c r="OII52" s="68"/>
      <c r="OIJ52" s="68"/>
      <c r="OIK52" s="68"/>
      <c r="OIL52" s="68"/>
      <c r="OIM52" s="68"/>
      <c r="OIN52" s="68"/>
      <c r="OIO52" s="68"/>
      <c r="OIP52" s="68"/>
      <c r="OIQ52" s="68"/>
      <c r="OIR52" s="68"/>
      <c r="OIS52" s="68"/>
      <c r="OIT52" s="68"/>
      <c r="OIU52" s="68"/>
      <c r="OIV52" s="68"/>
      <c r="OIW52" s="68"/>
      <c r="OIX52" s="68"/>
      <c r="OIY52" s="68"/>
      <c r="OIZ52" s="68"/>
      <c r="OJA52" s="68"/>
      <c r="OJB52" s="68"/>
      <c r="OJC52" s="68"/>
      <c r="OJD52" s="68"/>
      <c r="OJE52" s="68"/>
      <c r="OJF52" s="68"/>
      <c r="OJG52" s="68"/>
      <c r="OJH52" s="68"/>
      <c r="OJI52" s="68"/>
      <c r="OJJ52" s="68"/>
      <c r="OJK52" s="68"/>
      <c r="OJL52" s="68"/>
      <c r="OJM52" s="68"/>
      <c r="OJN52" s="68"/>
      <c r="OJO52" s="68"/>
      <c r="OJP52" s="68"/>
      <c r="OJQ52" s="68"/>
      <c r="OJR52" s="68"/>
      <c r="OJS52" s="68"/>
      <c r="OJT52" s="68"/>
      <c r="OJU52" s="68"/>
      <c r="OJV52" s="68"/>
      <c r="OJW52" s="68"/>
      <c r="OJX52" s="68"/>
      <c r="OJY52" s="68"/>
      <c r="OJZ52" s="68"/>
      <c r="OKA52" s="68"/>
      <c r="OKB52" s="68"/>
      <c r="OKC52" s="68"/>
      <c r="OKD52" s="68"/>
      <c r="OKE52" s="68"/>
      <c r="OKF52" s="68"/>
      <c r="OKG52" s="68"/>
      <c r="OKH52" s="68"/>
      <c r="OKI52" s="68"/>
      <c r="OKJ52" s="68"/>
      <c r="OKK52" s="68"/>
      <c r="OKL52" s="68"/>
      <c r="OKM52" s="68"/>
      <c r="OKN52" s="68"/>
      <c r="OKO52" s="68"/>
      <c r="OKP52" s="68"/>
      <c r="OKQ52" s="68"/>
      <c r="OKR52" s="68"/>
      <c r="OKS52" s="68"/>
      <c r="OKT52" s="68"/>
      <c r="OKU52" s="68"/>
      <c r="OKV52" s="68"/>
      <c r="OKW52" s="68"/>
      <c r="OKX52" s="68"/>
      <c r="OKY52" s="68"/>
      <c r="OKZ52" s="68"/>
      <c r="OLA52" s="68"/>
      <c r="OLB52" s="68"/>
      <c r="OLC52" s="68"/>
      <c r="OLD52" s="68"/>
      <c r="OLE52" s="68"/>
      <c r="OLF52" s="68"/>
      <c r="OLG52" s="68"/>
      <c r="OLH52" s="68"/>
      <c r="OLI52" s="68"/>
      <c r="OLJ52" s="68"/>
      <c r="OLK52" s="68"/>
      <c r="OLL52" s="68"/>
      <c r="OLM52" s="68"/>
      <c r="OLN52" s="68"/>
      <c r="OLO52" s="68"/>
      <c r="OLP52" s="68"/>
      <c r="OLQ52" s="68"/>
      <c r="OLR52" s="68"/>
      <c r="OLS52" s="68"/>
      <c r="OLT52" s="68"/>
      <c r="OLU52" s="68"/>
      <c r="OLV52" s="68"/>
      <c r="OLW52" s="68"/>
      <c r="OLX52" s="68"/>
      <c r="OLY52" s="68"/>
      <c r="OLZ52" s="68"/>
      <c r="OMA52" s="68"/>
      <c r="OMB52" s="68"/>
      <c r="OMC52" s="68"/>
      <c r="OMD52" s="68"/>
      <c r="OME52" s="68"/>
      <c r="OMF52" s="68"/>
      <c r="OMG52" s="68"/>
      <c r="OMH52" s="68"/>
      <c r="OMI52" s="68"/>
      <c r="OMJ52" s="68"/>
      <c r="OMK52" s="68"/>
      <c r="OML52" s="68"/>
      <c r="OMM52" s="68"/>
      <c r="OMN52" s="68"/>
      <c r="OMO52" s="68"/>
      <c r="OMP52" s="68"/>
      <c r="OMQ52" s="68"/>
      <c r="OMR52" s="68"/>
      <c r="OMS52" s="68"/>
      <c r="OMT52" s="68"/>
      <c r="OMU52" s="68"/>
      <c r="OMV52" s="68"/>
      <c r="OMW52" s="68"/>
      <c r="OMX52" s="68"/>
      <c r="OMY52" s="68"/>
      <c r="OMZ52" s="68"/>
      <c r="ONA52" s="68"/>
      <c r="ONB52" s="68"/>
      <c r="ONC52" s="68"/>
      <c r="OND52" s="68"/>
      <c r="ONE52" s="68"/>
      <c r="ONF52" s="68"/>
      <c r="ONG52" s="68"/>
      <c r="ONH52" s="68"/>
      <c r="ONI52" s="68"/>
      <c r="ONJ52" s="68"/>
      <c r="ONK52" s="68"/>
      <c r="ONL52" s="68"/>
      <c r="ONM52" s="68"/>
      <c r="ONN52" s="68"/>
      <c r="ONO52" s="68"/>
      <c r="ONP52" s="68"/>
      <c r="ONQ52" s="68"/>
      <c r="ONR52" s="68"/>
      <c r="ONS52" s="68"/>
      <c r="ONT52" s="68"/>
      <c r="ONU52" s="68"/>
      <c r="ONV52" s="68"/>
      <c r="ONW52" s="68"/>
      <c r="ONX52" s="68"/>
      <c r="ONY52" s="68"/>
      <c r="ONZ52" s="68"/>
      <c r="OOA52" s="68"/>
      <c r="OOB52" s="68"/>
      <c r="OOC52" s="68"/>
      <c r="OOD52" s="68"/>
      <c r="OOE52" s="68"/>
      <c r="OOF52" s="68"/>
      <c r="OOG52" s="68"/>
      <c r="OOH52" s="68"/>
      <c r="OOI52" s="68"/>
      <c r="OOJ52" s="68"/>
      <c r="OOK52" s="68"/>
      <c r="OOL52" s="68"/>
      <c r="OOM52" s="68"/>
      <c r="OON52" s="68"/>
      <c r="OOO52" s="68"/>
      <c r="OOP52" s="68"/>
      <c r="OOQ52" s="68"/>
      <c r="OOR52" s="68"/>
      <c r="OOS52" s="68"/>
      <c r="OOT52" s="68"/>
      <c r="OOU52" s="68"/>
      <c r="OOV52" s="68"/>
      <c r="OOW52" s="68"/>
      <c r="OOX52" s="68"/>
      <c r="OOY52" s="68"/>
      <c r="OOZ52" s="68"/>
      <c r="OPA52" s="68"/>
      <c r="OPB52" s="68"/>
      <c r="OPC52" s="68"/>
      <c r="OPD52" s="68"/>
      <c r="OPE52" s="68"/>
      <c r="OPF52" s="68"/>
      <c r="OPG52" s="68"/>
      <c r="OPH52" s="68"/>
      <c r="OPI52" s="68"/>
      <c r="OPJ52" s="68"/>
      <c r="OPK52" s="68"/>
      <c r="OPL52" s="68"/>
      <c r="OPM52" s="68"/>
      <c r="OPN52" s="68"/>
      <c r="OPO52" s="68"/>
      <c r="OPP52" s="68"/>
      <c r="OPQ52" s="68"/>
      <c r="OPR52" s="68"/>
      <c r="OPS52" s="68"/>
      <c r="OPT52" s="68"/>
      <c r="OPU52" s="68"/>
      <c r="OPV52" s="68"/>
      <c r="OPW52" s="68"/>
      <c r="OPX52" s="68"/>
      <c r="OPY52" s="68"/>
      <c r="OPZ52" s="68"/>
      <c r="OQA52" s="68"/>
      <c r="OQB52" s="68"/>
      <c r="OQC52" s="68"/>
      <c r="OQD52" s="68"/>
      <c r="OQE52" s="68"/>
      <c r="OQF52" s="68"/>
      <c r="OQG52" s="68"/>
      <c r="OQH52" s="68"/>
      <c r="OQI52" s="68"/>
      <c r="OQJ52" s="68"/>
      <c r="OQK52" s="68"/>
      <c r="OQL52" s="68"/>
      <c r="OQM52" s="68"/>
      <c r="OQN52" s="68"/>
      <c r="OQO52" s="68"/>
      <c r="OQP52" s="68"/>
      <c r="OQQ52" s="68"/>
      <c r="OQR52" s="68"/>
      <c r="OQS52" s="68"/>
      <c r="OQT52" s="68"/>
      <c r="OQU52" s="68"/>
      <c r="OQV52" s="68"/>
      <c r="OQW52" s="68"/>
      <c r="OQX52" s="68"/>
      <c r="OQY52" s="68"/>
      <c r="OQZ52" s="68"/>
      <c r="ORA52" s="68"/>
      <c r="ORB52" s="68"/>
      <c r="ORC52" s="68"/>
      <c r="ORD52" s="68"/>
      <c r="ORE52" s="68"/>
      <c r="ORF52" s="68"/>
      <c r="ORG52" s="68"/>
      <c r="ORH52" s="68"/>
      <c r="ORI52" s="68"/>
      <c r="ORJ52" s="68"/>
      <c r="ORK52" s="68"/>
      <c r="ORL52" s="68"/>
      <c r="ORM52" s="68"/>
      <c r="ORN52" s="68"/>
      <c r="ORO52" s="68"/>
      <c r="ORP52" s="68"/>
      <c r="ORQ52" s="68"/>
      <c r="ORR52" s="68"/>
      <c r="ORS52" s="68"/>
      <c r="ORT52" s="68"/>
      <c r="ORU52" s="68"/>
      <c r="ORV52" s="68"/>
      <c r="ORW52" s="68"/>
      <c r="ORX52" s="68"/>
      <c r="ORY52" s="68"/>
      <c r="ORZ52" s="68"/>
      <c r="OSA52" s="68"/>
      <c r="OSB52" s="68"/>
      <c r="OSC52" s="68"/>
      <c r="OSD52" s="68"/>
      <c r="OSE52" s="68"/>
      <c r="OSF52" s="68"/>
      <c r="OSG52" s="68"/>
      <c r="OSH52" s="68"/>
      <c r="OSI52" s="68"/>
      <c r="OSJ52" s="68"/>
      <c r="OSK52" s="68"/>
      <c r="OSL52" s="68"/>
      <c r="OSM52" s="68"/>
      <c r="OSN52" s="68"/>
      <c r="OSO52" s="68"/>
      <c r="OSP52" s="68"/>
      <c r="OSQ52" s="68"/>
      <c r="OSR52" s="68"/>
      <c r="OSS52" s="68"/>
      <c r="OST52" s="68"/>
      <c r="OSU52" s="68"/>
      <c r="OSV52" s="68"/>
      <c r="OSW52" s="68"/>
      <c r="OSX52" s="68"/>
      <c r="OSY52" s="68"/>
      <c r="OSZ52" s="68"/>
      <c r="OTA52" s="68"/>
      <c r="OTB52" s="68"/>
      <c r="OTC52" s="68"/>
      <c r="OTD52" s="68"/>
      <c r="OTE52" s="68"/>
      <c r="OTF52" s="68"/>
      <c r="OTG52" s="68"/>
      <c r="OTH52" s="68"/>
      <c r="OTI52" s="68"/>
      <c r="OTJ52" s="68"/>
      <c r="OTK52" s="68"/>
      <c r="OTL52" s="68"/>
      <c r="OTM52" s="68"/>
      <c r="OTN52" s="68"/>
      <c r="OTO52" s="68"/>
      <c r="OTP52" s="68"/>
      <c r="OTQ52" s="68"/>
      <c r="OTR52" s="68"/>
      <c r="OTS52" s="68"/>
      <c r="OTT52" s="68"/>
      <c r="OTU52" s="68"/>
      <c r="OTV52" s="68"/>
      <c r="OTW52" s="68"/>
      <c r="OTX52" s="68"/>
      <c r="OTY52" s="68"/>
      <c r="OTZ52" s="68"/>
      <c r="OUA52" s="68"/>
      <c r="OUB52" s="68"/>
      <c r="OUC52" s="68"/>
      <c r="OUD52" s="68"/>
      <c r="OUE52" s="68"/>
      <c r="OUF52" s="68"/>
      <c r="OUG52" s="68"/>
      <c r="OUH52" s="68"/>
      <c r="OUI52" s="68"/>
      <c r="OUJ52" s="68"/>
      <c r="OUK52" s="68"/>
      <c r="OUL52" s="68"/>
      <c r="OUM52" s="68"/>
      <c r="OUN52" s="68"/>
      <c r="OUO52" s="68"/>
      <c r="OUP52" s="68"/>
      <c r="OUQ52" s="68"/>
      <c r="OUR52" s="68"/>
      <c r="OUS52" s="68"/>
      <c r="OUT52" s="68"/>
      <c r="OUU52" s="68"/>
      <c r="OUV52" s="68"/>
      <c r="OUW52" s="68"/>
      <c r="OUX52" s="68"/>
      <c r="OUY52" s="68"/>
      <c r="OUZ52" s="68"/>
      <c r="OVA52" s="68"/>
      <c r="OVB52" s="68"/>
      <c r="OVC52" s="68"/>
      <c r="OVD52" s="68"/>
      <c r="OVE52" s="68"/>
      <c r="OVF52" s="68"/>
      <c r="OVG52" s="68"/>
      <c r="OVH52" s="68"/>
      <c r="OVI52" s="68"/>
      <c r="OVJ52" s="68"/>
      <c r="OVK52" s="68"/>
      <c r="OVL52" s="68"/>
      <c r="OVM52" s="68"/>
      <c r="OVN52" s="68"/>
      <c r="OVO52" s="68"/>
      <c r="OVP52" s="68"/>
      <c r="OVQ52" s="68"/>
      <c r="OVR52" s="68"/>
      <c r="OVS52" s="68"/>
      <c r="OVT52" s="68"/>
      <c r="OVU52" s="68"/>
      <c r="OVV52" s="68"/>
      <c r="OVW52" s="68"/>
      <c r="OVX52" s="68"/>
      <c r="OVY52" s="68"/>
      <c r="OVZ52" s="68"/>
      <c r="OWA52" s="68"/>
      <c r="OWB52" s="68"/>
      <c r="OWC52" s="68"/>
      <c r="OWD52" s="68"/>
      <c r="OWE52" s="68"/>
      <c r="OWF52" s="68"/>
      <c r="OWG52" s="68"/>
      <c r="OWH52" s="68"/>
      <c r="OWI52" s="68"/>
      <c r="OWJ52" s="68"/>
      <c r="OWK52" s="68"/>
      <c r="OWL52" s="68"/>
      <c r="OWM52" s="68"/>
      <c r="OWN52" s="68"/>
      <c r="OWO52" s="68"/>
      <c r="OWP52" s="68"/>
      <c r="OWQ52" s="68"/>
      <c r="OWR52" s="68"/>
      <c r="OWS52" s="68"/>
      <c r="OWT52" s="68"/>
      <c r="OWU52" s="68"/>
      <c r="OWV52" s="68"/>
      <c r="OWW52" s="68"/>
      <c r="OWX52" s="68"/>
      <c r="OWY52" s="68"/>
      <c r="OWZ52" s="68"/>
      <c r="OXA52" s="68"/>
      <c r="OXB52" s="68"/>
      <c r="OXC52" s="68"/>
      <c r="OXD52" s="68"/>
      <c r="OXE52" s="68"/>
      <c r="OXF52" s="68"/>
      <c r="OXG52" s="68"/>
      <c r="OXH52" s="68"/>
      <c r="OXI52" s="68"/>
      <c r="OXJ52" s="68"/>
      <c r="OXK52" s="68"/>
      <c r="OXL52" s="68"/>
      <c r="OXM52" s="68"/>
      <c r="OXN52" s="68"/>
      <c r="OXO52" s="68"/>
      <c r="OXP52" s="68"/>
      <c r="OXQ52" s="68"/>
      <c r="OXR52" s="68"/>
      <c r="OXS52" s="68"/>
      <c r="OXT52" s="68"/>
      <c r="OXU52" s="68"/>
      <c r="OXV52" s="68"/>
      <c r="OXW52" s="68"/>
      <c r="OXX52" s="68"/>
      <c r="OXY52" s="68"/>
      <c r="OXZ52" s="68"/>
      <c r="OYA52" s="68"/>
      <c r="OYB52" s="68"/>
      <c r="OYC52" s="68"/>
      <c r="OYD52" s="68"/>
      <c r="OYE52" s="68"/>
      <c r="OYF52" s="68"/>
      <c r="OYG52" s="68"/>
      <c r="OYH52" s="68"/>
      <c r="OYI52" s="68"/>
      <c r="OYJ52" s="68"/>
      <c r="OYK52" s="68"/>
      <c r="OYL52" s="68"/>
      <c r="OYM52" s="68"/>
      <c r="OYN52" s="68"/>
      <c r="OYO52" s="68"/>
      <c r="OYP52" s="68"/>
      <c r="OYQ52" s="68"/>
      <c r="OYR52" s="68"/>
      <c r="OYS52" s="68"/>
      <c r="OYT52" s="68"/>
      <c r="OYU52" s="68"/>
      <c r="OYV52" s="68"/>
      <c r="OYW52" s="68"/>
      <c r="OYX52" s="68"/>
      <c r="OYY52" s="68"/>
      <c r="OYZ52" s="68"/>
      <c r="OZA52" s="68"/>
      <c r="OZB52" s="68"/>
      <c r="OZC52" s="68"/>
      <c r="OZD52" s="68"/>
      <c r="OZE52" s="68"/>
      <c r="OZF52" s="68"/>
      <c r="OZG52" s="68"/>
      <c r="OZH52" s="68"/>
      <c r="OZI52" s="68"/>
      <c r="OZJ52" s="68"/>
      <c r="OZK52" s="68"/>
      <c r="OZL52" s="68"/>
      <c r="OZM52" s="68"/>
      <c r="OZN52" s="68"/>
      <c r="OZO52" s="68"/>
      <c r="OZP52" s="68"/>
      <c r="OZQ52" s="68"/>
      <c r="OZR52" s="68"/>
      <c r="OZS52" s="68"/>
      <c r="OZT52" s="68"/>
      <c r="OZU52" s="68"/>
      <c r="OZV52" s="68"/>
      <c r="OZW52" s="68"/>
      <c r="OZX52" s="68"/>
      <c r="OZY52" s="68"/>
      <c r="OZZ52" s="68"/>
      <c r="PAA52" s="68"/>
      <c r="PAB52" s="68"/>
      <c r="PAC52" s="68"/>
      <c r="PAD52" s="68"/>
      <c r="PAE52" s="68"/>
      <c r="PAF52" s="68"/>
      <c r="PAG52" s="68"/>
      <c r="PAH52" s="68"/>
      <c r="PAI52" s="68"/>
      <c r="PAJ52" s="68"/>
      <c r="PAK52" s="68"/>
      <c r="PAL52" s="68"/>
      <c r="PAM52" s="68"/>
      <c r="PAN52" s="68"/>
      <c r="PAO52" s="68"/>
      <c r="PAP52" s="68"/>
      <c r="PAQ52" s="68"/>
      <c r="PAR52" s="68"/>
      <c r="PAS52" s="68"/>
      <c r="PAT52" s="68"/>
      <c r="PAU52" s="68"/>
      <c r="PAV52" s="68"/>
      <c r="PAW52" s="68"/>
      <c r="PAX52" s="68"/>
      <c r="PAY52" s="68"/>
      <c r="PAZ52" s="68"/>
      <c r="PBA52" s="68"/>
      <c r="PBB52" s="68"/>
      <c r="PBC52" s="68"/>
      <c r="PBD52" s="68"/>
      <c r="PBE52" s="68"/>
      <c r="PBF52" s="68"/>
      <c r="PBG52" s="68"/>
      <c r="PBH52" s="68"/>
      <c r="PBI52" s="68"/>
      <c r="PBJ52" s="68"/>
      <c r="PBK52" s="68"/>
      <c r="PBL52" s="68"/>
      <c r="PBM52" s="68"/>
      <c r="PBN52" s="68"/>
      <c r="PBO52" s="68"/>
      <c r="PBP52" s="68"/>
      <c r="PBQ52" s="68"/>
      <c r="PBR52" s="68"/>
      <c r="PBS52" s="68"/>
      <c r="PBT52" s="68"/>
      <c r="PBU52" s="68"/>
      <c r="PBV52" s="68"/>
      <c r="PBW52" s="68"/>
      <c r="PBX52" s="68"/>
      <c r="PBY52" s="68"/>
      <c r="PBZ52" s="68"/>
      <c r="PCA52" s="68"/>
      <c r="PCB52" s="68"/>
      <c r="PCC52" s="68"/>
      <c r="PCD52" s="68"/>
      <c r="PCE52" s="68"/>
      <c r="PCF52" s="68"/>
      <c r="PCG52" s="68"/>
      <c r="PCH52" s="68"/>
      <c r="PCI52" s="68"/>
      <c r="PCJ52" s="68"/>
      <c r="PCK52" s="68"/>
      <c r="PCL52" s="68"/>
      <c r="PCM52" s="68"/>
      <c r="PCN52" s="68"/>
      <c r="PCO52" s="68"/>
      <c r="PCP52" s="68"/>
      <c r="PCQ52" s="68"/>
      <c r="PCR52" s="68"/>
      <c r="PCS52" s="68"/>
      <c r="PCT52" s="68"/>
      <c r="PCU52" s="68"/>
      <c r="PCV52" s="68"/>
      <c r="PCW52" s="68"/>
      <c r="PCX52" s="68"/>
      <c r="PCY52" s="68"/>
      <c r="PCZ52" s="68"/>
      <c r="PDA52" s="68"/>
      <c r="PDB52" s="68"/>
      <c r="PDC52" s="68"/>
      <c r="PDD52" s="68"/>
      <c r="PDE52" s="68"/>
      <c r="PDF52" s="68"/>
      <c r="PDG52" s="68"/>
      <c r="PDH52" s="68"/>
      <c r="PDI52" s="68"/>
      <c r="PDJ52" s="68"/>
      <c r="PDK52" s="68"/>
      <c r="PDL52" s="68"/>
      <c r="PDM52" s="68"/>
      <c r="PDN52" s="68"/>
      <c r="PDO52" s="68"/>
      <c r="PDP52" s="68"/>
      <c r="PDQ52" s="68"/>
      <c r="PDR52" s="68"/>
      <c r="PDS52" s="68"/>
      <c r="PDT52" s="68"/>
      <c r="PDU52" s="68"/>
      <c r="PDV52" s="68"/>
      <c r="PDW52" s="68"/>
      <c r="PDX52" s="68"/>
      <c r="PDY52" s="68"/>
      <c r="PDZ52" s="68"/>
      <c r="PEA52" s="68"/>
      <c r="PEB52" s="68"/>
      <c r="PEC52" s="68"/>
      <c r="PED52" s="68"/>
      <c r="PEE52" s="68"/>
      <c r="PEF52" s="68"/>
      <c r="PEG52" s="68"/>
      <c r="PEH52" s="68"/>
      <c r="PEI52" s="68"/>
      <c r="PEJ52" s="68"/>
      <c r="PEK52" s="68"/>
      <c r="PEL52" s="68"/>
      <c r="PEM52" s="68"/>
      <c r="PEN52" s="68"/>
      <c r="PEO52" s="68"/>
      <c r="PEP52" s="68"/>
      <c r="PEQ52" s="68"/>
      <c r="PER52" s="68"/>
      <c r="PES52" s="68"/>
      <c r="PET52" s="68"/>
      <c r="PEU52" s="68"/>
      <c r="PEV52" s="68"/>
      <c r="PEW52" s="68"/>
      <c r="PEX52" s="68"/>
      <c r="PEY52" s="68"/>
      <c r="PEZ52" s="68"/>
      <c r="PFA52" s="68"/>
      <c r="PFB52" s="68"/>
      <c r="PFC52" s="68"/>
      <c r="PFD52" s="68"/>
      <c r="PFE52" s="68"/>
      <c r="PFF52" s="68"/>
      <c r="PFG52" s="68"/>
      <c r="PFH52" s="68"/>
      <c r="PFI52" s="68"/>
      <c r="PFJ52" s="68"/>
      <c r="PFK52" s="68"/>
      <c r="PFL52" s="68"/>
      <c r="PFM52" s="68"/>
      <c r="PFN52" s="68"/>
      <c r="PFO52" s="68"/>
      <c r="PFP52" s="68"/>
      <c r="PFQ52" s="68"/>
      <c r="PFR52" s="68"/>
      <c r="PFS52" s="68"/>
      <c r="PFT52" s="68"/>
      <c r="PFU52" s="68"/>
      <c r="PFV52" s="68"/>
      <c r="PFW52" s="68"/>
      <c r="PFX52" s="68"/>
      <c r="PFY52" s="68"/>
      <c r="PFZ52" s="68"/>
      <c r="PGA52" s="68"/>
      <c r="PGB52" s="68"/>
      <c r="PGC52" s="68"/>
      <c r="PGD52" s="68"/>
      <c r="PGE52" s="68"/>
      <c r="PGF52" s="68"/>
      <c r="PGG52" s="68"/>
      <c r="PGH52" s="68"/>
      <c r="PGI52" s="68"/>
      <c r="PGJ52" s="68"/>
      <c r="PGK52" s="68"/>
      <c r="PGL52" s="68"/>
      <c r="PGM52" s="68"/>
      <c r="PGN52" s="68"/>
      <c r="PGO52" s="68"/>
      <c r="PGP52" s="68"/>
      <c r="PGQ52" s="68"/>
      <c r="PGR52" s="68"/>
      <c r="PGS52" s="68"/>
      <c r="PGT52" s="68"/>
      <c r="PGU52" s="68"/>
      <c r="PGV52" s="68"/>
      <c r="PGW52" s="68"/>
      <c r="PGX52" s="68"/>
      <c r="PGY52" s="68"/>
      <c r="PGZ52" s="68"/>
      <c r="PHA52" s="68"/>
      <c r="PHB52" s="68"/>
      <c r="PHC52" s="68"/>
      <c r="PHD52" s="68"/>
      <c r="PHE52" s="68"/>
      <c r="PHF52" s="68"/>
      <c r="PHG52" s="68"/>
      <c r="PHH52" s="68"/>
      <c r="PHI52" s="68"/>
      <c r="PHJ52" s="68"/>
      <c r="PHK52" s="68"/>
      <c r="PHL52" s="68"/>
      <c r="PHM52" s="68"/>
      <c r="PHN52" s="68"/>
      <c r="PHO52" s="68"/>
      <c r="PHP52" s="68"/>
      <c r="PHQ52" s="68"/>
      <c r="PHR52" s="68"/>
      <c r="PHS52" s="68"/>
      <c r="PHT52" s="68"/>
      <c r="PHU52" s="68"/>
      <c r="PHV52" s="68"/>
      <c r="PHW52" s="68"/>
      <c r="PHX52" s="68"/>
      <c r="PHY52" s="68"/>
      <c r="PHZ52" s="68"/>
      <c r="PIA52" s="68"/>
      <c r="PIB52" s="68"/>
      <c r="PIC52" s="68"/>
      <c r="PID52" s="68"/>
      <c r="PIE52" s="68"/>
      <c r="PIF52" s="68"/>
      <c r="PIG52" s="68"/>
      <c r="PIH52" s="68"/>
      <c r="PII52" s="68"/>
      <c r="PIJ52" s="68"/>
      <c r="PIK52" s="68"/>
      <c r="PIL52" s="68"/>
      <c r="PIM52" s="68"/>
      <c r="PIN52" s="68"/>
      <c r="PIO52" s="68"/>
      <c r="PIP52" s="68"/>
      <c r="PIQ52" s="68"/>
      <c r="PIR52" s="68"/>
      <c r="PIS52" s="68"/>
      <c r="PIT52" s="68"/>
      <c r="PIU52" s="68"/>
      <c r="PIV52" s="68"/>
      <c r="PIW52" s="68"/>
      <c r="PIX52" s="68"/>
      <c r="PIY52" s="68"/>
      <c r="PIZ52" s="68"/>
      <c r="PJA52" s="68"/>
      <c r="PJB52" s="68"/>
      <c r="PJC52" s="68"/>
      <c r="PJD52" s="68"/>
      <c r="PJE52" s="68"/>
      <c r="PJF52" s="68"/>
      <c r="PJG52" s="68"/>
      <c r="PJH52" s="68"/>
      <c r="PJI52" s="68"/>
      <c r="PJJ52" s="68"/>
      <c r="PJK52" s="68"/>
      <c r="PJL52" s="68"/>
      <c r="PJM52" s="68"/>
      <c r="PJN52" s="68"/>
      <c r="PJO52" s="68"/>
      <c r="PJP52" s="68"/>
      <c r="PJQ52" s="68"/>
      <c r="PJR52" s="68"/>
      <c r="PJS52" s="68"/>
      <c r="PJT52" s="68"/>
      <c r="PJU52" s="68"/>
      <c r="PJV52" s="68"/>
      <c r="PJW52" s="68"/>
      <c r="PJX52" s="68"/>
      <c r="PJY52" s="68"/>
      <c r="PJZ52" s="68"/>
      <c r="PKA52" s="68"/>
      <c r="PKB52" s="68"/>
      <c r="PKC52" s="68"/>
      <c r="PKD52" s="68"/>
      <c r="PKE52" s="68"/>
      <c r="PKF52" s="68"/>
      <c r="PKG52" s="68"/>
      <c r="PKH52" s="68"/>
      <c r="PKI52" s="68"/>
      <c r="PKJ52" s="68"/>
      <c r="PKK52" s="68"/>
      <c r="PKL52" s="68"/>
      <c r="PKM52" s="68"/>
      <c r="PKN52" s="68"/>
      <c r="PKO52" s="68"/>
      <c r="PKP52" s="68"/>
      <c r="PKQ52" s="68"/>
      <c r="PKR52" s="68"/>
      <c r="PKS52" s="68"/>
      <c r="PKT52" s="68"/>
      <c r="PKU52" s="68"/>
      <c r="PKV52" s="68"/>
      <c r="PKW52" s="68"/>
      <c r="PKX52" s="68"/>
      <c r="PKY52" s="68"/>
      <c r="PKZ52" s="68"/>
      <c r="PLA52" s="68"/>
      <c r="PLB52" s="68"/>
      <c r="PLC52" s="68"/>
      <c r="PLD52" s="68"/>
      <c r="PLE52" s="68"/>
      <c r="PLF52" s="68"/>
      <c r="PLG52" s="68"/>
      <c r="PLH52" s="68"/>
      <c r="PLI52" s="68"/>
      <c r="PLJ52" s="68"/>
      <c r="PLK52" s="68"/>
      <c r="PLL52" s="68"/>
      <c r="PLM52" s="68"/>
      <c r="PLN52" s="68"/>
      <c r="PLO52" s="68"/>
      <c r="PLP52" s="68"/>
      <c r="PLQ52" s="68"/>
      <c r="PLR52" s="68"/>
      <c r="PLS52" s="68"/>
      <c r="PLT52" s="68"/>
      <c r="PLU52" s="68"/>
      <c r="PLV52" s="68"/>
      <c r="PLW52" s="68"/>
      <c r="PLX52" s="68"/>
      <c r="PLY52" s="68"/>
      <c r="PLZ52" s="68"/>
      <c r="PMA52" s="68"/>
      <c r="PMB52" s="68"/>
      <c r="PMC52" s="68"/>
      <c r="PMD52" s="68"/>
      <c r="PME52" s="68"/>
      <c r="PMF52" s="68"/>
      <c r="PMG52" s="68"/>
      <c r="PMH52" s="68"/>
      <c r="PMI52" s="68"/>
      <c r="PMJ52" s="68"/>
      <c r="PMK52" s="68"/>
      <c r="PML52" s="68"/>
      <c r="PMM52" s="68"/>
      <c r="PMN52" s="68"/>
      <c r="PMO52" s="68"/>
      <c r="PMP52" s="68"/>
      <c r="PMQ52" s="68"/>
      <c r="PMR52" s="68"/>
      <c r="PMS52" s="68"/>
      <c r="PMT52" s="68"/>
      <c r="PMU52" s="68"/>
      <c r="PMV52" s="68"/>
      <c r="PMW52" s="68"/>
      <c r="PMX52" s="68"/>
      <c r="PMY52" s="68"/>
      <c r="PMZ52" s="68"/>
      <c r="PNA52" s="68"/>
      <c r="PNB52" s="68"/>
      <c r="PNC52" s="68"/>
      <c r="PND52" s="68"/>
      <c r="PNE52" s="68"/>
      <c r="PNF52" s="68"/>
      <c r="PNG52" s="68"/>
      <c r="PNH52" s="68"/>
      <c r="PNI52" s="68"/>
      <c r="PNJ52" s="68"/>
      <c r="PNK52" s="68"/>
      <c r="PNL52" s="68"/>
      <c r="PNM52" s="68"/>
      <c r="PNN52" s="68"/>
      <c r="PNO52" s="68"/>
      <c r="PNP52" s="68"/>
      <c r="PNQ52" s="68"/>
      <c r="PNR52" s="68"/>
      <c r="PNS52" s="68"/>
      <c r="PNT52" s="68"/>
      <c r="PNU52" s="68"/>
      <c r="PNV52" s="68"/>
      <c r="PNW52" s="68"/>
      <c r="PNX52" s="68"/>
      <c r="PNY52" s="68"/>
      <c r="PNZ52" s="68"/>
      <c r="POA52" s="68"/>
      <c r="POB52" s="68"/>
      <c r="POC52" s="68"/>
      <c r="POD52" s="68"/>
      <c r="POE52" s="68"/>
      <c r="POF52" s="68"/>
      <c r="POG52" s="68"/>
      <c r="POH52" s="68"/>
      <c r="POI52" s="68"/>
      <c r="POJ52" s="68"/>
      <c r="POK52" s="68"/>
      <c r="POL52" s="68"/>
      <c r="POM52" s="68"/>
      <c r="PON52" s="68"/>
      <c r="POO52" s="68"/>
      <c r="POP52" s="68"/>
      <c r="POQ52" s="68"/>
      <c r="POR52" s="68"/>
      <c r="POS52" s="68"/>
      <c r="POT52" s="68"/>
      <c r="POU52" s="68"/>
      <c r="POV52" s="68"/>
      <c r="POW52" s="68"/>
      <c r="POX52" s="68"/>
      <c r="POY52" s="68"/>
      <c r="POZ52" s="68"/>
      <c r="PPA52" s="68"/>
      <c r="PPB52" s="68"/>
      <c r="PPC52" s="68"/>
      <c r="PPD52" s="68"/>
      <c r="PPE52" s="68"/>
      <c r="PPF52" s="68"/>
      <c r="PPG52" s="68"/>
      <c r="PPH52" s="68"/>
      <c r="PPI52" s="68"/>
      <c r="PPJ52" s="68"/>
      <c r="PPK52" s="68"/>
      <c r="PPL52" s="68"/>
      <c r="PPM52" s="68"/>
      <c r="PPN52" s="68"/>
      <c r="PPO52" s="68"/>
      <c r="PPP52" s="68"/>
      <c r="PPQ52" s="68"/>
      <c r="PPR52" s="68"/>
      <c r="PPS52" s="68"/>
      <c r="PPT52" s="68"/>
      <c r="PPU52" s="68"/>
      <c r="PPV52" s="68"/>
      <c r="PPW52" s="68"/>
      <c r="PPX52" s="68"/>
      <c r="PPY52" s="68"/>
      <c r="PPZ52" s="68"/>
      <c r="PQA52" s="68"/>
      <c r="PQB52" s="68"/>
      <c r="PQC52" s="68"/>
      <c r="PQD52" s="68"/>
      <c r="PQE52" s="68"/>
      <c r="PQF52" s="68"/>
      <c r="PQG52" s="68"/>
      <c r="PQH52" s="68"/>
      <c r="PQI52" s="68"/>
      <c r="PQJ52" s="68"/>
      <c r="PQK52" s="68"/>
      <c r="PQL52" s="68"/>
      <c r="PQM52" s="68"/>
      <c r="PQN52" s="68"/>
      <c r="PQO52" s="68"/>
      <c r="PQP52" s="68"/>
      <c r="PQQ52" s="68"/>
      <c r="PQR52" s="68"/>
      <c r="PQS52" s="68"/>
      <c r="PQT52" s="68"/>
      <c r="PQU52" s="68"/>
      <c r="PQV52" s="68"/>
      <c r="PQW52" s="68"/>
      <c r="PQX52" s="68"/>
      <c r="PQY52" s="68"/>
      <c r="PQZ52" s="68"/>
      <c r="PRA52" s="68"/>
      <c r="PRB52" s="68"/>
      <c r="PRC52" s="68"/>
      <c r="PRD52" s="68"/>
      <c r="PRE52" s="68"/>
      <c r="PRF52" s="68"/>
      <c r="PRG52" s="68"/>
      <c r="PRH52" s="68"/>
      <c r="PRI52" s="68"/>
      <c r="PRJ52" s="68"/>
      <c r="PRK52" s="68"/>
      <c r="PRL52" s="68"/>
      <c r="PRM52" s="68"/>
      <c r="PRN52" s="68"/>
      <c r="PRO52" s="68"/>
      <c r="PRP52" s="68"/>
      <c r="PRQ52" s="68"/>
      <c r="PRR52" s="68"/>
      <c r="PRS52" s="68"/>
      <c r="PRT52" s="68"/>
      <c r="PRU52" s="68"/>
      <c r="PRV52" s="68"/>
      <c r="PRW52" s="68"/>
      <c r="PRX52" s="68"/>
      <c r="PRY52" s="68"/>
      <c r="PRZ52" s="68"/>
      <c r="PSA52" s="68"/>
      <c r="PSB52" s="68"/>
      <c r="PSC52" s="68"/>
      <c r="PSD52" s="68"/>
      <c r="PSE52" s="68"/>
      <c r="PSF52" s="68"/>
      <c r="PSG52" s="68"/>
      <c r="PSH52" s="68"/>
      <c r="PSI52" s="68"/>
      <c r="PSJ52" s="68"/>
      <c r="PSK52" s="68"/>
      <c r="PSL52" s="68"/>
      <c r="PSM52" s="68"/>
      <c r="PSN52" s="68"/>
      <c r="PSO52" s="68"/>
      <c r="PSP52" s="68"/>
      <c r="PSQ52" s="68"/>
      <c r="PSR52" s="68"/>
      <c r="PSS52" s="68"/>
      <c r="PST52" s="68"/>
      <c r="PSU52" s="68"/>
      <c r="PSV52" s="68"/>
      <c r="PSW52" s="68"/>
      <c r="PSX52" s="68"/>
      <c r="PSY52" s="68"/>
      <c r="PSZ52" s="68"/>
      <c r="PTA52" s="68"/>
      <c r="PTB52" s="68"/>
      <c r="PTC52" s="68"/>
      <c r="PTD52" s="68"/>
      <c r="PTE52" s="68"/>
      <c r="PTF52" s="68"/>
      <c r="PTG52" s="68"/>
      <c r="PTH52" s="68"/>
      <c r="PTI52" s="68"/>
      <c r="PTJ52" s="68"/>
      <c r="PTK52" s="68"/>
      <c r="PTL52" s="68"/>
      <c r="PTM52" s="68"/>
      <c r="PTN52" s="68"/>
      <c r="PTO52" s="68"/>
      <c r="PTP52" s="68"/>
      <c r="PTQ52" s="68"/>
      <c r="PTR52" s="68"/>
      <c r="PTS52" s="68"/>
      <c r="PTT52" s="68"/>
      <c r="PTU52" s="68"/>
      <c r="PTV52" s="68"/>
      <c r="PTW52" s="68"/>
      <c r="PTX52" s="68"/>
      <c r="PTY52" s="68"/>
      <c r="PTZ52" s="68"/>
      <c r="PUA52" s="68"/>
      <c r="PUB52" s="68"/>
      <c r="PUC52" s="68"/>
      <c r="PUD52" s="68"/>
      <c r="PUE52" s="68"/>
      <c r="PUF52" s="68"/>
      <c r="PUG52" s="68"/>
      <c r="PUH52" s="68"/>
      <c r="PUI52" s="68"/>
      <c r="PUJ52" s="68"/>
      <c r="PUK52" s="68"/>
      <c r="PUL52" s="68"/>
      <c r="PUM52" s="68"/>
      <c r="PUN52" s="68"/>
      <c r="PUO52" s="68"/>
      <c r="PUP52" s="68"/>
      <c r="PUQ52" s="68"/>
      <c r="PUR52" s="68"/>
      <c r="PUS52" s="68"/>
      <c r="PUT52" s="68"/>
      <c r="PUU52" s="68"/>
      <c r="PUV52" s="68"/>
      <c r="PUW52" s="68"/>
      <c r="PUX52" s="68"/>
      <c r="PUY52" s="68"/>
      <c r="PUZ52" s="68"/>
      <c r="PVA52" s="68"/>
      <c r="PVB52" s="68"/>
      <c r="PVC52" s="68"/>
      <c r="PVD52" s="68"/>
      <c r="PVE52" s="68"/>
      <c r="PVF52" s="68"/>
      <c r="PVG52" s="68"/>
      <c r="PVH52" s="68"/>
      <c r="PVI52" s="68"/>
      <c r="PVJ52" s="68"/>
      <c r="PVK52" s="68"/>
      <c r="PVL52" s="68"/>
      <c r="PVM52" s="68"/>
      <c r="PVN52" s="68"/>
      <c r="PVO52" s="68"/>
      <c r="PVP52" s="68"/>
      <c r="PVQ52" s="68"/>
      <c r="PVR52" s="68"/>
      <c r="PVS52" s="68"/>
      <c r="PVT52" s="68"/>
      <c r="PVU52" s="68"/>
      <c r="PVV52" s="68"/>
      <c r="PVW52" s="68"/>
      <c r="PVX52" s="68"/>
      <c r="PVY52" s="68"/>
      <c r="PVZ52" s="68"/>
      <c r="PWA52" s="68"/>
      <c r="PWB52" s="68"/>
      <c r="PWC52" s="68"/>
      <c r="PWD52" s="68"/>
      <c r="PWE52" s="68"/>
      <c r="PWF52" s="68"/>
      <c r="PWG52" s="68"/>
      <c r="PWH52" s="68"/>
      <c r="PWI52" s="68"/>
      <c r="PWJ52" s="68"/>
      <c r="PWK52" s="68"/>
      <c r="PWL52" s="68"/>
      <c r="PWM52" s="68"/>
      <c r="PWN52" s="68"/>
      <c r="PWO52" s="68"/>
      <c r="PWP52" s="68"/>
      <c r="PWQ52" s="68"/>
      <c r="PWR52" s="68"/>
      <c r="PWS52" s="68"/>
      <c r="PWT52" s="68"/>
      <c r="PWU52" s="68"/>
      <c r="PWV52" s="68"/>
      <c r="PWW52" s="68"/>
      <c r="PWX52" s="68"/>
      <c r="PWY52" s="68"/>
      <c r="PWZ52" s="68"/>
      <c r="PXA52" s="68"/>
      <c r="PXB52" s="68"/>
      <c r="PXC52" s="68"/>
      <c r="PXD52" s="68"/>
      <c r="PXE52" s="68"/>
      <c r="PXF52" s="68"/>
      <c r="PXG52" s="68"/>
      <c r="PXH52" s="68"/>
      <c r="PXI52" s="68"/>
      <c r="PXJ52" s="68"/>
      <c r="PXK52" s="68"/>
      <c r="PXL52" s="68"/>
      <c r="PXM52" s="68"/>
      <c r="PXN52" s="68"/>
      <c r="PXO52" s="68"/>
      <c r="PXP52" s="68"/>
      <c r="PXQ52" s="68"/>
      <c r="PXR52" s="68"/>
      <c r="PXS52" s="68"/>
      <c r="PXT52" s="68"/>
      <c r="PXU52" s="68"/>
      <c r="PXV52" s="68"/>
      <c r="PXW52" s="68"/>
      <c r="PXX52" s="68"/>
      <c r="PXY52" s="68"/>
      <c r="PXZ52" s="68"/>
      <c r="PYA52" s="68"/>
      <c r="PYB52" s="68"/>
      <c r="PYC52" s="68"/>
      <c r="PYD52" s="68"/>
      <c r="PYE52" s="68"/>
      <c r="PYF52" s="68"/>
      <c r="PYG52" s="68"/>
      <c r="PYH52" s="68"/>
      <c r="PYI52" s="68"/>
      <c r="PYJ52" s="68"/>
      <c r="PYK52" s="68"/>
      <c r="PYL52" s="68"/>
      <c r="PYM52" s="68"/>
      <c r="PYN52" s="68"/>
      <c r="PYO52" s="68"/>
      <c r="PYP52" s="68"/>
      <c r="PYQ52" s="68"/>
      <c r="PYR52" s="68"/>
      <c r="PYS52" s="68"/>
      <c r="PYT52" s="68"/>
      <c r="PYU52" s="68"/>
      <c r="PYV52" s="68"/>
      <c r="PYW52" s="68"/>
      <c r="PYX52" s="68"/>
      <c r="PYY52" s="68"/>
      <c r="PYZ52" s="68"/>
      <c r="PZA52" s="68"/>
      <c r="PZB52" s="68"/>
      <c r="PZC52" s="68"/>
      <c r="PZD52" s="68"/>
      <c r="PZE52" s="68"/>
      <c r="PZF52" s="68"/>
      <c r="PZG52" s="68"/>
      <c r="PZH52" s="68"/>
      <c r="PZI52" s="68"/>
      <c r="PZJ52" s="68"/>
      <c r="PZK52" s="68"/>
      <c r="PZL52" s="68"/>
      <c r="PZM52" s="68"/>
      <c r="PZN52" s="68"/>
      <c r="PZO52" s="68"/>
      <c r="PZP52" s="68"/>
      <c r="PZQ52" s="68"/>
      <c r="PZR52" s="68"/>
      <c r="PZS52" s="68"/>
      <c r="PZT52" s="68"/>
      <c r="PZU52" s="68"/>
      <c r="PZV52" s="68"/>
      <c r="PZW52" s="68"/>
      <c r="PZX52" s="68"/>
      <c r="PZY52" s="68"/>
      <c r="PZZ52" s="68"/>
      <c r="QAA52" s="68"/>
      <c r="QAB52" s="68"/>
      <c r="QAC52" s="68"/>
      <c r="QAD52" s="68"/>
      <c r="QAE52" s="68"/>
      <c r="QAF52" s="68"/>
      <c r="QAG52" s="68"/>
      <c r="QAH52" s="68"/>
      <c r="QAI52" s="68"/>
      <c r="QAJ52" s="68"/>
      <c r="QAK52" s="68"/>
      <c r="QAL52" s="68"/>
      <c r="QAM52" s="68"/>
      <c r="QAN52" s="68"/>
      <c r="QAO52" s="68"/>
      <c r="QAP52" s="68"/>
      <c r="QAQ52" s="68"/>
      <c r="QAR52" s="68"/>
      <c r="QAS52" s="68"/>
      <c r="QAT52" s="68"/>
      <c r="QAU52" s="68"/>
      <c r="QAV52" s="68"/>
      <c r="QAW52" s="68"/>
      <c r="QAX52" s="68"/>
      <c r="QAY52" s="68"/>
      <c r="QAZ52" s="68"/>
      <c r="QBA52" s="68"/>
      <c r="QBB52" s="68"/>
      <c r="QBC52" s="68"/>
      <c r="QBD52" s="68"/>
      <c r="QBE52" s="68"/>
      <c r="QBF52" s="68"/>
      <c r="QBG52" s="68"/>
      <c r="QBH52" s="68"/>
      <c r="QBI52" s="68"/>
      <c r="QBJ52" s="68"/>
      <c r="QBK52" s="68"/>
      <c r="QBL52" s="68"/>
      <c r="QBM52" s="68"/>
      <c r="QBN52" s="68"/>
      <c r="QBO52" s="68"/>
      <c r="QBP52" s="68"/>
      <c r="QBQ52" s="68"/>
      <c r="QBR52" s="68"/>
      <c r="QBS52" s="68"/>
      <c r="QBT52" s="68"/>
      <c r="QBU52" s="68"/>
      <c r="QBV52" s="68"/>
      <c r="QBW52" s="68"/>
      <c r="QBX52" s="68"/>
      <c r="QBY52" s="68"/>
      <c r="QBZ52" s="68"/>
      <c r="QCA52" s="68"/>
      <c r="QCB52" s="68"/>
      <c r="QCC52" s="68"/>
      <c r="QCD52" s="68"/>
      <c r="QCE52" s="68"/>
      <c r="QCF52" s="68"/>
      <c r="QCG52" s="68"/>
      <c r="QCH52" s="68"/>
      <c r="QCI52" s="68"/>
      <c r="QCJ52" s="68"/>
      <c r="QCK52" s="68"/>
      <c r="QCL52" s="68"/>
      <c r="QCM52" s="68"/>
      <c r="QCN52" s="68"/>
      <c r="QCO52" s="68"/>
      <c r="QCP52" s="68"/>
      <c r="QCQ52" s="68"/>
      <c r="QCR52" s="68"/>
      <c r="QCS52" s="68"/>
      <c r="QCT52" s="68"/>
      <c r="QCU52" s="68"/>
      <c r="QCV52" s="68"/>
      <c r="QCW52" s="68"/>
      <c r="QCX52" s="68"/>
      <c r="QCY52" s="68"/>
      <c r="QCZ52" s="68"/>
      <c r="QDA52" s="68"/>
      <c r="QDB52" s="68"/>
      <c r="QDC52" s="68"/>
      <c r="QDD52" s="68"/>
      <c r="QDE52" s="68"/>
      <c r="QDF52" s="68"/>
      <c r="QDG52" s="68"/>
      <c r="QDH52" s="68"/>
      <c r="QDI52" s="68"/>
      <c r="QDJ52" s="68"/>
      <c r="QDK52" s="68"/>
      <c r="QDL52" s="68"/>
      <c r="QDM52" s="68"/>
      <c r="QDN52" s="68"/>
      <c r="QDO52" s="68"/>
      <c r="QDP52" s="68"/>
      <c r="QDQ52" s="68"/>
      <c r="QDR52" s="68"/>
      <c r="QDS52" s="68"/>
      <c r="QDT52" s="68"/>
      <c r="QDU52" s="68"/>
      <c r="QDV52" s="68"/>
      <c r="QDW52" s="68"/>
      <c r="QDX52" s="68"/>
      <c r="QDY52" s="68"/>
      <c r="QDZ52" s="68"/>
      <c r="QEA52" s="68"/>
      <c r="QEB52" s="68"/>
      <c r="QEC52" s="68"/>
      <c r="QED52" s="68"/>
      <c r="QEE52" s="68"/>
      <c r="QEF52" s="68"/>
      <c r="QEG52" s="68"/>
      <c r="QEH52" s="68"/>
      <c r="QEI52" s="68"/>
      <c r="QEJ52" s="68"/>
      <c r="QEK52" s="68"/>
      <c r="QEL52" s="68"/>
      <c r="QEM52" s="68"/>
      <c r="QEN52" s="68"/>
      <c r="QEO52" s="68"/>
      <c r="QEP52" s="68"/>
      <c r="QEQ52" s="68"/>
      <c r="QER52" s="68"/>
      <c r="QES52" s="68"/>
      <c r="QET52" s="68"/>
      <c r="QEU52" s="68"/>
      <c r="QEV52" s="68"/>
      <c r="QEW52" s="68"/>
      <c r="QEX52" s="68"/>
      <c r="QEY52" s="68"/>
      <c r="QEZ52" s="68"/>
      <c r="QFA52" s="68"/>
      <c r="QFB52" s="68"/>
      <c r="QFC52" s="68"/>
      <c r="QFD52" s="68"/>
      <c r="QFE52" s="68"/>
      <c r="QFF52" s="68"/>
      <c r="QFG52" s="68"/>
      <c r="QFH52" s="68"/>
      <c r="QFI52" s="68"/>
      <c r="QFJ52" s="68"/>
      <c r="QFK52" s="68"/>
      <c r="QFL52" s="68"/>
      <c r="QFM52" s="68"/>
      <c r="QFN52" s="68"/>
      <c r="QFO52" s="68"/>
      <c r="QFP52" s="68"/>
      <c r="QFQ52" s="68"/>
      <c r="QFR52" s="68"/>
      <c r="QFS52" s="68"/>
      <c r="QFT52" s="68"/>
      <c r="QFU52" s="68"/>
      <c r="QFV52" s="68"/>
      <c r="QFW52" s="68"/>
      <c r="QFX52" s="68"/>
      <c r="QFY52" s="68"/>
      <c r="QFZ52" s="68"/>
      <c r="QGA52" s="68"/>
      <c r="QGB52" s="68"/>
      <c r="QGC52" s="68"/>
      <c r="QGD52" s="68"/>
      <c r="QGE52" s="68"/>
      <c r="QGF52" s="68"/>
      <c r="QGG52" s="68"/>
      <c r="QGH52" s="68"/>
      <c r="QGI52" s="68"/>
      <c r="QGJ52" s="68"/>
      <c r="QGK52" s="68"/>
      <c r="QGL52" s="68"/>
      <c r="QGM52" s="68"/>
      <c r="QGN52" s="68"/>
      <c r="QGO52" s="68"/>
      <c r="QGP52" s="68"/>
      <c r="QGQ52" s="68"/>
      <c r="QGR52" s="68"/>
      <c r="QGS52" s="68"/>
      <c r="QGT52" s="68"/>
      <c r="QGU52" s="68"/>
      <c r="QGV52" s="68"/>
      <c r="QGW52" s="68"/>
      <c r="QGX52" s="68"/>
      <c r="QGY52" s="68"/>
      <c r="QGZ52" s="68"/>
      <c r="QHA52" s="68"/>
      <c r="QHB52" s="68"/>
      <c r="QHC52" s="68"/>
      <c r="QHD52" s="68"/>
      <c r="QHE52" s="68"/>
      <c r="QHF52" s="68"/>
      <c r="QHG52" s="68"/>
      <c r="QHH52" s="68"/>
      <c r="QHI52" s="68"/>
      <c r="QHJ52" s="68"/>
      <c r="QHK52" s="68"/>
      <c r="QHL52" s="68"/>
      <c r="QHM52" s="68"/>
      <c r="QHN52" s="68"/>
      <c r="QHO52" s="68"/>
      <c r="QHP52" s="68"/>
      <c r="QHQ52" s="68"/>
      <c r="QHR52" s="68"/>
      <c r="QHS52" s="68"/>
      <c r="QHT52" s="68"/>
      <c r="QHU52" s="68"/>
      <c r="QHV52" s="68"/>
      <c r="QHW52" s="68"/>
      <c r="QHX52" s="68"/>
      <c r="QHY52" s="68"/>
      <c r="QHZ52" s="68"/>
      <c r="QIA52" s="68"/>
      <c r="QIB52" s="68"/>
      <c r="QIC52" s="68"/>
      <c r="QID52" s="68"/>
      <c r="QIE52" s="68"/>
      <c r="QIF52" s="68"/>
      <c r="QIG52" s="68"/>
      <c r="QIH52" s="68"/>
      <c r="QII52" s="68"/>
      <c r="QIJ52" s="68"/>
      <c r="QIK52" s="68"/>
      <c r="QIL52" s="68"/>
      <c r="QIM52" s="68"/>
      <c r="QIN52" s="68"/>
      <c r="QIO52" s="68"/>
      <c r="QIP52" s="68"/>
      <c r="QIQ52" s="68"/>
      <c r="QIR52" s="68"/>
      <c r="QIS52" s="68"/>
      <c r="QIT52" s="68"/>
      <c r="QIU52" s="68"/>
      <c r="QIV52" s="68"/>
      <c r="QIW52" s="68"/>
      <c r="QIX52" s="68"/>
      <c r="QIY52" s="68"/>
      <c r="QIZ52" s="68"/>
      <c r="QJA52" s="68"/>
      <c r="QJB52" s="68"/>
      <c r="QJC52" s="68"/>
      <c r="QJD52" s="68"/>
      <c r="QJE52" s="68"/>
      <c r="QJF52" s="68"/>
      <c r="QJG52" s="68"/>
      <c r="QJH52" s="68"/>
      <c r="QJI52" s="68"/>
      <c r="QJJ52" s="68"/>
      <c r="QJK52" s="68"/>
      <c r="QJL52" s="68"/>
      <c r="QJM52" s="68"/>
      <c r="QJN52" s="68"/>
      <c r="QJO52" s="68"/>
      <c r="QJP52" s="68"/>
      <c r="QJQ52" s="68"/>
      <c r="QJR52" s="68"/>
      <c r="QJS52" s="68"/>
      <c r="QJT52" s="68"/>
      <c r="QJU52" s="68"/>
      <c r="QJV52" s="68"/>
      <c r="QJW52" s="68"/>
      <c r="QJX52" s="68"/>
      <c r="QJY52" s="68"/>
      <c r="QJZ52" s="68"/>
      <c r="QKA52" s="68"/>
      <c r="QKB52" s="68"/>
      <c r="QKC52" s="68"/>
      <c r="QKD52" s="68"/>
      <c r="QKE52" s="68"/>
      <c r="QKF52" s="68"/>
      <c r="QKG52" s="68"/>
      <c r="QKH52" s="68"/>
      <c r="QKI52" s="68"/>
      <c r="QKJ52" s="68"/>
      <c r="QKK52" s="68"/>
      <c r="QKL52" s="68"/>
      <c r="QKM52" s="68"/>
      <c r="QKN52" s="68"/>
      <c r="QKO52" s="68"/>
      <c r="QKP52" s="68"/>
      <c r="QKQ52" s="68"/>
      <c r="QKR52" s="68"/>
      <c r="QKS52" s="68"/>
      <c r="QKT52" s="68"/>
      <c r="QKU52" s="68"/>
      <c r="QKV52" s="68"/>
      <c r="QKW52" s="68"/>
      <c r="QKX52" s="68"/>
      <c r="QKY52" s="68"/>
      <c r="QKZ52" s="68"/>
      <c r="QLA52" s="68"/>
      <c r="QLB52" s="68"/>
      <c r="QLC52" s="68"/>
      <c r="QLD52" s="68"/>
      <c r="QLE52" s="68"/>
      <c r="QLF52" s="68"/>
      <c r="QLG52" s="68"/>
      <c r="QLH52" s="68"/>
      <c r="QLI52" s="68"/>
      <c r="QLJ52" s="68"/>
      <c r="QLK52" s="68"/>
      <c r="QLL52" s="68"/>
      <c r="QLM52" s="68"/>
      <c r="QLN52" s="68"/>
      <c r="QLO52" s="68"/>
      <c r="QLP52" s="68"/>
      <c r="QLQ52" s="68"/>
      <c r="QLR52" s="68"/>
      <c r="QLS52" s="68"/>
      <c r="QLT52" s="68"/>
      <c r="QLU52" s="68"/>
      <c r="QLV52" s="68"/>
      <c r="QLW52" s="68"/>
      <c r="QLX52" s="68"/>
      <c r="QLY52" s="68"/>
      <c r="QLZ52" s="68"/>
      <c r="QMA52" s="68"/>
      <c r="QMB52" s="68"/>
      <c r="QMC52" s="68"/>
      <c r="QMD52" s="68"/>
      <c r="QME52" s="68"/>
      <c r="QMF52" s="68"/>
      <c r="QMG52" s="68"/>
      <c r="QMH52" s="68"/>
      <c r="QMI52" s="68"/>
      <c r="QMJ52" s="68"/>
      <c r="QMK52" s="68"/>
      <c r="QML52" s="68"/>
      <c r="QMM52" s="68"/>
      <c r="QMN52" s="68"/>
      <c r="QMO52" s="68"/>
      <c r="QMP52" s="68"/>
      <c r="QMQ52" s="68"/>
      <c r="QMR52" s="68"/>
      <c r="QMS52" s="68"/>
      <c r="QMT52" s="68"/>
      <c r="QMU52" s="68"/>
      <c r="QMV52" s="68"/>
      <c r="QMW52" s="68"/>
      <c r="QMX52" s="68"/>
      <c r="QMY52" s="68"/>
      <c r="QMZ52" s="68"/>
      <c r="QNA52" s="68"/>
      <c r="QNB52" s="68"/>
      <c r="QNC52" s="68"/>
      <c r="QND52" s="68"/>
      <c r="QNE52" s="68"/>
      <c r="QNF52" s="68"/>
      <c r="QNG52" s="68"/>
      <c r="QNH52" s="68"/>
      <c r="QNI52" s="68"/>
      <c r="QNJ52" s="68"/>
      <c r="QNK52" s="68"/>
      <c r="QNL52" s="68"/>
      <c r="QNM52" s="68"/>
      <c r="QNN52" s="68"/>
      <c r="QNO52" s="68"/>
      <c r="QNP52" s="68"/>
      <c r="QNQ52" s="68"/>
      <c r="QNR52" s="68"/>
      <c r="QNS52" s="68"/>
      <c r="QNT52" s="68"/>
      <c r="QNU52" s="68"/>
      <c r="QNV52" s="68"/>
      <c r="QNW52" s="68"/>
      <c r="QNX52" s="68"/>
      <c r="QNY52" s="68"/>
      <c r="QNZ52" s="68"/>
      <c r="QOA52" s="68"/>
      <c r="QOB52" s="68"/>
      <c r="QOC52" s="68"/>
      <c r="QOD52" s="68"/>
      <c r="QOE52" s="68"/>
      <c r="QOF52" s="68"/>
      <c r="QOG52" s="68"/>
      <c r="QOH52" s="68"/>
      <c r="QOI52" s="68"/>
      <c r="QOJ52" s="68"/>
      <c r="QOK52" s="68"/>
      <c r="QOL52" s="68"/>
      <c r="QOM52" s="68"/>
      <c r="QON52" s="68"/>
      <c r="QOO52" s="68"/>
      <c r="QOP52" s="68"/>
      <c r="QOQ52" s="68"/>
      <c r="QOR52" s="68"/>
      <c r="QOS52" s="68"/>
      <c r="QOT52" s="68"/>
      <c r="QOU52" s="68"/>
      <c r="QOV52" s="68"/>
      <c r="QOW52" s="68"/>
      <c r="QOX52" s="68"/>
      <c r="QOY52" s="68"/>
      <c r="QOZ52" s="68"/>
      <c r="QPA52" s="68"/>
      <c r="QPB52" s="68"/>
      <c r="QPC52" s="68"/>
      <c r="QPD52" s="68"/>
      <c r="QPE52" s="68"/>
      <c r="QPF52" s="68"/>
      <c r="QPG52" s="68"/>
      <c r="QPH52" s="68"/>
      <c r="QPI52" s="68"/>
      <c r="QPJ52" s="68"/>
      <c r="QPK52" s="68"/>
      <c r="QPL52" s="68"/>
      <c r="QPM52" s="68"/>
      <c r="QPN52" s="68"/>
      <c r="QPO52" s="68"/>
      <c r="QPP52" s="68"/>
      <c r="QPQ52" s="68"/>
      <c r="QPR52" s="68"/>
      <c r="QPS52" s="68"/>
      <c r="QPT52" s="68"/>
      <c r="QPU52" s="68"/>
      <c r="QPV52" s="68"/>
      <c r="QPW52" s="68"/>
      <c r="QPX52" s="68"/>
      <c r="QPY52" s="68"/>
      <c r="QPZ52" s="68"/>
      <c r="QQA52" s="68"/>
      <c r="QQB52" s="68"/>
      <c r="QQC52" s="68"/>
      <c r="QQD52" s="68"/>
      <c r="QQE52" s="68"/>
      <c r="QQF52" s="68"/>
      <c r="QQG52" s="68"/>
      <c r="QQH52" s="68"/>
      <c r="QQI52" s="68"/>
      <c r="QQJ52" s="68"/>
      <c r="QQK52" s="68"/>
      <c r="QQL52" s="68"/>
      <c r="QQM52" s="68"/>
      <c r="QQN52" s="68"/>
      <c r="QQO52" s="68"/>
      <c r="QQP52" s="68"/>
      <c r="QQQ52" s="68"/>
      <c r="QQR52" s="68"/>
      <c r="QQS52" s="68"/>
      <c r="QQT52" s="68"/>
      <c r="QQU52" s="68"/>
      <c r="QQV52" s="68"/>
      <c r="QQW52" s="68"/>
      <c r="QQX52" s="68"/>
      <c r="QQY52" s="68"/>
      <c r="QQZ52" s="68"/>
      <c r="QRA52" s="68"/>
      <c r="QRB52" s="68"/>
      <c r="QRC52" s="68"/>
      <c r="QRD52" s="68"/>
      <c r="QRE52" s="68"/>
      <c r="QRF52" s="68"/>
      <c r="QRG52" s="68"/>
      <c r="QRH52" s="68"/>
      <c r="QRI52" s="68"/>
      <c r="QRJ52" s="68"/>
      <c r="QRK52" s="68"/>
      <c r="QRL52" s="68"/>
      <c r="QRM52" s="68"/>
      <c r="QRN52" s="68"/>
      <c r="QRO52" s="68"/>
      <c r="QRP52" s="68"/>
      <c r="QRQ52" s="68"/>
      <c r="QRR52" s="68"/>
      <c r="QRS52" s="68"/>
      <c r="QRT52" s="68"/>
      <c r="QRU52" s="68"/>
      <c r="QRV52" s="68"/>
      <c r="QRW52" s="68"/>
      <c r="QRX52" s="68"/>
      <c r="QRY52" s="68"/>
      <c r="QRZ52" s="68"/>
      <c r="QSA52" s="68"/>
      <c r="QSB52" s="68"/>
      <c r="QSC52" s="68"/>
      <c r="QSD52" s="68"/>
      <c r="QSE52" s="68"/>
      <c r="QSF52" s="68"/>
      <c r="QSG52" s="68"/>
      <c r="QSH52" s="68"/>
      <c r="QSI52" s="68"/>
      <c r="QSJ52" s="68"/>
      <c r="QSK52" s="68"/>
      <c r="QSL52" s="68"/>
      <c r="QSM52" s="68"/>
      <c r="QSN52" s="68"/>
      <c r="QSO52" s="68"/>
      <c r="QSP52" s="68"/>
      <c r="QSQ52" s="68"/>
      <c r="QSR52" s="68"/>
      <c r="QSS52" s="68"/>
      <c r="QST52" s="68"/>
      <c r="QSU52" s="68"/>
      <c r="QSV52" s="68"/>
      <c r="QSW52" s="68"/>
      <c r="QSX52" s="68"/>
      <c r="QSY52" s="68"/>
      <c r="QSZ52" s="68"/>
      <c r="QTA52" s="68"/>
      <c r="QTB52" s="68"/>
      <c r="QTC52" s="68"/>
      <c r="QTD52" s="68"/>
      <c r="QTE52" s="68"/>
      <c r="QTF52" s="68"/>
      <c r="QTG52" s="68"/>
      <c r="QTH52" s="68"/>
      <c r="QTI52" s="68"/>
      <c r="QTJ52" s="68"/>
      <c r="QTK52" s="68"/>
      <c r="QTL52" s="68"/>
      <c r="QTM52" s="68"/>
      <c r="QTN52" s="68"/>
      <c r="QTO52" s="68"/>
      <c r="QTP52" s="68"/>
      <c r="QTQ52" s="68"/>
      <c r="QTR52" s="68"/>
      <c r="QTS52" s="68"/>
      <c r="QTT52" s="68"/>
      <c r="QTU52" s="68"/>
      <c r="QTV52" s="68"/>
      <c r="QTW52" s="68"/>
      <c r="QTX52" s="68"/>
      <c r="QTY52" s="68"/>
      <c r="QTZ52" s="68"/>
      <c r="QUA52" s="68"/>
      <c r="QUB52" s="68"/>
      <c r="QUC52" s="68"/>
      <c r="QUD52" s="68"/>
      <c r="QUE52" s="68"/>
      <c r="QUF52" s="68"/>
      <c r="QUG52" s="68"/>
      <c r="QUH52" s="68"/>
      <c r="QUI52" s="68"/>
      <c r="QUJ52" s="68"/>
      <c r="QUK52" s="68"/>
      <c r="QUL52" s="68"/>
      <c r="QUM52" s="68"/>
      <c r="QUN52" s="68"/>
      <c r="QUO52" s="68"/>
      <c r="QUP52" s="68"/>
      <c r="QUQ52" s="68"/>
      <c r="QUR52" s="68"/>
      <c r="QUS52" s="68"/>
      <c r="QUT52" s="68"/>
      <c r="QUU52" s="68"/>
      <c r="QUV52" s="68"/>
      <c r="QUW52" s="68"/>
      <c r="QUX52" s="68"/>
      <c r="QUY52" s="68"/>
      <c r="QUZ52" s="68"/>
      <c r="QVA52" s="68"/>
      <c r="QVB52" s="68"/>
      <c r="QVC52" s="68"/>
      <c r="QVD52" s="68"/>
      <c r="QVE52" s="68"/>
      <c r="QVF52" s="68"/>
      <c r="QVG52" s="68"/>
      <c r="QVH52" s="68"/>
      <c r="QVI52" s="68"/>
      <c r="QVJ52" s="68"/>
      <c r="QVK52" s="68"/>
      <c r="QVL52" s="68"/>
      <c r="QVM52" s="68"/>
      <c r="QVN52" s="68"/>
      <c r="QVO52" s="68"/>
      <c r="QVP52" s="68"/>
      <c r="QVQ52" s="68"/>
      <c r="QVR52" s="68"/>
      <c r="QVS52" s="68"/>
      <c r="QVT52" s="68"/>
      <c r="QVU52" s="68"/>
      <c r="QVV52" s="68"/>
      <c r="QVW52" s="68"/>
      <c r="QVX52" s="68"/>
      <c r="QVY52" s="68"/>
      <c r="QVZ52" s="68"/>
      <c r="QWA52" s="68"/>
      <c r="QWB52" s="68"/>
      <c r="QWC52" s="68"/>
      <c r="QWD52" s="68"/>
      <c r="QWE52" s="68"/>
      <c r="QWF52" s="68"/>
      <c r="QWG52" s="68"/>
      <c r="QWH52" s="68"/>
      <c r="QWI52" s="68"/>
      <c r="QWJ52" s="68"/>
      <c r="QWK52" s="68"/>
      <c r="QWL52" s="68"/>
      <c r="QWM52" s="68"/>
      <c r="QWN52" s="68"/>
      <c r="QWO52" s="68"/>
      <c r="QWP52" s="68"/>
      <c r="QWQ52" s="68"/>
      <c r="QWR52" s="68"/>
      <c r="QWS52" s="68"/>
      <c r="QWT52" s="68"/>
      <c r="QWU52" s="68"/>
      <c r="QWV52" s="68"/>
      <c r="QWW52" s="68"/>
      <c r="QWX52" s="68"/>
      <c r="QWY52" s="68"/>
      <c r="QWZ52" s="68"/>
      <c r="QXA52" s="68"/>
      <c r="QXB52" s="68"/>
      <c r="QXC52" s="68"/>
      <c r="QXD52" s="68"/>
      <c r="QXE52" s="68"/>
      <c r="QXF52" s="68"/>
      <c r="QXG52" s="68"/>
      <c r="QXH52" s="68"/>
      <c r="QXI52" s="68"/>
      <c r="QXJ52" s="68"/>
      <c r="QXK52" s="68"/>
      <c r="QXL52" s="68"/>
      <c r="QXM52" s="68"/>
      <c r="QXN52" s="68"/>
      <c r="QXO52" s="68"/>
      <c r="QXP52" s="68"/>
      <c r="QXQ52" s="68"/>
      <c r="QXR52" s="68"/>
      <c r="QXS52" s="68"/>
      <c r="QXT52" s="68"/>
      <c r="QXU52" s="68"/>
      <c r="QXV52" s="68"/>
      <c r="QXW52" s="68"/>
      <c r="QXX52" s="68"/>
      <c r="QXY52" s="68"/>
      <c r="QXZ52" s="68"/>
      <c r="QYA52" s="68"/>
      <c r="QYB52" s="68"/>
      <c r="QYC52" s="68"/>
      <c r="QYD52" s="68"/>
      <c r="QYE52" s="68"/>
      <c r="QYF52" s="68"/>
      <c r="QYG52" s="68"/>
      <c r="QYH52" s="68"/>
      <c r="QYI52" s="68"/>
      <c r="QYJ52" s="68"/>
      <c r="QYK52" s="68"/>
      <c r="QYL52" s="68"/>
      <c r="QYM52" s="68"/>
      <c r="QYN52" s="68"/>
      <c r="QYO52" s="68"/>
      <c r="QYP52" s="68"/>
      <c r="QYQ52" s="68"/>
      <c r="QYR52" s="68"/>
      <c r="QYS52" s="68"/>
      <c r="QYT52" s="68"/>
      <c r="QYU52" s="68"/>
      <c r="QYV52" s="68"/>
      <c r="QYW52" s="68"/>
      <c r="QYX52" s="68"/>
      <c r="QYY52" s="68"/>
      <c r="QYZ52" s="68"/>
      <c r="QZA52" s="68"/>
      <c r="QZB52" s="68"/>
      <c r="QZC52" s="68"/>
      <c r="QZD52" s="68"/>
      <c r="QZE52" s="68"/>
      <c r="QZF52" s="68"/>
      <c r="QZG52" s="68"/>
      <c r="QZH52" s="68"/>
      <c r="QZI52" s="68"/>
      <c r="QZJ52" s="68"/>
      <c r="QZK52" s="68"/>
      <c r="QZL52" s="68"/>
      <c r="QZM52" s="68"/>
      <c r="QZN52" s="68"/>
      <c r="QZO52" s="68"/>
      <c r="QZP52" s="68"/>
      <c r="QZQ52" s="68"/>
      <c r="QZR52" s="68"/>
      <c r="QZS52" s="68"/>
      <c r="QZT52" s="68"/>
      <c r="QZU52" s="68"/>
      <c r="QZV52" s="68"/>
      <c r="QZW52" s="68"/>
      <c r="QZX52" s="68"/>
      <c r="QZY52" s="68"/>
      <c r="QZZ52" s="68"/>
      <c r="RAA52" s="68"/>
      <c r="RAB52" s="68"/>
      <c r="RAC52" s="68"/>
      <c r="RAD52" s="68"/>
      <c r="RAE52" s="68"/>
      <c r="RAF52" s="68"/>
      <c r="RAG52" s="68"/>
      <c r="RAH52" s="68"/>
      <c r="RAI52" s="68"/>
      <c r="RAJ52" s="68"/>
      <c r="RAK52" s="68"/>
      <c r="RAL52" s="68"/>
      <c r="RAM52" s="68"/>
      <c r="RAN52" s="68"/>
      <c r="RAO52" s="68"/>
      <c r="RAP52" s="68"/>
      <c r="RAQ52" s="68"/>
      <c r="RAR52" s="68"/>
      <c r="RAS52" s="68"/>
      <c r="RAT52" s="68"/>
      <c r="RAU52" s="68"/>
      <c r="RAV52" s="68"/>
      <c r="RAW52" s="68"/>
      <c r="RAX52" s="68"/>
      <c r="RAY52" s="68"/>
      <c r="RAZ52" s="68"/>
      <c r="RBA52" s="68"/>
      <c r="RBB52" s="68"/>
      <c r="RBC52" s="68"/>
      <c r="RBD52" s="68"/>
      <c r="RBE52" s="68"/>
      <c r="RBF52" s="68"/>
      <c r="RBG52" s="68"/>
      <c r="RBH52" s="68"/>
      <c r="RBI52" s="68"/>
      <c r="RBJ52" s="68"/>
      <c r="RBK52" s="68"/>
      <c r="RBL52" s="68"/>
      <c r="RBM52" s="68"/>
      <c r="RBN52" s="68"/>
      <c r="RBO52" s="68"/>
      <c r="RBP52" s="68"/>
      <c r="RBQ52" s="68"/>
      <c r="RBR52" s="68"/>
      <c r="RBS52" s="68"/>
      <c r="RBT52" s="68"/>
      <c r="RBU52" s="68"/>
      <c r="RBV52" s="68"/>
      <c r="RBW52" s="68"/>
      <c r="RBX52" s="68"/>
      <c r="RBY52" s="68"/>
      <c r="RBZ52" s="68"/>
      <c r="RCA52" s="68"/>
      <c r="RCB52" s="68"/>
      <c r="RCC52" s="68"/>
      <c r="RCD52" s="68"/>
      <c r="RCE52" s="68"/>
      <c r="RCF52" s="68"/>
      <c r="RCG52" s="68"/>
      <c r="RCH52" s="68"/>
      <c r="RCI52" s="68"/>
      <c r="RCJ52" s="68"/>
      <c r="RCK52" s="68"/>
      <c r="RCL52" s="68"/>
      <c r="RCM52" s="68"/>
      <c r="RCN52" s="68"/>
      <c r="RCO52" s="68"/>
      <c r="RCP52" s="68"/>
      <c r="RCQ52" s="68"/>
      <c r="RCR52" s="68"/>
      <c r="RCS52" s="68"/>
      <c r="RCT52" s="68"/>
      <c r="RCU52" s="68"/>
      <c r="RCV52" s="68"/>
      <c r="RCW52" s="68"/>
      <c r="RCX52" s="68"/>
      <c r="RCY52" s="68"/>
      <c r="RCZ52" s="68"/>
      <c r="RDA52" s="68"/>
      <c r="RDB52" s="68"/>
      <c r="RDC52" s="68"/>
      <c r="RDD52" s="68"/>
      <c r="RDE52" s="68"/>
      <c r="RDF52" s="68"/>
      <c r="RDG52" s="68"/>
      <c r="RDH52" s="68"/>
      <c r="RDI52" s="68"/>
      <c r="RDJ52" s="68"/>
      <c r="RDK52" s="68"/>
      <c r="RDL52" s="68"/>
      <c r="RDM52" s="68"/>
      <c r="RDN52" s="68"/>
      <c r="RDO52" s="68"/>
      <c r="RDP52" s="68"/>
      <c r="RDQ52" s="68"/>
      <c r="RDR52" s="68"/>
      <c r="RDS52" s="68"/>
      <c r="RDT52" s="68"/>
      <c r="RDU52" s="68"/>
      <c r="RDV52" s="68"/>
      <c r="RDW52" s="68"/>
      <c r="RDX52" s="68"/>
      <c r="RDY52" s="68"/>
      <c r="RDZ52" s="68"/>
      <c r="REA52" s="68"/>
      <c r="REB52" s="68"/>
      <c r="REC52" s="68"/>
      <c r="RED52" s="68"/>
      <c r="REE52" s="68"/>
      <c r="REF52" s="68"/>
      <c r="REG52" s="68"/>
      <c r="REH52" s="68"/>
      <c r="REI52" s="68"/>
      <c r="REJ52" s="68"/>
      <c r="REK52" s="68"/>
      <c r="REL52" s="68"/>
      <c r="REM52" s="68"/>
      <c r="REN52" s="68"/>
      <c r="REO52" s="68"/>
      <c r="REP52" s="68"/>
      <c r="REQ52" s="68"/>
      <c r="RER52" s="68"/>
      <c r="RES52" s="68"/>
      <c r="RET52" s="68"/>
      <c r="REU52" s="68"/>
      <c r="REV52" s="68"/>
      <c r="REW52" s="68"/>
      <c r="REX52" s="68"/>
      <c r="REY52" s="68"/>
      <c r="REZ52" s="68"/>
      <c r="RFA52" s="68"/>
      <c r="RFB52" s="68"/>
      <c r="RFC52" s="68"/>
      <c r="RFD52" s="68"/>
      <c r="RFE52" s="68"/>
      <c r="RFF52" s="68"/>
      <c r="RFG52" s="68"/>
      <c r="RFH52" s="68"/>
      <c r="RFI52" s="68"/>
      <c r="RFJ52" s="68"/>
      <c r="RFK52" s="68"/>
      <c r="RFL52" s="68"/>
      <c r="RFM52" s="68"/>
      <c r="RFN52" s="68"/>
      <c r="RFO52" s="68"/>
      <c r="RFP52" s="68"/>
      <c r="RFQ52" s="68"/>
      <c r="RFR52" s="68"/>
      <c r="RFS52" s="68"/>
      <c r="RFT52" s="68"/>
      <c r="RFU52" s="68"/>
      <c r="RFV52" s="68"/>
      <c r="RFW52" s="68"/>
      <c r="RFX52" s="68"/>
      <c r="RFY52" s="68"/>
      <c r="RFZ52" s="68"/>
      <c r="RGA52" s="68"/>
      <c r="RGB52" s="68"/>
      <c r="RGC52" s="68"/>
      <c r="RGD52" s="68"/>
      <c r="RGE52" s="68"/>
      <c r="RGF52" s="68"/>
      <c r="RGG52" s="68"/>
      <c r="RGH52" s="68"/>
      <c r="RGI52" s="68"/>
      <c r="RGJ52" s="68"/>
      <c r="RGK52" s="68"/>
      <c r="RGL52" s="68"/>
      <c r="RGM52" s="68"/>
      <c r="RGN52" s="68"/>
      <c r="RGO52" s="68"/>
      <c r="RGP52" s="68"/>
      <c r="RGQ52" s="68"/>
      <c r="RGR52" s="68"/>
      <c r="RGS52" s="68"/>
      <c r="RGT52" s="68"/>
      <c r="RGU52" s="68"/>
      <c r="RGV52" s="68"/>
      <c r="RGW52" s="68"/>
      <c r="RGX52" s="68"/>
      <c r="RGY52" s="68"/>
      <c r="RGZ52" s="68"/>
      <c r="RHA52" s="68"/>
      <c r="RHB52" s="68"/>
      <c r="RHC52" s="68"/>
      <c r="RHD52" s="68"/>
      <c r="RHE52" s="68"/>
      <c r="RHF52" s="68"/>
      <c r="RHG52" s="68"/>
      <c r="RHH52" s="68"/>
      <c r="RHI52" s="68"/>
      <c r="RHJ52" s="68"/>
      <c r="RHK52" s="68"/>
      <c r="RHL52" s="68"/>
      <c r="RHM52" s="68"/>
      <c r="RHN52" s="68"/>
      <c r="RHO52" s="68"/>
      <c r="RHP52" s="68"/>
      <c r="RHQ52" s="68"/>
      <c r="RHR52" s="68"/>
      <c r="RHS52" s="68"/>
      <c r="RHT52" s="68"/>
      <c r="RHU52" s="68"/>
      <c r="RHV52" s="68"/>
      <c r="RHW52" s="68"/>
      <c r="RHX52" s="68"/>
      <c r="RHY52" s="68"/>
      <c r="RHZ52" s="68"/>
      <c r="RIA52" s="68"/>
      <c r="RIB52" s="68"/>
      <c r="RIC52" s="68"/>
      <c r="RID52" s="68"/>
      <c r="RIE52" s="68"/>
      <c r="RIF52" s="68"/>
      <c r="RIG52" s="68"/>
      <c r="RIH52" s="68"/>
      <c r="RII52" s="68"/>
      <c r="RIJ52" s="68"/>
      <c r="RIK52" s="68"/>
      <c r="RIL52" s="68"/>
      <c r="RIM52" s="68"/>
      <c r="RIN52" s="68"/>
      <c r="RIO52" s="68"/>
      <c r="RIP52" s="68"/>
      <c r="RIQ52" s="68"/>
      <c r="RIR52" s="68"/>
      <c r="RIS52" s="68"/>
      <c r="RIT52" s="68"/>
      <c r="RIU52" s="68"/>
      <c r="RIV52" s="68"/>
      <c r="RIW52" s="68"/>
      <c r="RIX52" s="68"/>
      <c r="RIY52" s="68"/>
      <c r="RIZ52" s="68"/>
      <c r="RJA52" s="68"/>
      <c r="RJB52" s="68"/>
      <c r="RJC52" s="68"/>
      <c r="RJD52" s="68"/>
      <c r="RJE52" s="68"/>
      <c r="RJF52" s="68"/>
      <c r="RJG52" s="68"/>
      <c r="RJH52" s="68"/>
      <c r="RJI52" s="68"/>
      <c r="RJJ52" s="68"/>
      <c r="RJK52" s="68"/>
      <c r="RJL52" s="68"/>
      <c r="RJM52" s="68"/>
      <c r="RJN52" s="68"/>
      <c r="RJO52" s="68"/>
      <c r="RJP52" s="68"/>
      <c r="RJQ52" s="68"/>
      <c r="RJR52" s="68"/>
      <c r="RJS52" s="68"/>
      <c r="RJT52" s="68"/>
      <c r="RJU52" s="68"/>
      <c r="RJV52" s="68"/>
      <c r="RJW52" s="68"/>
      <c r="RJX52" s="68"/>
      <c r="RJY52" s="68"/>
      <c r="RJZ52" s="68"/>
      <c r="RKA52" s="68"/>
      <c r="RKB52" s="68"/>
      <c r="RKC52" s="68"/>
      <c r="RKD52" s="68"/>
      <c r="RKE52" s="68"/>
      <c r="RKF52" s="68"/>
      <c r="RKG52" s="68"/>
      <c r="RKH52" s="68"/>
      <c r="RKI52" s="68"/>
      <c r="RKJ52" s="68"/>
      <c r="RKK52" s="68"/>
      <c r="RKL52" s="68"/>
      <c r="RKM52" s="68"/>
      <c r="RKN52" s="68"/>
      <c r="RKO52" s="68"/>
      <c r="RKP52" s="68"/>
      <c r="RKQ52" s="68"/>
      <c r="RKR52" s="68"/>
      <c r="RKS52" s="68"/>
      <c r="RKT52" s="68"/>
      <c r="RKU52" s="68"/>
      <c r="RKV52" s="68"/>
      <c r="RKW52" s="68"/>
      <c r="RKX52" s="68"/>
      <c r="RKY52" s="68"/>
      <c r="RKZ52" s="68"/>
      <c r="RLA52" s="68"/>
      <c r="RLB52" s="68"/>
      <c r="RLC52" s="68"/>
      <c r="RLD52" s="68"/>
      <c r="RLE52" s="68"/>
      <c r="RLF52" s="68"/>
      <c r="RLG52" s="68"/>
      <c r="RLH52" s="68"/>
      <c r="RLI52" s="68"/>
      <c r="RLJ52" s="68"/>
      <c r="RLK52" s="68"/>
      <c r="RLL52" s="68"/>
      <c r="RLM52" s="68"/>
      <c r="RLN52" s="68"/>
      <c r="RLO52" s="68"/>
      <c r="RLP52" s="68"/>
      <c r="RLQ52" s="68"/>
      <c r="RLR52" s="68"/>
      <c r="RLS52" s="68"/>
      <c r="RLT52" s="68"/>
      <c r="RLU52" s="68"/>
      <c r="RLV52" s="68"/>
      <c r="RLW52" s="68"/>
      <c r="RLX52" s="68"/>
      <c r="RLY52" s="68"/>
      <c r="RLZ52" s="68"/>
      <c r="RMA52" s="68"/>
      <c r="RMB52" s="68"/>
      <c r="RMC52" s="68"/>
      <c r="RMD52" s="68"/>
      <c r="RME52" s="68"/>
      <c r="RMF52" s="68"/>
      <c r="RMG52" s="68"/>
      <c r="RMH52" s="68"/>
      <c r="RMI52" s="68"/>
      <c r="RMJ52" s="68"/>
      <c r="RMK52" s="68"/>
      <c r="RML52" s="68"/>
      <c r="RMM52" s="68"/>
      <c r="RMN52" s="68"/>
      <c r="RMO52" s="68"/>
      <c r="RMP52" s="68"/>
      <c r="RMQ52" s="68"/>
      <c r="RMR52" s="68"/>
      <c r="RMS52" s="68"/>
      <c r="RMT52" s="68"/>
      <c r="RMU52" s="68"/>
      <c r="RMV52" s="68"/>
      <c r="RMW52" s="68"/>
      <c r="RMX52" s="68"/>
      <c r="RMY52" s="68"/>
      <c r="RMZ52" s="68"/>
      <c r="RNA52" s="68"/>
      <c r="RNB52" s="68"/>
      <c r="RNC52" s="68"/>
      <c r="RND52" s="68"/>
      <c r="RNE52" s="68"/>
      <c r="RNF52" s="68"/>
      <c r="RNG52" s="68"/>
      <c r="RNH52" s="68"/>
      <c r="RNI52" s="68"/>
      <c r="RNJ52" s="68"/>
      <c r="RNK52" s="68"/>
      <c r="RNL52" s="68"/>
      <c r="RNM52" s="68"/>
      <c r="RNN52" s="68"/>
      <c r="RNO52" s="68"/>
      <c r="RNP52" s="68"/>
      <c r="RNQ52" s="68"/>
      <c r="RNR52" s="68"/>
      <c r="RNS52" s="68"/>
      <c r="RNT52" s="68"/>
      <c r="RNU52" s="68"/>
      <c r="RNV52" s="68"/>
      <c r="RNW52" s="68"/>
      <c r="RNX52" s="68"/>
      <c r="RNY52" s="68"/>
      <c r="RNZ52" s="68"/>
      <c r="ROA52" s="68"/>
      <c r="ROB52" s="68"/>
      <c r="ROC52" s="68"/>
      <c r="ROD52" s="68"/>
      <c r="ROE52" s="68"/>
      <c r="ROF52" s="68"/>
      <c r="ROG52" s="68"/>
      <c r="ROH52" s="68"/>
      <c r="ROI52" s="68"/>
      <c r="ROJ52" s="68"/>
      <c r="ROK52" s="68"/>
      <c r="ROL52" s="68"/>
      <c r="ROM52" s="68"/>
      <c r="RON52" s="68"/>
      <c r="ROO52" s="68"/>
      <c r="ROP52" s="68"/>
      <c r="ROQ52" s="68"/>
      <c r="ROR52" s="68"/>
      <c r="ROS52" s="68"/>
      <c r="ROT52" s="68"/>
      <c r="ROU52" s="68"/>
      <c r="ROV52" s="68"/>
      <c r="ROW52" s="68"/>
      <c r="ROX52" s="68"/>
      <c r="ROY52" s="68"/>
      <c r="ROZ52" s="68"/>
      <c r="RPA52" s="68"/>
      <c r="RPB52" s="68"/>
      <c r="RPC52" s="68"/>
      <c r="RPD52" s="68"/>
      <c r="RPE52" s="68"/>
      <c r="RPF52" s="68"/>
      <c r="RPG52" s="68"/>
      <c r="RPH52" s="68"/>
      <c r="RPI52" s="68"/>
      <c r="RPJ52" s="68"/>
      <c r="RPK52" s="68"/>
      <c r="RPL52" s="68"/>
      <c r="RPM52" s="68"/>
      <c r="RPN52" s="68"/>
      <c r="RPO52" s="68"/>
      <c r="RPP52" s="68"/>
      <c r="RPQ52" s="68"/>
      <c r="RPR52" s="68"/>
      <c r="RPS52" s="68"/>
      <c r="RPT52" s="68"/>
      <c r="RPU52" s="68"/>
      <c r="RPV52" s="68"/>
      <c r="RPW52" s="68"/>
      <c r="RPX52" s="68"/>
      <c r="RPY52" s="68"/>
      <c r="RPZ52" s="68"/>
      <c r="RQA52" s="68"/>
      <c r="RQB52" s="68"/>
      <c r="RQC52" s="68"/>
      <c r="RQD52" s="68"/>
      <c r="RQE52" s="68"/>
      <c r="RQF52" s="68"/>
      <c r="RQG52" s="68"/>
      <c r="RQH52" s="68"/>
      <c r="RQI52" s="68"/>
      <c r="RQJ52" s="68"/>
      <c r="RQK52" s="68"/>
      <c r="RQL52" s="68"/>
      <c r="RQM52" s="68"/>
      <c r="RQN52" s="68"/>
      <c r="RQO52" s="68"/>
      <c r="RQP52" s="68"/>
      <c r="RQQ52" s="68"/>
      <c r="RQR52" s="68"/>
      <c r="RQS52" s="68"/>
      <c r="RQT52" s="68"/>
      <c r="RQU52" s="68"/>
      <c r="RQV52" s="68"/>
      <c r="RQW52" s="68"/>
      <c r="RQX52" s="68"/>
      <c r="RQY52" s="68"/>
      <c r="RQZ52" s="68"/>
      <c r="RRA52" s="68"/>
      <c r="RRB52" s="68"/>
      <c r="RRC52" s="68"/>
      <c r="RRD52" s="68"/>
      <c r="RRE52" s="68"/>
      <c r="RRF52" s="68"/>
      <c r="RRG52" s="68"/>
      <c r="RRH52" s="68"/>
      <c r="RRI52" s="68"/>
      <c r="RRJ52" s="68"/>
      <c r="RRK52" s="68"/>
      <c r="RRL52" s="68"/>
      <c r="RRM52" s="68"/>
      <c r="RRN52" s="68"/>
      <c r="RRO52" s="68"/>
      <c r="RRP52" s="68"/>
      <c r="RRQ52" s="68"/>
      <c r="RRR52" s="68"/>
      <c r="RRS52" s="68"/>
      <c r="RRT52" s="68"/>
      <c r="RRU52" s="68"/>
      <c r="RRV52" s="68"/>
      <c r="RRW52" s="68"/>
      <c r="RRX52" s="68"/>
      <c r="RRY52" s="68"/>
      <c r="RRZ52" s="68"/>
      <c r="RSA52" s="68"/>
      <c r="RSB52" s="68"/>
      <c r="RSC52" s="68"/>
      <c r="RSD52" s="68"/>
      <c r="RSE52" s="68"/>
      <c r="RSF52" s="68"/>
      <c r="RSG52" s="68"/>
      <c r="RSH52" s="68"/>
      <c r="RSI52" s="68"/>
      <c r="RSJ52" s="68"/>
      <c r="RSK52" s="68"/>
      <c r="RSL52" s="68"/>
      <c r="RSM52" s="68"/>
      <c r="RSN52" s="68"/>
      <c r="RSO52" s="68"/>
      <c r="RSP52" s="68"/>
      <c r="RSQ52" s="68"/>
      <c r="RSR52" s="68"/>
      <c r="RSS52" s="68"/>
      <c r="RST52" s="68"/>
      <c r="RSU52" s="68"/>
      <c r="RSV52" s="68"/>
      <c r="RSW52" s="68"/>
      <c r="RSX52" s="68"/>
      <c r="RSY52" s="68"/>
      <c r="RSZ52" s="68"/>
      <c r="RTA52" s="68"/>
      <c r="RTB52" s="68"/>
      <c r="RTC52" s="68"/>
      <c r="RTD52" s="68"/>
      <c r="RTE52" s="68"/>
      <c r="RTF52" s="68"/>
      <c r="RTG52" s="68"/>
      <c r="RTH52" s="68"/>
      <c r="RTI52" s="68"/>
      <c r="RTJ52" s="68"/>
      <c r="RTK52" s="68"/>
      <c r="RTL52" s="68"/>
      <c r="RTM52" s="68"/>
      <c r="RTN52" s="68"/>
      <c r="RTO52" s="68"/>
      <c r="RTP52" s="68"/>
      <c r="RTQ52" s="68"/>
      <c r="RTR52" s="68"/>
      <c r="RTS52" s="68"/>
      <c r="RTT52" s="68"/>
      <c r="RTU52" s="68"/>
      <c r="RTV52" s="68"/>
      <c r="RTW52" s="68"/>
      <c r="RTX52" s="68"/>
      <c r="RTY52" s="68"/>
      <c r="RTZ52" s="68"/>
      <c r="RUA52" s="68"/>
      <c r="RUB52" s="68"/>
      <c r="RUC52" s="68"/>
      <c r="RUD52" s="68"/>
      <c r="RUE52" s="68"/>
      <c r="RUF52" s="68"/>
      <c r="RUG52" s="68"/>
      <c r="RUH52" s="68"/>
      <c r="RUI52" s="68"/>
      <c r="RUJ52" s="68"/>
      <c r="RUK52" s="68"/>
      <c r="RUL52" s="68"/>
      <c r="RUM52" s="68"/>
      <c r="RUN52" s="68"/>
      <c r="RUO52" s="68"/>
      <c r="RUP52" s="68"/>
      <c r="RUQ52" s="68"/>
      <c r="RUR52" s="68"/>
      <c r="RUS52" s="68"/>
      <c r="RUT52" s="68"/>
      <c r="RUU52" s="68"/>
      <c r="RUV52" s="68"/>
      <c r="RUW52" s="68"/>
      <c r="RUX52" s="68"/>
      <c r="RUY52" s="68"/>
      <c r="RUZ52" s="68"/>
      <c r="RVA52" s="68"/>
      <c r="RVB52" s="68"/>
      <c r="RVC52" s="68"/>
      <c r="RVD52" s="68"/>
      <c r="RVE52" s="68"/>
      <c r="RVF52" s="68"/>
      <c r="RVG52" s="68"/>
      <c r="RVH52" s="68"/>
      <c r="RVI52" s="68"/>
      <c r="RVJ52" s="68"/>
      <c r="RVK52" s="68"/>
      <c r="RVL52" s="68"/>
      <c r="RVM52" s="68"/>
      <c r="RVN52" s="68"/>
      <c r="RVO52" s="68"/>
      <c r="RVP52" s="68"/>
      <c r="RVQ52" s="68"/>
      <c r="RVR52" s="68"/>
      <c r="RVS52" s="68"/>
      <c r="RVT52" s="68"/>
      <c r="RVU52" s="68"/>
      <c r="RVV52" s="68"/>
      <c r="RVW52" s="68"/>
      <c r="RVX52" s="68"/>
      <c r="RVY52" s="68"/>
      <c r="RVZ52" s="68"/>
      <c r="RWA52" s="68"/>
      <c r="RWB52" s="68"/>
      <c r="RWC52" s="68"/>
      <c r="RWD52" s="68"/>
      <c r="RWE52" s="68"/>
      <c r="RWF52" s="68"/>
      <c r="RWG52" s="68"/>
      <c r="RWH52" s="68"/>
      <c r="RWI52" s="68"/>
      <c r="RWJ52" s="68"/>
      <c r="RWK52" s="68"/>
      <c r="RWL52" s="68"/>
      <c r="RWM52" s="68"/>
      <c r="RWN52" s="68"/>
      <c r="RWO52" s="68"/>
      <c r="RWP52" s="68"/>
      <c r="RWQ52" s="68"/>
      <c r="RWR52" s="68"/>
      <c r="RWS52" s="68"/>
      <c r="RWT52" s="68"/>
      <c r="RWU52" s="68"/>
      <c r="RWV52" s="68"/>
      <c r="RWW52" s="68"/>
      <c r="RWX52" s="68"/>
      <c r="RWY52" s="68"/>
      <c r="RWZ52" s="68"/>
      <c r="RXA52" s="68"/>
      <c r="RXB52" s="68"/>
      <c r="RXC52" s="68"/>
      <c r="RXD52" s="68"/>
      <c r="RXE52" s="68"/>
      <c r="RXF52" s="68"/>
      <c r="RXG52" s="68"/>
      <c r="RXH52" s="68"/>
      <c r="RXI52" s="68"/>
      <c r="RXJ52" s="68"/>
      <c r="RXK52" s="68"/>
      <c r="RXL52" s="68"/>
      <c r="RXM52" s="68"/>
      <c r="RXN52" s="68"/>
      <c r="RXO52" s="68"/>
      <c r="RXP52" s="68"/>
      <c r="RXQ52" s="68"/>
      <c r="RXR52" s="68"/>
      <c r="RXS52" s="68"/>
      <c r="RXT52" s="68"/>
      <c r="RXU52" s="68"/>
      <c r="RXV52" s="68"/>
      <c r="RXW52" s="68"/>
      <c r="RXX52" s="68"/>
      <c r="RXY52" s="68"/>
      <c r="RXZ52" s="68"/>
      <c r="RYA52" s="68"/>
      <c r="RYB52" s="68"/>
      <c r="RYC52" s="68"/>
      <c r="RYD52" s="68"/>
      <c r="RYE52" s="68"/>
      <c r="RYF52" s="68"/>
      <c r="RYG52" s="68"/>
      <c r="RYH52" s="68"/>
      <c r="RYI52" s="68"/>
      <c r="RYJ52" s="68"/>
      <c r="RYK52" s="68"/>
      <c r="RYL52" s="68"/>
      <c r="RYM52" s="68"/>
      <c r="RYN52" s="68"/>
      <c r="RYO52" s="68"/>
      <c r="RYP52" s="68"/>
      <c r="RYQ52" s="68"/>
      <c r="RYR52" s="68"/>
      <c r="RYS52" s="68"/>
      <c r="RYT52" s="68"/>
      <c r="RYU52" s="68"/>
      <c r="RYV52" s="68"/>
      <c r="RYW52" s="68"/>
      <c r="RYX52" s="68"/>
      <c r="RYY52" s="68"/>
      <c r="RYZ52" s="68"/>
      <c r="RZA52" s="68"/>
      <c r="RZB52" s="68"/>
      <c r="RZC52" s="68"/>
      <c r="RZD52" s="68"/>
      <c r="RZE52" s="68"/>
      <c r="RZF52" s="68"/>
      <c r="RZG52" s="68"/>
      <c r="RZH52" s="68"/>
      <c r="RZI52" s="68"/>
      <c r="RZJ52" s="68"/>
      <c r="RZK52" s="68"/>
      <c r="RZL52" s="68"/>
      <c r="RZM52" s="68"/>
      <c r="RZN52" s="68"/>
      <c r="RZO52" s="68"/>
      <c r="RZP52" s="68"/>
      <c r="RZQ52" s="68"/>
      <c r="RZR52" s="68"/>
      <c r="RZS52" s="68"/>
      <c r="RZT52" s="68"/>
      <c r="RZU52" s="68"/>
      <c r="RZV52" s="68"/>
      <c r="RZW52" s="68"/>
      <c r="RZX52" s="68"/>
      <c r="RZY52" s="68"/>
      <c r="RZZ52" s="68"/>
      <c r="SAA52" s="68"/>
      <c r="SAB52" s="68"/>
      <c r="SAC52" s="68"/>
      <c r="SAD52" s="68"/>
      <c r="SAE52" s="68"/>
      <c r="SAF52" s="68"/>
      <c r="SAG52" s="68"/>
      <c r="SAH52" s="68"/>
      <c r="SAI52" s="68"/>
      <c r="SAJ52" s="68"/>
      <c r="SAK52" s="68"/>
      <c r="SAL52" s="68"/>
      <c r="SAM52" s="68"/>
      <c r="SAN52" s="68"/>
      <c r="SAO52" s="68"/>
      <c r="SAP52" s="68"/>
      <c r="SAQ52" s="68"/>
      <c r="SAR52" s="68"/>
      <c r="SAS52" s="68"/>
      <c r="SAT52" s="68"/>
      <c r="SAU52" s="68"/>
      <c r="SAV52" s="68"/>
      <c r="SAW52" s="68"/>
      <c r="SAX52" s="68"/>
      <c r="SAY52" s="68"/>
      <c r="SAZ52" s="68"/>
      <c r="SBA52" s="68"/>
      <c r="SBB52" s="68"/>
      <c r="SBC52" s="68"/>
      <c r="SBD52" s="68"/>
      <c r="SBE52" s="68"/>
      <c r="SBF52" s="68"/>
      <c r="SBG52" s="68"/>
      <c r="SBH52" s="68"/>
      <c r="SBI52" s="68"/>
      <c r="SBJ52" s="68"/>
      <c r="SBK52" s="68"/>
      <c r="SBL52" s="68"/>
      <c r="SBM52" s="68"/>
      <c r="SBN52" s="68"/>
      <c r="SBO52" s="68"/>
      <c r="SBP52" s="68"/>
      <c r="SBQ52" s="68"/>
      <c r="SBR52" s="68"/>
      <c r="SBS52" s="68"/>
      <c r="SBT52" s="68"/>
      <c r="SBU52" s="68"/>
      <c r="SBV52" s="68"/>
      <c r="SBW52" s="68"/>
      <c r="SBX52" s="68"/>
      <c r="SBY52" s="68"/>
      <c r="SBZ52" s="68"/>
      <c r="SCA52" s="68"/>
      <c r="SCB52" s="68"/>
      <c r="SCC52" s="68"/>
      <c r="SCD52" s="68"/>
      <c r="SCE52" s="68"/>
      <c r="SCF52" s="68"/>
      <c r="SCG52" s="68"/>
      <c r="SCH52" s="68"/>
      <c r="SCI52" s="68"/>
      <c r="SCJ52" s="68"/>
      <c r="SCK52" s="68"/>
      <c r="SCL52" s="68"/>
      <c r="SCM52" s="68"/>
      <c r="SCN52" s="68"/>
      <c r="SCO52" s="68"/>
      <c r="SCP52" s="68"/>
      <c r="SCQ52" s="68"/>
      <c r="SCR52" s="68"/>
      <c r="SCS52" s="68"/>
      <c r="SCT52" s="68"/>
      <c r="SCU52" s="68"/>
      <c r="SCV52" s="68"/>
      <c r="SCW52" s="68"/>
      <c r="SCX52" s="68"/>
      <c r="SCY52" s="68"/>
      <c r="SCZ52" s="68"/>
      <c r="SDA52" s="68"/>
      <c r="SDB52" s="68"/>
      <c r="SDC52" s="68"/>
      <c r="SDD52" s="68"/>
      <c r="SDE52" s="68"/>
      <c r="SDF52" s="68"/>
      <c r="SDG52" s="68"/>
      <c r="SDH52" s="68"/>
      <c r="SDI52" s="68"/>
      <c r="SDJ52" s="68"/>
      <c r="SDK52" s="68"/>
      <c r="SDL52" s="68"/>
      <c r="SDM52" s="68"/>
      <c r="SDN52" s="68"/>
      <c r="SDO52" s="68"/>
      <c r="SDP52" s="68"/>
      <c r="SDQ52" s="68"/>
      <c r="SDR52" s="68"/>
      <c r="SDS52" s="68"/>
      <c r="SDT52" s="68"/>
      <c r="SDU52" s="68"/>
      <c r="SDV52" s="68"/>
      <c r="SDW52" s="68"/>
      <c r="SDX52" s="68"/>
      <c r="SDY52" s="68"/>
      <c r="SDZ52" s="68"/>
      <c r="SEA52" s="68"/>
      <c r="SEB52" s="68"/>
      <c r="SEC52" s="68"/>
      <c r="SED52" s="68"/>
      <c r="SEE52" s="68"/>
      <c r="SEF52" s="68"/>
      <c r="SEG52" s="68"/>
      <c r="SEH52" s="68"/>
      <c r="SEI52" s="68"/>
      <c r="SEJ52" s="68"/>
      <c r="SEK52" s="68"/>
      <c r="SEL52" s="68"/>
      <c r="SEM52" s="68"/>
      <c r="SEN52" s="68"/>
      <c r="SEO52" s="68"/>
      <c r="SEP52" s="68"/>
      <c r="SEQ52" s="68"/>
      <c r="SER52" s="68"/>
      <c r="SES52" s="68"/>
      <c r="SET52" s="68"/>
      <c r="SEU52" s="68"/>
      <c r="SEV52" s="68"/>
      <c r="SEW52" s="68"/>
      <c r="SEX52" s="68"/>
      <c r="SEY52" s="68"/>
      <c r="SEZ52" s="68"/>
      <c r="SFA52" s="68"/>
      <c r="SFB52" s="68"/>
      <c r="SFC52" s="68"/>
      <c r="SFD52" s="68"/>
      <c r="SFE52" s="68"/>
      <c r="SFF52" s="68"/>
      <c r="SFG52" s="68"/>
      <c r="SFH52" s="68"/>
      <c r="SFI52" s="68"/>
      <c r="SFJ52" s="68"/>
      <c r="SFK52" s="68"/>
      <c r="SFL52" s="68"/>
      <c r="SFM52" s="68"/>
      <c r="SFN52" s="68"/>
      <c r="SFO52" s="68"/>
      <c r="SFP52" s="68"/>
      <c r="SFQ52" s="68"/>
      <c r="SFR52" s="68"/>
      <c r="SFS52" s="68"/>
      <c r="SFT52" s="68"/>
      <c r="SFU52" s="68"/>
      <c r="SFV52" s="68"/>
      <c r="SFW52" s="68"/>
      <c r="SFX52" s="68"/>
      <c r="SFY52" s="68"/>
      <c r="SFZ52" s="68"/>
      <c r="SGA52" s="68"/>
      <c r="SGB52" s="68"/>
      <c r="SGC52" s="68"/>
      <c r="SGD52" s="68"/>
      <c r="SGE52" s="68"/>
      <c r="SGF52" s="68"/>
      <c r="SGG52" s="68"/>
      <c r="SGH52" s="68"/>
      <c r="SGI52" s="68"/>
      <c r="SGJ52" s="68"/>
      <c r="SGK52" s="68"/>
      <c r="SGL52" s="68"/>
      <c r="SGM52" s="68"/>
      <c r="SGN52" s="68"/>
      <c r="SGO52" s="68"/>
      <c r="SGP52" s="68"/>
      <c r="SGQ52" s="68"/>
      <c r="SGR52" s="68"/>
      <c r="SGS52" s="68"/>
      <c r="SGT52" s="68"/>
      <c r="SGU52" s="68"/>
      <c r="SGV52" s="68"/>
      <c r="SGW52" s="68"/>
      <c r="SGX52" s="68"/>
      <c r="SGY52" s="68"/>
      <c r="SGZ52" s="68"/>
      <c r="SHA52" s="68"/>
      <c r="SHB52" s="68"/>
      <c r="SHC52" s="68"/>
      <c r="SHD52" s="68"/>
      <c r="SHE52" s="68"/>
      <c r="SHF52" s="68"/>
      <c r="SHG52" s="68"/>
      <c r="SHH52" s="68"/>
      <c r="SHI52" s="68"/>
      <c r="SHJ52" s="68"/>
      <c r="SHK52" s="68"/>
      <c r="SHL52" s="68"/>
      <c r="SHM52" s="68"/>
      <c r="SHN52" s="68"/>
      <c r="SHO52" s="68"/>
      <c r="SHP52" s="68"/>
      <c r="SHQ52" s="68"/>
      <c r="SHR52" s="68"/>
      <c r="SHS52" s="68"/>
      <c r="SHT52" s="68"/>
      <c r="SHU52" s="68"/>
      <c r="SHV52" s="68"/>
      <c r="SHW52" s="68"/>
      <c r="SHX52" s="68"/>
      <c r="SHY52" s="68"/>
      <c r="SHZ52" s="68"/>
      <c r="SIA52" s="68"/>
      <c r="SIB52" s="68"/>
      <c r="SIC52" s="68"/>
      <c r="SID52" s="68"/>
      <c r="SIE52" s="68"/>
      <c r="SIF52" s="68"/>
      <c r="SIG52" s="68"/>
      <c r="SIH52" s="68"/>
      <c r="SII52" s="68"/>
      <c r="SIJ52" s="68"/>
      <c r="SIK52" s="68"/>
      <c r="SIL52" s="68"/>
      <c r="SIM52" s="68"/>
      <c r="SIN52" s="68"/>
      <c r="SIO52" s="68"/>
      <c r="SIP52" s="68"/>
      <c r="SIQ52" s="68"/>
      <c r="SIR52" s="68"/>
      <c r="SIS52" s="68"/>
      <c r="SIT52" s="68"/>
      <c r="SIU52" s="68"/>
      <c r="SIV52" s="68"/>
      <c r="SIW52" s="68"/>
      <c r="SIX52" s="68"/>
      <c r="SIY52" s="68"/>
      <c r="SIZ52" s="68"/>
      <c r="SJA52" s="68"/>
      <c r="SJB52" s="68"/>
      <c r="SJC52" s="68"/>
      <c r="SJD52" s="68"/>
      <c r="SJE52" s="68"/>
      <c r="SJF52" s="68"/>
      <c r="SJG52" s="68"/>
      <c r="SJH52" s="68"/>
      <c r="SJI52" s="68"/>
      <c r="SJJ52" s="68"/>
      <c r="SJK52" s="68"/>
      <c r="SJL52" s="68"/>
      <c r="SJM52" s="68"/>
      <c r="SJN52" s="68"/>
      <c r="SJO52" s="68"/>
      <c r="SJP52" s="68"/>
      <c r="SJQ52" s="68"/>
      <c r="SJR52" s="68"/>
      <c r="SJS52" s="68"/>
      <c r="SJT52" s="68"/>
      <c r="SJU52" s="68"/>
      <c r="SJV52" s="68"/>
      <c r="SJW52" s="68"/>
      <c r="SJX52" s="68"/>
      <c r="SJY52" s="68"/>
      <c r="SJZ52" s="68"/>
      <c r="SKA52" s="68"/>
      <c r="SKB52" s="68"/>
      <c r="SKC52" s="68"/>
      <c r="SKD52" s="68"/>
      <c r="SKE52" s="68"/>
      <c r="SKF52" s="68"/>
      <c r="SKG52" s="68"/>
      <c r="SKH52" s="68"/>
      <c r="SKI52" s="68"/>
      <c r="SKJ52" s="68"/>
      <c r="SKK52" s="68"/>
      <c r="SKL52" s="68"/>
      <c r="SKM52" s="68"/>
      <c r="SKN52" s="68"/>
      <c r="SKO52" s="68"/>
      <c r="SKP52" s="68"/>
      <c r="SKQ52" s="68"/>
      <c r="SKR52" s="68"/>
      <c r="SKS52" s="68"/>
      <c r="SKT52" s="68"/>
      <c r="SKU52" s="68"/>
      <c r="SKV52" s="68"/>
      <c r="SKW52" s="68"/>
      <c r="SKX52" s="68"/>
      <c r="SKY52" s="68"/>
      <c r="SKZ52" s="68"/>
      <c r="SLA52" s="68"/>
      <c r="SLB52" s="68"/>
      <c r="SLC52" s="68"/>
      <c r="SLD52" s="68"/>
      <c r="SLE52" s="68"/>
      <c r="SLF52" s="68"/>
      <c r="SLG52" s="68"/>
      <c r="SLH52" s="68"/>
      <c r="SLI52" s="68"/>
      <c r="SLJ52" s="68"/>
      <c r="SLK52" s="68"/>
      <c r="SLL52" s="68"/>
      <c r="SLM52" s="68"/>
      <c r="SLN52" s="68"/>
      <c r="SLO52" s="68"/>
      <c r="SLP52" s="68"/>
      <c r="SLQ52" s="68"/>
      <c r="SLR52" s="68"/>
      <c r="SLS52" s="68"/>
      <c r="SLT52" s="68"/>
      <c r="SLU52" s="68"/>
      <c r="SLV52" s="68"/>
      <c r="SLW52" s="68"/>
      <c r="SLX52" s="68"/>
      <c r="SLY52" s="68"/>
      <c r="SLZ52" s="68"/>
      <c r="SMA52" s="68"/>
      <c r="SMB52" s="68"/>
      <c r="SMC52" s="68"/>
      <c r="SMD52" s="68"/>
      <c r="SME52" s="68"/>
      <c r="SMF52" s="68"/>
      <c r="SMG52" s="68"/>
      <c r="SMH52" s="68"/>
      <c r="SMI52" s="68"/>
      <c r="SMJ52" s="68"/>
      <c r="SMK52" s="68"/>
      <c r="SML52" s="68"/>
      <c r="SMM52" s="68"/>
      <c r="SMN52" s="68"/>
      <c r="SMO52" s="68"/>
      <c r="SMP52" s="68"/>
      <c r="SMQ52" s="68"/>
      <c r="SMR52" s="68"/>
      <c r="SMS52" s="68"/>
      <c r="SMT52" s="68"/>
      <c r="SMU52" s="68"/>
      <c r="SMV52" s="68"/>
      <c r="SMW52" s="68"/>
      <c r="SMX52" s="68"/>
      <c r="SMY52" s="68"/>
      <c r="SMZ52" s="68"/>
      <c r="SNA52" s="68"/>
      <c r="SNB52" s="68"/>
      <c r="SNC52" s="68"/>
      <c r="SND52" s="68"/>
      <c r="SNE52" s="68"/>
      <c r="SNF52" s="68"/>
      <c r="SNG52" s="68"/>
      <c r="SNH52" s="68"/>
      <c r="SNI52" s="68"/>
      <c r="SNJ52" s="68"/>
      <c r="SNK52" s="68"/>
      <c r="SNL52" s="68"/>
      <c r="SNM52" s="68"/>
      <c r="SNN52" s="68"/>
      <c r="SNO52" s="68"/>
      <c r="SNP52" s="68"/>
      <c r="SNQ52" s="68"/>
      <c r="SNR52" s="68"/>
      <c r="SNS52" s="68"/>
      <c r="SNT52" s="68"/>
      <c r="SNU52" s="68"/>
      <c r="SNV52" s="68"/>
      <c r="SNW52" s="68"/>
      <c r="SNX52" s="68"/>
      <c r="SNY52" s="68"/>
      <c r="SNZ52" s="68"/>
      <c r="SOA52" s="68"/>
      <c r="SOB52" s="68"/>
      <c r="SOC52" s="68"/>
      <c r="SOD52" s="68"/>
      <c r="SOE52" s="68"/>
      <c r="SOF52" s="68"/>
      <c r="SOG52" s="68"/>
      <c r="SOH52" s="68"/>
      <c r="SOI52" s="68"/>
      <c r="SOJ52" s="68"/>
      <c r="SOK52" s="68"/>
      <c r="SOL52" s="68"/>
      <c r="SOM52" s="68"/>
      <c r="SON52" s="68"/>
      <c r="SOO52" s="68"/>
      <c r="SOP52" s="68"/>
      <c r="SOQ52" s="68"/>
      <c r="SOR52" s="68"/>
      <c r="SOS52" s="68"/>
      <c r="SOT52" s="68"/>
      <c r="SOU52" s="68"/>
      <c r="SOV52" s="68"/>
      <c r="SOW52" s="68"/>
      <c r="SOX52" s="68"/>
      <c r="SOY52" s="68"/>
      <c r="SOZ52" s="68"/>
      <c r="SPA52" s="68"/>
      <c r="SPB52" s="68"/>
      <c r="SPC52" s="68"/>
      <c r="SPD52" s="68"/>
      <c r="SPE52" s="68"/>
      <c r="SPF52" s="68"/>
      <c r="SPG52" s="68"/>
      <c r="SPH52" s="68"/>
      <c r="SPI52" s="68"/>
      <c r="SPJ52" s="68"/>
      <c r="SPK52" s="68"/>
      <c r="SPL52" s="68"/>
      <c r="SPM52" s="68"/>
      <c r="SPN52" s="68"/>
      <c r="SPO52" s="68"/>
      <c r="SPP52" s="68"/>
      <c r="SPQ52" s="68"/>
      <c r="SPR52" s="68"/>
      <c r="SPS52" s="68"/>
      <c r="SPT52" s="68"/>
      <c r="SPU52" s="68"/>
      <c r="SPV52" s="68"/>
      <c r="SPW52" s="68"/>
      <c r="SPX52" s="68"/>
      <c r="SPY52" s="68"/>
      <c r="SPZ52" s="68"/>
      <c r="SQA52" s="68"/>
      <c r="SQB52" s="68"/>
      <c r="SQC52" s="68"/>
      <c r="SQD52" s="68"/>
      <c r="SQE52" s="68"/>
      <c r="SQF52" s="68"/>
      <c r="SQG52" s="68"/>
      <c r="SQH52" s="68"/>
      <c r="SQI52" s="68"/>
      <c r="SQJ52" s="68"/>
      <c r="SQK52" s="68"/>
      <c r="SQL52" s="68"/>
      <c r="SQM52" s="68"/>
      <c r="SQN52" s="68"/>
      <c r="SQO52" s="68"/>
      <c r="SQP52" s="68"/>
      <c r="SQQ52" s="68"/>
      <c r="SQR52" s="68"/>
      <c r="SQS52" s="68"/>
      <c r="SQT52" s="68"/>
      <c r="SQU52" s="68"/>
      <c r="SQV52" s="68"/>
      <c r="SQW52" s="68"/>
      <c r="SQX52" s="68"/>
      <c r="SQY52" s="68"/>
      <c r="SQZ52" s="68"/>
      <c r="SRA52" s="68"/>
      <c r="SRB52" s="68"/>
      <c r="SRC52" s="68"/>
      <c r="SRD52" s="68"/>
      <c r="SRE52" s="68"/>
      <c r="SRF52" s="68"/>
      <c r="SRG52" s="68"/>
      <c r="SRH52" s="68"/>
      <c r="SRI52" s="68"/>
      <c r="SRJ52" s="68"/>
      <c r="SRK52" s="68"/>
      <c r="SRL52" s="68"/>
      <c r="SRM52" s="68"/>
      <c r="SRN52" s="68"/>
      <c r="SRO52" s="68"/>
      <c r="SRP52" s="68"/>
      <c r="SRQ52" s="68"/>
      <c r="SRR52" s="68"/>
      <c r="SRS52" s="68"/>
      <c r="SRT52" s="68"/>
      <c r="SRU52" s="68"/>
      <c r="SRV52" s="68"/>
      <c r="SRW52" s="68"/>
      <c r="SRX52" s="68"/>
      <c r="SRY52" s="68"/>
      <c r="SRZ52" s="68"/>
      <c r="SSA52" s="68"/>
      <c r="SSB52" s="68"/>
      <c r="SSC52" s="68"/>
      <c r="SSD52" s="68"/>
      <c r="SSE52" s="68"/>
      <c r="SSF52" s="68"/>
      <c r="SSG52" s="68"/>
      <c r="SSH52" s="68"/>
      <c r="SSI52" s="68"/>
      <c r="SSJ52" s="68"/>
      <c r="SSK52" s="68"/>
      <c r="SSL52" s="68"/>
      <c r="SSM52" s="68"/>
      <c r="SSN52" s="68"/>
      <c r="SSO52" s="68"/>
      <c r="SSP52" s="68"/>
      <c r="SSQ52" s="68"/>
      <c r="SSR52" s="68"/>
      <c r="SSS52" s="68"/>
      <c r="SST52" s="68"/>
      <c r="SSU52" s="68"/>
      <c r="SSV52" s="68"/>
      <c r="SSW52" s="68"/>
      <c r="SSX52" s="68"/>
      <c r="SSY52" s="68"/>
      <c r="SSZ52" s="68"/>
      <c r="STA52" s="68"/>
      <c r="STB52" s="68"/>
      <c r="STC52" s="68"/>
      <c r="STD52" s="68"/>
      <c r="STE52" s="68"/>
      <c r="STF52" s="68"/>
      <c r="STG52" s="68"/>
      <c r="STH52" s="68"/>
      <c r="STI52" s="68"/>
      <c r="STJ52" s="68"/>
      <c r="STK52" s="68"/>
      <c r="STL52" s="68"/>
      <c r="STM52" s="68"/>
      <c r="STN52" s="68"/>
      <c r="STO52" s="68"/>
      <c r="STP52" s="68"/>
      <c r="STQ52" s="68"/>
      <c r="STR52" s="68"/>
      <c r="STS52" s="68"/>
      <c r="STT52" s="68"/>
      <c r="STU52" s="68"/>
      <c r="STV52" s="68"/>
      <c r="STW52" s="68"/>
      <c r="STX52" s="68"/>
      <c r="STY52" s="68"/>
      <c r="STZ52" s="68"/>
      <c r="SUA52" s="68"/>
      <c r="SUB52" s="68"/>
      <c r="SUC52" s="68"/>
      <c r="SUD52" s="68"/>
      <c r="SUE52" s="68"/>
      <c r="SUF52" s="68"/>
      <c r="SUG52" s="68"/>
      <c r="SUH52" s="68"/>
      <c r="SUI52" s="68"/>
      <c r="SUJ52" s="68"/>
      <c r="SUK52" s="68"/>
      <c r="SUL52" s="68"/>
      <c r="SUM52" s="68"/>
      <c r="SUN52" s="68"/>
      <c r="SUO52" s="68"/>
      <c r="SUP52" s="68"/>
      <c r="SUQ52" s="68"/>
      <c r="SUR52" s="68"/>
      <c r="SUS52" s="68"/>
      <c r="SUT52" s="68"/>
      <c r="SUU52" s="68"/>
      <c r="SUV52" s="68"/>
      <c r="SUW52" s="68"/>
      <c r="SUX52" s="68"/>
      <c r="SUY52" s="68"/>
      <c r="SUZ52" s="68"/>
      <c r="SVA52" s="68"/>
      <c r="SVB52" s="68"/>
      <c r="SVC52" s="68"/>
      <c r="SVD52" s="68"/>
      <c r="SVE52" s="68"/>
      <c r="SVF52" s="68"/>
      <c r="SVG52" s="68"/>
      <c r="SVH52" s="68"/>
      <c r="SVI52" s="68"/>
      <c r="SVJ52" s="68"/>
      <c r="SVK52" s="68"/>
      <c r="SVL52" s="68"/>
      <c r="SVM52" s="68"/>
      <c r="SVN52" s="68"/>
      <c r="SVO52" s="68"/>
      <c r="SVP52" s="68"/>
      <c r="SVQ52" s="68"/>
      <c r="SVR52" s="68"/>
      <c r="SVS52" s="68"/>
      <c r="SVT52" s="68"/>
      <c r="SVU52" s="68"/>
      <c r="SVV52" s="68"/>
      <c r="SVW52" s="68"/>
      <c r="SVX52" s="68"/>
      <c r="SVY52" s="68"/>
      <c r="SVZ52" s="68"/>
      <c r="SWA52" s="68"/>
      <c r="SWB52" s="68"/>
      <c r="SWC52" s="68"/>
      <c r="SWD52" s="68"/>
      <c r="SWE52" s="68"/>
      <c r="SWF52" s="68"/>
      <c r="SWG52" s="68"/>
      <c r="SWH52" s="68"/>
      <c r="SWI52" s="68"/>
      <c r="SWJ52" s="68"/>
      <c r="SWK52" s="68"/>
      <c r="SWL52" s="68"/>
      <c r="SWM52" s="68"/>
      <c r="SWN52" s="68"/>
      <c r="SWO52" s="68"/>
      <c r="SWP52" s="68"/>
      <c r="SWQ52" s="68"/>
      <c r="SWR52" s="68"/>
      <c r="SWS52" s="68"/>
      <c r="SWT52" s="68"/>
      <c r="SWU52" s="68"/>
      <c r="SWV52" s="68"/>
      <c r="SWW52" s="68"/>
      <c r="SWX52" s="68"/>
      <c r="SWY52" s="68"/>
      <c r="SWZ52" s="68"/>
      <c r="SXA52" s="68"/>
      <c r="SXB52" s="68"/>
      <c r="SXC52" s="68"/>
      <c r="SXD52" s="68"/>
      <c r="SXE52" s="68"/>
      <c r="SXF52" s="68"/>
      <c r="SXG52" s="68"/>
      <c r="SXH52" s="68"/>
      <c r="SXI52" s="68"/>
      <c r="SXJ52" s="68"/>
      <c r="SXK52" s="68"/>
      <c r="SXL52" s="68"/>
      <c r="SXM52" s="68"/>
      <c r="SXN52" s="68"/>
      <c r="SXO52" s="68"/>
      <c r="SXP52" s="68"/>
      <c r="SXQ52" s="68"/>
      <c r="SXR52" s="68"/>
      <c r="SXS52" s="68"/>
      <c r="SXT52" s="68"/>
      <c r="SXU52" s="68"/>
      <c r="SXV52" s="68"/>
      <c r="SXW52" s="68"/>
      <c r="SXX52" s="68"/>
      <c r="SXY52" s="68"/>
      <c r="SXZ52" s="68"/>
      <c r="SYA52" s="68"/>
      <c r="SYB52" s="68"/>
      <c r="SYC52" s="68"/>
      <c r="SYD52" s="68"/>
      <c r="SYE52" s="68"/>
      <c r="SYF52" s="68"/>
      <c r="SYG52" s="68"/>
      <c r="SYH52" s="68"/>
      <c r="SYI52" s="68"/>
      <c r="SYJ52" s="68"/>
      <c r="SYK52" s="68"/>
      <c r="SYL52" s="68"/>
      <c r="SYM52" s="68"/>
      <c r="SYN52" s="68"/>
      <c r="SYO52" s="68"/>
      <c r="SYP52" s="68"/>
      <c r="SYQ52" s="68"/>
      <c r="SYR52" s="68"/>
      <c r="SYS52" s="68"/>
      <c r="SYT52" s="68"/>
      <c r="SYU52" s="68"/>
      <c r="SYV52" s="68"/>
      <c r="SYW52" s="68"/>
      <c r="SYX52" s="68"/>
      <c r="SYY52" s="68"/>
      <c r="SYZ52" s="68"/>
      <c r="SZA52" s="68"/>
      <c r="SZB52" s="68"/>
      <c r="SZC52" s="68"/>
      <c r="SZD52" s="68"/>
      <c r="SZE52" s="68"/>
      <c r="SZF52" s="68"/>
      <c r="SZG52" s="68"/>
      <c r="SZH52" s="68"/>
      <c r="SZI52" s="68"/>
      <c r="SZJ52" s="68"/>
      <c r="SZK52" s="68"/>
      <c r="SZL52" s="68"/>
      <c r="SZM52" s="68"/>
      <c r="SZN52" s="68"/>
      <c r="SZO52" s="68"/>
      <c r="SZP52" s="68"/>
      <c r="SZQ52" s="68"/>
      <c r="SZR52" s="68"/>
      <c r="SZS52" s="68"/>
      <c r="SZT52" s="68"/>
      <c r="SZU52" s="68"/>
      <c r="SZV52" s="68"/>
      <c r="SZW52" s="68"/>
      <c r="SZX52" s="68"/>
      <c r="SZY52" s="68"/>
      <c r="SZZ52" s="68"/>
      <c r="TAA52" s="68"/>
      <c r="TAB52" s="68"/>
      <c r="TAC52" s="68"/>
      <c r="TAD52" s="68"/>
      <c r="TAE52" s="68"/>
      <c r="TAF52" s="68"/>
      <c r="TAG52" s="68"/>
      <c r="TAH52" s="68"/>
      <c r="TAI52" s="68"/>
      <c r="TAJ52" s="68"/>
      <c r="TAK52" s="68"/>
      <c r="TAL52" s="68"/>
      <c r="TAM52" s="68"/>
      <c r="TAN52" s="68"/>
      <c r="TAO52" s="68"/>
      <c r="TAP52" s="68"/>
      <c r="TAQ52" s="68"/>
      <c r="TAR52" s="68"/>
      <c r="TAS52" s="68"/>
      <c r="TAT52" s="68"/>
      <c r="TAU52" s="68"/>
      <c r="TAV52" s="68"/>
      <c r="TAW52" s="68"/>
      <c r="TAX52" s="68"/>
      <c r="TAY52" s="68"/>
      <c r="TAZ52" s="68"/>
      <c r="TBA52" s="68"/>
      <c r="TBB52" s="68"/>
      <c r="TBC52" s="68"/>
      <c r="TBD52" s="68"/>
      <c r="TBE52" s="68"/>
      <c r="TBF52" s="68"/>
      <c r="TBG52" s="68"/>
      <c r="TBH52" s="68"/>
      <c r="TBI52" s="68"/>
      <c r="TBJ52" s="68"/>
      <c r="TBK52" s="68"/>
      <c r="TBL52" s="68"/>
      <c r="TBM52" s="68"/>
      <c r="TBN52" s="68"/>
      <c r="TBO52" s="68"/>
      <c r="TBP52" s="68"/>
      <c r="TBQ52" s="68"/>
      <c r="TBR52" s="68"/>
      <c r="TBS52" s="68"/>
      <c r="TBT52" s="68"/>
      <c r="TBU52" s="68"/>
      <c r="TBV52" s="68"/>
      <c r="TBW52" s="68"/>
      <c r="TBX52" s="68"/>
      <c r="TBY52" s="68"/>
      <c r="TBZ52" s="68"/>
      <c r="TCA52" s="68"/>
      <c r="TCB52" s="68"/>
      <c r="TCC52" s="68"/>
      <c r="TCD52" s="68"/>
      <c r="TCE52" s="68"/>
      <c r="TCF52" s="68"/>
      <c r="TCG52" s="68"/>
      <c r="TCH52" s="68"/>
      <c r="TCI52" s="68"/>
      <c r="TCJ52" s="68"/>
      <c r="TCK52" s="68"/>
      <c r="TCL52" s="68"/>
      <c r="TCM52" s="68"/>
      <c r="TCN52" s="68"/>
      <c r="TCO52" s="68"/>
      <c r="TCP52" s="68"/>
      <c r="TCQ52" s="68"/>
      <c r="TCR52" s="68"/>
      <c r="TCS52" s="68"/>
      <c r="TCT52" s="68"/>
      <c r="TCU52" s="68"/>
      <c r="TCV52" s="68"/>
      <c r="TCW52" s="68"/>
      <c r="TCX52" s="68"/>
      <c r="TCY52" s="68"/>
      <c r="TCZ52" s="68"/>
      <c r="TDA52" s="68"/>
      <c r="TDB52" s="68"/>
      <c r="TDC52" s="68"/>
      <c r="TDD52" s="68"/>
      <c r="TDE52" s="68"/>
      <c r="TDF52" s="68"/>
      <c r="TDG52" s="68"/>
      <c r="TDH52" s="68"/>
      <c r="TDI52" s="68"/>
      <c r="TDJ52" s="68"/>
      <c r="TDK52" s="68"/>
      <c r="TDL52" s="68"/>
      <c r="TDM52" s="68"/>
      <c r="TDN52" s="68"/>
      <c r="TDO52" s="68"/>
      <c r="TDP52" s="68"/>
      <c r="TDQ52" s="68"/>
      <c r="TDR52" s="68"/>
      <c r="TDS52" s="68"/>
      <c r="TDT52" s="68"/>
      <c r="TDU52" s="68"/>
      <c r="TDV52" s="68"/>
      <c r="TDW52" s="68"/>
      <c r="TDX52" s="68"/>
      <c r="TDY52" s="68"/>
      <c r="TDZ52" s="68"/>
      <c r="TEA52" s="68"/>
      <c r="TEB52" s="68"/>
      <c r="TEC52" s="68"/>
      <c r="TED52" s="68"/>
      <c r="TEE52" s="68"/>
      <c r="TEF52" s="68"/>
      <c r="TEG52" s="68"/>
      <c r="TEH52" s="68"/>
      <c r="TEI52" s="68"/>
      <c r="TEJ52" s="68"/>
      <c r="TEK52" s="68"/>
      <c r="TEL52" s="68"/>
      <c r="TEM52" s="68"/>
      <c r="TEN52" s="68"/>
      <c r="TEO52" s="68"/>
      <c r="TEP52" s="68"/>
      <c r="TEQ52" s="68"/>
      <c r="TER52" s="68"/>
      <c r="TES52" s="68"/>
      <c r="TET52" s="68"/>
      <c r="TEU52" s="68"/>
      <c r="TEV52" s="68"/>
      <c r="TEW52" s="68"/>
      <c r="TEX52" s="68"/>
      <c r="TEY52" s="68"/>
      <c r="TEZ52" s="68"/>
      <c r="TFA52" s="68"/>
      <c r="TFB52" s="68"/>
      <c r="TFC52" s="68"/>
      <c r="TFD52" s="68"/>
      <c r="TFE52" s="68"/>
      <c r="TFF52" s="68"/>
      <c r="TFG52" s="68"/>
      <c r="TFH52" s="68"/>
      <c r="TFI52" s="68"/>
      <c r="TFJ52" s="68"/>
      <c r="TFK52" s="68"/>
      <c r="TFL52" s="68"/>
      <c r="TFM52" s="68"/>
      <c r="TFN52" s="68"/>
      <c r="TFO52" s="68"/>
      <c r="TFP52" s="68"/>
      <c r="TFQ52" s="68"/>
      <c r="TFR52" s="68"/>
      <c r="TFS52" s="68"/>
      <c r="TFT52" s="68"/>
      <c r="TFU52" s="68"/>
      <c r="TFV52" s="68"/>
      <c r="TFW52" s="68"/>
      <c r="TFX52" s="68"/>
      <c r="TFY52" s="68"/>
      <c r="TFZ52" s="68"/>
      <c r="TGA52" s="68"/>
      <c r="TGB52" s="68"/>
      <c r="TGC52" s="68"/>
      <c r="TGD52" s="68"/>
      <c r="TGE52" s="68"/>
      <c r="TGF52" s="68"/>
      <c r="TGG52" s="68"/>
      <c r="TGH52" s="68"/>
      <c r="TGI52" s="68"/>
      <c r="TGJ52" s="68"/>
      <c r="TGK52" s="68"/>
      <c r="TGL52" s="68"/>
      <c r="TGM52" s="68"/>
      <c r="TGN52" s="68"/>
      <c r="TGO52" s="68"/>
      <c r="TGP52" s="68"/>
      <c r="TGQ52" s="68"/>
      <c r="TGR52" s="68"/>
      <c r="TGS52" s="68"/>
      <c r="TGT52" s="68"/>
      <c r="TGU52" s="68"/>
      <c r="TGV52" s="68"/>
      <c r="TGW52" s="68"/>
      <c r="TGX52" s="68"/>
      <c r="TGY52" s="68"/>
      <c r="TGZ52" s="68"/>
      <c r="THA52" s="68"/>
      <c r="THB52" s="68"/>
      <c r="THC52" s="68"/>
      <c r="THD52" s="68"/>
      <c r="THE52" s="68"/>
      <c r="THF52" s="68"/>
      <c r="THG52" s="68"/>
      <c r="THH52" s="68"/>
      <c r="THI52" s="68"/>
      <c r="THJ52" s="68"/>
      <c r="THK52" s="68"/>
      <c r="THL52" s="68"/>
      <c r="THM52" s="68"/>
      <c r="THN52" s="68"/>
      <c r="THO52" s="68"/>
      <c r="THP52" s="68"/>
      <c r="THQ52" s="68"/>
      <c r="THR52" s="68"/>
      <c r="THS52" s="68"/>
      <c r="THT52" s="68"/>
      <c r="THU52" s="68"/>
      <c r="THV52" s="68"/>
      <c r="THW52" s="68"/>
      <c r="THX52" s="68"/>
      <c r="THY52" s="68"/>
      <c r="THZ52" s="68"/>
      <c r="TIA52" s="68"/>
      <c r="TIB52" s="68"/>
      <c r="TIC52" s="68"/>
      <c r="TID52" s="68"/>
      <c r="TIE52" s="68"/>
      <c r="TIF52" s="68"/>
      <c r="TIG52" s="68"/>
      <c r="TIH52" s="68"/>
      <c r="TII52" s="68"/>
      <c r="TIJ52" s="68"/>
      <c r="TIK52" s="68"/>
      <c r="TIL52" s="68"/>
      <c r="TIM52" s="68"/>
      <c r="TIN52" s="68"/>
      <c r="TIO52" s="68"/>
      <c r="TIP52" s="68"/>
      <c r="TIQ52" s="68"/>
      <c r="TIR52" s="68"/>
      <c r="TIS52" s="68"/>
      <c r="TIT52" s="68"/>
      <c r="TIU52" s="68"/>
      <c r="TIV52" s="68"/>
      <c r="TIW52" s="68"/>
      <c r="TIX52" s="68"/>
      <c r="TIY52" s="68"/>
      <c r="TIZ52" s="68"/>
      <c r="TJA52" s="68"/>
      <c r="TJB52" s="68"/>
      <c r="TJC52" s="68"/>
      <c r="TJD52" s="68"/>
      <c r="TJE52" s="68"/>
      <c r="TJF52" s="68"/>
      <c r="TJG52" s="68"/>
      <c r="TJH52" s="68"/>
      <c r="TJI52" s="68"/>
      <c r="TJJ52" s="68"/>
      <c r="TJK52" s="68"/>
      <c r="TJL52" s="68"/>
      <c r="TJM52" s="68"/>
      <c r="TJN52" s="68"/>
      <c r="TJO52" s="68"/>
      <c r="TJP52" s="68"/>
      <c r="TJQ52" s="68"/>
      <c r="TJR52" s="68"/>
      <c r="TJS52" s="68"/>
      <c r="TJT52" s="68"/>
      <c r="TJU52" s="68"/>
      <c r="TJV52" s="68"/>
      <c r="TJW52" s="68"/>
      <c r="TJX52" s="68"/>
      <c r="TJY52" s="68"/>
      <c r="TJZ52" s="68"/>
      <c r="TKA52" s="68"/>
      <c r="TKB52" s="68"/>
      <c r="TKC52" s="68"/>
      <c r="TKD52" s="68"/>
      <c r="TKE52" s="68"/>
      <c r="TKF52" s="68"/>
      <c r="TKG52" s="68"/>
      <c r="TKH52" s="68"/>
      <c r="TKI52" s="68"/>
      <c r="TKJ52" s="68"/>
      <c r="TKK52" s="68"/>
      <c r="TKL52" s="68"/>
      <c r="TKM52" s="68"/>
      <c r="TKN52" s="68"/>
      <c r="TKO52" s="68"/>
      <c r="TKP52" s="68"/>
      <c r="TKQ52" s="68"/>
      <c r="TKR52" s="68"/>
      <c r="TKS52" s="68"/>
      <c r="TKT52" s="68"/>
      <c r="TKU52" s="68"/>
      <c r="TKV52" s="68"/>
      <c r="TKW52" s="68"/>
      <c r="TKX52" s="68"/>
      <c r="TKY52" s="68"/>
      <c r="TKZ52" s="68"/>
      <c r="TLA52" s="68"/>
      <c r="TLB52" s="68"/>
      <c r="TLC52" s="68"/>
      <c r="TLD52" s="68"/>
      <c r="TLE52" s="68"/>
      <c r="TLF52" s="68"/>
      <c r="TLG52" s="68"/>
      <c r="TLH52" s="68"/>
      <c r="TLI52" s="68"/>
      <c r="TLJ52" s="68"/>
      <c r="TLK52" s="68"/>
      <c r="TLL52" s="68"/>
      <c r="TLM52" s="68"/>
      <c r="TLN52" s="68"/>
      <c r="TLO52" s="68"/>
      <c r="TLP52" s="68"/>
      <c r="TLQ52" s="68"/>
      <c r="TLR52" s="68"/>
      <c r="TLS52" s="68"/>
      <c r="TLT52" s="68"/>
      <c r="TLU52" s="68"/>
      <c r="TLV52" s="68"/>
      <c r="TLW52" s="68"/>
      <c r="TLX52" s="68"/>
      <c r="TLY52" s="68"/>
      <c r="TLZ52" s="68"/>
      <c r="TMA52" s="68"/>
      <c r="TMB52" s="68"/>
      <c r="TMC52" s="68"/>
      <c r="TMD52" s="68"/>
      <c r="TME52" s="68"/>
      <c r="TMF52" s="68"/>
      <c r="TMG52" s="68"/>
      <c r="TMH52" s="68"/>
      <c r="TMI52" s="68"/>
      <c r="TMJ52" s="68"/>
      <c r="TMK52" s="68"/>
      <c r="TML52" s="68"/>
      <c r="TMM52" s="68"/>
      <c r="TMN52" s="68"/>
      <c r="TMO52" s="68"/>
      <c r="TMP52" s="68"/>
      <c r="TMQ52" s="68"/>
      <c r="TMR52" s="68"/>
      <c r="TMS52" s="68"/>
      <c r="TMT52" s="68"/>
      <c r="TMU52" s="68"/>
      <c r="TMV52" s="68"/>
      <c r="TMW52" s="68"/>
      <c r="TMX52" s="68"/>
      <c r="TMY52" s="68"/>
      <c r="TMZ52" s="68"/>
      <c r="TNA52" s="68"/>
      <c r="TNB52" s="68"/>
      <c r="TNC52" s="68"/>
      <c r="TND52" s="68"/>
      <c r="TNE52" s="68"/>
      <c r="TNF52" s="68"/>
      <c r="TNG52" s="68"/>
      <c r="TNH52" s="68"/>
      <c r="TNI52" s="68"/>
      <c r="TNJ52" s="68"/>
      <c r="TNK52" s="68"/>
      <c r="TNL52" s="68"/>
      <c r="TNM52" s="68"/>
      <c r="TNN52" s="68"/>
      <c r="TNO52" s="68"/>
      <c r="TNP52" s="68"/>
      <c r="TNQ52" s="68"/>
      <c r="TNR52" s="68"/>
      <c r="TNS52" s="68"/>
      <c r="TNT52" s="68"/>
      <c r="TNU52" s="68"/>
      <c r="TNV52" s="68"/>
      <c r="TNW52" s="68"/>
      <c r="TNX52" s="68"/>
      <c r="TNY52" s="68"/>
      <c r="TNZ52" s="68"/>
      <c r="TOA52" s="68"/>
      <c r="TOB52" s="68"/>
      <c r="TOC52" s="68"/>
      <c r="TOD52" s="68"/>
      <c r="TOE52" s="68"/>
      <c r="TOF52" s="68"/>
      <c r="TOG52" s="68"/>
      <c r="TOH52" s="68"/>
      <c r="TOI52" s="68"/>
      <c r="TOJ52" s="68"/>
      <c r="TOK52" s="68"/>
      <c r="TOL52" s="68"/>
      <c r="TOM52" s="68"/>
      <c r="TON52" s="68"/>
      <c r="TOO52" s="68"/>
      <c r="TOP52" s="68"/>
      <c r="TOQ52" s="68"/>
      <c r="TOR52" s="68"/>
      <c r="TOS52" s="68"/>
      <c r="TOT52" s="68"/>
      <c r="TOU52" s="68"/>
      <c r="TOV52" s="68"/>
      <c r="TOW52" s="68"/>
      <c r="TOX52" s="68"/>
      <c r="TOY52" s="68"/>
      <c r="TOZ52" s="68"/>
      <c r="TPA52" s="68"/>
      <c r="TPB52" s="68"/>
      <c r="TPC52" s="68"/>
      <c r="TPD52" s="68"/>
      <c r="TPE52" s="68"/>
      <c r="TPF52" s="68"/>
      <c r="TPG52" s="68"/>
      <c r="TPH52" s="68"/>
      <c r="TPI52" s="68"/>
      <c r="TPJ52" s="68"/>
      <c r="TPK52" s="68"/>
      <c r="TPL52" s="68"/>
      <c r="TPM52" s="68"/>
      <c r="TPN52" s="68"/>
      <c r="TPO52" s="68"/>
      <c r="TPP52" s="68"/>
      <c r="TPQ52" s="68"/>
      <c r="TPR52" s="68"/>
      <c r="TPS52" s="68"/>
      <c r="TPT52" s="68"/>
      <c r="TPU52" s="68"/>
      <c r="TPV52" s="68"/>
      <c r="TPW52" s="68"/>
      <c r="TPX52" s="68"/>
      <c r="TPY52" s="68"/>
      <c r="TPZ52" s="68"/>
      <c r="TQA52" s="68"/>
      <c r="TQB52" s="68"/>
      <c r="TQC52" s="68"/>
      <c r="TQD52" s="68"/>
      <c r="TQE52" s="68"/>
      <c r="TQF52" s="68"/>
      <c r="TQG52" s="68"/>
      <c r="TQH52" s="68"/>
      <c r="TQI52" s="68"/>
      <c r="TQJ52" s="68"/>
      <c r="TQK52" s="68"/>
      <c r="TQL52" s="68"/>
      <c r="TQM52" s="68"/>
      <c r="TQN52" s="68"/>
      <c r="TQO52" s="68"/>
      <c r="TQP52" s="68"/>
      <c r="TQQ52" s="68"/>
      <c r="TQR52" s="68"/>
      <c r="TQS52" s="68"/>
      <c r="TQT52" s="68"/>
      <c r="TQU52" s="68"/>
      <c r="TQV52" s="68"/>
      <c r="TQW52" s="68"/>
      <c r="TQX52" s="68"/>
      <c r="TQY52" s="68"/>
      <c r="TQZ52" s="68"/>
      <c r="TRA52" s="68"/>
      <c r="TRB52" s="68"/>
      <c r="TRC52" s="68"/>
      <c r="TRD52" s="68"/>
      <c r="TRE52" s="68"/>
      <c r="TRF52" s="68"/>
      <c r="TRG52" s="68"/>
      <c r="TRH52" s="68"/>
      <c r="TRI52" s="68"/>
      <c r="TRJ52" s="68"/>
      <c r="TRK52" s="68"/>
      <c r="TRL52" s="68"/>
      <c r="TRM52" s="68"/>
      <c r="TRN52" s="68"/>
      <c r="TRO52" s="68"/>
      <c r="TRP52" s="68"/>
      <c r="TRQ52" s="68"/>
      <c r="TRR52" s="68"/>
      <c r="TRS52" s="68"/>
      <c r="TRT52" s="68"/>
      <c r="TRU52" s="68"/>
      <c r="TRV52" s="68"/>
      <c r="TRW52" s="68"/>
      <c r="TRX52" s="68"/>
      <c r="TRY52" s="68"/>
      <c r="TRZ52" s="68"/>
      <c r="TSA52" s="68"/>
      <c r="TSB52" s="68"/>
      <c r="TSC52" s="68"/>
      <c r="TSD52" s="68"/>
      <c r="TSE52" s="68"/>
      <c r="TSF52" s="68"/>
      <c r="TSG52" s="68"/>
      <c r="TSH52" s="68"/>
      <c r="TSI52" s="68"/>
      <c r="TSJ52" s="68"/>
      <c r="TSK52" s="68"/>
      <c r="TSL52" s="68"/>
      <c r="TSM52" s="68"/>
      <c r="TSN52" s="68"/>
      <c r="TSO52" s="68"/>
      <c r="TSP52" s="68"/>
      <c r="TSQ52" s="68"/>
      <c r="TSR52" s="68"/>
      <c r="TSS52" s="68"/>
      <c r="TST52" s="68"/>
      <c r="TSU52" s="68"/>
      <c r="TSV52" s="68"/>
      <c r="TSW52" s="68"/>
      <c r="TSX52" s="68"/>
      <c r="TSY52" s="68"/>
      <c r="TSZ52" s="68"/>
      <c r="TTA52" s="68"/>
      <c r="TTB52" s="68"/>
      <c r="TTC52" s="68"/>
      <c r="TTD52" s="68"/>
      <c r="TTE52" s="68"/>
      <c r="TTF52" s="68"/>
      <c r="TTG52" s="68"/>
      <c r="TTH52" s="68"/>
      <c r="TTI52" s="68"/>
      <c r="TTJ52" s="68"/>
      <c r="TTK52" s="68"/>
      <c r="TTL52" s="68"/>
      <c r="TTM52" s="68"/>
      <c r="TTN52" s="68"/>
      <c r="TTO52" s="68"/>
      <c r="TTP52" s="68"/>
      <c r="TTQ52" s="68"/>
      <c r="TTR52" s="68"/>
      <c r="TTS52" s="68"/>
      <c r="TTT52" s="68"/>
      <c r="TTU52" s="68"/>
      <c r="TTV52" s="68"/>
      <c r="TTW52" s="68"/>
      <c r="TTX52" s="68"/>
      <c r="TTY52" s="68"/>
      <c r="TTZ52" s="68"/>
      <c r="TUA52" s="68"/>
      <c r="TUB52" s="68"/>
      <c r="TUC52" s="68"/>
      <c r="TUD52" s="68"/>
      <c r="TUE52" s="68"/>
      <c r="TUF52" s="68"/>
      <c r="TUG52" s="68"/>
      <c r="TUH52" s="68"/>
      <c r="TUI52" s="68"/>
      <c r="TUJ52" s="68"/>
      <c r="TUK52" s="68"/>
      <c r="TUL52" s="68"/>
      <c r="TUM52" s="68"/>
      <c r="TUN52" s="68"/>
      <c r="TUO52" s="68"/>
      <c r="TUP52" s="68"/>
      <c r="TUQ52" s="68"/>
      <c r="TUR52" s="68"/>
      <c r="TUS52" s="68"/>
      <c r="TUT52" s="68"/>
      <c r="TUU52" s="68"/>
      <c r="TUV52" s="68"/>
      <c r="TUW52" s="68"/>
      <c r="TUX52" s="68"/>
      <c r="TUY52" s="68"/>
      <c r="TUZ52" s="68"/>
      <c r="TVA52" s="68"/>
      <c r="TVB52" s="68"/>
      <c r="TVC52" s="68"/>
      <c r="TVD52" s="68"/>
      <c r="TVE52" s="68"/>
      <c r="TVF52" s="68"/>
      <c r="TVG52" s="68"/>
      <c r="TVH52" s="68"/>
      <c r="TVI52" s="68"/>
      <c r="TVJ52" s="68"/>
      <c r="TVK52" s="68"/>
      <c r="TVL52" s="68"/>
      <c r="TVM52" s="68"/>
      <c r="TVN52" s="68"/>
      <c r="TVO52" s="68"/>
      <c r="TVP52" s="68"/>
      <c r="TVQ52" s="68"/>
      <c r="TVR52" s="68"/>
      <c r="TVS52" s="68"/>
      <c r="TVT52" s="68"/>
      <c r="TVU52" s="68"/>
      <c r="TVV52" s="68"/>
      <c r="TVW52" s="68"/>
      <c r="TVX52" s="68"/>
      <c r="TVY52" s="68"/>
      <c r="TVZ52" s="68"/>
      <c r="TWA52" s="68"/>
      <c r="TWB52" s="68"/>
      <c r="TWC52" s="68"/>
      <c r="TWD52" s="68"/>
      <c r="TWE52" s="68"/>
      <c r="TWF52" s="68"/>
      <c r="TWG52" s="68"/>
      <c r="TWH52" s="68"/>
      <c r="TWI52" s="68"/>
      <c r="TWJ52" s="68"/>
      <c r="TWK52" s="68"/>
      <c r="TWL52" s="68"/>
      <c r="TWM52" s="68"/>
      <c r="TWN52" s="68"/>
      <c r="TWO52" s="68"/>
      <c r="TWP52" s="68"/>
      <c r="TWQ52" s="68"/>
      <c r="TWR52" s="68"/>
      <c r="TWS52" s="68"/>
      <c r="TWT52" s="68"/>
      <c r="TWU52" s="68"/>
      <c r="TWV52" s="68"/>
      <c r="TWW52" s="68"/>
      <c r="TWX52" s="68"/>
      <c r="TWY52" s="68"/>
      <c r="TWZ52" s="68"/>
      <c r="TXA52" s="68"/>
      <c r="TXB52" s="68"/>
      <c r="TXC52" s="68"/>
      <c r="TXD52" s="68"/>
      <c r="TXE52" s="68"/>
      <c r="TXF52" s="68"/>
      <c r="TXG52" s="68"/>
      <c r="TXH52" s="68"/>
      <c r="TXI52" s="68"/>
      <c r="TXJ52" s="68"/>
      <c r="TXK52" s="68"/>
      <c r="TXL52" s="68"/>
      <c r="TXM52" s="68"/>
      <c r="TXN52" s="68"/>
      <c r="TXO52" s="68"/>
      <c r="TXP52" s="68"/>
      <c r="TXQ52" s="68"/>
      <c r="TXR52" s="68"/>
      <c r="TXS52" s="68"/>
      <c r="TXT52" s="68"/>
      <c r="TXU52" s="68"/>
      <c r="TXV52" s="68"/>
      <c r="TXW52" s="68"/>
      <c r="TXX52" s="68"/>
      <c r="TXY52" s="68"/>
      <c r="TXZ52" s="68"/>
      <c r="TYA52" s="68"/>
      <c r="TYB52" s="68"/>
      <c r="TYC52" s="68"/>
      <c r="TYD52" s="68"/>
      <c r="TYE52" s="68"/>
      <c r="TYF52" s="68"/>
      <c r="TYG52" s="68"/>
      <c r="TYH52" s="68"/>
      <c r="TYI52" s="68"/>
      <c r="TYJ52" s="68"/>
      <c r="TYK52" s="68"/>
      <c r="TYL52" s="68"/>
      <c r="TYM52" s="68"/>
      <c r="TYN52" s="68"/>
      <c r="TYO52" s="68"/>
      <c r="TYP52" s="68"/>
      <c r="TYQ52" s="68"/>
      <c r="TYR52" s="68"/>
      <c r="TYS52" s="68"/>
      <c r="TYT52" s="68"/>
      <c r="TYU52" s="68"/>
      <c r="TYV52" s="68"/>
      <c r="TYW52" s="68"/>
      <c r="TYX52" s="68"/>
      <c r="TYY52" s="68"/>
      <c r="TYZ52" s="68"/>
      <c r="TZA52" s="68"/>
      <c r="TZB52" s="68"/>
      <c r="TZC52" s="68"/>
      <c r="TZD52" s="68"/>
      <c r="TZE52" s="68"/>
      <c r="TZF52" s="68"/>
      <c r="TZG52" s="68"/>
      <c r="TZH52" s="68"/>
      <c r="TZI52" s="68"/>
      <c r="TZJ52" s="68"/>
      <c r="TZK52" s="68"/>
      <c r="TZL52" s="68"/>
      <c r="TZM52" s="68"/>
      <c r="TZN52" s="68"/>
      <c r="TZO52" s="68"/>
      <c r="TZP52" s="68"/>
      <c r="TZQ52" s="68"/>
      <c r="TZR52" s="68"/>
      <c r="TZS52" s="68"/>
      <c r="TZT52" s="68"/>
      <c r="TZU52" s="68"/>
      <c r="TZV52" s="68"/>
      <c r="TZW52" s="68"/>
      <c r="TZX52" s="68"/>
      <c r="TZY52" s="68"/>
      <c r="TZZ52" s="68"/>
      <c r="UAA52" s="68"/>
      <c r="UAB52" s="68"/>
      <c r="UAC52" s="68"/>
      <c r="UAD52" s="68"/>
      <c r="UAE52" s="68"/>
      <c r="UAF52" s="68"/>
      <c r="UAG52" s="68"/>
      <c r="UAH52" s="68"/>
      <c r="UAI52" s="68"/>
      <c r="UAJ52" s="68"/>
      <c r="UAK52" s="68"/>
      <c r="UAL52" s="68"/>
      <c r="UAM52" s="68"/>
      <c r="UAN52" s="68"/>
      <c r="UAO52" s="68"/>
      <c r="UAP52" s="68"/>
      <c r="UAQ52" s="68"/>
      <c r="UAR52" s="68"/>
      <c r="UAS52" s="68"/>
      <c r="UAT52" s="68"/>
      <c r="UAU52" s="68"/>
      <c r="UAV52" s="68"/>
      <c r="UAW52" s="68"/>
      <c r="UAX52" s="68"/>
      <c r="UAY52" s="68"/>
      <c r="UAZ52" s="68"/>
      <c r="UBA52" s="68"/>
      <c r="UBB52" s="68"/>
      <c r="UBC52" s="68"/>
      <c r="UBD52" s="68"/>
      <c r="UBE52" s="68"/>
      <c r="UBF52" s="68"/>
      <c r="UBG52" s="68"/>
      <c r="UBH52" s="68"/>
      <c r="UBI52" s="68"/>
      <c r="UBJ52" s="68"/>
      <c r="UBK52" s="68"/>
      <c r="UBL52" s="68"/>
      <c r="UBM52" s="68"/>
      <c r="UBN52" s="68"/>
      <c r="UBO52" s="68"/>
      <c r="UBP52" s="68"/>
      <c r="UBQ52" s="68"/>
      <c r="UBR52" s="68"/>
      <c r="UBS52" s="68"/>
      <c r="UBT52" s="68"/>
      <c r="UBU52" s="68"/>
      <c r="UBV52" s="68"/>
      <c r="UBW52" s="68"/>
      <c r="UBX52" s="68"/>
      <c r="UBY52" s="68"/>
      <c r="UBZ52" s="68"/>
      <c r="UCA52" s="68"/>
      <c r="UCB52" s="68"/>
      <c r="UCC52" s="68"/>
      <c r="UCD52" s="68"/>
      <c r="UCE52" s="68"/>
      <c r="UCF52" s="68"/>
      <c r="UCG52" s="68"/>
      <c r="UCH52" s="68"/>
      <c r="UCI52" s="68"/>
      <c r="UCJ52" s="68"/>
      <c r="UCK52" s="68"/>
      <c r="UCL52" s="68"/>
      <c r="UCM52" s="68"/>
      <c r="UCN52" s="68"/>
      <c r="UCO52" s="68"/>
      <c r="UCP52" s="68"/>
      <c r="UCQ52" s="68"/>
      <c r="UCR52" s="68"/>
      <c r="UCS52" s="68"/>
      <c r="UCT52" s="68"/>
      <c r="UCU52" s="68"/>
      <c r="UCV52" s="68"/>
      <c r="UCW52" s="68"/>
      <c r="UCX52" s="68"/>
      <c r="UCY52" s="68"/>
      <c r="UCZ52" s="68"/>
      <c r="UDA52" s="68"/>
      <c r="UDB52" s="68"/>
      <c r="UDC52" s="68"/>
      <c r="UDD52" s="68"/>
      <c r="UDE52" s="68"/>
      <c r="UDF52" s="68"/>
      <c r="UDG52" s="68"/>
      <c r="UDH52" s="68"/>
      <c r="UDI52" s="68"/>
      <c r="UDJ52" s="68"/>
      <c r="UDK52" s="68"/>
      <c r="UDL52" s="68"/>
      <c r="UDM52" s="68"/>
      <c r="UDN52" s="68"/>
      <c r="UDO52" s="68"/>
      <c r="UDP52" s="68"/>
      <c r="UDQ52" s="68"/>
      <c r="UDR52" s="68"/>
      <c r="UDS52" s="68"/>
      <c r="UDT52" s="68"/>
      <c r="UDU52" s="68"/>
      <c r="UDV52" s="68"/>
      <c r="UDW52" s="68"/>
      <c r="UDX52" s="68"/>
      <c r="UDY52" s="68"/>
      <c r="UDZ52" s="68"/>
      <c r="UEA52" s="68"/>
      <c r="UEB52" s="68"/>
      <c r="UEC52" s="68"/>
      <c r="UED52" s="68"/>
      <c r="UEE52" s="68"/>
      <c r="UEF52" s="68"/>
      <c r="UEG52" s="68"/>
      <c r="UEH52" s="68"/>
      <c r="UEI52" s="68"/>
      <c r="UEJ52" s="68"/>
      <c r="UEK52" s="68"/>
      <c r="UEL52" s="68"/>
      <c r="UEM52" s="68"/>
      <c r="UEN52" s="68"/>
      <c r="UEO52" s="68"/>
      <c r="UEP52" s="68"/>
      <c r="UEQ52" s="68"/>
      <c r="UER52" s="68"/>
      <c r="UES52" s="68"/>
      <c r="UET52" s="68"/>
      <c r="UEU52" s="68"/>
      <c r="UEV52" s="68"/>
      <c r="UEW52" s="68"/>
      <c r="UEX52" s="68"/>
      <c r="UEY52" s="68"/>
      <c r="UEZ52" s="68"/>
      <c r="UFA52" s="68"/>
      <c r="UFB52" s="68"/>
      <c r="UFC52" s="68"/>
      <c r="UFD52" s="68"/>
      <c r="UFE52" s="68"/>
      <c r="UFF52" s="68"/>
      <c r="UFG52" s="68"/>
      <c r="UFH52" s="68"/>
      <c r="UFI52" s="68"/>
      <c r="UFJ52" s="68"/>
      <c r="UFK52" s="68"/>
      <c r="UFL52" s="68"/>
      <c r="UFM52" s="68"/>
      <c r="UFN52" s="68"/>
      <c r="UFO52" s="68"/>
      <c r="UFP52" s="68"/>
      <c r="UFQ52" s="68"/>
      <c r="UFR52" s="68"/>
      <c r="UFS52" s="68"/>
      <c r="UFT52" s="68"/>
      <c r="UFU52" s="68"/>
      <c r="UFV52" s="68"/>
      <c r="UFW52" s="68"/>
      <c r="UFX52" s="68"/>
      <c r="UFY52" s="68"/>
      <c r="UFZ52" s="68"/>
      <c r="UGA52" s="68"/>
      <c r="UGB52" s="68"/>
      <c r="UGC52" s="68"/>
      <c r="UGD52" s="68"/>
      <c r="UGE52" s="68"/>
      <c r="UGF52" s="68"/>
      <c r="UGG52" s="68"/>
      <c r="UGH52" s="68"/>
      <c r="UGI52" s="68"/>
      <c r="UGJ52" s="68"/>
      <c r="UGK52" s="68"/>
      <c r="UGL52" s="68"/>
      <c r="UGM52" s="68"/>
      <c r="UGN52" s="68"/>
      <c r="UGO52" s="68"/>
      <c r="UGP52" s="68"/>
      <c r="UGQ52" s="68"/>
      <c r="UGR52" s="68"/>
      <c r="UGS52" s="68"/>
      <c r="UGT52" s="68"/>
      <c r="UGU52" s="68"/>
      <c r="UGV52" s="68"/>
      <c r="UGW52" s="68"/>
      <c r="UGX52" s="68"/>
      <c r="UGY52" s="68"/>
      <c r="UGZ52" s="68"/>
      <c r="UHA52" s="68"/>
      <c r="UHB52" s="68"/>
      <c r="UHC52" s="68"/>
      <c r="UHD52" s="68"/>
      <c r="UHE52" s="68"/>
      <c r="UHF52" s="68"/>
      <c r="UHG52" s="68"/>
      <c r="UHH52" s="68"/>
      <c r="UHI52" s="68"/>
      <c r="UHJ52" s="68"/>
      <c r="UHK52" s="68"/>
      <c r="UHL52" s="68"/>
      <c r="UHM52" s="68"/>
      <c r="UHN52" s="68"/>
      <c r="UHO52" s="68"/>
      <c r="UHP52" s="68"/>
      <c r="UHQ52" s="68"/>
      <c r="UHR52" s="68"/>
      <c r="UHS52" s="68"/>
      <c r="UHT52" s="68"/>
      <c r="UHU52" s="68"/>
      <c r="UHV52" s="68"/>
      <c r="UHW52" s="68"/>
      <c r="UHX52" s="68"/>
      <c r="UHY52" s="68"/>
      <c r="UHZ52" s="68"/>
      <c r="UIA52" s="68"/>
      <c r="UIB52" s="68"/>
      <c r="UIC52" s="68"/>
      <c r="UID52" s="68"/>
      <c r="UIE52" s="68"/>
      <c r="UIF52" s="68"/>
      <c r="UIG52" s="68"/>
      <c r="UIH52" s="68"/>
      <c r="UII52" s="68"/>
      <c r="UIJ52" s="68"/>
      <c r="UIK52" s="68"/>
      <c r="UIL52" s="68"/>
      <c r="UIM52" s="68"/>
      <c r="UIN52" s="68"/>
      <c r="UIO52" s="68"/>
      <c r="UIP52" s="68"/>
      <c r="UIQ52" s="68"/>
      <c r="UIR52" s="68"/>
      <c r="UIS52" s="68"/>
      <c r="UIT52" s="68"/>
      <c r="UIU52" s="68"/>
      <c r="UIV52" s="68"/>
      <c r="UIW52" s="68"/>
      <c r="UIX52" s="68"/>
      <c r="UIY52" s="68"/>
      <c r="UIZ52" s="68"/>
      <c r="UJA52" s="68"/>
      <c r="UJB52" s="68"/>
      <c r="UJC52" s="68"/>
      <c r="UJD52" s="68"/>
      <c r="UJE52" s="68"/>
      <c r="UJF52" s="68"/>
      <c r="UJG52" s="68"/>
      <c r="UJH52" s="68"/>
      <c r="UJI52" s="68"/>
      <c r="UJJ52" s="68"/>
      <c r="UJK52" s="68"/>
      <c r="UJL52" s="68"/>
      <c r="UJM52" s="68"/>
      <c r="UJN52" s="68"/>
      <c r="UJO52" s="68"/>
      <c r="UJP52" s="68"/>
      <c r="UJQ52" s="68"/>
      <c r="UJR52" s="68"/>
      <c r="UJS52" s="68"/>
      <c r="UJT52" s="68"/>
      <c r="UJU52" s="68"/>
      <c r="UJV52" s="68"/>
      <c r="UJW52" s="68"/>
      <c r="UJX52" s="68"/>
      <c r="UJY52" s="68"/>
      <c r="UJZ52" s="68"/>
      <c r="UKA52" s="68"/>
      <c r="UKB52" s="68"/>
      <c r="UKC52" s="68"/>
      <c r="UKD52" s="68"/>
      <c r="UKE52" s="68"/>
      <c r="UKF52" s="68"/>
      <c r="UKG52" s="68"/>
      <c r="UKH52" s="68"/>
      <c r="UKI52" s="68"/>
      <c r="UKJ52" s="68"/>
      <c r="UKK52" s="68"/>
      <c r="UKL52" s="68"/>
      <c r="UKM52" s="68"/>
      <c r="UKN52" s="68"/>
      <c r="UKO52" s="68"/>
      <c r="UKP52" s="68"/>
      <c r="UKQ52" s="68"/>
      <c r="UKR52" s="68"/>
      <c r="UKS52" s="68"/>
      <c r="UKT52" s="68"/>
      <c r="UKU52" s="68"/>
      <c r="UKV52" s="68"/>
      <c r="UKW52" s="68"/>
      <c r="UKX52" s="68"/>
      <c r="UKY52" s="68"/>
      <c r="UKZ52" s="68"/>
      <c r="ULA52" s="68"/>
      <c r="ULB52" s="68"/>
      <c r="ULC52" s="68"/>
      <c r="ULD52" s="68"/>
      <c r="ULE52" s="68"/>
      <c r="ULF52" s="68"/>
      <c r="ULG52" s="68"/>
      <c r="ULH52" s="68"/>
      <c r="ULI52" s="68"/>
      <c r="ULJ52" s="68"/>
      <c r="ULK52" s="68"/>
      <c r="ULL52" s="68"/>
      <c r="ULM52" s="68"/>
      <c r="ULN52" s="68"/>
      <c r="ULO52" s="68"/>
      <c r="ULP52" s="68"/>
      <c r="ULQ52" s="68"/>
      <c r="ULR52" s="68"/>
      <c r="ULS52" s="68"/>
      <c r="ULT52" s="68"/>
      <c r="ULU52" s="68"/>
      <c r="ULV52" s="68"/>
      <c r="ULW52" s="68"/>
      <c r="ULX52" s="68"/>
      <c r="ULY52" s="68"/>
      <c r="ULZ52" s="68"/>
      <c r="UMA52" s="68"/>
      <c r="UMB52" s="68"/>
      <c r="UMC52" s="68"/>
      <c r="UMD52" s="68"/>
      <c r="UME52" s="68"/>
      <c r="UMF52" s="68"/>
      <c r="UMG52" s="68"/>
      <c r="UMH52" s="68"/>
      <c r="UMI52" s="68"/>
      <c r="UMJ52" s="68"/>
      <c r="UMK52" s="68"/>
      <c r="UML52" s="68"/>
      <c r="UMM52" s="68"/>
      <c r="UMN52" s="68"/>
      <c r="UMO52" s="68"/>
      <c r="UMP52" s="68"/>
      <c r="UMQ52" s="68"/>
      <c r="UMR52" s="68"/>
      <c r="UMS52" s="68"/>
      <c r="UMT52" s="68"/>
      <c r="UMU52" s="68"/>
      <c r="UMV52" s="68"/>
      <c r="UMW52" s="68"/>
      <c r="UMX52" s="68"/>
      <c r="UMY52" s="68"/>
      <c r="UMZ52" s="68"/>
      <c r="UNA52" s="68"/>
      <c r="UNB52" s="68"/>
      <c r="UNC52" s="68"/>
      <c r="UND52" s="68"/>
      <c r="UNE52" s="68"/>
      <c r="UNF52" s="68"/>
      <c r="UNG52" s="68"/>
      <c r="UNH52" s="68"/>
      <c r="UNI52" s="68"/>
      <c r="UNJ52" s="68"/>
      <c r="UNK52" s="68"/>
      <c r="UNL52" s="68"/>
      <c r="UNM52" s="68"/>
      <c r="UNN52" s="68"/>
      <c r="UNO52" s="68"/>
      <c r="UNP52" s="68"/>
      <c r="UNQ52" s="68"/>
      <c r="UNR52" s="68"/>
      <c r="UNS52" s="68"/>
      <c r="UNT52" s="68"/>
      <c r="UNU52" s="68"/>
      <c r="UNV52" s="68"/>
      <c r="UNW52" s="68"/>
      <c r="UNX52" s="68"/>
      <c r="UNY52" s="68"/>
      <c r="UNZ52" s="68"/>
      <c r="UOA52" s="68"/>
      <c r="UOB52" s="68"/>
      <c r="UOC52" s="68"/>
      <c r="UOD52" s="68"/>
      <c r="UOE52" s="68"/>
      <c r="UOF52" s="68"/>
      <c r="UOG52" s="68"/>
      <c r="UOH52" s="68"/>
      <c r="UOI52" s="68"/>
      <c r="UOJ52" s="68"/>
      <c r="UOK52" s="68"/>
      <c r="UOL52" s="68"/>
      <c r="UOM52" s="68"/>
      <c r="UON52" s="68"/>
      <c r="UOO52" s="68"/>
      <c r="UOP52" s="68"/>
      <c r="UOQ52" s="68"/>
      <c r="UOR52" s="68"/>
      <c r="UOS52" s="68"/>
      <c r="UOT52" s="68"/>
      <c r="UOU52" s="68"/>
      <c r="UOV52" s="68"/>
      <c r="UOW52" s="68"/>
      <c r="UOX52" s="68"/>
      <c r="UOY52" s="68"/>
      <c r="UOZ52" s="68"/>
      <c r="UPA52" s="68"/>
      <c r="UPB52" s="68"/>
      <c r="UPC52" s="68"/>
      <c r="UPD52" s="68"/>
      <c r="UPE52" s="68"/>
      <c r="UPF52" s="68"/>
      <c r="UPG52" s="68"/>
      <c r="UPH52" s="68"/>
      <c r="UPI52" s="68"/>
      <c r="UPJ52" s="68"/>
      <c r="UPK52" s="68"/>
      <c r="UPL52" s="68"/>
      <c r="UPM52" s="68"/>
      <c r="UPN52" s="68"/>
      <c r="UPO52" s="68"/>
      <c r="UPP52" s="68"/>
      <c r="UPQ52" s="68"/>
      <c r="UPR52" s="68"/>
      <c r="UPS52" s="68"/>
      <c r="UPT52" s="68"/>
      <c r="UPU52" s="68"/>
      <c r="UPV52" s="68"/>
      <c r="UPW52" s="68"/>
      <c r="UPX52" s="68"/>
      <c r="UPY52" s="68"/>
      <c r="UPZ52" s="68"/>
      <c r="UQA52" s="68"/>
      <c r="UQB52" s="68"/>
      <c r="UQC52" s="68"/>
      <c r="UQD52" s="68"/>
      <c r="UQE52" s="68"/>
      <c r="UQF52" s="68"/>
      <c r="UQG52" s="68"/>
      <c r="UQH52" s="68"/>
      <c r="UQI52" s="68"/>
      <c r="UQJ52" s="68"/>
      <c r="UQK52" s="68"/>
      <c r="UQL52" s="68"/>
      <c r="UQM52" s="68"/>
      <c r="UQN52" s="68"/>
      <c r="UQO52" s="68"/>
      <c r="UQP52" s="68"/>
      <c r="UQQ52" s="68"/>
      <c r="UQR52" s="68"/>
      <c r="UQS52" s="68"/>
      <c r="UQT52" s="68"/>
      <c r="UQU52" s="68"/>
      <c r="UQV52" s="68"/>
      <c r="UQW52" s="68"/>
      <c r="UQX52" s="68"/>
      <c r="UQY52" s="68"/>
      <c r="UQZ52" s="68"/>
      <c r="URA52" s="68"/>
      <c r="URB52" s="68"/>
      <c r="URC52" s="68"/>
      <c r="URD52" s="68"/>
      <c r="URE52" s="68"/>
      <c r="URF52" s="68"/>
      <c r="URG52" s="68"/>
      <c r="URH52" s="68"/>
      <c r="URI52" s="68"/>
      <c r="URJ52" s="68"/>
      <c r="URK52" s="68"/>
      <c r="URL52" s="68"/>
      <c r="URM52" s="68"/>
      <c r="URN52" s="68"/>
      <c r="URO52" s="68"/>
      <c r="URP52" s="68"/>
      <c r="URQ52" s="68"/>
      <c r="URR52" s="68"/>
      <c r="URS52" s="68"/>
      <c r="URT52" s="68"/>
      <c r="URU52" s="68"/>
      <c r="URV52" s="68"/>
      <c r="URW52" s="68"/>
      <c r="URX52" s="68"/>
      <c r="URY52" s="68"/>
      <c r="URZ52" s="68"/>
      <c r="USA52" s="68"/>
      <c r="USB52" s="68"/>
      <c r="USC52" s="68"/>
      <c r="USD52" s="68"/>
      <c r="USE52" s="68"/>
      <c r="USF52" s="68"/>
      <c r="USG52" s="68"/>
      <c r="USH52" s="68"/>
      <c r="USI52" s="68"/>
      <c r="USJ52" s="68"/>
      <c r="USK52" s="68"/>
      <c r="USL52" s="68"/>
      <c r="USM52" s="68"/>
      <c r="USN52" s="68"/>
      <c r="USO52" s="68"/>
      <c r="USP52" s="68"/>
      <c r="USQ52" s="68"/>
      <c r="USR52" s="68"/>
      <c r="USS52" s="68"/>
      <c r="UST52" s="68"/>
      <c r="USU52" s="68"/>
      <c r="USV52" s="68"/>
      <c r="USW52" s="68"/>
      <c r="USX52" s="68"/>
      <c r="USY52" s="68"/>
      <c r="USZ52" s="68"/>
      <c r="UTA52" s="68"/>
      <c r="UTB52" s="68"/>
      <c r="UTC52" s="68"/>
      <c r="UTD52" s="68"/>
      <c r="UTE52" s="68"/>
      <c r="UTF52" s="68"/>
      <c r="UTG52" s="68"/>
      <c r="UTH52" s="68"/>
      <c r="UTI52" s="68"/>
      <c r="UTJ52" s="68"/>
      <c r="UTK52" s="68"/>
      <c r="UTL52" s="68"/>
      <c r="UTM52" s="68"/>
      <c r="UTN52" s="68"/>
      <c r="UTO52" s="68"/>
      <c r="UTP52" s="68"/>
      <c r="UTQ52" s="68"/>
      <c r="UTR52" s="68"/>
      <c r="UTS52" s="68"/>
      <c r="UTT52" s="68"/>
      <c r="UTU52" s="68"/>
      <c r="UTV52" s="68"/>
      <c r="UTW52" s="68"/>
      <c r="UTX52" s="68"/>
      <c r="UTY52" s="68"/>
      <c r="UTZ52" s="68"/>
      <c r="UUA52" s="68"/>
      <c r="UUB52" s="68"/>
      <c r="UUC52" s="68"/>
      <c r="UUD52" s="68"/>
      <c r="UUE52" s="68"/>
      <c r="UUF52" s="68"/>
      <c r="UUG52" s="68"/>
      <c r="UUH52" s="68"/>
      <c r="UUI52" s="68"/>
      <c r="UUJ52" s="68"/>
      <c r="UUK52" s="68"/>
      <c r="UUL52" s="68"/>
      <c r="UUM52" s="68"/>
      <c r="UUN52" s="68"/>
      <c r="UUO52" s="68"/>
      <c r="UUP52" s="68"/>
      <c r="UUQ52" s="68"/>
      <c r="UUR52" s="68"/>
      <c r="UUS52" s="68"/>
      <c r="UUT52" s="68"/>
      <c r="UUU52" s="68"/>
      <c r="UUV52" s="68"/>
      <c r="UUW52" s="68"/>
      <c r="UUX52" s="68"/>
      <c r="UUY52" s="68"/>
      <c r="UUZ52" s="68"/>
      <c r="UVA52" s="68"/>
      <c r="UVB52" s="68"/>
      <c r="UVC52" s="68"/>
      <c r="UVD52" s="68"/>
      <c r="UVE52" s="68"/>
      <c r="UVF52" s="68"/>
      <c r="UVG52" s="68"/>
      <c r="UVH52" s="68"/>
      <c r="UVI52" s="68"/>
      <c r="UVJ52" s="68"/>
      <c r="UVK52" s="68"/>
      <c r="UVL52" s="68"/>
      <c r="UVM52" s="68"/>
      <c r="UVN52" s="68"/>
      <c r="UVO52" s="68"/>
      <c r="UVP52" s="68"/>
      <c r="UVQ52" s="68"/>
      <c r="UVR52" s="68"/>
      <c r="UVS52" s="68"/>
      <c r="UVT52" s="68"/>
      <c r="UVU52" s="68"/>
      <c r="UVV52" s="68"/>
      <c r="UVW52" s="68"/>
      <c r="UVX52" s="68"/>
      <c r="UVY52" s="68"/>
      <c r="UVZ52" s="68"/>
      <c r="UWA52" s="68"/>
      <c r="UWB52" s="68"/>
      <c r="UWC52" s="68"/>
      <c r="UWD52" s="68"/>
      <c r="UWE52" s="68"/>
      <c r="UWF52" s="68"/>
      <c r="UWG52" s="68"/>
      <c r="UWH52" s="68"/>
      <c r="UWI52" s="68"/>
      <c r="UWJ52" s="68"/>
      <c r="UWK52" s="68"/>
      <c r="UWL52" s="68"/>
      <c r="UWM52" s="68"/>
      <c r="UWN52" s="68"/>
      <c r="UWO52" s="68"/>
      <c r="UWP52" s="68"/>
      <c r="UWQ52" s="68"/>
      <c r="UWR52" s="68"/>
      <c r="UWS52" s="68"/>
      <c r="UWT52" s="68"/>
      <c r="UWU52" s="68"/>
      <c r="UWV52" s="68"/>
      <c r="UWW52" s="68"/>
      <c r="UWX52" s="68"/>
      <c r="UWY52" s="68"/>
      <c r="UWZ52" s="68"/>
      <c r="UXA52" s="68"/>
      <c r="UXB52" s="68"/>
      <c r="UXC52" s="68"/>
      <c r="UXD52" s="68"/>
      <c r="UXE52" s="68"/>
      <c r="UXF52" s="68"/>
      <c r="UXG52" s="68"/>
      <c r="UXH52" s="68"/>
      <c r="UXI52" s="68"/>
      <c r="UXJ52" s="68"/>
      <c r="UXK52" s="68"/>
      <c r="UXL52" s="68"/>
      <c r="UXM52" s="68"/>
      <c r="UXN52" s="68"/>
      <c r="UXO52" s="68"/>
      <c r="UXP52" s="68"/>
      <c r="UXQ52" s="68"/>
      <c r="UXR52" s="68"/>
      <c r="UXS52" s="68"/>
      <c r="UXT52" s="68"/>
      <c r="UXU52" s="68"/>
      <c r="UXV52" s="68"/>
      <c r="UXW52" s="68"/>
      <c r="UXX52" s="68"/>
      <c r="UXY52" s="68"/>
      <c r="UXZ52" s="68"/>
      <c r="UYA52" s="68"/>
      <c r="UYB52" s="68"/>
      <c r="UYC52" s="68"/>
      <c r="UYD52" s="68"/>
      <c r="UYE52" s="68"/>
      <c r="UYF52" s="68"/>
      <c r="UYG52" s="68"/>
      <c r="UYH52" s="68"/>
      <c r="UYI52" s="68"/>
      <c r="UYJ52" s="68"/>
      <c r="UYK52" s="68"/>
      <c r="UYL52" s="68"/>
      <c r="UYM52" s="68"/>
      <c r="UYN52" s="68"/>
      <c r="UYO52" s="68"/>
      <c r="UYP52" s="68"/>
      <c r="UYQ52" s="68"/>
      <c r="UYR52" s="68"/>
      <c r="UYS52" s="68"/>
      <c r="UYT52" s="68"/>
      <c r="UYU52" s="68"/>
      <c r="UYV52" s="68"/>
      <c r="UYW52" s="68"/>
      <c r="UYX52" s="68"/>
      <c r="UYY52" s="68"/>
      <c r="UYZ52" s="68"/>
      <c r="UZA52" s="68"/>
      <c r="UZB52" s="68"/>
      <c r="UZC52" s="68"/>
      <c r="UZD52" s="68"/>
      <c r="UZE52" s="68"/>
      <c r="UZF52" s="68"/>
      <c r="UZG52" s="68"/>
      <c r="UZH52" s="68"/>
      <c r="UZI52" s="68"/>
      <c r="UZJ52" s="68"/>
      <c r="UZK52" s="68"/>
      <c r="UZL52" s="68"/>
      <c r="UZM52" s="68"/>
      <c r="UZN52" s="68"/>
      <c r="UZO52" s="68"/>
      <c r="UZP52" s="68"/>
      <c r="UZQ52" s="68"/>
      <c r="UZR52" s="68"/>
      <c r="UZS52" s="68"/>
      <c r="UZT52" s="68"/>
      <c r="UZU52" s="68"/>
      <c r="UZV52" s="68"/>
      <c r="UZW52" s="68"/>
      <c r="UZX52" s="68"/>
      <c r="UZY52" s="68"/>
      <c r="UZZ52" s="68"/>
      <c r="VAA52" s="68"/>
      <c r="VAB52" s="68"/>
      <c r="VAC52" s="68"/>
      <c r="VAD52" s="68"/>
      <c r="VAE52" s="68"/>
      <c r="VAF52" s="68"/>
      <c r="VAG52" s="68"/>
      <c r="VAH52" s="68"/>
      <c r="VAI52" s="68"/>
      <c r="VAJ52" s="68"/>
      <c r="VAK52" s="68"/>
      <c r="VAL52" s="68"/>
      <c r="VAM52" s="68"/>
      <c r="VAN52" s="68"/>
      <c r="VAO52" s="68"/>
      <c r="VAP52" s="68"/>
      <c r="VAQ52" s="68"/>
      <c r="VAR52" s="68"/>
      <c r="VAS52" s="68"/>
      <c r="VAT52" s="68"/>
      <c r="VAU52" s="68"/>
      <c r="VAV52" s="68"/>
      <c r="VAW52" s="68"/>
      <c r="VAX52" s="68"/>
      <c r="VAY52" s="68"/>
      <c r="VAZ52" s="68"/>
      <c r="VBA52" s="68"/>
      <c r="VBB52" s="68"/>
      <c r="VBC52" s="68"/>
      <c r="VBD52" s="68"/>
      <c r="VBE52" s="68"/>
      <c r="VBF52" s="68"/>
      <c r="VBG52" s="68"/>
      <c r="VBH52" s="68"/>
      <c r="VBI52" s="68"/>
      <c r="VBJ52" s="68"/>
      <c r="VBK52" s="68"/>
      <c r="VBL52" s="68"/>
      <c r="VBM52" s="68"/>
      <c r="VBN52" s="68"/>
      <c r="VBO52" s="68"/>
      <c r="VBP52" s="68"/>
      <c r="VBQ52" s="68"/>
      <c r="VBR52" s="68"/>
      <c r="VBS52" s="68"/>
      <c r="VBT52" s="68"/>
      <c r="VBU52" s="68"/>
      <c r="VBV52" s="68"/>
      <c r="VBW52" s="68"/>
      <c r="VBX52" s="68"/>
      <c r="VBY52" s="68"/>
      <c r="VBZ52" s="68"/>
      <c r="VCA52" s="68"/>
      <c r="VCB52" s="68"/>
      <c r="VCC52" s="68"/>
      <c r="VCD52" s="68"/>
      <c r="VCE52" s="68"/>
      <c r="VCF52" s="68"/>
      <c r="VCG52" s="68"/>
      <c r="VCH52" s="68"/>
      <c r="VCI52" s="68"/>
      <c r="VCJ52" s="68"/>
      <c r="VCK52" s="68"/>
      <c r="VCL52" s="68"/>
      <c r="VCM52" s="68"/>
      <c r="VCN52" s="68"/>
      <c r="VCO52" s="68"/>
      <c r="VCP52" s="68"/>
      <c r="VCQ52" s="68"/>
      <c r="VCR52" s="68"/>
      <c r="VCS52" s="68"/>
      <c r="VCT52" s="68"/>
      <c r="VCU52" s="68"/>
      <c r="VCV52" s="68"/>
      <c r="VCW52" s="68"/>
      <c r="VCX52" s="68"/>
      <c r="VCY52" s="68"/>
      <c r="VCZ52" s="68"/>
      <c r="VDA52" s="68"/>
      <c r="VDB52" s="68"/>
      <c r="VDC52" s="68"/>
      <c r="VDD52" s="68"/>
      <c r="VDE52" s="68"/>
      <c r="VDF52" s="68"/>
      <c r="VDG52" s="68"/>
      <c r="VDH52" s="68"/>
      <c r="VDI52" s="68"/>
      <c r="VDJ52" s="68"/>
      <c r="VDK52" s="68"/>
      <c r="VDL52" s="68"/>
      <c r="VDM52" s="68"/>
      <c r="VDN52" s="68"/>
      <c r="VDO52" s="68"/>
      <c r="VDP52" s="68"/>
      <c r="VDQ52" s="68"/>
      <c r="VDR52" s="68"/>
      <c r="VDS52" s="68"/>
      <c r="VDT52" s="68"/>
      <c r="VDU52" s="68"/>
      <c r="VDV52" s="68"/>
      <c r="VDW52" s="68"/>
      <c r="VDX52" s="68"/>
      <c r="VDY52" s="68"/>
      <c r="VDZ52" s="68"/>
      <c r="VEA52" s="68"/>
      <c r="VEB52" s="68"/>
      <c r="VEC52" s="68"/>
      <c r="VED52" s="68"/>
      <c r="VEE52" s="68"/>
      <c r="VEF52" s="68"/>
      <c r="VEG52" s="68"/>
      <c r="VEH52" s="68"/>
      <c r="VEI52" s="68"/>
      <c r="VEJ52" s="68"/>
      <c r="VEK52" s="68"/>
      <c r="VEL52" s="68"/>
      <c r="VEM52" s="68"/>
      <c r="VEN52" s="68"/>
      <c r="VEO52" s="68"/>
      <c r="VEP52" s="68"/>
      <c r="VEQ52" s="68"/>
      <c r="VER52" s="68"/>
      <c r="VES52" s="68"/>
      <c r="VET52" s="68"/>
      <c r="VEU52" s="68"/>
      <c r="VEV52" s="68"/>
      <c r="VEW52" s="68"/>
      <c r="VEX52" s="68"/>
      <c r="VEY52" s="68"/>
      <c r="VEZ52" s="68"/>
      <c r="VFA52" s="68"/>
      <c r="VFB52" s="68"/>
      <c r="VFC52" s="68"/>
      <c r="VFD52" s="68"/>
      <c r="VFE52" s="68"/>
      <c r="VFF52" s="68"/>
      <c r="VFG52" s="68"/>
      <c r="VFH52" s="68"/>
      <c r="VFI52" s="68"/>
      <c r="VFJ52" s="68"/>
      <c r="VFK52" s="68"/>
      <c r="VFL52" s="68"/>
      <c r="VFM52" s="68"/>
      <c r="VFN52" s="68"/>
      <c r="VFO52" s="68"/>
      <c r="VFP52" s="68"/>
      <c r="VFQ52" s="68"/>
      <c r="VFR52" s="68"/>
      <c r="VFS52" s="68"/>
      <c r="VFT52" s="68"/>
      <c r="VFU52" s="68"/>
      <c r="VFV52" s="68"/>
      <c r="VFW52" s="68"/>
      <c r="VFX52" s="68"/>
      <c r="VFY52" s="68"/>
      <c r="VFZ52" s="68"/>
      <c r="VGA52" s="68"/>
      <c r="VGB52" s="68"/>
      <c r="VGC52" s="68"/>
      <c r="VGD52" s="68"/>
      <c r="VGE52" s="68"/>
      <c r="VGF52" s="68"/>
      <c r="VGG52" s="68"/>
      <c r="VGH52" s="68"/>
      <c r="VGI52" s="68"/>
      <c r="VGJ52" s="68"/>
      <c r="VGK52" s="68"/>
      <c r="VGL52" s="68"/>
      <c r="VGM52" s="68"/>
      <c r="VGN52" s="68"/>
      <c r="VGO52" s="68"/>
      <c r="VGP52" s="68"/>
      <c r="VGQ52" s="68"/>
      <c r="VGR52" s="68"/>
      <c r="VGS52" s="68"/>
      <c r="VGT52" s="68"/>
      <c r="VGU52" s="68"/>
      <c r="VGV52" s="68"/>
      <c r="VGW52" s="68"/>
      <c r="VGX52" s="68"/>
      <c r="VGY52" s="68"/>
      <c r="VGZ52" s="68"/>
      <c r="VHA52" s="68"/>
      <c r="VHB52" s="68"/>
      <c r="VHC52" s="68"/>
      <c r="VHD52" s="68"/>
      <c r="VHE52" s="68"/>
      <c r="VHF52" s="68"/>
      <c r="VHG52" s="68"/>
      <c r="VHH52" s="68"/>
      <c r="VHI52" s="68"/>
      <c r="VHJ52" s="68"/>
      <c r="VHK52" s="68"/>
      <c r="VHL52" s="68"/>
      <c r="VHM52" s="68"/>
      <c r="VHN52" s="68"/>
      <c r="VHO52" s="68"/>
      <c r="VHP52" s="68"/>
      <c r="VHQ52" s="68"/>
      <c r="VHR52" s="68"/>
      <c r="VHS52" s="68"/>
      <c r="VHT52" s="68"/>
      <c r="VHU52" s="68"/>
      <c r="VHV52" s="68"/>
      <c r="VHW52" s="68"/>
      <c r="VHX52" s="68"/>
      <c r="VHY52" s="68"/>
      <c r="VHZ52" s="68"/>
      <c r="VIA52" s="68"/>
      <c r="VIB52" s="68"/>
      <c r="VIC52" s="68"/>
      <c r="VID52" s="68"/>
      <c r="VIE52" s="68"/>
      <c r="VIF52" s="68"/>
      <c r="VIG52" s="68"/>
      <c r="VIH52" s="68"/>
      <c r="VII52" s="68"/>
      <c r="VIJ52" s="68"/>
      <c r="VIK52" s="68"/>
      <c r="VIL52" s="68"/>
      <c r="VIM52" s="68"/>
      <c r="VIN52" s="68"/>
      <c r="VIO52" s="68"/>
      <c r="VIP52" s="68"/>
      <c r="VIQ52" s="68"/>
      <c r="VIR52" s="68"/>
      <c r="VIS52" s="68"/>
      <c r="VIT52" s="68"/>
      <c r="VIU52" s="68"/>
      <c r="VIV52" s="68"/>
      <c r="VIW52" s="68"/>
      <c r="VIX52" s="68"/>
      <c r="VIY52" s="68"/>
      <c r="VIZ52" s="68"/>
      <c r="VJA52" s="68"/>
      <c r="VJB52" s="68"/>
      <c r="VJC52" s="68"/>
      <c r="VJD52" s="68"/>
      <c r="VJE52" s="68"/>
      <c r="VJF52" s="68"/>
      <c r="VJG52" s="68"/>
      <c r="VJH52" s="68"/>
      <c r="VJI52" s="68"/>
      <c r="VJJ52" s="68"/>
      <c r="VJK52" s="68"/>
      <c r="VJL52" s="68"/>
      <c r="VJM52" s="68"/>
      <c r="VJN52" s="68"/>
      <c r="VJO52" s="68"/>
      <c r="VJP52" s="68"/>
      <c r="VJQ52" s="68"/>
      <c r="VJR52" s="68"/>
      <c r="VJS52" s="68"/>
      <c r="VJT52" s="68"/>
      <c r="VJU52" s="68"/>
      <c r="VJV52" s="68"/>
      <c r="VJW52" s="68"/>
      <c r="VJX52" s="68"/>
      <c r="VJY52" s="68"/>
      <c r="VJZ52" s="68"/>
      <c r="VKA52" s="68"/>
      <c r="VKB52" s="68"/>
      <c r="VKC52" s="68"/>
      <c r="VKD52" s="68"/>
      <c r="VKE52" s="68"/>
      <c r="VKF52" s="68"/>
      <c r="VKG52" s="68"/>
      <c r="VKH52" s="68"/>
      <c r="VKI52" s="68"/>
      <c r="VKJ52" s="68"/>
      <c r="VKK52" s="68"/>
      <c r="VKL52" s="68"/>
      <c r="VKM52" s="68"/>
      <c r="VKN52" s="68"/>
      <c r="VKO52" s="68"/>
      <c r="VKP52" s="68"/>
      <c r="VKQ52" s="68"/>
      <c r="VKR52" s="68"/>
      <c r="VKS52" s="68"/>
      <c r="VKT52" s="68"/>
      <c r="VKU52" s="68"/>
      <c r="VKV52" s="68"/>
      <c r="VKW52" s="68"/>
      <c r="VKX52" s="68"/>
      <c r="VKY52" s="68"/>
      <c r="VKZ52" s="68"/>
      <c r="VLA52" s="68"/>
      <c r="VLB52" s="68"/>
      <c r="VLC52" s="68"/>
      <c r="VLD52" s="68"/>
      <c r="VLE52" s="68"/>
      <c r="VLF52" s="68"/>
      <c r="VLG52" s="68"/>
      <c r="VLH52" s="68"/>
      <c r="VLI52" s="68"/>
      <c r="VLJ52" s="68"/>
      <c r="VLK52" s="68"/>
      <c r="VLL52" s="68"/>
      <c r="VLM52" s="68"/>
      <c r="VLN52" s="68"/>
      <c r="VLO52" s="68"/>
      <c r="VLP52" s="68"/>
      <c r="VLQ52" s="68"/>
      <c r="VLR52" s="68"/>
      <c r="VLS52" s="68"/>
      <c r="VLT52" s="68"/>
      <c r="VLU52" s="68"/>
      <c r="VLV52" s="68"/>
      <c r="VLW52" s="68"/>
      <c r="VLX52" s="68"/>
      <c r="VLY52" s="68"/>
      <c r="VLZ52" s="68"/>
      <c r="VMA52" s="68"/>
      <c r="VMB52" s="68"/>
      <c r="VMC52" s="68"/>
      <c r="VMD52" s="68"/>
      <c r="VME52" s="68"/>
      <c r="VMF52" s="68"/>
      <c r="VMG52" s="68"/>
      <c r="VMH52" s="68"/>
      <c r="VMI52" s="68"/>
      <c r="VMJ52" s="68"/>
      <c r="VMK52" s="68"/>
      <c r="VML52" s="68"/>
      <c r="VMM52" s="68"/>
      <c r="VMN52" s="68"/>
      <c r="VMO52" s="68"/>
      <c r="VMP52" s="68"/>
      <c r="VMQ52" s="68"/>
      <c r="VMR52" s="68"/>
      <c r="VMS52" s="68"/>
      <c r="VMT52" s="68"/>
      <c r="VMU52" s="68"/>
      <c r="VMV52" s="68"/>
      <c r="VMW52" s="68"/>
      <c r="VMX52" s="68"/>
      <c r="VMY52" s="68"/>
      <c r="VMZ52" s="68"/>
      <c r="VNA52" s="68"/>
      <c r="VNB52" s="68"/>
      <c r="VNC52" s="68"/>
      <c r="VND52" s="68"/>
      <c r="VNE52" s="68"/>
      <c r="VNF52" s="68"/>
      <c r="VNG52" s="68"/>
      <c r="VNH52" s="68"/>
      <c r="VNI52" s="68"/>
      <c r="VNJ52" s="68"/>
      <c r="VNK52" s="68"/>
      <c r="VNL52" s="68"/>
      <c r="VNM52" s="68"/>
      <c r="VNN52" s="68"/>
      <c r="VNO52" s="68"/>
      <c r="VNP52" s="68"/>
      <c r="VNQ52" s="68"/>
      <c r="VNR52" s="68"/>
      <c r="VNS52" s="68"/>
      <c r="VNT52" s="68"/>
      <c r="VNU52" s="68"/>
      <c r="VNV52" s="68"/>
      <c r="VNW52" s="68"/>
      <c r="VNX52" s="68"/>
      <c r="VNY52" s="68"/>
      <c r="VNZ52" s="68"/>
      <c r="VOA52" s="68"/>
      <c r="VOB52" s="68"/>
      <c r="VOC52" s="68"/>
      <c r="VOD52" s="68"/>
      <c r="VOE52" s="68"/>
      <c r="VOF52" s="68"/>
      <c r="VOG52" s="68"/>
      <c r="VOH52" s="68"/>
      <c r="VOI52" s="68"/>
      <c r="VOJ52" s="68"/>
      <c r="VOK52" s="68"/>
      <c r="VOL52" s="68"/>
      <c r="VOM52" s="68"/>
      <c r="VON52" s="68"/>
      <c r="VOO52" s="68"/>
      <c r="VOP52" s="68"/>
      <c r="VOQ52" s="68"/>
      <c r="VOR52" s="68"/>
      <c r="VOS52" s="68"/>
      <c r="VOT52" s="68"/>
      <c r="VOU52" s="68"/>
      <c r="VOV52" s="68"/>
      <c r="VOW52" s="68"/>
      <c r="VOX52" s="68"/>
      <c r="VOY52" s="68"/>
      <c r="VOZ52" s="68"/>
      <c r="VPA52" s="68"/>
      <c r="VPB52" s="68"/>
      <c r="VPC52" s="68"/>
      <c r="VPD52" s="68"/>
      <c r="VPE52" s="68"/>
      <c r="VPF52" s="68"/>
      <c r="VPG52" s="68"/>
      <c r="VPH52" s="68"/>
      <c r="VPI52" s="68"/>
      <c r="VPJ52" s="68"/>
      <c r="VPK52" s="68"/>
      <c r="VPL52" s="68"/>
      <c r="VPM52" s="68"/>
      <c r="VPN52" s="68"/>
      <c r="VPO52" s="68"/>
      <c r="VPP52" s="68"/>
      <c r="VPQ52" s="68"/>
      <c r="VPR52" s="68"/>
      <c r="VPS52" s="68"/>
      <c r="VPT52" s="68"/>
      <c r="VPU52" s="68"/>
      <c r="VPV52" s="68"/>
      <c r="VPW52" s="68"/>
      <c r="VPX52" s="68"/>
      <c r="VPY52" s="68"/>
      <c r="VPZ52" s="68"/>
      <c r="VQA52" s="68"/>
      <c r="VQB52" s="68"/>
      <c r="VQC52" s="68"/>
      <c r="VQD52" s="68"/>
      <c r="VQE52" s="68"/>
      <c r="VQF52" s="68"/>
      <c r="VQG52" s="68"/>
      <c r="VQH52" s="68"/>
      <c r="VQI52" s="68"/>
      <c r="VQJ52" s="68"/>
      <c r="VQK52" s="68"/>
      <c r="VQL52" s="68"/>
      <c r="VQM52" s="68"/>
      <c r="VQN52" s="68"/>
      <c r="VQO52" s="68"/>
      <c r="VQP52" s="68"/>
      <c r="VQQ52" s="68"/>
      <c r="VQR52" s="68"/>
      <c r="VQS52" s="68"/>
      <c r="VQT52" s="68"/>
      <c r="VQU52" s="68"/>
      <c r="VQV52" s="68"/>
      <c r="VQW52" s="68"/>
      <c r="VQX52" s="68"/>
      <c r="VQY52" s="68"/>
      <c r="VQZ52" s="68"/>
      <c r="VRA52" s="68"/>
      <c r="VRB52" s="68"/>
      <c r="VRC52" s="68"/>
      <c r="VRD52" s="68"/>
      <c r="VRE52" s="68"/>
      <c r="VRF52" s="68"/>
      <c r="VRG52" s="68"/>
      <c r="VRH52" s="68"/>
      <c r="VRI52" s="68"/>
      <c r="VRJ52" s="68"/>
      <c r="VRK52" s="68"/>
      <c r="VRL52" s="68"/>
      <c r="VRM52" s="68"/>
      <c r="VRN52" s="68"/>
      <c r="VRO52" s="68"/>
      <c r="VRP52" s="68"/>
      <c r="VRQ52" s="68"/>
      <c r="VRR52" s="68"/>
      <c r="VRS52" s="68"/>
      <c r="VRT52" s="68"/>
      <c r="VRU52" s="68"/>
      <c r="VRV52" s="68"/>
      <c r="VRW52" s="68"/>
      <c r="VRX52" s="68"/>
      <c r="VRY52" s="68"/>
      <c r="VRZ52" s="68"/>
      <c r="VSA52" s="68"/>
      <c r="VSB52" s="68"/>
      <c r="VSC52" s="68"/>
      <c r="VSD52" s="68"/>
      <c r="VSE52" s="68"/>
      <c r="VSF52" s="68"/>
      <c r="VSG52" s="68"/>
      <c r="VSH52" s="68"/>
      <c r="VSI52" s="68"/>
      <c r="VSJ52" s="68"/>
      <c r="VSK52" s="68"/>
      <c r="VSL52" s="68"/>
      <c r="VSM52" s="68"/>
      <c r="VSN52" s="68"/>
      <c r="VSO52" s="68"/>
      <c r="VSP52" s="68"/>
      <c r="VSQ52" s="68"/>
      <c r="VSR52" s="68"/>
      <c r="VSS52" s="68"/>
      <c r="VST52" s="68"/>
      <c r="VSU52" s="68"/>
      <c r="VSV52" s="68"/>
      <c r="VSW52" s="68"/>
      <c r="VSX52" s="68"/>
      <c r="VSY52" s="68"/>
      <c r="VSZ52" s="68"/>
      <c r="VTA52" s="68"/>
      <c r="VTB52" s="68"/>
      <c r="VTC52" s="68"/>
      <c r="VTD52" s="68"/>
      <c r="VTE52" s="68"/>
      <c r="VTF52" s="68"/>
      <c r="VTG52" s="68"/>
      <c r="VTH52" s="68"/>
      <c r="VTI52" s="68"/>
      <c r="VTJ52" s="68"/>
      <c r="VTK52" s="68"/>
      <c r="VTL52" s="68"/>
      <c r="VTM52" s="68"/>
      <c r="VTN52" s="68"/>
      <c r="VTO52" s="68"/>
      <c r="VTP52" s="68"/>
      <c r="VTQ52" s="68"/>
      <c r="VTR52" s="68"/>
      <c r="VTS52" s="68"/>
      <c r="VTT52" s="68"/>
      <c r="VTU52" s="68"/>
      <c r="VTV52" s="68"/>
      <c r="VTW52" s="68"/>
      <c r="VTX52" s="68"/>
      <c r="VTY52" s="68"/>
      <c r="VTZ52" s="68"/>
      <c r="VUA52" s="68"/>
      <c r="VUB52" s="68"/>
      <c r="VUC52" s="68"/>
      <c r="VUD52" s="68"/>
      <c r="VUE52" s="68"/>
      <c r="VUF52" s="68"/>
      <c r="VUG52" s="68"/>
      <c r="VUH52" s="68"/>
      <c r="VUI52" s="68"/>
      <c r="VUJ52" s="68"/>
      <c r="VUK52" s="68"/>
      <c r="VUL52" s="68"/>
      <c r="VUM52" s="68"/>
      <c r="VUN52" s="68"/>
      <c r="VUO52" s="68"/>
      <c r="VUP52" s="68"/>
      <c r="VUQ52" s="68"/>
      <c r="VUR52" s="68"/>
      <c r="VUS52" s="68"/>
      <c r="VUT52" s="68"/>
      <c r="VUU52" s="68"/>
      <c r="VUV52" s="68"/>
      <c r="VUW52" s="68"/>
      <c r="VUX52" s="68"/>
      <c r="VUY52" s="68"/>
      <c r="VUZ52" s="68"/>
      <c r="VVA52" s="68"/>
      <c r="VVB52" s="68"/>
      <c r="VVC52" s="68"/>
      <c r="VVD52" s="68"/>
      <c r="VVE52" s="68"/>
      <c r="VVF52" s="68"/>
      <c r="VVG52" s="68"/>
      <c r="VVH52" s="68"/>
      <c r="VVI52" s="68"/>
      <c r="VVJ52" s="68"/>
      <c r="VVK52" s="68"/>
      <c r="VVL52" s="68"/>
      <c r="VVM52" s="68"/>
      <c r="VVN52" s="68"/>
      <c r="VVO52" s="68"/>
      <c r="VVP52" s="68"/>
      <c r="VVQ52" s="68"/>
      <c r="VVR52" s="68"/>
      <c r="VVS52" s="68"/>
      <c r="VVT52" s="68"/>
      <c r="VVU52" s="68"/>
      <c r="VVV52" s="68"/>
      <c r="VVW52" s="68"/>
      <c r="VVX52" s="68"/>
      <c r="VVY52" s="68"/>
      <c r="VVZ52" s="68"/>
      <c r="VWA52" s="68"/>
      <c r="VWB52" s="68"/>
      <c r="VWC52" s="68"/>
      <c r="VWD52" s="68"/>
      <c r="VWE52" s="68"/>
      <c r="VWF52" s="68"/>
      <c r="VWG52" s="68"/>
      <c r="VWH52" s="68"/>
      <c r="VWI52" s="68"/>
      <c r="VWJ52" s="68"/>
      <c r="VWK52" s="68"/>
      <c r="VWL52" s="68"/>
      <c r="VWM52" s="68"/>
      <c r="VWN52" s="68"/>
      <c r="VWO52" s="68"/>
      <c r="VWP52" s="68"/>
      <c r="VWQ52" s="68"/>
      <c r="VWR52" s="68"/>
      <c r="VWS52" s="68"/>
      <c r="VWT52" s="68"/>
      <c r="VWU52" s="68"/>
      <c r="VWV52" s="68"/>
      <c r="VWW52" s="68"/>
      <c r="VWX52" s="68"/>
      <c r="VWY52" s="68"/>
      <c r="VWZ52" s="68"/>
      <c r="VXA52" s="68"/>
      <c r="VXB52" s="68"/>
      <c r="VXC52" s="68"/>
      <c r="VXD52" s="68"/>
      <c r="VXE52" s="68"/>
      <c r="VXF52" s="68"/>
      <c r="VXG52" s="68"/>
      <c r="VXH52" s="68"/>
      <c r="VXI52" s="68"/>
      <c r="VXJ52" s="68"/>
      <c r="VXK52" s="68"/>
      <c r="VXL52" s="68"/>
      <c r="VXM52" s="68"/>
      <c r="VXN52" s="68"/>
      <c r="VXO52" s="68"/>
      <c r="VXP52" s="68"/>
      <c r="VXQ52" s="68"/>
      <c r="VXR52" s="68"/>
      <c r="VXS52" s="68"/>
      <c r="VXT52" s="68"/>
      <c r="VXU52" s="68"/>
      <c r="VXV52" s="68"/>
      <c r="VXW52" s="68"/>
      <c r="VXX52" s="68"/>
      <c r="VXY52" s="68"/>
      <c r="VXZ52" s="68"/>
      <c r="VYA52" s="68"/>
      <c r="VYB52" s="68"/>
      <c r="VYC52" s="68"/>
      <c r="VYD52" s="68"/>
      <c r="VYE52" s="68"/>
      <c r="VYF52" s="68"/>
      <c r="VYG52" s="68"/>
      <c r="VYH52" s="68"/>
      <c r="VYI52" s="68"/>
      <c r="VYJ52" s="68"/>
      <c r="VYK52" s="68"/>
      <c r="VYL52" s="68"/>
      <c r="VYM52" s="68"/>
      <c r="VYN52" s="68"/>
      <c r="VYO52" s="68"/>
      <c r="VYP52" s="68"/>
      <c r="VYQ52" s="68"/>
      <c r="VYR52" s="68"/>
      <c r="VYS52" s="68"/>
      <c r="VYT52" s="68"/>
      <c r="VYU52" s="68"/>
      <c r="VYV52" s="68"/>
      <c r="VYW52" s="68"/>
      <c r="VYX52" s="68"/>
      <c r="VYY52" s="68"/>
      <c r="VYZ52" s="68"/>
      <c r="VZA52" s="68"/>
      <c r="VZB52" s="68"/>
      <c r="VZC52" s="68"/>
      <c r="VZD52" s="68"/>
      <c r="VZE52" s="68"/>
      <c r="VZF52" s="68"/>
      <c r="VZG52" s="68"/>
      <c r="VZH52" s="68"/>
      <c r="VZI52" s="68"/>
      <c r="VZJ52" s="68"/>
      <c r="VZK52" s="68"/>
      <c r="VZL52" s="68"/>
      <c r="VZM52" s="68"/>
      <c r="VZN52" s="68"/>
      <c r="VZO52" s="68"/>
      <c r="VZP52" s="68"/>
      <c r="VZQ52" s="68"/>
      <c r="VZR52" s="68"/>
      <c r="VZS52" s="68"/>
      <c r="VZT52" s="68"/>
      <c r="VZU52" s="68"/>
      <c r="VZV52" s="68"/>
      <c r="VZW52" s="68"/>
      <c r="VZX52" s="68"/>
      <c r="VZY52" s="68"/>
      <c r="VZZ52" s="68"/>
      <c r="WAA52" s="68"/>
      <c r="WAB52" s="68"/>
      <c r="WAC52" s="68"/>
      <c r="WAD52" s="68"/>
      <c r="WAE52" s="68"/>
      <c r="WAF52" s="68"/>
      <c r="WAG52" s="68"/>
      <c r="WAH52" s="68"/>
      <c r="WAI52" s="68"/>
      <c r="WAJ52" s="68"/>
      <c r="WAK52" s="68"/>
      <c r="WAL52" s="68"/>
      <c r="WAM52" s="68"/>
      <c r="WAN52" s="68"/>
      <c r="WAO52" s="68"/>
      <c r="WAP52" s="68"/>
      <c r="WAQ52" s="68"/>
      <c r="WAR52" s="68"/>
      <c r="WAS52" s="68"/>
      <c r="WAT52" s="68"/>
      <c r="WAU52" s="68"/>
      <c r="WAV52" s="68"/>
      <c r="WAW52" s="68"/>
      <c r="WAX52" s="68"/>
      <c r="WAY52" s="68"/>
      <c r="WAZ52" s="68"/>
      <c r="WBA52" s="68"/>
      <c r="WBB52" s="68"/>
      <c r="WBC52" s="68"/>
      <c r="WBD52" s="68"/>
      <c r="WBE52" s="68"/>
      <c r="WBF52" s="68"/>
      <c r="WBG52" s="68"/>
      <c r="WBH52" s="68"/>
      <c r="WBI52" s="68"/>
      <c r="WBJ52" s="68"/>
      <c r="WBK52" s="68"/>
      <c r="WBL52" s="68"/>
      <c r="WBM52" s="68"/>
      <c r="WBN52" s="68"/>
      <c r="WBO52" s="68"/>
      <c r="WBP52" s="68"/>
      <c r="WBQ52" s="68"/>
      <c r="WBR52" s="68"/>
      <c r="WBS52" s="68"/>
      <c r="WBT52" s="68"/>
      <c r="WBU52" s="68"/>
      <c r="WBV52" s="68"/>
      <c r="WBW52" s="68"/>
      <c r="WBX52" s="68"/>
      <c r="WBY52" s="68"/>
      <c r="WBZ52" s="68"/>
      <c r="WCA52" s="68"/>
      <c r="WCB52" s="68"/>
      <c r="WCC52" s="68"/>
      <c r="WCD52" s="68"/>
      <c r="WCE52" s="68"/>
      <c r="WCF52" s="68"/>
      <c r="WCG52" s="68"/>
      <c r="WCH52" s="68"/>
      <c r="WCI52" s="68"/>
      <c r="WCJ52" s="68"/>
      <c r="WCK52" s="68"/>
      <c r="WCL52" s="68"/>
      <c r="WCM52" s="68"/>
      <c r="WCN52" s="68"/>
      <c r="WCO52" s="68"/>
      <c r="WCP52" s="68"/>
      <c r="WCQ52" s="68"/>
      <c r="WCR52" s="68"/>
      <c r="WCS52" s="68"/>
      <c r="WCT52" s="68"/>
      <c r="WCU52" s="68"/>
      <c r="WCV52" s="68"/>
      <c r="WCW52" s="68"/>
      <c r="WCX52" s="68"/>
      <c r="WCY52" s="68"/>
      <c r="WCZ52" s="68"/>
      <c r="WDA52" s="68"/>
      <c r="WDB52" s="68"/>
      <c r="WDC52" s="68"/>
      <c r="WDD52" s="68"/>
      <c r="WDE52" s="68"/>
      <c r="WDF52" s="68"/>
      <c r="WDG52" s="68"/>
      <c r="WDH52" s="68"/>
      <c r="WDI52" s="68"/>
      <c r="WDJ52" s="68"/>
      <c r="WDK52" s="68"/>
      <c r="WDL52" s="68"/>
      <c r="WDM52" s="68"/>
      <c r="WDN52" s="68"/>
      <c r="WDO52" s="68"/>
      <c r="WDP52" s="68"/>
      <c r="WDQ52" s="68"/>
      <c r="WDR52" s="68"/>
      <c r="WDS52" s="68"/>
      <c r="WDT52" s="68"/>
      <c r="WDU52" s="68"/>
      <c r="WDV52" s="68"/>
      <c r="WDW52" s="68"/>
      <c r="WDX52" s="68"/>
      <c r="WDY52" s="68"/>
      <c r="WDZ52" s="68"/>
      <c r="WEA52" s="68"/>
      <c r="WEB52" s="68"/>
      <c r="WEC52" s="68"/>
      <c r="WED52" s="68"/>
      <c r="WEE52" s="68"/>
      <c r="WEF52" s="68"/>
      <c r="WEG52" s="68"/>
      <c r="WEH52" s="68"/>
      <c r="WEI52" s="68"/>
      <c r="WEJ52" s="68"/>
      <c r="WEK52" s="68"/>
      <c r="WEL52" s="68"/>
      <c r="WEM52" s="68"/>
      <c r="WEN52" s="68"/>
      <c r="WEO52" s="68"/>
      <c r="WEP52" s="68"/>
      <c r="WEQ52" s="68"/>
      <c r="WER52" s="68"/>
      <c r="WES52" s="68"/>
      <c r="WET52" s="68"/>
      <c r="WEU52" s="68"/>
      <c r="WEV52" s="68"/>
      <c r="WEW52" s="68"/>
      <c r="WEX52" s="68"/>
      <c r="WEY52" s="68"/>
      <c r="WEZ52" s="68"/>
      <c r="WFA52" s="68"/>
      <c r="WFB52" s="68"/>
      <c r="WFC52" s="68"/>
      <c r="WFD52" s="68"/>
      <c r="WFE52" s="68"/>
      <c r="WFF52" s="68"/>
      <c r="WFG52" s="68"/>
      <c r="WFH52" s="68"/>
      <c r="WFI52" s="68"/>
      <c r="WFJ52" s="68"/>
      <c r="WFK52" s="68"/>
      <c r="WFL52" s="68"/>
      <c r="WFM52" s="68"/>
      <c r="WFN52" s="68"/>
      <c r="WFO52" s="68"/>
      <c r="WFP52" s="68"/>
      <c r="WFQ52" s="68"/>
      <c r="WFR52" s="68"/>
      <c r="WFS52" s="68"/>
      <c r="WFT52" s="68"/>
      <c r="WFU52" s="68"/>
      <c r="WFV52" s="68"/>
      <c r="WFW52" s="68"/>
      <c r="WFX52" s="68"/>
      <c r="WFY52" s="68"/>
      <c r="WFZ52" s="68"/>
      <c r="WGA52" s="68"/>
      <c r="WGB52" s="68"/>
      <c r="WGC52" s="68"/>
      <c r="WGD52" s="68"/>
      <c r="WGE52" s="68"/>
      <c r="WGF52" s="68"/>
      <c r="WGG52" s="68"/>
      <c r="WGH52" s="68"/>
      <c r="WGI52" s="68"/>
      <c r="WGJ52" s="68"/>
      <c r="WGK52" s="68"/>
      <c r="WGL52" s="68"/>
      <c r="WGM52" s="68"/>
      <c r="WGN52" s="68"/>
      <c r="WGO52" s="68"/>
      <c r="WGP52" s="68"/>
      <c r="WGQ52" s="68"/>
      <c r="WGR52" s="68"/>
      <c r="WGS52" s="68"/>
      <c r="WGT52" s="68"/>
      <c r="WGU52" s="68"/>
      <c r="WGV52" s="68"/>
      <c r="WGW52" s="68"/>
      <c r="WGX52" s="68"/>
      <c r="WGY52" s="68"/>
      <c r="WGZ52" s="68"/>
      <c r="WHA52" s="68"/>
      <c r="WHB52" s="68"/>
      <c r="WHC52" s="68"/>
      <c r="WHD52" s="68"/>
      <c r="WHE52" s="68"/>
      <c r="WHF52" s="68"/>
      <c r="WHG52" s="68"/>
      <c r="WHH52" s="68"/>
      <c r="WHI52" s="68"/>
      <c r="WHJ52" s="68"/>
      <c r="WHK52" s="68"/>
      <c r="WHL52" s="68"/>
      <c r="WHM52" s="68"/>
      <c r="WHN52" s="68"/>
      <c r="WHO52" s="68"/>
      <c r="WHP52" s="68"/>
      <c r="WHQ52" s="68"/>
      <c r="WHR52" s="68"/>
      <c r="WHS52" s="68"/>
      <c r="WHT52" s="68"/>
      <c r="WHU52" s="68"/>
      <c r="WHV52" s="68"/>
      <c r="WHW52" s="68"/>
      <c r="WHX52" s="68"/>
      <c r="WHY52" s="68"/>
      <c r="WHZ52" s="68"/>
      <c r="WIA52" s="68"/>
      <c r="WIB52" s="68"/>
      <c r="WIC52" s="68"/>
      <c r="WID52" s="68"/>
      <c r="WIE52" s="68"/>
      <c r="WIF52" s="68"/>
      <c r="WIG52" s="68"/>
      <c r="WIH52" s="68"/>
      <c r="WII52" s="68"/>
      <c r="WIJ52" s="68"/>
      <c r="WIK52" s="68"/>
      <c r="WIL52" s="68"/>
      <c r="WIM52" s="68"/>
      <c r="WIN52" s="68"/>
      <c r="WIO52" s="68"/>
      <c r="WIP52" s="68"/>
      <c r="WIQ52" s="68"/>
      <c r="WIR52" s="68"/>
      <c r="WIS52" s="68"/>
      <c r="WIT52" s="68"/>
      <c r="WIU52" s="68"/>
      <c r="WIV52" s="68"/>
      <c r="WIW52" s="68"/>
      <c r="WIX52" s="68"/>
      <c r="WIY52" s="68"/>
      <c r="WIZ52" s="68"/>
      <c r="WJA52" s="68"/>
      <c r="WJB52" s="68"/>
      <c r="WJC52" s="68"/>
      <c r="WJD52" s="68"/>
      <c r="WJE52" s="68"/>
      <c r="WJF52" s="68"/>
      <c r="WJG52" s="68"/>
      <c r="WJH52" s="68"/>
      <c r="WJI52" s="68"/>
      <c r="WJJ52" s="68"/>
      <c r="WJK52" s="68"/>
      <c r="WJL52" s="68"/>
      <c r="WJM52" s="68"/>
      <c r="WJN52" s="68"/>
      <c r="WJO52" s="68"/>
      <c r="WJP52" s="68"/>
      <c r="WJQ52" s="68"/>
      <c r="WJR52" s="68"/>
      <c r="WJS52" s="68"/>
      <c r="WJT52" s="68"/>
      <c r="WJU52" s="68"/>
      <c r="WJV52" s="68"/>
      <c r="WJW52" s="68"/>
      <c r="WJX52" s="68"/>
      <c r="WJY52" s="68"/>
      <c r="WJZ52" s="68"/>
      <c r="WKA52" s="68"/>
      <c r="WKB52" s="68"/>
      <c r="WKC52" s="68"/>
      <c r="WKD52" s="68"/>
      <c r="WKE52" s="68"/>
      <c r="WKF52" s="68"/>
      <c r="WKG52" s="68"/>
      <c r="WKH52" s="68"/>
      <c r="WKI52" s="68"/>
      <c r="WKJ52" s="68"/>
      <c r="WKK52" s="68"/>
      <c r="WKL52" s="68"/>
      <c r="WKM52" s="68"/>
      <c r="WKN52" s="68"/>
      <c r="WKO52" s="68"/>
      <c r="WKP52" s="68"/>
      <c r="WKQ52" s="68"/>
      <c r="WKR52" s="68"/>
      <c r="WKS52" s="68"/>
      <c r="WKT52" s="68"/>
      <c r="WKU52" s="68"/>
      <c r="WKV52" s="68"/>
      <c r="WKW52" s="68"/>
      <c r="WKX52" s="68"/>
      <c r="WKY52" s="68"/>
      <c r="WKZ52" s="68"/>
      <c r="WLA52" s="68"/>
      <c r="WLB52" s="68"/>
      <c r="WLC52" s="68"/>
      <c r="WLD52" s="68"/>
      <c r="WLE52" s="68"/>
      <c r="WLF52" s="68"/>
      <c r="WLG52" s="68"/>
      <c r="WLH52" s="68"/>
      <c r="WLI52" s="68"/>
      <c r="WLJ52" s="68"/>
      <c r="WLK52" s="68"/>
      <c r="WLL52" s="68"/>
      <c r="WLM52" s="68"/>
      <c r="WLN52" s="68"/>
      <c r="WLO52" s="68"/>
      <c r="WLP52" s="68"/>
      <c r="WLQ52" s="68"/>
      <c r="WLR52" s="68"/>
      <c r="WLS52" s="68"/>
      <c r="WLT52" s="68"/>
      <c r="WLU52" s="68"/>
      <c r="WLV52" s="68"/>
      <c r="WLW52" s="68"/>
      <c r="WLX52" s="68"/>
      <c r="WLY52" s="68"/>
      <c r="WLZ52" s="68"/>
      <c r="WMA52" s="68"/>
      <c r="WMB52" s="68"/>
      <c r="WMC52" s="68"/>
      <c r="WMD52" s="68"/>
      <c r="WME52" s="68"/>
      <c r="WMF52" s="68"/>
      <c r="WMG52" s="68"/>
      <c r="WMH52" s="68"/>
      <c r="WMI52" s="68"/>
      <c r="WMJ52" s="68"/>
      <c r="WMK52" s="68"/>
      <c r="WML52" s="68"/>
      <c r="WMM52" s="68"/>
      <c r="WMN52" s="68"/>
      <c r="WMO52" s="68"/>
      <c r="WMP52" s="68"/>
      <c r="WMQ52" s="68"/>
      <c r="WMR52" s="68"/>
      <c r="WMS52" s="68"/>
      <c r="WMT52" s="68"/>
      <c r="WMU52" s="68"/>
      <c r="WMV52" s="68"/>
      <c r="WMW52" s="68"/>
      <c r="WMX52" s="68"/>
      <c r="WMY52" s="68"/>
      <c r="WMZ52" s="68"/>
      <c r="WNA52" s="68"/>
      <c r="WNB52" s="68"/>
      <c r="WNC52" s="68"/>
      <c r="WND52" s="68"/>
      <c r="WNE52" s="68"/>
      <c r="WNF52" s="68"/>
      <c r="WNG52" s="68"/>
      <c r="WNH52" s="68"/>
      <c r="WNI52" s="68"/>
      <c r="WNJ52" s="68"/>
      <c r="WNK52" s="68"/>
      <c r="WNL52" s="68"/>
      <c r="WNM52" s="68"/>
      <c r="WNN52" s="68"/>
      <c r="WNO52" s="68"/>
      <c r="WNP52" s="68"/>
      <c r="WNQ52" s="68"/>
      <c r="WNR52" s="68"/>
      <c r="WNS52" s="68"/>
      <c r="WNT52" s="68"/>
      <c r="WNU52" s="68"/>
      <c r="WNV52" s="68"/>
      <c r="WNW52" s="68"/>
      <c r="WNX52" s="68"/>
      <c r="WNY52" s="68"/>
      <c r="WNZ52" s="68"/>
      <c r="WOA52" s="68"/>
      <c r="WOB52" s="68"/>
      <c r="WOC52" s="68"/>
      <c r="WOD52" s="68"/>
      <c r="WOE52" s="68"/>
      <c r="WOF52" s="68"/>
      <c r="WOG52" s="68"/>
      <c r="WOH52" s="68"/>
      <c r="WOI52" s="68"/>
      <c r="WOJ52" s="68"/>
      <c r="WOK52" s="68"/>
      <c r="WOL52" s="68"/>
      <c r="WOM52" s="68"/>
      <c r="WON52" s="68"/>
      <c r="WOO52" s="68"/>
      <c r="WOP52" s="68"/>
      <c r="WOQ52" s="68"/>
      <c r="WOR52" s="68"/>
      <c r="WOS52" s="68"/>
      <c r="WOT52" s="68"/>
      <c r="WOU52" s="68"/>
      <c r="WOV52" s="68"/>
      <c r="WOW52" s="68"/>
      <c r="WOX52" s="68"/>
      <c r="WOY52" s="68"/>
      <c r="WOZ52" s="68"/>
      <c r="WPA52" s="68"/>
      <c r="WPB52" s="68"/>
      <c r="WPC52" s="68"/>
      <c r="WPD52" s="68"/>
      <c r="WPE52" s="68"/>
      <c r="WPF52" s="68"/>
      <c r="WPG52" s="68"/>
      <c r="WPH52" s="68"/>
      <c r="WPI52" s="68"/>
      <c r="WPJ52" s="68"/>
      <c r="WPK52" s="68"/>
      <c r="WPL52" s="68"/>
      <c r="WPM52" s="68"/>
      <c r="WPN52" s="68"/>
      <c r="WPO52" s="68"/>
      <c r="WPP52" s="68"/>
      <c r="WPQ52" s="68"/>
      <c r="WPR52" s="68"/>
      <c r="WPS52" s="68"/>
      <c r="WPT52" s="68"/>
      <c r="WPU52" s="68"/>
      <c r="WPV52" s="68"/>
      <c r="WPW52" s="68"/>
      <c r="WPX52" s="68"/>
      <c r="WPY52" s="68"/>
      <c r="WPZ52" s="68"/>
      <c r="WQA52" s="68"/>
      <c r="WQB52" s="68"/>
      <c r="WQC52" s="68"/>
      <c r="WQD52" s="68"/>
      <c r="WQE52" s="68"/>
      <c r="WQF52" s="68"/>
      <c r="WQG52" s="68"/>
      <c r="WQH52" s="68"/>
      <c r="WQI52" s="68"/>
      <c r="WQJ52" s="68"/>
      <c r="WQK52" s="68"/>
      <c r="WQL52" s="68"/>
      <c r="WQM52" s="68"/>
      <c r="WQN52" s="68"/>
      <c r="WQO52" s="68"/>
      <c r="WQP52" s="68"/>
      <c r="WQQ52" s="68"/>
      <c r="WQR52" s="68"/>
      <c r="WQS52" s="68"/>
      <c r="WQT52" s="68"/>
      <c r="WQU52" s="68"/>
      <c r="WQV52" s="68"/>
      <c r="WQW52" s="68"/>
      <c r="WQX52" s="68"/>
      <c r="WQY52" s="68"/>
      <c r="WQZ52" s="68"/>
      <c r="WRA52" s="68"/>
      <c r="WRB52" s="68"/>
      <c r="WRC52" s="68"/>
      <c r="WRD52" s="68"/>
      <c r="WRE52" s="68"/>
      <c r="WRF52" s="68"/>
      <c r="WRG52" s="68"/>
      <c r="WRH52" s="68"/>
      <c r="WRI52" s="68"/>
      <c r="WRJ52" s="68"/>
      <c r="WRK52" s="68"/>
      <c r="WRL52" s="68"/>
      <c r="WRM52" s="68"/>
      <c r="WRN52" s="68"/>
      <c r="WRO52" s="68"/>
      <c r="WRP52" s="68"/>
      <c r="WRQ52" s="68"/>
      <c r="WRR52" s="68"/>
      <c r="WRS52" s="68"/>
      <c r="WRT52" s="68"/>
      <c r="WRU52" s="68"/>
      <c r="WRV52" s="68"/>
      <c r="WRW52" s="68"/>
      <c r="WRX52" s="68"/>
      <c r="WRY52" s="68"/>
      <c r="WRZ52" s="68"/>
      <c r="WSA52" s="68"/>
      <c r="WSB52" s="68"/>
      <c r="WSC52" s="68"/>
      <c r="WSD52" s="68"/>
      <c r="WSE52" s="68"/>
      <c r="WSF52" s="68"/>
      <c r="WSG52" s="68"/>
      <c r="WSH52" s="68"/>
      <c r="WSI52" s="68"/>
      <c r="WSJ52" s="68"/>
      <c r="WSK52" s="68"/>
      <c r="WSL52" s="68"/>
      <c r="WSM52" s="68"/>
      <c r="WSN52" s="68"/>
      <c r="WSO52" s="68"/>
      <c r="WSP52" s="68"/>
      <c r="WSQ52" s="68"/>
      <c r="WSR52" s="68"/>
      <c r="WSS52" s="68"/>
      <c r="WST52" s="68"/>
      <c r="WSU52" s="68"/>
      <c r="WSV52" s="68"/>
      <c r="WSW52" s="68"/>
      <c r="WSX52" s="68"/>
      <c r="WSY52" s="68"/>
      <c r="WSZ52" s="68"/>
      <c r="WTA52" s="68"/>
      <c r="WTB52" s="68"/>
      <c r="WTC52" s="68"/>
      <c r="WTD52" s="68"/>
      <c r="WTE52" s="68"/>
      <c r="WTF52" s="68"/>
      <c r="WTG52" s="68"/>
      <c r="WTH52" s="68"/>
      <c r="WTI52" s="68"/>
      <c r="WTJ52" s="68"/>
      <c r="WTK52" s="68"/>
      <c r="WTL52" s="68"/>
      <c r="WTM52" s="68"/>
      <c r="WTN52" s="68"/>
      <c r="WTO52" s="68"/>
      <c r="WTP52" s="68"/>
      <c r="WTQ52" s="68"/>
      <c r="WTR52" s="68"/>
      <c r="WTS52" s="68"/>
      <c r="WTT52" s="68"/>
      <c r="WTU52" s="68"/>
      <c r="WTV52" s="68"/>
      <c r="WTW52" s="68"/>
      <c r="WTX52" s="68"/>
      <c r="WTY52" s="68"/>
      <c r="WTZ52" s="68"/>
      <c r="WUA52" s="68"/>
      <c r="WUB52" s="68"/>
      <c r="WUC52" s="68"/>
      <c r="WUD52" s="68"/>
      <c r="WUE52" s="68"/>
      <c r="WUF52" s="68"/>
      <c r="WUG52" s="68"/>
      <c r="WUH52" s="68"/>
      <c r="WUI52" s="68"/>
      <c r="WUJ52" s="68"/>
      <c r="WUK52" s="68"/>
      <c r="WUL52" s="68"/>
      <c r="WUM52" s="68"/>
      <c r="WUN52" s="68"/>
      <c r="WUO52" s="68"/>
      <c r="WUP52" s="68"/>
      <c r="WUQ52" s="68"/>
      <c r="WUR52" s="68"/>
      <c r="WUS52" s="68"/>
      <c r="WUT52" s="68"/>
      <c r="WUU52" s="68"/>
      <c r="WUV52" s="68"/>
      <c r="WUW52" s="68"/>
      <c r="WUX52" s="68"/>
      <c r="WUY52" s="68"/>
      <c r="WUZ52" s="68"/>
      <c r="WVA52" s="68"/>
      <c r="WVB52" s="68"/>
      <c r="WVC52" s="68"/>
      <c r="WVD52" s="68"/>
      <c r="WVE52" s="68"/>
      <c r="WVF52" s="68"/>
      <c r="WVG52" s="68"/>
      <c r="WVH52" s="68"/>
      <c r="WVI52" s="68"/>
      <c r="WVJ52" s="68"/>
      <c r="WVK52" s="68"/>
      <c r="WVL52" s="68"/>
      <c r="WVM52" s="68"/>
      <c r="WVN52" s="68"/>
      <c r="WVO52" s="68"/>
      <c r="WVP52" s="68"/>
      <c r="WVQ52" s="68"/>
      <c r="WVR52" s="68"/>
      <c r="WVS52" s="68"/>
      <c r="WVT52" s="68"/>
      <c r="WVU52" s="68"/>
      <c r="WVV52" s="68"/>
      <c r="WVW52" s="68"/>
      <c r="WVX52" s="68"/>
      <c r="WVY52" s="68"/>
      <c r="WVZ52" s="68"/>
      <c r="WWA52" s="68"/>
      <c r="WWB52" s="68"/>
      <c r="WWC52" s="68"/>
      <c r="WWD52" s="68"/>
      <c r="WWE52" s="68"/>
      <c r="WWF52" s="68"/>
      <c r="WWG52" s="68"/>
      <c r="WWH52" s="68"/>
      <c r="WWI52" s="68"/>
      <c r="WWJ52" s="68"/>
      <c r="WWK52" s="68"/>
      <c r="WWL52" s="68"/>
      <c r="WWM52" s="68"/>
      <c r="WWN52" s="68"/>
      <c r="WWO52" s="68"/>
      <c r="WWP52" s="68"/>
      <c r="WWQ52" s="68"/>
      <c r="WWR52" s="68"/>
      <c r="WWS52" s="68"/>
      <c r="WWT52" s="68"/>
      <c r="WWU52" s="68"/>
      <c r="WWV52" s="68"/>
      <c r="WWW52" s="68"/>
      <c r="WWX52" s="68"/>
      <c r="WWY52" s="68"/>
      <c r="WWZ52" s="68"/>
      <c r="WXA52" s="68"/>
      <c r="WXB52" s="68"/>
      <c r="WXC52" s="68"/>
      <c r="WXD52" s="68"/>
      <c r="WXE52" s="68"/>
      <c r="WXF52" s="68"/>
      <c r="WXG52" s="68"/>
      <c r="WXH52" s="68"/>
      <c r="WXI52" s="68"/>
      <c r="WXJ52" s="68"/>
      <c r="WXK52" s="68"/>
      <c r="WXL52" s="68"/>
      <c r="WXM52" s="68"/>
      <c r="WXN52" s="68"/>
      <c r="WXO52" s="68"/>
      <c r="WXP52" s="68"/>
      <c r="WXQ52" s="68"/>
      <c r="WXR52" s="68"/>
      <c r="WXS52" s="68"/>
      <c r="WXT52" s="68"/>
      <c r="WXU52" s="68"/>
      <c r="WXV52" s="68"/>
      <c r="WXW52" s="68"/>
      <c r="WXX52" s="68"/>
      <c r="WXY52" s="68"/>
      <c r="WXZ52" s="68"/>
      <c r="WYA52" s="68"/>
      <c r="WYB52" s="68"/>
      <c r="WYC52" s="68"/>
      <c r="WYD52" s="68"/>
      <c r="WYE52" s="68"/>
      <c r="WYF52" s="68"/>
      <c r="WYG52" s="68"/>
      <c r="WYH52" s="68"/>
      <c r="WYI52" s="68"/>
      <c r="WYJ52" s="68"/>
      <c r="WYK52" s="68"/>
      <c r="WYL52" s="68"/>
      <c r="WYM52" s="68"/>
      <c r="WYN52" s="68"/>
      <c r="WYO52" s="68"/>
      <c r="WYP52" s="68"/>
      <c r="WYQ52" s="68"/>
      <c r="WYR52" s="68"/>
      <c r="WYS52" s="68"/>
      <c r="WYT52" s="68"/>
      <c r="WYU52" s="68"/>
      <c r="WYV52" s="68"/>
      <c r="WYW52" s="68"/>
      <c r="WYX52" s="68"/>
      <c r="WYY52" s="68"/>
      <c r="WYZ52" s="68"/>
      <c r="WZA52" s="68"/>
      <c r="WZB52" s="68"/>
    </row>
    <row r="53" spans="1:16226" ht="20.25" x14ac:dyDescent="0.25">
      <c r="A53" s="171" t="s">
        <v>67</v>
      </c>
      <c r="B53" s="171"/>
      <c r="C53" s="171"/>
      <c r="D53" s="171"/>
      <c r="E53" s="171"/>
      <c r="F53" s="171"/>
      <c r="G53" s="171"/>
      <c r="H53" s="171"/>
      <c r="I53" s="171"/>
    </row>
    <row r="54" spans="1:16226" ht="42.75" customHeight="1" x14ac:dyDescent="0.25">
      <c r="A54" s="27" t="s">
        <v>68</v>
      </c>
      <c r="B54" s="27" t="s">
        <v>4</v>
      </c>
      <c r="C54" s="127" t="s">
        <v>113</v>
      </c>
      <c r="D54" s="128"/>
      <c r="E54" s="128"/>
      <c r="F54" s="128"/>
      <c r="G54" s="128"/>
      <c r="H54" s="128"/>
      <c r="I54" s="129"/>
    </row>
    <row r="55" spans="1:16226" ht="20.25" x14ac:dyDescent="0.25">
      <c r="A55" s="82" t="s">
        <v>69</v>
      </c>
      <c r="B55" s="82" t="s">
        <v>4</v>
      </c>
      <c r="C55" s="130" t="s">
        <v>293</v>
      </c>
      <c r="D55" s="130"/>
      <c r="E55" s="130"/>
      <c r="F55" s="87" t="s">
        <v>289</v>
      </c>
      <c r="G55" s="86"/>
      <c r="H55" s="131">
        <v>45492</v>
      </c>
      <c r="I55" s="132"/>
    </row>
    <row r="56" spans="1:16226" ht="42.75" customHeight="1" x14ac:dyDescent="0.25">
      <c r="A56" s="82" t="s">
        <v>271</v>
      </c>
      <c r="B56" s="82" t="s">
        <v>4</v>
      </c>
      <c r="C56" s="130" t="s">
        <v>290</v>
      </c>
      <c r="D56" s="130"/>
      <c r="E56" s="130"/>
      <c r="F56" s="87" t="s">
        <v>289</v>
      </c>
      <c r="G56" s="86"/>
      <c r="H56" s="131">
        <v>44651</v>
      </c>
      <c r="I56" s="132"/>
    </row>
    <row r="57" spans="1:16226" ht="42.75" customHeight="1" x14ac:dyDescent="0.25">
      <c r="A57" s="82" t="s">
        <v>291</v>
      </c>
      <c r="B57" s="82" t="s">
        <v>4</v>
      </c>
      <c r="C57" s="130" t="s">
        <v>288</v>
      </c>
      <c r="D57" s="130"/>
      <c r="E57" s="130"/>
      <c r="F57" s="87" t="s">
        <v>289</v>
      </c>
      <c r="G57" s="86"/>
      <c r="H57" s="131">
        <v>45152</v>
      </c>
      <c r="I57" s="132"/>
    </row>
    <row r="58" spans="1:16226" ht="42.75" customHeight="1" x14ac:dyDescent="0.25">
      <c r="A58" s="82" t="s">
        <v>292</v>
      </c>
      <c r="B58" s="82" t="s">
        <v>4</v>
      </c>
      <c r="C58" s="130" t="s">
        <v>293</v>
      </c>
      <c r="D58" s="130"/>
      <c r="E58" s="130"/>
      <c r="F58" s="87" t="s">
        <v>289</v>
      </c>
      <c r="G58" s="86"/>
      <c r="H58" s="131">
        <v>45492</v>
      </c>
      <c r="I58" s="132"/>
    </row>
    <row r="59" spans="1:16226" ht="63.75" customHeight="1" x14ac:dyDescent="0.25">
      <c r="A59" s="82" t="s">
        <v>296</v>
      </c>
      <c r="B59" s="82" t="s">
        <v>4</v>
      </c>
      <c r="C59" s="130" t="s">
        <v>297</v>
      </c>
      <c r="D59" s="130"/>
      <c r="E59" s="130"/>
      <c r="F59" s="83" t="s">
        <v>294</v>
      </c>
      <c r="G59" s="82" t="s">
        <v>4</v>
      </c>
      <c r="H59" s="131">
        <v>44651</v>
      </c>
      <c r="I59" s="132"/>
    </row>
    <row r="60" spans="1:16226" ht="86.25" customHeight="1" x14ac:dyDescent="0.25">
      <c r="A60" s="27" t="s">
        <v>295</v>
      </c>
      <c r="B60" s="27" t="s">
        <v>4</v>
      </c>
      <c r="C60" s="130" t="s">
        <v>298</v>
      </c>
      <c r="D60" s="130"/>
      <c r="E60" s="130"/>
      <c r="F60" s="83" t="s">
        <v>294</v>
      </c>
      <c r="G60" s="27" t="s">
        <v>4</v>
      </c>
      <c r="H60" s="131">
        <v>45152</v>
      </c>
      <c r="I60" s="132"/>
    </row>
    <row r="61" spans="1:16226" ht="46.5" hidden="1" customHeight="1" x14ac:dyDescent="0.25">
      <c r="A61" s="110" t="s">
        <v>70</v>
      </c>
      <c r="B61" s="110" t="s">
        <v>4</v>
      </c>
      <c r="C61" s="179" t="s">
        <v>192</v>
      </c>
      <c r="D61" s="179"/>
      <c r="E61" s="179"/>
      <c r="F61" s="110" t="s">
        <v>71</v>
      </c>
      <c r="G61" s="110" t="s">
        <v>4</v>
      </c>
      <c r="H61" s="179" t="s">
        <v>192</v>
      </c>
      <c r="I61" s="179"/>
    </row>
    <row r="62" spans="1:16226" ht="40.5" hidden="1" customHeight="1" x14ac:dyDescent="0.25">
      <c r="A62" s="27" t="s">
        <v>72</v>
      </c>
      <c r="B62" s="27" t="s">
        <v>4</v>
      </c>
      <c r="C62" s="130" t="s">
        <v>112</v>
      </c>
      <c r="D62" s="130"/>
      <c r="E62" s="130"/>
      <c r="F62" s="27" t="s">
        <v>73</v>
      </c>
      <c r="G62" s="27" t="s">
        <v>4</v>
      </c>
      <c r="H62" s="130"/>
      <c r="I62" s="130"/>
    </row>
    <row r="63" spans="1:16226" ht="86.25" customHeight="1" x14ac:dyDescent="0.25">
      <c r="A63" s="82" t="s">
        <v>299</v>
      </c>
      <c r="B63" s="82" t="s">
        <v>4</v>
      </c>
      <c r="C63" s="130" t="s">
        <v>300</v>
      </c>
      <c r="D63" s="130"/>
      <c r="E63" s="130"/>
      <c r="F63" s="83" t="s">
        <v>294</v>
      </c>
      <c r="G63" s="82" t="s">
        <v>4</v>
      </c>
      <c r="H63" s="131">
        <v>45492</v>
      </c>
      <c r="I63" s="132"/>
    </row>
    <row r="64" spans="1:16226" ht="20.25" x14ac:dyDescent="0.25">
      <c r="A64" s="125" t="s">
        <v>326</v>
      </c>
      <c r="B64" s="98" t="s">
        <v>4</v>
      </c>
      <c r="C64" s="130" t="s">
        <v>325</v>
      </c>
      <c r="D64" s="130"/>
      <c r="E64" s="130"/>
      <c r="F64" s="99" t="s">
        <v>294</v>
      </c>
      <c r="G64" s="98" t="s">
        <v>4</v>
      </c>
      <c r="H64" s="131">
        <v>45028</v>
      </c>
      <c r="I64" s="132"/>
    </row>
    <row r="65" spans="1:11" ht="151.5" customHeight="1" x14ac:dyDescent="0.25">
      <c r="A65" s="126"/>
      <c r="B65" s="101"/>
      <c r="C65" s="127" t="s">
        <v>327</v>
      </c>
      <c r="D65" s="128"/>
      <c r="E65" s="128"/>
      <c r="F65" s="128"/>
      <c r="G65" s="128"/>
      <c r="H65" s="128"/>
      <c r="I65" s="129"/>
    </row>
    <row r="66" spans="1:11" s="1" customFormat="1" ht="21" thickBot="1" x14ac:dyDescent="0.3">
      <c r="A66" s="125" t="s">
        <v>329</v>
      </c>
      <c r="B66" s="101" t="s">
        <v>4</v>
      </c>
      <c r="C66" s="130" t="s">
        <v>330</v>
      </c>
      <c r="D66" s="130"/>
      <c r="E66" s="130"/>
      <c r="F66" s="102" t="s">
        <v>294</v>
      </c>
      <c r="G66" s="101" t="s">
        <v>4</v>
      </c>
      <c r="H66" s="131">
        <v>44371</v>
      </c>
      <c r="I66" s="132"/>
      <c r="J66" s="78" t="s">
        <v>283</v>
      </c>
    </row>
    <row r="67" spans="1:11" s="1" customFormat="1" ht="40.5" customHeight="1" x14ac:dyDescent="0.3">
      <c r="A67" s="126"/>
      <c r="B67" s="101"/>
      <c r="C67" s="127" t="s">
        <v>334</v>
      </c>
      <c r="D67" s="128"/>
      <c r="E67" s="128"/>
      <c r="F67" s="128"/>
      <c r="G67" s="128"/>
      <c r="H67" s="128"/>
      <c r="I67" s="129"/>
      <c r="J67" s="73"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","0")))&amp;(IF(C73=0%,"",IF(C73=K72,"Footing work is process",IF(C73=K73,"Footing work Completed",IF(C73=K74,"1st Basement Completed",IF(C73=K75,"1st &amp; 2nd Basement Completed",IF(C73=K76,"1st to 3rd Basement Completed",IF(C73=K77,"1st to 4th Basement Completed",IF(C73=K78,"Plinth work is process",IF(C73=K79,"Plinth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Slab, Brickwork, Internal Plaster, External Plaster, External Plumbing, Elevation and Waterproofing upto 24 Floor, Flooring &amp; Fitting upto 21 Floor, Wooden Work upto 17 Floor Completed</v>
      </c>
      <c r="K67" s="39"/>
    </row>
    <row r="68" spans="1:11" s="1" customFormat="1" ht="20.25" x14ac:dyDescent="0.3">
      <c r="A68" s="171" t="s">
        <v>74</v>
      </c>
      <c r="B68" s="171"/>
      <c r="C68" s="171"/>
      <c r="D68" s="171"/>
      <c r="E68" s="171"/>
      <c r="F68" s="171"/>
      <c r="G68" s="171"/>
      <c r="H68" s="171"/>
      <c r="I68" s="171"/>
      <c r="J68" s="74" t="s">
        <v>151</v>
      </c>
      <c r="K68" s="39"/>
    </row>
    <row r="69" spans="1:11" s="1" customFormat="1" ht="20.25" customHeight="1" x14ac:dyDescent="0.3">
      <c r="A69" s="193" t="str">
        <f>CONCATENATE((IF(OR(A45="",A45="NA"),"",A45)),"= ",(IF(OR(E45="",E45="NA"),"",E45)),".")</f>
        <v>Sector 2A - Wing A = 2B + G/St + 2P + 1st to 33rd Floor.</v>
      </c>
      <c r="B69" s="193"/>
      <c r="C69" s="193"/>
      <c r="D69" s="194" t="s">
        <v>4</v>
      </c>
      <c r="E69" s="72" t="s">
        <v>145</v>
      </c>
      <c r="F69" s="197" t="s">
        <v>131</v>
      </c>
      <c r="G69" s="197"/>
      <c r="H69" s="72" t="s">
        <v>146</v>
      </c>
      <c r="I69" s="72" t="s">
        <v>147</v>
      </c>
      <c r="J69" s="75" t="s">
        <v>162</v>
      </c>
      <c r="K69" s="40">
        <f ca="1">I70*25%</f>
        <v>8.25</v>
      </c>
    </row>
    <row r="70" spans="1:11" s="1" customFormat="1" ht="20.25" customHeight="1" x14ac:dyDescent="0.3">
      <c r="A70" s="193"/>
      <c r="B70" s="193"/>
      <c r="C70" s="193"/>
      <c r="D70" s="194"/>
      <c r="E70" s="72">
        <v>2</v>
      </c>
      <c r="F70" s="197">
        <v>1</v>
      </c>
      <c r="G70" s="197"/>
      <c r="H70" s="72">
        <v>2</v>
      </c>
      <c r="I70" s="72">
        <f ca="1">--TRIM(RIGHT(SUBSTITUTE(LEFT(A69,_xlfn.AGGREGATE(16,6,FIND({0,1,2,3,4,5,6,7,8,9},A69,ROW(INDIRECT("1:"&amp;LEN(A69)))),1))," ",REPT(" ",LEN(A69))),LEN(A69)))</f>
        <v>33</v>
      </c>
      <c r="J70" s="75" t="s">
        <v>152</v>
      </c>
      <c r="K70" s="76">
        <f ca="1">I70*50%</f>
        <v>16.5</v>
      </c>
    </row>
    <row r="71" spans="1:11" s="1" customFormat="1" ht="20.25" x14ac:dyDescent="0.3">
      <c r="A71" s="200" t="s">
        <v>149</v>
      </c>
      <c r="B71" s="200"/>
      <c r="C71" s="200" t="s">
        <v>160</v>
      </c>
      <c r="D71" s="200"/>
      <c r="E71" s="70" t="s">
        <v>161</v>
      </c>
      <c r="F71" s="200" t="s">
        <v>150</v>
      </c>
      <c r="G71" s="200"/>
      <c r="H71" s="47" t="s">
        <v>148</v>
      </c>
      <c r="I71" s="47"/>
      <c r="J71" s="75" t="s">
        <v>153</v>
      </c>
      <c r="K71" s="76">
        <f ca="1">I70</f>
        <v>33</v>
      </c>
    </row>
    <row r="72" spans="1:11" s="1" customFormat="1" ht="21" customHeight="1" x14ac:dyDescent="0.35">
      <c r="A72" s="199" t="s">
        <v>163</v>
      </c>
      <c r="B72" s="199"/>
      <c r="C72" s="197">
        <f ca="1">K71</f>
        <v>33</v>
      </c>
      <c r="D72" s="197"/>
      <c r="E72" s="71">
        <f ca="1">((100/I70)*C72)/100</f>
        <v>1</v>
      </c>
      <c r="F72" s="199">
        <f ca="1">(((C72/I70*5)+(C73/I70*20)+(25/(F70+H70+I70)*C74)+(5/(I70)*C75)+(2.5/(I70)*C76)+(2.5/(I70)*C77)+(5/I70*C78)+(10/I70*C79)+(2.5/I70*C80)+(2.5/I70*C81)+(10/I70*C82)+(10/I70*C83))/100)</f>
        <v>0.71287878787878778</v>
      </c>
      <c r="G72" s="199"/>
      <c r="H72" s="199" t="str">
        <f ca="1">J67</f>
        <v>Excavation work Completed. Plinth work completed, RCC Slab, Brickwork, Internal Plaster, External Plaster, External Plumbing, Elevation and Waterproofing upto 24 Floor, Flooring &amp; Fitting upto 21 Floor, Wooden Work upto 17 Floor Completed</v>
      </c>
      <c r="I72" s="199"/>
      <c r="J72" s="75" t="s">
        <v>154</v>
      </c>
      <c r="K72" s="44">
        <f ca="1">(IF(E70&gt;1,(I70/(E70+2)),I70*0.2))</f>
        <v>8.25</v>
      </c>
    </row>
    <row r="73" spans="1:11" s="1" customFormat="1" ht="21" customHeight="1" x14ac:dyDescent="0.35">
      <c r="A73" s="199" t="s">
        <v>132</v>
      </c>
      <c r="B73" s="199"/>
      <c r="C73" s="198">
        <f ca="1">K79</f>
        <v>33</v>
      </c>
      <c r="D73" s="197"/>
      <c r="E73" s="71">
        <f ca="1">((100/I70)*C73)/100</f>
        <v>1</v>
      </c>
      <c r="F73" s="199"/>
      <c r="G73" s="199"/>
      <c r="H73" s="199"/>
      <c r="I73" s="199"/>
      <c r="J73" s="75" t="s">
        <v>155</v>
      </c>
      <c r="K73" s="44">
        <f ca="1">(IF(E70&gt;1,(I70/(E70+2)+K72),I70*0.2+K72))</f>
        <v>16.5</v>
      </c>
    </row>
    <row r="74" spans="1:11" s="1" customFormat="1" ht="21" customHeight="1" x14ac:dyDescent="0.35">
      <c r="A74" s="199" t="s">
        <v>164</v>
      </c>
      <c r="B74" s="199"/>
      <c r="C74" s="197">
        <v>36</v>
      </c>
      <c r="D74" s="197"/>
      <c r="E74" s="71">
        <f ca="1">((100/(F70+H70+I70))*C74)/100</f>
        <v>1</v>
      </c>
      <c r="F74" s="199"/>
      <c r="G74" s="199"/>
      <c r="H74" s="199"/>
      <c r="I74" s="199"/>
      <c r="J74" s="75" t="s">
        <v>167</v>
      </c>
      <c r="K74" s="44">
        <f ca="1">(IF(E70&gt;1,(I70/(E70+2)+K73),0))</f>
        <v>24.75</v>
      </c>
    </row>
    <row r="75" spans="1:11" s="1" customFormat="1" ht="21" customHeight="1" x14ac:dyDescent="0.35">
      <c r="A75" s="199" t="s">
        <v>165</v>
      </c>
      <c r="B75" s="199"/>
      <c r="C75" s="197">
        <f>C74-H70-F70</f>
        <v>33</v>
      </c>
      <c r="D75" s="197"/>
      <c r="E75" s="71">
        <f ca="1">((100/I70)*C75)/100</f>
        <v>1</v>
      </c>
      <c r="F75" s="199"/>
      <c r="G75" s="199"/>
      <c r="H75" s="199"/>
      <c r="I75" s="199"/>
      <c r="J75" s="75" t="s">
        <v>168</v>
      </c>
      <c r="K75" s="44">
        <f>(IF(E70&gt;2,(I70/(E70+2)+K74),0))</f>
        <v>0</v>
      </c>
    </row>
    <row r="76" spans="1:11" s="1" customFormat="1" ht="21" x14ac:dyDescent="0.35">
      <c r="A76" s="195" t="s">
        <v>166</v>
      </c>
      <c r="B76" s="196"/>
      <c r="C76" s="198">
        <v>33</v>
      </c>
      <c r="D76" s="198"/>
      <c r="E76" s="71">
        <f ca="1">((100/I70)*C76)/100</f>
        <v>1</v>
      </c>
      <c r="F76" s="199"/>
      <c r="G76" s="199"/>
      <c r="H76" s="199"/>
      <c r="I76" s="199"/>
      <c r="J76" s="75" t="s">
        <v>170</v>
      </c>
      <c r="K76" s="45">
        <f>(IF(E70&gt;3,(I70/(E70+2)+K75),0))</f>
        <v>0</v>
      </c>
    </row>
    <row r="77" spans="1:11" s="1" customFormat="1" ht="21" x14ac:dyDescent="0.35">
      <c r="A77" s="195" t="s">
        <v>279</v>
      </c>
      <c r="B77" s="196"/>
      <c r="C77" s="198">
        <f>C76</f>
        <v>33</v>
      </c>
      <c r="D77" s="198"/>
      <c r="E77" s="71">
        <f ca="1">((100/I70)*C77)/100</f>
        <v>1</v>
      </c>
      <c r="F77" s="199"/>
      <c r="G77" s="199"/>
      <c r="H77" s="199"/>
      <c r="I77" s="199"/>
      <c r="J77" s="75" t="s">
        <v>171</v>
      </c>
      <c r="K77" s="44">
        <f>(IF(E70&gt;4,(I70/(E70+2)+K76),0))</f>
        <v>0</v>
      </c>
    </row>
    <row r="78" spans="1:11" s="1" customFormat="1" ht="64.5" customHeight="1" x14ac:dyDescent="0.35">
      <c r="A78" s="195" t="s">
        <v>280</v>
      </c>
      <c r="B78" s="196"/>
      <c r="C78" s="197">
        <v>24</v>
      </c>
      <c r="D78" s="197"/>
      <c r="E78" s="71">
        <f ca="1">((100/(I70))*C78)/100</f>
        <v>0.72727272727272718</v>
      </c>
      <c r="F78" s="199"/>
      <c r="G78" s="199"/>
      <c r="H78" s="199"/>
      <c r="I78" s="199"/>
      <c r="J78" s="75" t="s">
        <v>156</v>
      </c>
      <c r="K78" s="44">
        <f>(IF(E70=1,(I70/(E70+3)+K73),IF(E70=0,(I70*0.3+K73),IF(E70&gt;1,0))))</f>
        <v>0</v>
      </c>
    </row>
    <row r="79" spans="1:11" s="1" customFormat="1" ht="21.75" thickBot="1" x14ac:dyDescent="0.4">
      <c r="A79" s="199" t="s">
        <v>169</v>
      </c>
      <c r="B79" s="199"/>
      <c r="C79" s="197">
        <v>21</v>
      </c>
      <c r="D79" s="197"/>
      <c r="E79" s="71">
        <f ca="1">((100/(I70))*C79)/100</f>
        <v>0.63636363636363635</v>
      </c>
      <c r="F79" s="199"/>
      <c r="G79" s="199"/>
      <c r="H79" s="199"/>
      <c r="I79" s="199"/>
      <c r="J79" s="77" t="s">
        <v>157</v>
      </c>
      <c r="K79" s="46">
        <f ca="1">(IF(E70&gt;1.5,(I70/(E70+2)+K73+MAX(0,K74-K73)+MAX(0,K75-K74)+MAX(0,K76-K75)+MAX(0,K77-K76)+MAX(0,K78-K77)),IF(E70=1,(I70/(E70+3)+K78),IF(E70=0,I70*0.3+K78))))</f>
        <v>33</v>
      </c>
    </row>
    <row r="80" spans="1:11" s="1" customFormat="1" ht="20.25" x14ac:dyDescent="0.25">
      <c r="A80" s="199" t="s">
        <v>281</v>
      </c>
      <c r="B80" s="199"/>
      <c r="C80" s="197">
        <v>17</v>
      </c>
      <c r="D80" s="197"/>
      <c r="E80" s="71">
        <f ca="1">((100/I70)*C80)/100</f>
        <v>0.51515151515151514</v>
      </c>
      <c r="F80" s="199"/>
      <c r="G80" s="199"/>
      <c r="H80" s="199"/>
      <c r="I80" s="199"/>
    </row>
    <row r="81" spans="1:11" s="1" customFormat="1" ht="20.25" x14ac:dyDescent="0.25">
      <c r="A81" s="199" t="s">
        <v>282</v>
      </c>
      <c r="B81" s="199"/>
      <c r="C81" s="197">
        <v>0</v>
      </c>
      <c r="D81" s="197"/>
      <c r="E81" s="71">
        <f ca="1">((100/I70)*C81)/100</f>
        <v>0</v>
      </c>
      <c r="F81" s="199"/>
      <c r="G81" s="199"/>
      <c r="H81" s="199"/>
      <c r="I81" s="199"/>
    </row>
    <row r="82" spans="1:11" s="1" customFormat="1" ht="21" thickBot="1" x14ac:dyDescent="0.3">
      <c r="A82" s="199" t="s">
        <v>172</v>
      </c>
      <c r="B82" s="199"/>
      <c r="C82" s="197">
        <v>0</v>
      </c>
      <c r="D82" s="197"/>
      <c r="E82" s="71">
        <f ca="1">((100/(I70))*C82)/100</f>
        <v>0</v>
      </c>
      <c r="F82" s="199"/>
      <c r="G82" s="199"/>
      <c r="H82" s="199"/>
      <c r="I82" s="199"/>
    </row>
    <row r="83" spans="1:11" s="1" customFormat="1" ht="20.25" customHeight="1" x14ac:dyDescent="0.3">
      <c r="A83" s="199" t="s">
        <v>173</v>
      </c>
      <c r="B83" s="199"/>
      <c r="C83" s="197">
        <v>0</v>
      </c>
      <c r="D83" s="197"/>
      <c r="E83" s="71">
        <f ca="1">((100/(I70))*C83)/100</f>
        <v>0</v>
      </c>
      <c r="F83" s="199"/>
      <c r="G83" s="199"/>
      <c r="H83" s="199"/>
      <c r="I83" s="199"/>
      <c r="J83" s="73"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","0")))&amp;(IF(C89=0%,"",IF(C89=K88,"Footing work is process",IF(C89=K89,"Footing work Completed",IF(C89=K90,"1st Basement Completed",IF(C89=K91,"1st &amp; 2nd Basement Completed",IF(C89=K92,"1st to 3rd Basement Completed",IF(C89=K93,"1st to 4th Basement Completed",IF(C89=K94,"Plinth work is process",IF(C89=K95,"Plinth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Slab, Brickwork, Internal Plaster, External Plaster, External Plumbing, Elevation and Waterproofing upto 22 Floor, Flooring &amp; Fitting upto 20 Floor, Wooden Work upto 12 Floor Completed</v>
      </c>
      <c r="K83" s="39"/>
    </row>
    <row r="84" spans="1:11" s="1" customFormat="1" ht="20.25" x14ac:dyDescent="0.3">
      <c r="A84" s="171" t="s">
        <v>74</v>
      </c>
      <c r="B84" s="171"/>
      <c r="C84" s="171"/>
      <c r="D84" s="171"/>
      <c r="E84" s="171"/>
      <c r="F84" s="171"/>
      <c r="G84" s="171"/>
      <c r="H84" s="171"/>
      <c r="I84" s="171"/>
      <c r="J84" s="74" t="s">
        <v>151</v>
      </c>
      <c r="K84" s="39"/>
    </row>
    <row r="85" spans="1:11" s="1" customFormat="1" ht="20.25" customHeight="1" x14ac:dyDescent="0.3">
      <c r="A85" s="193" t="str">
        <f>CONCATENATE((IF(OR(A46="",A4="NA"),"",A46)),"= ",(IF(OR(E46="",E46="NA"),"",E46)),".")</f>
        <v>Sector 2A - Wing B = 2B + G/St + 2P + 1st to 33rd Floor.</v>
      </c>
      <c r="B85" s="193"/>
      <c r="C85" s="193"/>
      <c r="D85" s="194" t="s">
        <v>4</v>
      </c>
      <c r="E85" s="72" t="s">
        <v>145</v>
      </c>
      <c r="F85" s="197" t="s">
        <v>131</v>
      </c>
      <c r="G85" s="197"/>
      <c r="H85" s="72" t="s">
        <v>146</v>
      </c>
      <c r="I85" s="72" t="s">
        <v>147</v>
      </c>
      <c r="J85" s="75" t="s">
        <v>162</v>
      </c>
      <c r="K85" s="40">
        <f ca="1">I86*25%</f>
        <v>8.25</v>
      </c>
    </row>
    <row r="86" spans="1:11" s="1" customFormat="1" ht="20.25" customHeight="1" x14ac:dyDescent="0.3">
      <c r="A86" s="193"/>
      <c r="B86" s="193"/>
      <c r="C86" s="193"/>
      <c r="D86" s="194"/>
      <c r="E86" s="72">
        <v>2</v>
      </c>
      <c r="F86" s="197">
        <v>1</v>
      </c>
      <c r="G86" s="197"/>
      <c r="H86" s="72">
        <v>2</v>
      </c>
      <c r="I86" s="72">
        <f ca="1">--TRIM(RIGHT(SUBSTITUTE(LEFT(A85,_xlfn.AGGREGATE(16,6,FIND({0,1,2,3,4,5,6,7,8,9},A85,ROW(INDIRECT("1:"&amp;LEN(A85)))),1))," ",REPT(" ",LEN(A85))),LEN(A85)))</f>
        <v>33</v>
      </c>
      <c r="J86" s="75" t="s">
        <v>152</v>
      </c>
      <c r="K86" s="76">
        <f ca="1">I86*50%</f>
        <v>16.5</v>
      </c>
    </row>
    <row r="87" spans="1:11" s="1" customFormat="1" ht="20.25" x14ac:dyDescent="0.3">
      <c r="A87" s="200" t="s">
        <v>149</v>
      </c>
      <c r="B87" s="200"/>
      <c r="C87" s="200" t="s">
        <v>160</v>
      </c>
      <c r="D87" s="200"/>
      <c r="E87" s="70" t="s">
        <v>161</v>
      </c>
      <c r="F87" s="200" t="s">
        <v>150</v>
      </c>
      <c r="G87" s="200"/>
      <c r="H87" s="47" t="s">
        <v>148</v>
      </c>
      <c r="I87" s="47"/>
      <c r="J87" s="75" t="s">
        <v>153</v>
      </c>
      <c r="K87" s="76">
        <f ca="1">I86</f>
        <v>33</v>
      </c>
    </row>
    <row r="88" spans="1:11" s="1" customFormat="1" ht="21" customHeight="1" x14ac:dyDescent="0.35">
      <c r="A88" s="199" t="s">
        <v>163</v>
      </c>
      <c r="B88" s="199"/>
      <c r="C88" s="197">
        <f ca="1">K87</f>
        <v>33</v>
      </c>
      <c r="D88" s="197"/>
      <c r="E88" s="71">
        <f ca="1">((100/I86)*C88)/100</f>
        <v>1</v>
      </c>
      <c r="F88" s="199">
        <f ca="1">(((C88/I86*5)+(C89/I86*20)+(25/(F86+H86+I86)*C90)+(5/(I86)*C91)+(2.5/(I86)*C92)+(2.5/(I86)*C93)+(5/I86*C94)+(10/I86*C95)+(2.5/I86*C96)+(2.5/I86*C97)+(10/I86*C98)+(10/I86*C99))/100)</f>
        <v>0.70303030303030301</v>
      </c>
      <c r="G88" s="199"/>
      <c r="H88" s="199" t="str">
        <f ca="1">J83</f>
        <v>Excavation work Completed. Plinth work completed, RCC Slab, Brickwork, Internal Plaster, External Plaster, External Plumbing, Elevation and Waterproofing upto 22 Floor, Flooring &amp; Fitting upto 20 Floor, Wooden Work upto 12 Floor Completed</v>
      </c>
      <c r="I88" s="199"/>
      <c r="J88" s="75" t="s">
        <v>154</v>
      </c>
      <c r="K88" s="44">
        <f ca="1">(IF(E86&gt;1,(I86/(E86+2)),I86*0.2))</f>
        <v>8.25</v>
      </c>
    </row>
    <row r="89" spans="1:11" s="1" customFormat="1" ht="21" customHeight="1" x14ac:dyDescent="0.35">
      <c r="A89" s="199" t="s">
        <v>132</v>
      </c>
      <c r="B89" s="199"/>
      <c r="C89" s="198">
        <f ca="1">K95</f>
        <v>33</v>
      </c>
      <c r="D89" s="197"/>
      <c r="E89" s="71">
        <f ca="1">((100/I86)*C89)/100</f>
        <v>1</v>
      </c>
      <c r="F89" s="199"/>
      <c r="G89" s="199"/>
      <c r="H89" s="199"/>
      <c r="I89" s="199"/>
      <c r="J89" s="75" t="s">
        <v>155</v>
      </c>
      <c r="K89" s="44">
        <f ca="1">(IF(E86&gt;1,(I86/(E86+2)+K88),I86*0.2+K88))</f>
        <v>16.5</v>
      </c>
    </row>
    <row r="90" spans="1:11" s="1" customFormat="1" ht="21" customHeight="1" x14ac:dyDescent="0.35">
      <c r="A90" s="199" t="s">
        <v>164</v>
      </c>
      <c r="B90" s="199"/>
      <c r="C90" s="197">
        <v>36</v>
      </c>
      <c r="D90" s="197"/>
      <c r="E90" s="71">
        <f ca="1">((100/(F86+H86+I86))*C90)/100</f>
        <v>1</v>
      </c>
      <c r="F90" s="199"/>
      <c r="G90" s="199"/>
      <c r="H90" s="199"/>
      <c r="I90" s="199"/>
      <c r="J90" s="75" t="s">
        <v>167</v>
      </c>
      <c r="K90" s="44">
        <f ca="1">(IF(E86&gt;1,(I86/(E86+2)+K89),0))</f>
        <v>24.75</v>
      </c>
    </row>
    <row r="91" spans="1:11" s="1" customFormat="1" ht="21" customHeight="1" x14ac:dyDescent="0.35">
      <c r="A91" s="199" t="s">
        <v>165</v>
      </c>
      <c r="B91" s="199"/>
      <c r="C91" s="197">
        <f>C90-H86-F86</f>
        <v>33</v>
      </c>
      <c r="D91" s="197"/>
      <c r="E91" s="71">
        <f ca="1">((100/I86)*C91)/100</f>
        <v>1</v>
      </c>
      <c r="F91" s="199"/>
      <c r="G91" s="199"/>
      <c r="H91" s="199"/>
      <c r="I91" s="199"/>
      <c r="J91" s="75" t="s">
        <v>168</v>
      </c>
      <c r="K91" s="44">
        <f>(IF(E86&gt;2,(I86/(E86+2)+K90),0))</f>
        <v>0</v>
      </c>
    </row>
    <row r="92" spans="1:11" s="1" customFormat="1" ht="21" x14ac:dyDescent="0.35">
      <c r="A92" s="195" t="s">
        <v>166</v>
      </c>
      <c r="B92" s="196"/>
      <c r="C92" s="198">
        <v>33</v>
      </c>
      <c r="D92" s="198"/>
      <c r="E92" s="71">
        <f ca="1">((100/I86)*C92)/100</f>
        <v>1</v>
      </c>
      <c r="F92" s="199"/>
      <c r="G92" s="199"/>
      <c r="H92" s="199"/>
      <c r="I92" s="199"/>
      <c r="J92" s="75" t="s">
        <v>170</v>
      </c>
      <c r="K92" s="45">
        <f>(IF(E86&gt;3,(I86/(E86+2)+K91),0))</f>
        <v>0</v>
      </c>
    </row>
    <row r="93" spans="1:11" s="1" customFormat="1" ht="21" x14ac:dyDescent="0.35">
      <c r="A93" s="195" t="s">
        <v>279</v>
      </c>
      <c r="B93" s="196"/>
      <c r="C93" s="198">
        <f>C92</f>
        <v>33</v>
      </c>
      <c r="D93" s="198"/>
      <c r="E93" s="71">
        <f ca="1">((100/I86)*C93)/100</f>
        <v>1</v>
      </c>
      <c r="F93" s="199"/>
      <c r="G93" s="199"/>
      <c r="H93" s="199"/>
      <c r="I93" s="199"/>
      <c r="J93" s="75" t="s">
        <v>171</v>
      </c>
      <c r="K93" s="44">
        <f>(IF(E86&gt;4,(I86/(E86+2)+K92),0))</f>
        <v>0</v>
      </c>
    </row>
    <row r="94" spans="1:11" s="1" customFormat="1" ht="71.25" customHeight="1" x14ac:dyDescent="0.35">
      <c r="A94" s="195" t="s">
        <v>280</v>
      </c>
      <c r="B94" s="196"/>
      <c r="C94" s="197">
        <v>22</v>
      </c>
      <c r="D94" s="197"/>
      <c r="E94" s="71">
        <f ca="1">((100/(I86))*C94)/100</f>
        <v>0.66666666666666674</v>
      </c>
      <c r="F94" s="199"/>
      <c r="G94" s="199"/>
      <c r="H94" s="199"/>
      <c r="I94" s="199"/>
      <c r="J94" s="75" t="s">
        <v>156</v>
      </c>
      <c r="K94" s="44">
        <f>(IF(E86=1,(I86/(E86+3)+K89),IF(E86=0,(I86*0.3+K89),IF(E86&gt;1,0))))</f>
        <v>0</v>
      </c>
    </row>
    <row r="95" spans="1:11" s="1" customFormat="1" ht="21.75" thickBot="1" x14ac:dyDescent="0.4">
      <c r="A95" s="199" t="s">
        <v>169</v>
      </c>
      <c r="B95" s="199"/>
      <c r="C95" s="197">
        <v>20</v>
      </c>
      <c r="D95" s="197"/>
      <c r="E95" s="71">
        <f ca="1">((100/(I86))*C95)/100</f>
        <v>0.60606060606060608</v>
      </c>
      <c r="F95" s="199"/>
      <c r="G95" s="199"/>
      <c r="H95" s="199"/>
      <c r="I95" s="199"/>
      <c r="J95" s="77" t="s">
        <v>157</v>
      </c>
      <c r="K95" s="46">
        <f ca="1">(IF(E86&gt;1.5,(I86/(E86+2)+K89+MAX(0,K90-K89)+MAX(0,K91-K90)+MAX(0,K92-K91)+MAX(0,K93-K92)+MAX(0,K94-K93)),IF(E86=1,(I86/(E86+3)+K94),IF(E86=0,I86*0.3+K94))))</f>
        <v>33</v>
      </c>
    </row>
    <row r="96" spans="1:11" s="1" customFormat="1" ht="20.25" x14ac:dyDescent="0.25">
      <c r="A96" s="199" t="s">
        <v>281</v>
      </c>
      <c r="B96" s="199"/>
      <c r="C96" s="197">
        <v>12</v>
      </c>
      <c r="D96" s="197"/>
      <c r="E96" s="71">
        <f ca="1">((100/I86)*C96)/100</f>
        <v>0.36363636363636359</v>
      </c>
      <c r="F96" s="199"/>
      <c r="G96" s="199"/>
      <c r="H96" s="199"/>
      <c r="I96" s="199"/>
    </row>
    <row r="97" spans="1:47" s="1" customFormat="1" ht="20.25" x14ac:dyDescent="0.25">
      <c r="A97" s="199" t="s">
        <v>282</v>
      </c>
      <c r="B97" s="199"/>
      <c r="C97" s="197">
        <v>0</v>
      </c>
      <c r="D97" s="197"/>
      <c r="E97" s="71">
        <f ca="1">((100/I86)*C97)/100</f>
        <v>0</v>
      </c>
      <c r="F97" s="199"/>
      <c r="G97" s="199"/>
      <c r="H97" s="199"/>
      <c r="I97" s="199"/>
    </row>
    <row r="98" spans="1:47" s="1" customFormat="1" ht="21" thickBot="1" x14ac:dyDescent="0.3">
      <c r="A98" s="199" t="s">
        <v>172</v>
      </c>
      <c r="B98" s="199"/>
      <c r="C98" s="197">
        <v>0</v>
      </c>
      <c r="D98" s="197"/>
      <c r="E98" s="71">
        <f ca="1">((100/(I86))*C98)/100</f>
        <v>0</v>
      </c>
      <c r="F98" s="199"/>
      <c r="G98" s="199"/>
      <c r="H98" s="199"/>
      <c r="I98" s="199"/>
    </row>
    <row r="99" spans="1:47" s="1" customFormat="1" ht="20.25" customHeight="1" x14ac:dyDescent="0.3">
      <c r="A99" s="199" t="s">
        <v>173</v>
      </c>
      <c r="B99" s="199"/>
      <c r="C99" s="197">
        <v>0</v>
      </c>
      <c r="D99" s="197"/>
      <c r="E99" s="71">
        <f ca="1">((100/(I86))*C99)/100</f>
        <v>0</v>
      </c>
      <c r="F99" s="199"/>
      <c r="G99" s="199"/>
      <c r="H99" s="199"/>
      <c r="I99" s="199"/>
      <c r="J99" s="73" t="str">
        <f ca="1">(IF(F104&gt;99%,"All work completed. Please provide OC.",IF(F104&gt;89.8%,"Plinth, RCC, Brick, Plaster, Flooring, Wooden, Plumbing, Electrification, etc., work Completed. Finishing work is in process.",IF(F104&lt;94%,(IF(C104=0,"Work not yet Started.",IF(E104=25%,"Piling work in process",IF(E104=50%,"Excavation work in process",IF(E104=100%,"Excavation work Completed. ","0")))&amp;(IF(C105=0%,"",IF(C105=K104,"Footing work is process",IF(C105=K105,"Footing work Completed",IF(C105=K106,"1st Basement Completed",IF(C105=K107,"1st &amp; 2nd Basement Completed",IF(C105=K108,"1st to 3rd Basement Completed",IF(C105=K109,"1st to 4th Basement Completed",IF(C105=K110,"Plinth work is process",IF(C105=K111,"Plinth work completed","0")))))))))))&amp;(IF(C106=(F102+H102+I102),", RCC Slab",IF(C106&gt;0,", RCC upto "&amp;C106&amp;" Slab",""))&amp;(IF(C107=I102,", Brickwork",IF(C107&gt;0,", Brickwork upto "&amp;C107&amp;" Floor",""))&amp;(IF(C108=I102,", Internal Plaster",IF(C108&gt;0,", Internal Plaster upto "&amp;C108&amp;" Floor",""))&amp;(IF(C109=I102,", External Plaster",IF(C109&gt;0,", External Plaster upto "&amp;C109&amp;" Floor",""))&amp;(IF(C110=I102,", External Plumbing, Elevation and Waterproofing",IF(C110&gt;0,", External Plumbing, Elevation and Waterproofing upto "&amp;C110&amp;" Floor",""))&amp;(IF(C111=I102,", Flooring &amp; Fitting",IF(C111&gt;0,", Flooring &amp; Fitting upto "&amp;C111&amp;" Floor",""))&amp;(IF(C112=I102,", Wooden Work",IF(C112&gt;0,", Wooden Work upto "&amp;C112&amp;" Floor",""))&amp;(IF(C113=I102,", Electrical &amp; Sanitary fittings",IF(C113&gt;0,", Electrical &amp; Sanitary fittings upto "&amp;C113&amp;" Floor",""))&amp;(IF(C114&gt;0,", Finishing upto "&amp;C114&amp;" Floor","")&amp;(IF(C106&gt;0.5," Completed",""))))))))))))))))</f>
        <v>Excavation work Completed. Plinth work completed, RCC Slab, Brickwork, Internal Plaster, External Plaster, External Plumbing, Elevation and Waterproofing upto 20 Floor, Flooring &amp; Fitting upto 20 Floor, Wooden Work upto 10 Floor Completed</v>
      </c>
      <c r="K99" s="39"/>
    </row>
    <row r="100" spans="1:47" s="1" customFormat="1" ht="20.25" x14ac:dyDescent="0.3">
      <c r="A100" s="171" t="s">
        <v>74</v>
      </c>
      <c r="B100" s="171"/>
      <c r="C100" s="171"/>
      <c r="D100" s="171"/>
      <c r="E100" s="171"/>
      <c r="F100" s="171"/>
      <c r="G100" s="171"/>
      <c r="H100" s="171"/>
      <c r="I100" s="171"/>
      <c r="J100" s="74" t="s">
        <v>151</v>
      </c>
      <c r="K100" s="39"/>
    </row>
    <row r="101" spans="1:47" s="1" customFormat="1" ht="20.25" customHeight="1" x14ac:dyDescent="0.3">
      <c r="A101" s="193" t="str">
        <f>CONCATENATE((IF(OR(A47="",A47="NA"),"",A47)),"= ",(IF(OR(E47="",E47="NA"),"",E47)),".")</f>
        <v>Sector 2A - Wing C = 2B + G/St + 2P + 1st to 33rd Floor.</v>
      </c>
      <c r="B101" s="193"/>
      <c r="C101" s="193"/>
      <c r="D101" s="194" t="s">
        <v>4</v>
      </c>
      <c r="E101" s="72" t="s">
        <v>145</v>
      </c>
      <c r="F101" s="197" t="s">
        <v>131</v>
      </c>
      <c r="G101" s="197"/>
      <c r="H101" s="72" t="s">
        <v>146</v>
      </c>
      <c r="I101" s="72" t="s">
        <v>147</v>
      </c>
      <c r="J101" s="75" t="s">
        <v>162</v>
      </c>
      <c r="K101" s="40">
        <f ca="1">I102*25%</f>
        <v>8.25</v>
      </c>
    </row>
    <row r="102" spans="1:47" s="1" customFormat="1" ht="20.25" customHeight="1" x14ac:dyDescent="0.3">
      <c r="A102" s="193"/>
      <c r="B102" s="193"/>
      <c r="C102" s="193"/>
      <c r="D102" s="194"/>
      <c r="E102" s="72">
        <v>2</v>
      </c>
      <c r="F102" s="197">
        <v>1</v>
      </c>
      <c r="G102" s="197"/>
      <c r="H102" s="72">
        <v>2</v>
      </c>
      <c r="I102" s="72">
        <f ca="1">--TRIM(RIGHT(SUBSTITUTE(LEFT(A101,_xlfn.AGGREGATE(16,6,FIND({0,1,2,3,4,5,6,7,8,9},A101,ROW(INDIRECT("1:"&amp;LEN(A101)))),1))," ",REPT(" ",LEN(A101))),LEN(A101)))</f>
        <v>33</v>
      </c>
      <c r="J102" s="75" t="s">
        <v>152</v>
      </c>
      <c r="K102" s="76">
        <f ca="1">I102*50%</f>
        <v>16.5</v>
      </c>
    </row>
    <row r="103" spans="1:47" s="1" customFormat="1" ht="20.25" x14ac:dyDescent="0.3">
      <c r="A103" s="200" t="s">
        <v>149</v>
      </c>
      <c r="B103" s="200"/>
      <c r="C103" s="200" t="s">
        <v>160</v>
      </c>
      <c r="D103" s="200"/>
      <c r="E103" s="70" t="s">
        <v>161</v>
      </c>
      <c r="F103" s="200" t="s">
        <v>150</v>
      </c>
      <c r="G103" s="200"/>
      <c r="H103" s="47" t="s">
        <v>148</v>
      </c>
      <c r="I103" s="47"/>
      <c r="J103" s="75" t="s">
        <v>153</v>
      </c>
      <c r="K103" s="76">
        <f ca="1">I102</f>
        <v>33</v>
      </c>
    </row>
    <row r="104" spans="1:47" s="1" customFormat="1" ht="21" customHeight="1" x14ac:dyDescent="0.35">
      <c r="A104" s="199" t="s">
        <v>163</v>
      </c>
      <c r="B104" s="199"/>
      <c r="C104" s="197">
        <f ca="1">K103</f>
        <v>33</v>
      </c>
      <c r="D104" s="197"/>
      <c r="E104" s="71">
        <f ca="1">((100/I102)*C104)/100</f>
        <v>1</v>
      </c>
      <c r="F104" s="199">
        <f ca="1">(((C104/I102*5)+(C105/I102*20)+(25/(F102+H102+I102)*C106)+(5/(I102)*C107)+(2.5/(I102)*C108)+(2.5/(I102)*C109)+(5/I102*C110)+(10/I102*C111)+(2.5/I102*C112)+(2.5/I102*C113)+(10/I102*C114)+(10/I102*C115))/100)</f>
        <v>0.69848484848484849</v>
      </c>
      <c r="G104" s="199"/>
      <c r="H104" s="199" t="str">
        <f ca="1">J99</f>
        <v>Excavation work Completed. Plinth work completed, RCC Slab, Brickwork, Internal Plaster, External Plaster, External Plumbing, Elevation and Waterproofing upto 20 Floor, Flooring &amp; Fitting upto 20 Floor, Wooden Work upto 10 Floor Completed</v>
      </c>
      <c r="I104" s="199"/>
      <c r="J104" s="75" t="s">
        <v>154</v>
      </c>
      <c r="K104" s="44">
        <f ca="1">(IF(E102&gt;1,(I102/(E102+2)),I102*0.2))</f>
        <v>8.25</v>
      </c>
    </row>
    <row r="105" spans="1:47" s="1" customFormat="1" ht="21" customHeight="1" x14ac:dyDescent="0.35">
      <c r="A105" s="199" t="s">
        <v>132</v>
      </c>
      <c r="B105" s="199"/>
      <c r="C105" s="198">
        <f ca="1">K111</f>
        <v>33</v>
      </c>
      <c r="D105" s="197"/>
      <c r="E105" s="71">
        <f ca="1">((100/I102)*C105)/100</f>
        <v>1</v>
      </c>
      <c r="F105" s="199"/>
      <c r="G105" s="199"/>
      <c r="H105" s="199"/>
      <c r="I105" s="199"/>
      <c r="J105" s="75" t="s">
        <v>155</v>
      </c>
      <c r="K105" s="44">
        <f ca="1">(IF(E102&gt;1,(I102/(E102+2)+K104),I102*0.2+K104))</f>
        <v>16.5</v>
      </c>
    </row>
    <row r="106" spans="1:47" s="1" customFormat="1" ht="21" customHeight="1" x14ac:dyDescent="0.35">
      <c r="A106" s="199" t="s">
        <v>164</v>
      </c>
      <c r="B106" s="199"/>
      <c r="C106" s="197">
        <v>36</v>
      </c>
      <c r="D106" s="197"/>
      <c r="E106" s="71">
        <f ca="1">((100/(F102+H102+I102))*C106)/100</f>
        <v>1</v>
      </c>
      <c r="F106" s="199"/>
      <c r="G106" s="199"/>
      <c r="H106" s="199"/>
      <c r="I106" s="199"/>
      <c r="J106" s="75" t="s">
        <v>167</v>
      </c>
      <c r="K106" s="44">
        <f ca="1">(IF(E102&gt;1,(I102/(E102+2)+K105),0))</f>
        <v>24.75</v>
      </c>
    </row>
    <row r="107" spans="1:47" s="1" customFormat="1" ht="21" customHeight="1" x14ac:dyDescent="0.35">
      <c r="A107" s="199" t="s">
        <v>165</v>
      </c>
      <c r="B107" s="199"/>
      <c r="C107" s="197">
        <f>C106-H102-F102</f>
        <v>33</v>
      </c>
      <c r="D107" s="197"/>
      <c r="E107" s="71">
        <f ca="1">((100/I102)*C107)/100</f>
        <v>1</v>
      </c>
      <c r="F107" s="199"/>
      <c r="G107" s="199"/>
      <c r="H107" s="199"/>
      <c r="I107" s="199"/>
      <c r="J107" s="75" t="s">
        <v>168</v>
      </c>
      <c r="K107" s="44">
        <f>(IF(E102&gt;2,(I102/(E102+2)+K106),0))</f>
        <v>0</v>
      </c>
    </row>
    <row r="108" spans="1:47" s="1" customFormat="1" ht="21" x14ac:dyDescent="0.35">
      <c r="A108" s="195" t="s">
        <v>166</v>
      </c>
      <c r="B108" s="196"/>
      <c r="C108" s="198">
        <v>33</v>
      </c>
      <c r="D108" s="198"/>
      <c r="E108" s="71">
        <f ca="1">((100/I102)*C108)/100</f>
        <v>1</v>
      </c>
      <c r="F108" s="199"/>
      <c r="G108" s="199"/>
      <c r="H108" s="199"/>
      <c r="I108" s="199"/>
      <c r="J108" s="75" t="s">
        <v>170</v>
      </c>
      <c r="K108" s="45">
        <f>(IF(E102&gt;3,(I102/(E102+2)+K107),0))</f>
        <v>0</v>
      </c>
    </row>
    <row r="109" spans="1:47" s="1" customFormat="1" ht="21" x14ac:dyDescent="0.35">
      <c r="A109" s="195" t="s">
        <v>279</v>
      </c>
      <c r="B109" s="196"/>
      <c r="C109" s="198">
        <f>C108</f>
        <v>33</v>
      </c>
      <c r="D109" s="198"/>
      <c r="E109" s="71">
        <f ca="1">((100/I102)*C109)/100</f>
        <v>1</v>
      </c>
      <c r="F109" s="199"/>
      <c r="G109" s="199"/>
      <c r="H109" s="199"/>
      <c r="I109" s="199"/>
      <c r="J109" s="75" t="s">
        <v>171</v>
      </c>
      <c r="K109" s="44">
        <f>(IF(E102&gt;4,(I102/(E102+2)+K108),0))</f>
        <v>0</v>
      </c>
    </row>
    <row r="110" spans="1:47" s="1" customFormat="1" ht="64.5" customHeight="1" x14ac:dyDescent="0.35">
      <c r="A110" s="195" t="s">
        <v>280</v>
      </c>
      <c r="B110" s="196"/>
      <c r="C110" s="197">
        <v>20</v>
      </c>
      <c r="D110" s="197"/>
      <c r="E110" s="71">
        <f ca="1">((100/(I102))*C110)/100</f>
        <v>0.60606060606060608</v>
      </c>
      <c r="F110" s="199"/>
      <c r="G110" s="199"/>
      <c r="H110" s="199"/>
      <c r="I110" s="199"/>
      <c r="J110" s="75" t="s">
        <v>156</v>
      </c>
      <c r="K110" s="44">
        <f>(IF(E102=1,(I102/(E102+3)+K105),IF(E102=0,(I102*0.3+K105),IF(E102&gt;1,0))))</f>
        <v>0</v>
      </c>
    </row>
    <row r="111" spans="1:47" s="1" customFormat="1" ht="21.75" thickBot="1" x14ac:dyDescent="0.4">
      <c r="A111" s="199" t="s">
        <v>169</v>
      </c>
      <c r="B111" s="199"/>
      <c r="C111" s="197">
        <v>20</v>
      </c>
      <c r="D111" s="197"/>
      <c r="E111" s="71">
        <f ca="1">((100/(I102))*C111)/100</f>
        <v>0.60606060606060608</v>
      </c>
      <c r="F111" s="199"/>
      <c r="G111" s="199"/>
      <c r="H111" s="199"/>
      <c r="I111" s="199"/>
      <c r="J111" s="88" t="s">
        <v>157</v>
      </c>
      <c r="K111" s="44">
        <f ca="1">(IF(E102&gt;1.5,(I102/(E102+2)+K105+MAX(0,K106-K105)+MAX(0,K107-K106)+MAX(0,K108-K107)+MAX(0,K109-K108)+MAX(0,K110-K109)),IF(E102=1,(I102/(E102+3)+K110),IF(E102=0,I102*0.3+K110))))</f>
        <v>33</v>
      </c>
    </row>
    <row r="112" spans="1:47" s="1" customFormat="1" ht="20.25" x14ac:dyDescent="0.25">
      <c r="A112" s="199" t="s">
        <v>281</v>
      </c>
      <c r="B112" s="199"/>
      <c r="C112" s="197">
        <v>10</v>
      </c>
      <c r="D112" s="197"/>
      <c r="E112" s="71">
        <f ca="1">((100/I102)*C112)/100</f>
        <v>0.30303030303030304</v>
      </c>
      <c r="F112" s="199"/>
      <c r="G112" s="199"/>
      <c r="H112" s="199"/>
      <c r="I112" s="199"/>
      <c r="J112" s="90" t="s">
        <v>321</v>
      </c>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2"/>
    </row>
    <row r="113" spans="1:47" s="1" customFormat="1" ht="20.25" x14ac:dyDescent="0.25">
      <c r="A113" s="199" t="s">
        <v>282</v>
      </c>
      <c r="B113" s="199"/>
      <c r="C113" s="197">
        <v>0</v>
      </c>
      <c r="D113" s="197"/>
      <c r="E113" s="71">
        <f ca="1">((100/I102)*C113)/100</f>
        <v>0</v>
      </c>
      <c r="F113" s="199"/>
      <c r="G113" s="199"/>
      <c r="H113" s="199"/>
      <c r="I113" s="199"/>
      <c r="J113" s="93" t="s">
        <v>320</v>
      </c>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94"/>
    </row>
    <row r="114" spans="1:47" s="1" customFormat="1" ht="21" thickBot="1" x14ac:dyDescent="0.3">
      <c r="A114" s="199" t="s">
        <v>172</v>
      </c>
      <c r="B114" s="199"/>
      <c r="C114" s="197">
        <v>0</v>
      </c>
      <c r="D114" s="197"/>
      <c r="E114" s="71">
        <f ca="1">((100/(I102))*C114)/100</f>
        <v>0</v>
      </c>
      <c r="F114" s="199"/>
      <c r="G114" s="199"/>
      <c r="H114" s="199"/>
      <c r="I114" s="195"/>
      <c r="J114" s="95"/>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7"/>
    </row>
    <row r="115" spans="1:47" s="1" customFormat="1" ht="20.25" customHeight="1" x14ac:dyDescent="0.3">
      <c r="A115" s="199" t="s">
        <v>173</v>
      </c>
      <c r="B115" s="199"/>
      <c r="C115" s="197">
        <v>0</v>
      </c>
      <c r="D115" s="197"/>
      <c r="E115" s="71">
        <f ca="1">((100/(I102))*C115)/100</f>
        <v>0</v>
      </c>
      <c r="F115" s="199"/>
      <c r="G115" s="199"/>
      <c r="H115" s="199"/>
      <c r="I115" s="195"/>
      <c r="J115" s="89" t="str">
        <f ca="1">(IF(F120&gt;99%,"All work completed. Please provide OC.",IF(F120&gt;89.8%,"Plinth, RCC, Brick, Plaster, Flooring, Wooden, Plumbing, Electrification, etc., work Completed. Finishing work is in process.",IF(F120&lt;94%,(IF(C120=0,"Work not yet Started.",IF(E120=25%,"Piling work in process",IF(E120=50%,"Excavation work in process",IF(E120=100%,"Excavation work Completed. ","0")))&amp;(IF(C121=0%,"",IF(C121=K120,"Footing work is process",IF(C121=K121,"Footing work Completed",IF(C121=K122,"1st Basement Completed",IF(C121=K123,"1st &amp; 2nd Basement Completed",IF(C121=K124,"1st to 3rd Basement Completed",IF(C121=K125,"1st to 4th Basement Completed",IF(C121=K126,"Plinth work is process",IF(C121=K127,"Plinth work completed","0")))))))))))&amp;(IF(C122=(F118+H118+I118),", RCC Slab",IF(C122&gt;0,", RCC upto "&amp;C122&amp;" Slab",""))&amp;(IF(C123=I118,", Brickwork",IF(C123&gt;0,", Brickwork upto "&amp;C123&amp;" Floor",""))&amp;(IF(C124=I118,", Internal Plaster",IF(C124&gt;0,", Internal Plaster upto "&amp;C124&amp;" Floor",""))&amp;(IF(C125=I118,", External Plaster",IF(C125&gt;0,", External Plaster upto "&amp;C125&amp;" Floor",""))&amp;(IF(C126=I118,", External Plumbing, Elevation and Waterproofing",IF(C126&gt;0,", External Plumbing, Elevation and Waterproofing upto "&amp;C126&amp;" Floor",""))&amp;(IF(C127=I118,", Flooring &amp; Fitting",IF(C127&gt;0,", Flooring &amp; Fitting upto "&amp;C127&amp;" Floor",""))&amp;(IF(C128=I118,", Wooden Work",IF(C128&gt;0,", Wooden Work upto "&amp;C128&amp;" Floor",""))&amp;(IF(C129=I118,", Electrical &amp; Sanitary fittings",IF(C129&gt;0,", Electrical &amp; Sanitary fittings upto "&amp;C129&amp;" Floor",""))&amp;(IF(C130&gt;0,", Finishing upto "&amp;C130&amp;" Floor","")&amp;(IF(C122&gt;0.5," Completed",""))))))))))))))))</f>
        <v>Excavation work Completed. Plinth work completed, RCC upto 29 Slab, Brickwork upto 26 Floor, Internal Plaster upto 20.8 Floor, External Plaster upto 20.8 Floor, External Plumbing, Elevation and Waterproofing upto 15 Floor, Flooring &amp; Fitting upto 6 Floor Completed</v>
      </c>
      <c r="K115" s="39"/>
    </row>
    <row r="116" spans="1:47" s="1" customFormat="1" ht="20.25" x14ac:dyDescent="0.3">
      <c r="A116" s="171" t="s">
        <v>74</v>
      </c>
      <c r="B116" s="171"/>
      <c r="C116" s="171"/>
      <c r="D116" s="171"/>
      <c r="E116" s="171"/>
      <c r="F116" s="171"/>
      <c r="G116" s="171"/>
      <c r="H116" s="171"/>
      <c r="I116" s="172"/>
      <c r="J116" s="74" t="s">
        <v>151</v>
      </c>
      <c r="K116" s="39"/>
    </row>
    <row r="117" spans="1:47" s="1" customFormat="1" ht="20.25" customHeight="1" x14ac:dyDescent="0.3">
      <c r="A117" s="193" t="str">
        <f>CONCATENATE((IF(OR(A48="",A48="NA"),"",A48)),"= ",(IF(OR(E48="",E48="NA"),"",E48)),".")</f>
        <v>Sector 2A - Wing G = 2B + G/St + 2P + 1st to 33rd Floor.</v>
      </c>
      <c r="B117" s="193"/>
      <c r="C117" s="193"/>
      <c r="D117" s="194" t="s">
        <v>4</v>
      </c>
      <c r="E117" s="103" t="s">
        <v>145</v>
      </c>
      <c r="F117" s="197" t="s">
        <v>131</v>
      </c>
      <c r="G117" s="197"/>
      <c r="H117" s="72" t="s">
        <v>146</v>
      </c>
      <c r="I117" s="72" t="s">
        <v>147</v>
      </c>
      <c r="J117" s="75" t="s">
        <v>162</v>
      </c>
      <c r="K117" s="40">
        <f ca="1">I118*25%</f>
        <v>8.25</v>
      </c>
    </row>
    <row r="118" spans="1:47" s="1" customFormat="1" ht="20.25" customHeight="1" x14ac:dyDescent="0.3">
      <c r="A118" s="193"/>
      <c r="B118" s="193"/>
      <c r="C118" s="193"/>
      <c r="D118" s="194"/>
      <c r="E118" s="103">
        <v>2</v>
      </c>
      <c r="F118" s="197">
        <v>1</v>
      </c>
      <c r="G118" s="197"/>
      <c r="H118" s="72">
        <v>2</v>
      </c>
      <c r="I118" s="72">
        <f ca="1">--TRIM(RIGHT(SUBSTITUTE(LEFT(A117,_xlfn.AGGREGATE(16,6,FIND({0,1,2,3,4,5,6,7,8,9},A117,ROW(INDIRECT("1:"&amp;LEN(A117)))),1))," ",REPT(" ",LEN(A117))),LEN(A117)))</f>
        <v>33</v>
      </c>
      <c r="J118" s="75" t="s">
        <v>152</v>
      </c>
      <c r="K118" s="76">
        <f ca="1">I118*50%</f>
        <v>16.5</v>
      </c>
    </row>
    <row r="119" spans="1:47" s="1" customFormat="1" ht="20.25" x14ac:dyDescent="0.3">
      <c r="A119" s="200" t="s">
        <v>149</v>
      </c>
      <c r="B119" s="200"/>
      <c r="C119" s="200" t="s">
        <v>160</v>
      </c>
      <c r="D119" s="200"/>
      <c r="E119" s="105" t="s">
        <v>161</v>
      </c>
      <c r="F119" s="200" t="s">
        <v>150</v>
      </c>
      <c r="G119" s="200"/>
      <c r="H119" s="47" t="s">
        <v>148</v>
      </c>
      <c r="I119" s="47"/>
      <c r="J119" s="75" t="s">
        <v>153</v>
      </c>
      <c r="K119" s="76">
        <f ca="1">I118</f>
        <v>33</v>
      </c>
    </row>
    <row r="120" spans="1:47" s="1" customFormat="1" ht="21" customHeight="1" x14ac:dyDescent="0.35">
      <c r="A120" s="199" t="s">
        <v>163</v>
      </c>
      <c r="B120" s="199"/>
      <c r="C120" s="197">
        <f ca="1">K119</f>
        <v>33</v>
      </c>
      <c r="D120" s="197"/>
      <c r="E120" s="104">
        <f ca="1">((100/I118)*C120)/100</f>
        <v>1</v>
      </c>
      <c r="F120" s="199">
        <f ca="1">(((C120/I118*5)+(C121/I118*20)+(25/(F118+H118+I118)*C122)+(5/(I118)*C123)+(2.5/(I118)*C124)+(2.5/(I118)*C125)+(5/I118*C126)+(10/I118*C127)+(2.5/I118*C128)+(2.5/I118*C129)+(10/I118*C130)+(10/I118*C131))/100)</f>
        <v>0.56320707070707077</v>
      </c>
      <c r="G120" s="199"/>
      <c r="H120" s="199" t="str">
        <f ca="1">J115</f>
        <v>Excavation work Completed. Plinth work completed, RCC upto 29 Slab, Brickwork upto 26 Floor, Internal Plaster upto 20.8 Floor, External Plaster upto 20.8 Floor, External Plumbing, Elevation and Waterproofing upto 15 Floor, Flooring &amp; Fitting upto 6 Floor Completed</v>
      </c>
      <c r="I120" s="199"/>
      <c r="J120" s="75" t="s">
        <v>154</v>
      </c>
      <c r="K120" s="44">
        <f ca="1">(IF(E118&gt;1,(I118/(E118+2)),I118*0.2))</f>
        <v>8.25</v>
      </c>
    </row>
    <row r="121" spans="1:47" s="1" customFormat="1" ht="21" customHeight="1" x14ac:dyDescent="0.35">
      <c r="A121" s="199" t="s">
        <v>132</v>
      </c>
      <c r="B121" s="199"/>
      <c r="C121" s="198">
        <f ca="1">K127</f>
        <v>33</v>
      </c>
      <c r="D121" s="197"/>
      <c r="E121" s="104">
        <f ca="1">((100/I118)*C121)/100</f>
        <v>1</v>
      </c>
      <c r="F121" s="199"/>
      <c r="G121" s="199"/>
      <c r="H121" s="199"/>
      <c r="I121" s="199"/>
      <c r="J121" s="75" t="s">
        <v>155</v>
      </c>
      <c r="K121" s="44">
        <f ca="1">(IF(E118&gt;1,(I118/(E118+2)+K120),I118*0.2+K120))</f>
        <v>16.5</v>
      </c>
    </row>
    <row r="122" spans="1:47" s="1" customFormat="1" ht="21" customHeight="1" x14ac:dyDescent="0.35">
      <c r="A122" s="199" t="s">
        <v>164</v>
      </c>
      <c r="B122" s="199"/>
      <c r="C122" s="197">
        <v>29</v>
      </c>
      <c r="D122" s="197"/>
      <c r="E122" s="104">
        <f ca="1">((100/(F118+H118+I118))*C122)/100</f>
        <v>0.80555555555555558</v>
      </c>
      <c r="F122" s="199"/>
      <c r="G122" s="199"/>
      <c r="H122" s="199"/>
      <c r="I122" s="199"/>
      <c r="J122" s="75" t="s">
        <v>167</v>
      </c>
      <c r="K122" s="44">
        <f ca="1">(IF(E118&gt;1,(I118/(E118+2)+K121),0))</f>
        <v>24.75</v>
      </c>
    </row>
    <row r="123" spans="1:47" s="1" customFormat="1" ht="21" customHeight="1" x14ac:dyDescent="0.35">
      <c r="A123" s="199" t="s">
        <v>165</v>
      </c>
      <c r="B123" s="199"/>
      <c r="C123" s="197">
        <f>C122-H118-F118</f>
        <v>26</v>
      </c>
      <c r="D123" s="197"/>
      <c r="E123" s="104">
        <f ca="1">((100/I118)*C123)/100</f>
        <v>0.78787878787878785</v>
      </c>
      <c r="F123" s="199"/>
      <c r="G123" s="199"/>
      <c r="H123" s="199"/>
      <c r="I123" s="199"/>
      <c r="J123" s="75" t="s">
        <v>168</v>
      </c>
      <c r="K123" s="44">
        <f>(IF(E118&gt;2,(I118/(E118+2)+K122),0))</f>
        <v>0</v>
      </c>
    </row>
    <row r="124" spans="1:47" s="1" customFormat="1" ht="21" x14ac:dyDescent="0.35">
      <c r="A124" s="195" t="s">
        <v>166</v>
      </c>
      <c r="B124" s="196"/>
      <c r="C124" s="198">
        <f>C123*0.8</f>
        <v>20.8</v>
      </c>
      <c r="D124" s="198"/>
      <c r="E124" s="104">
        <f ca="1">((100/I118)*C124)/100</f>
        <v>0.63030303030303036</v>
      </c>
      <c r="F124" s="199"/>
      <c r="G124" s="199"/>
      <c r="H124" s="199"/>
      <c r="I124" s="199"/>
      <c r="J124" s="75" t="s">
        <v>170</v>
      </c>
      <c r="K124" s="45">
        <f>(IF(E118&gt;3,(I118/(E118+2)+K123),0))</f>
        <v>0</v>
      </c>
    </row>
    <row r="125" spans="1:47" s="1" customFormat="1" ht="21" x14ac:dyDescent="0.35">
      <c r="A125" s="195" t="s">
        <v>279</v>
      </c>
      <c r="B125" s="196"/>
      <c r="C125" s="198">
        <f>C124</f>
        <v>20.8</v>
      </c>
      <c r="D125" s="198"/>
      <c r="E125" s="104">
        <f ca="1">((100/I118)*C125)/100</f>
        <v>0.63030303030303036</v>
      </c>
      <c r="F125" s="199"/>
      <c r="G125" s="199"/>
      <c r="H125" s="199"/>
      <c r="I125" s="199"/>
      <c r="J125" s="75" t="s">
        <v>171</v>
      </c>
      <c r="K125" s="44">
        <f>(IF(E118&gt;4,(I118/(E118+2)+K124),0))</f>
        <v>0</v>
      </c>
    </row>
    <row r="126" spans="1:47" s="1" customFormat="1" ht="69" customHeight="1" x14ac:dyDescent="0.35">
      <c r="A126" s="195" t="s">
        <v>280</v>
      </c>
      <c r="B126" s="196"/>
      <c r="C126" s="197">
        <v>15</v>
      </c>
      <c r="D126" s="197"/>
      <c r="E126" s="104">
        <f ca="1">((100/(I118))*C126)/100</f>
        <v>0.45454545454545453</v>
      </c>
      <c r="F126" s="199"/>
      <c r="G126" s="199"/>
      <c r="H126" s="199"/>
      <c r="I126" s="199"/>
      <c r="J126" s="75" t="s">
        <v>156</v>
      </c>
      <c r="K126" s="44">
        <f>(IF(E118=1,(I118/(E118+3)+K121),IF(E118=0,(I118*0.3+K121),IF(E118&gt;1,0))))</f>
        <v>0</v>
      </c>
    </row>
    <row r="127" spans="1:47" s="1" customFormat="1" ht="21.75" thickBot="1" x14ac:dyDescent="0.4">
      <c r="A127" s="199" t="s">
        <v>169</v>
      </c>
      <c r="B127" s="199"/>
      <c r="C127" s="197">
        <v>6</v>
      </c>
      <c r="D127" s="197"/>
      <c r="E127" s="104">
        <f ca="1">((100/(I118))*C127)/100</f>
        <v>0.1818181818181818</v>
      </c>
      <c r="F127" s="199"/>
      <c r="G127" s="199"/>
      <c r="H127" s="199"/>
      <c r="I127" s="199"/>
      <c r="J127" s="77" t="s">
        <v>157</v>
      </c>
      <c r="K127" s="46">
        <f ca="1">(IF(E118&gt;1.5,(I118/(E118+2)+K121+MAX(0,K122-K121)+MAX(0,K123-K122)+MAX(0,K124-K123)+MAX(0,K125-K124)+MAX(0,K126-K125)),IF(E118=1,(I118/(E118+3)+K126),IF(E118=0,I118*0.3+K126))))</f>
        <v>33</v>
      </c>
    </row>
    <row r="128" spans="1:47" s="1" customFormat="1" ht="20.25" x14ac:dyDescent="0.25">
      <c r="A128" s="199" t="s">
        <v>281</v>
      </c>
      <c r="B128" s="199"/>
      <c r="C128" s="197">
        <v>0</v>
      </c>
      <c r="D128" s="197"/>
      <c r="E128" s="104">
        <f ca="1">((100/I118)*C128)/100</f>
        <v>0</v>
      </c>
      <c r="F128" s="199"/>
      <c r="G128" s="199"/>
      <c r="H128" s="199"/>
      <c r="I128" s="199"/>
    </row>
    <row r="129" spans="1:11" s="1" customFormat="1" ht="20.25" x14ac:dyDescent="0.25">
      <c r="A129" s="199" t="s">
        <v>282</v>
      </c>
      <c r="B129" s="199"/>
      <c r="C129" s="197">
        <v>0</v>
      </c>
      <c r="D129" s="197"/>
      <c r="E129" s="104">
        <f ca="1">((100/I118)*C129)/100</f>
        <v>0</v>
      </c>
      <c r="F129" s="199"/>
      <c r="G129" s="199"/>
      <c r="H129" s="199"/>
      <c r="I129" s="199"/>
    </row>
    <row r="130" spans="1:11" s="1" customFormat="1" ht="21" thickBot="1" x14ac:dyDescent="0.3">
      <c r="A130" s="199" t="s">
        <v>172</v>
      </c>
      <c r="B130" s="199"/>
      <c r="C130" s="197">
        <v>0</v>
      </c>
      <c r="D130" s="197"/>
      <c r="E130" s="104">
        <f ca="1">((100/(I118))*C130)/100</f>
        <v>0</v>
      </c>
      <c r="F130" s="199"/>
      <c r="G130" s="199"/>
      <c r="H130" s="199"/>
      <c r="I130" s="199"/>
    </row>
    <row r="131" spans="1:11" s="1" customFormat="1" ht="20.25" customHeight="1" x14ac:dyDescent="0.3">
      <c r="A131" s="199" t="s">
        <v>173</v>
      </c>
      <c r="B131" s="199"/>
      <c r="C131" s="197">
        <v>0</v>
      </c>
      <c r="D131" s="197"/>
      <c r="E131" s="104">
        <f ca="1">((100/(I118))*C131)/100</f>
        <v>0</v>
      </c>
      <c r="F131" s="199"/>
      <c r="G131" s="199"/>
      <c r="H131" s="199"/>
      <c r="I131" s="199"/>
      <c r="J131" s="73" t="str">
        <f ca="1">(IF(F136&gt;99%,"All work completed. Please provide OC.",IF(F136&gt;89.8%,"Plinth, RCC, Brick, Plaster, Flooring, Wooden, Plumbing, Electrification, etc., work Completed. Finishing work is in process.",IF(F136&lt;94%,(IF(C136=0,"Work not yet Started.",IF(E136=25%,"Piling work in process",IF(E136=50%,"Excavation work in process",IF(E136=100%,"Excavation work Completed. ","0")))&amp;(IF(C137=0%,"",IF(C137=K136,"Footing work is process",IF(C137=K137,"Footing work Completed",IF(C137=K138,"1st Basement Completed",IF(C137=K139,"1st &amp; 2nd Basement Completed",IF(C137=K140,"1st to 3rd Basement Completed",IF(C137=K141,"1st to 4th Basement Completed",IF(C137=K142,"Plinth work is process",IF(C137=K143,"Plinth work completed","0")))))))))))&amp;(IF(C138=(F134+H134+I134),", RCC Slab",IF(C138&gt;0,", RCC upto "&amp;C138&amp;" Slab",""))&amp;(IF(C139=I134,", Brickwork",IF(C139&gt;0,", Brickwork upto "&amp;C139&amp;" Floor",""))&amp;(IF(C140=I134,", Internal Plaster",IF(C140&gt;0,", Internal Plaster upto "&amp;C140&amp;" Floor",""))&amp;(IF(C141=I134,", External Plaster",IF(C141&gt;0,", External Plaster upto "&amp;C141&amp;" Floor",""))&amp;(IF(C142=I134,", External Plumbing, Elevation and Waterproofing",IF(C142&gt;0,", External Plumbing, Elevation and Waterproofing upto "&amp;C142&amp;" Floor",""))&amp;(IF(C143=I134,", Flooring &amp; Fitting",IF(C143&gt;0,", Flooring &amp; Fitting upto "&amp;C143&amp;" Floor",""))&amp;(IF(C144=I134,", Wooden Work",IF(C144&gt;0,", Wooden Work upto "&amp;C144&amp;" Floor",""))&amp;(IF(C145=I134,", Electrical &amp; Sanitary fittings",IF(C145&gt;0,", Electrical &amp; Sanitary fittings upto "&amp;C145&amp;" Floor",""))&amp;(IF(C146&gt;0,", Finishing upto "&amp;C146&amp;" Floor","")&amp;(IF(C138&gt;0.5," Completed",""))))))))))))))))</f>
        <v>Excavation work Completed. Plinth work completed, RCC Slab, Brickwork, Internal Plaster, External Plaster, External Plumbing, Elevation and Waterproofing upto 22 Floor, Flooring &amp; Fitting upto 16 Floor, Wooden Work upto 5 Floor Completed</v>
      </c>
      <c r="K131" s="39"/>
    </row>
    <row r="132" spans="1:11" s="1" customFormat="1" ht="20.25" x14ac:dyDescent="0.3">
      <c r="A132" s="171" t="s">
        <v>74</v>
      </c>
      <c r="B132" s="171"/>
      <c r="C132" s="171"/>
      <c r="D132" s="171"/>
      <c r="E132" s="171"/>
      <c r="F132" s="171"/>
      <c r="G132" s="171"/>
      <c r="H132" s="171"/>
      <c r="I132" s="171"/>
      <c r="J132" s="74" t="s">
        <v>151</v>
      </c>
      <c r="K132" s="39"/>
    </row>
    <row r="133" spans="1:11" s="1" customFormat="1" ht="20.25" customHeight="1" x14ac:dyDescent="0.3">
      <c r="A133" s="193" t="str">
        <f>CONCATENATE((IF(OR(A49="",A49="NA"),"",A49)),"= ",(IF(OR(E49="",E49="NA"),"",E49)),".")</f>
        <v>Sector 2A - Wing H = 2B + G/St + 2P + 1st to 33rd Floor.</v>
      </c>
      <c r="B133" s="193"/>
      <c r="C133" s="193"/>
      <c r="D133" s="194" t="s">
        <v>4</v>
      </c>
      <c r="E133" s="72" t="s">
        <v>145</v>
      </c>
      <c r="F133" s="197" t="s">
        <v>131</v>
      </c>
      <c r="G133" s="197"/>
      <c r="H133" s="72" t="s">
        <v>146</v>
      </c>
      <c r="I133" s="72" t="s">
        <v>147</v>
      </c>
      <c r="J133" s="75" t="s">
        <v>162</v>
      </c>
      <c r="K133" s="40">
        <f ca="1">I134*25%</f>
        <v>8.25</v>
      </c>
    </row>
    <row r="134" spans="1:11" s="1" customFormat="1" ht="20.25" customHeight="1" x14ac:dyDescent="0.3">
      <c r="A134" s="193"/>
      <c r="B134" s="193"/>
      <c r="C134" s="193"/>
      <c r="D134" s="194"/>
      <c r="E134" s="72">
        <v>2</v>
      </c>
      <c r="F134" s="197">
        <v>1</v>
      </c>
      <c r="G134" s="197"/>
      <c r="H134" s="72">
        <v>2</v>
      </c>
      <c r="I134" s="72">
        <f ca="1">--TRIM(RIGHT(SUBSTITUTE(LEFT(A133,_xlfn.AGGREGATE(16,6,FIND({0,1,2,3,4,5,6,7,8,9},A133,ROW(INDIRECT("1:"&amp;LEN(A133)))),1))," ",REPT(" ",LEN(A133))),LEN(A133)))</f>
        <v>33</v>
      </c>
      <c r="J134" s="75" t="s">
        <v>152</v>
      </c>
      <c r="K134" s="76">
        <f ca="1">I134*50%</f>
        <v>16.5</v>
      </c>
    </row>
    <row r="135" spans="1:11" s="1" customFormat="1" ht="20.25" x14ac:dyDescent="0.3">
      <c r="A135" s="200" t="s">
        <v>149</v>
      </c>
      <c r="B135" s="200"/>
      <c r="C135" s="200" t="s">
        <v>160</v>
      </c>
      <c r="D135" s="200"/>
      <c r="E135" s="70" t="s">
        <v>161</v>
      </c>
      <c r="F135" s="200" t="s">
        <v>150</v>
      </c>
      <c r="G135" s="200"/>
      <c r="H135" s="47" t="s">
        <v>148</v>
      </c>
      <c r="I135" s="47"/>
      <c r="J135" s="75" t="s">
        <v>153</v>
      </c>
      <c r="K135" s="76">
        <f ca="1">I134</f>
        <v>33</v>
      </c>
    </row>
    <row r="136" spans="1:11" s="1" customFormat="1" ht="21" customHeight="1" x14ac:dyDescent="0.35">
      <c r="A136" s="199" t="s">
        <v>163</v>
      </c>
      <c r="B136" s="199"/>
      <c r="C136" s="197">
        <f ca="1">K135</f>
        <v>33</v>
      </c>
      <c r="D136" s="197"/>
      <c r="E136" s="71">
        <f ca="1">((100/I134)*C136)/100</f>
        <v>1</v>
      </c>
      <c r="F136" s="199">
        <f ca="1">(((C136/I134*5)+(C137/I134*20)+(25/(F134+H134+I134)*C138)+(5/(I134)*C139)+(2.5/(I134)*C140)+(2.5/(I134)*C141)+(5/I134*C142)+(10/I134*C143)+(2.5/I134*C144)+(2.5/I134*C145)+(10/I134*C146)+(10/I134*C147))/100)</f>
        <v>0.68560606060606066</v>
      </c>
      <c r="G136" s="199"/>
      <c r="H136" s="199" t="str">
        <f ca="1">J131</f>
        <v>Excavation work Completed. Plinth work completed, RCC Slab, Brickwork, Internal Plaster, External Plaster, External Plumbing, Elevation and Waterproofing upto 22 Floor, Flooring &amp; Fitting upto 16 Floor, Wooden Work upto 5 Floor Completed</v>
      </c>
      <c r="I136" s="199"/>
      <c r="J136" s="75" t="s">
        <v>154</v>
      </c>
      <c r="K136" s="44">
        <f ca="1">(IF(E134&gt;1,(I134/(E134+2)),I134*0.2))</f>
        <v>8.25</v>
      </c>
    </row>
    <row r="137" spans="1:11" s="1" customFormat="1" ht="21" customHeight="1" x14ac:dyDescent="0.35">
      <c r="A137" s="199" t="s">
        <v>132</v>
      </c>
      <c r="B137" s="199"/>
      <c r="C137" s="198">
        <f ca="1">K143</f>
        <v>33</v>
      </c>
      <c r="D137" s="197"/>
      <c r="E137" s="71">
        <f ca="1">((100/I134)*C137)/100</f>
        <v>1</v>
      </c>
      <c r="F137" s="199"/>
      <c r="G137" s="199"/>
      <c r="H137" s="199"/>
      <c r="I137" s="199"/>
      <c r="J137" s="75" t="s">
        <v>155</v>
      </c>
      <c r="K137" s="44">
        <f ca="1">(IF(E134&gt;1,(I134/(E134+2)+K136),I134*0.2+K136))</f>
        <v>16.5</v>
      </c>
    </row>
    <row r="138" spans="1:11" s="1" customFormat="1" ht="21" customHeight="1" x14ac:dyDescent="0.35">
      <c r="A138" s="199" t="s">
        <v>164</v>
      </c>
      <c r="B138" s="199"/>
      <c r="C138" s="197">
        <v>36</v>
      </c>
      <c r="D138" s="197"/>
      <c r="E138" s="71">
        <f ca="1">((100/(F134+H134+I134))*C138)/100</f>
        <v>1</v>
      </c>
      <c r="F138" s="199"/>
      <c r="G138" s="199"/>
      <c r="H138" s="199"/>
      <c r="I138" s="199"/>
      <c r="J138" s="75" t="s">
        <v>167</v>
      </c>
      <c r="K138" s="44">
        <f ca="1">(IF(E134&gt;1,(I134/(E134+2)+K137),0))</f>
        <v>24.75</v>
      </c>
    </row>
    <row r="139" spans="1:11" s="1" customFormat="1" ht="21" customHeight="1" x14ac:dyDescent="0.35">
      <c r="A139" s="199" t="s">
        <v>165</v>
      </c>
      <c r="B139" s="199"/>
      <c r="C139" s="197">
        <f>C138-H134-F134</f>
        <v>33</v>
      </c>
      <c r="D139" s="197"/>
      <c r="E139" s="71">
        <f ca="1">((100/I134)*C139)/100</f>
        <v>1</v>
      </c>
      <c r="F139" s="199"/>
      <c r="G139" s="199"/>
      <c r="H139" s="199"/>
      <c r="I139" s="199"/>
      <c r="J139" s="75" t="s">
        <v>168</v>
      </c>
      <c r="K139" s="44">
        <f>(IF(E134&gt;2,(I134/(E134+2)+K138),0))</f>
        <v>0</v>
      </c>
    </row>
    <row r="140" spans="1:11" s="1" customFormat="1" ht="21" x14ac:dyDescent="0.35">
      <c r="A140" s="195" t="s">
        <v>166</v>
      </c>
      <c r="B140" s="196"/>
      <c r="C140" s="198">
        <v>33</v>
      </c>
      <c r="D140" s="198"/>
      <c r="E140" s="71">
        <f ca="1">((100/I134)*C140)/100</f>
        <v>1</v>
      </c>
      <c r="F140" s="199"/>
      <c r="G140" s="199"/>
      <c r="H140" s="199"/>
      <c r="I140" s="199"/>
      <c r="J140" s="75" t="s">
        <v>170</v>
      </c>
      <c r="K140" s="45">
        <f>(IF(E134&gt;3,(I134/(E134+2)+K139),0))</f>
        <v>0</v>
      </c>
    </row>
    <row r="141" spans="1:11" s="1" customFormat="1" ht="21" x14ac:dyDescent="0.35">
      <c r="A141" s="195" t="s">
        <v>279</v>
      </c>
      <c r="B141" s="196"/>
      <c r="C141" s="198">
        <f>C140</f>
        <v>33</v>
      </c>
      <c r="D141" s="198"/>
      <c r="E141" s="71">
        <f ca="1">((100/I134)*C141)/100</f>
        <v>1</v>
      </c>
      <c r="F141" s="199"/>
      <c r="G141" s="199"/>
      <c r="H141" s="199"/>
      <c r="I141" s="199"/>
      <c r="J141" s="75" t="s">
        <v>171</v>
      </c>
      <c r="K141" s="44">
        <f>(IF(E134&gt;4,(I134/(E134+2)+K140),0))</f>
        <v>0</v>
      </c>
    </row>
    <row r="142" spans="1:11" s="1" customFormat="1" ht="61.5" customHeight="1" x14ac:dyDescent="0.35">
      <c r="A142" s="195" t="s">
        <v>280</v>
      </c>
      <c r="B142" s="196"/>
      <c r="C142" s="197">
        <v>22</v>
      </c>
      <c r="D142" s="197"/>
      <c r="E142" s="71">
        <f ca="1">((100/(I134))*C142)/100</f>
        <v>0.66666666666666674</v>
      </c>
      <c r="F142" s="199"/>
      <c r="G142" s="199"/>
      <c r="H142" s="199"/>
      <c r="I142" s="199"/>
      <c r="J142" s="75" t="s">
        <v>156</v>
      </c>
      <c r="K142" s="44">
        <f>(IF(E134=1,(I134/(E134+3)+K137),IF(E134=0,(I134*0.3+K137),IF(E134&gt;1,0))))</f>
        <v>0</v>
      </c>
    </row>
    <row r="143" spans="1:11" s="1" customFormat="1" ht="21.75" thickBot="1" x14ac:dyDescent="0.4">
      <c r="A143" s="199" t="s">
        <v>169</v>
      </c>
      <c r="B143" s="199"/>
      <c r="C143" s="197">
        <v>16</v>
      </c>
      <c r="D143" s="197"/>
      <c r="E143" s="71">
        <f ca="1">((100/(I134))*C143)/100</f>
        <v>0.48484848484848486</v>
      </c>
      <c r="F143" s="199"/>
      <c r="G143" s="199"/>
      <c r="H143" s="199"/>
      <c r="I143" s="199"/>
      <c r="J143" s="77" t="s">
        <v>157</v>
      </c>
      <c r="K143" s="46">
        <f ca="1">(IF(E134&gt;1.5,(I134/(E134+2)+K137+MAX(0,K138-K137)+MAX(0,K139-K138)+MAX(0,K140-K139)+MAX(0,K141-K140)+MAX(0,K142-K141)),IF(E134=1,(I134/(E134+3)+K142),IF(E134=0,I134*0.3+K142))))</f>
        <v>33</v>
      </c>
    </row>
    <row r="144" spans="1:11" s="1" customFormat="1" ht="20.25" x14ac:dyDescent="0.25">
      <c r="A144" s="199" t="s">
        <v>281</v>
      </c>
      <c r="B144" s="199"/>
      <c r="C144" s="197">
        <v>5</v>
      </c>
      <c r="D144" s="197"/>
      <c r="E144" s="71">
        <f ca="1">((100/I134)*C144)/100</f>
        <v>0.15151515151515152</v>
      </c>
      <c r="F144" s="199"/>
      <c r="G144" s="199"/>
      <c r="H144" s="199"/>
      <c r="I144" s="199"/>
    </row>
    <row r="145" spans="1:11" s="1" customFormat="1" ht="20.25" x14ac:dyDescent="0.25">
      <c r="A145" s="199" t="s">
        <v>282</v>
      </c>
      <c r="B145" s="199"/>
      <c r="C145" s="197">
        <v>0</v>
      </c>
      <c r="D145" s="197"/>
      <c r="E145" s="71">
        <f ca="1">((100/I134)*C145)/100</f>
        <v>0</v>
      </c>
      <c r="F145" s="199"/>
      <c r="G145" s="199"/>
      <c r="H145" s="199"/>
      <c r="I145" s="199"/>
    </row>
    <row r="146" spans="1:11" s="1" customFormat="1" ht="21" thickBot="1" x14ac:dyDescent="0.3">
      <c r="A146" s="199" t="s">
        <v>172</v>
      </c>
      <c r="B146" s="199"/>
      <c r="C146" s="197">
        <v>0</v>
      </c>
      <c r="D146" s="197"/>
      <c r="E146" s="71">
        <f ca="1">((100/(I134))*C146)/100</f>
        <v>0</v>
      </c>
      <c r="F146" s="199"/>
      <c r="G146" s="199"/>
      <c r="H146" s="199"/>
      <c r="I146" s="199"/>
    </row>
    <row r="147" spans="1:11" s="1" customFormat="1" ht="20.25" customHeight="1" x14ac:dyDescent="0.3">
      <c r="A147" s="199" t="s">
        <v>173</v>
      </c>
      <c r="B147" s="199"/>
      <c r="C147" s="197">
        <v>0</v>
      </c>
      <c r="D147" s="197"/>
      <c r="E147" s="71">
        <f ca="1">((100/(I134))*C147)/100</f>
        <v>0</v>
      </c>
      <c r="F147" s="199"/>
      <c r="G147" s="199"/>
      <c r="H147" s="199"/>
      <c r="I147" s="199"/>
      <c r="J147" s="73" t="str">
        <f ca="1">(IF(F152&gt;99%,"All work completed. Please provide OC.",IF(F152&gt;89.8%,"Plinth, RCC, Brick, Plaster, Flooring, Wooden, Plumbing, Electrification, etc., work Completed. Finishing work is in process.",IF(F152&lt;94%,(IF(C152=0,"Work not yet Started.",IF(E152=25%,"Piling work in process",IF(E152=50%,"Excavation work in process",IF(E152=100%,"Excavation work Completed. ","0")))&amp;(IF(C153=0%,"",IF(C153=K152,"Footing work is process",IF(C153=K153,"Footing work Completed",IF(C153=K154,"1st Basement Completed",IF(C153=K155,"1st &amp; 2nd Basement Completed",IF(C153=K156,"1st to 3rd Basement Completed",IF(C153=K157,"1st to 4th Basement Completed",IF(C153=K158,"Plinth work is process",IF(C153=K159,"Plinth work completed","0")))))))))))&amp;(IF(C154=(F150+H150+I150),", RCC Slab",IF(C154&gt;0,", RCC upto "&amp;C154&amp;" Slab",""))&amp;(IF(C155=I150,", Brickwork",IF(C155&gt;0,", Brickwork upto "&amp;C155&amp;" Floor",""))&amp;(IF(C156=I150,", Internal Plaster",IF(C156&gt;0,", Internal Plaster upto "&amp;C156&amp;" Floor",""))&amp;(IF(C157=I150,", External Plaster",IF(C157&gt;0,", External Plaster upto "&amp;C157&amp;" Floor",""))&amp;(IF(C158=I150,", External Plumbing, Elevation and Waterproofing",IF(C158&gt;0,", External Plumbing, Elevation and Waterproofing upto "&amp;C158&amp;" Floor",""))&amp;(IF(C159=I150,", Flooring &amp; Fitting",IF(C159&gt;0,", Flooring &amp; Fitting upto "&amp;C159&amp;" Floor",""))&amp;(IF(C160=I150,", Wooden Work",IF(C160&gt;0,", Wooden Work upto "&amp;C160&amp;" Floor",""))&amp;(IF(C161=I150,", Electrical &amp; Sanitary fittings",IF(C161&gt;0,", Electrical &amp; Sanitary fittings upto "&amp;C161&amp;" Floor",""))&amp;(IF(C162&gt;0,", Finishing upto "&amp;C162&amp;" Floor","")&amp;(IF(C154&gt;0.5," Completed",""))))))))))))))))</f>
        <v>Excavation work Completed. 1st Basement Completed</v>
      </c>
      <c r="K147" s="39"/>
    </row>
    <row r="148" spans="1:11" s="1" customFormat="1" ht="20.25" x14ac:dyDescent="0.3">
      <c r="A148" s="171" t="s">
        <v>74</v>
      </c>
      <c r="B148" s="171"/>
      <c r="C148" s="171"/>
      <c r="D148" s="171"/>
      <c r="E148" s="171"/>
      <c r="F148" s="171"/>
      <c r="G148" s="171"/>
      <c r="H148" s="171"/>
      <c r="I148" s="171"/>
      <c r="J148" s="74" t="s">
        <v>151</v>
      </c>
      <c r="K148" s="39"/>
    </row>
    <row r="149" spans="1:11" s="1" customFormat="1" ht="20.25" customHeight="1" x14ac:dyDescent="0.3">
      <c r="A149" s="193" t="str">
        <f>CONCATENATE((IF(OR(A50="",A50="NA"),"",A50)),"= ",(IF(OR(E50="",E50="NA"),"",E50)),".")</f>
        <v>Sector 2A - Wing J = 2B + G/St + 2P + 1st to 36th Floor.</v>
      </c>
      <c r="B149" s="193"/>
      <c r="C149" s="193"/>
      <c r="D149" s="194" t="s">
        <v>4</v>
      </c>
      <c r="E149" s="79" t="s">
        <v>145</v>
      </c>
      <c r="F149" s="197" t="s">
        <v>131</v>
      </c>
      <c r="G149" s="197"/>
      <c r="H149" s="79" t="s">
        <v>146</v>
      </c>
      <c r="I149" s="79" t="s">
        <v>147</v>
      </c>
      <c r="J149" s="75" t="s">
        <v>162</v>
      </c>
      <c r="K149" s="40">
        <f ca="1">I150*25%</f>
        <v>9</v>
      </c>
    </row>
    <row r="150" spans="1:11" s="1" customFormat="1" ht="20.25" customHeight="1" x14ac:dyDescent="0.3">
      <c r="A150" s="193"/>
      <c r="B150" s="193"/>
      <c r="C150" s="193"/>
      <c r="D150" s="194"/>
      <c r="E150" s="79">
        <v>2</v>
      </c>
      <c r="F150" s="197">
        <v>1</v>
      </c>
      <c r="G150" s="197"/>
      <c r="H150" s="79">
        <v>2</v>
      </c>
      <c r="I150" s="79">
        <f ca="1">--TRIM(RIGHT(SUBSTITUTE(LEFT(A149,_xlfn.AGGREGATE(16,6,FIND({0,1,2,3,4,5,6,7,8,9},A149,ROW(INDIRECT("1:"&amp;LEN(A149)))),1))," ",REPT(" ",LEN(A149))),LEN(A149)))</f>
        <v>36</v>
      </c>
      <c r="J150" s="75" t="s">
        <v>152</v>
      </c>
      <c r="K150" s="76">
        <f ca="1">I150*50%</f>
        <v>18</v>
      </c>
    </row>
    <row r="151" spans="1:11" s="1" customFormat="1" ht="20.25" x14ac:dyDescent="0.3">
      <c r="A151" s="200" t="s">
        <v>149</v>
      </c>
      <c r="B151" s="200"/>
      <c r="C151" s="200" t="s">
        <v>160</v>
      </c>
      <c r="D151" s="200"/>
      <c r="E151" s="81" t="s">
        <v>161</v>
      </c>
      <c r="F151" s="200" t="s">
        <v>150</v>
      </c>
      <c r="G151" s="200"/>
      <c r="H151" s="47" t="s">
        <v>148</v>
      </c>
      <c r="I151" s="47"/>
      <c r="J151" s="75" t="s">
        <v>153</v>
      </c>
      <c r="K151" s="76">
        <f ca="1">I150</f>
        <v>36</v>
      </c>
    </row>
    <row r="152" spans="1:11" s="1" customFormat="1" ht="21" customHeight="1" x14ac:dyDescent="0.35">
      <c r="A152" s="199" t="s">
        <v>163</v>
      </c>
      <c r="B152" s="199"/>
      <c r="C152" s="237">
        <f ca="1">K151</f>
        <v>36</v>
      </c>
      <c r="D152" s="237"/>
      <c r="E152" s="80">
        <f ca="1">((100/I150)*C152)/100</f>
        <v>1</v>
      </c>
      <c r="F152" s="199">
        <f ca="1">(((C152/I150*5)+(C153/I150*20)+(25/(F150+H150+I150)*C154)+(5/(I150)*C155)+(2.5/(I150)*C156)+(2.5/(I150)*C157)+(5/I150*C158)+(10/I150*C159)+(2.5/I150*C160)+(2.5/I150*C161)+(10/I150*C162)+(10/I150*C163))/100)</f>
        <v>0.2</v>
      </c>
      <c r="G152" s="199"/>
      <c r="H152" s="199" t="str">
        <f ca="1">J147</f>
        <v>Excavation work Completed. 1st Basement Completed</v>
      </c>
      <c r="I152" s="199"/>
      <c r="J152" s="75" t="s">
        <v>154</v>
      </c>
      <c r="K152" s="44">
        <f ca="1">(IF(E150&gt;1,(I150/(E150+2)),I150*0.2))</f>
        <v>9</v>
      </c>
    </row>
    <row r="153" spans="1:11" s="1" customFormat="1" ht="21" customHeight="1" x14ac:dyDescent="0.35">
      <c r="A153" s="199" t="s">
        <v>132</v>
      </c>
      <c r="B153" s="199"/>
      <c r="C153" s="242">
        <f ca="1">K154</f>
        <v>27</v>
      </c>
      <c r="D153" s="237"/>
      <c r="E153" s="80">
        <f ca="1">((100/I150)*C153)/100</f>
        <v>0.75</v>
      </c>
      <c r="F153" s="199"/>
      <c r="G153" s="199"/>
      <c r="H153" s="199"/>
      <c r="I153" s="199"/>
      <c r="J153" s="75" t="s">
        <v>155</v>
      </c>
      <c r="K153" s="44">
        <f ca="1">(IF(E150&gt;1,(I150/(E150+2)+K152),I150*0.2+K152))</f>
        <v>18</v>
      </c>
    </row>
    <row r="154" spans="1:11" s="1" customFormat="1" ht="21" customHeight="1" x14ac:dyDescent="0.35">
      <c r="A154" s="199" t="s">
        <v>164</v>
      </c>
      <c r="B154" s="199"/>
      <c r="C154" s="237">
        <v>0</v>
      </c>
      <c r="D154" s="237"/>
      <c r="E154" s="80">
        <f ca="1">((100/(F150+H150+I150))*C154)/100</f>
        <v>0</v>
      </c>
      <c r="F154" s="199"/>
      <c r="G154" s="199"/>
      <c r="H154" s="199"/>
      <c r="I154" s="199"/>
      <c r="J154" s="75" t="s">
        <v>167</v>
      </c>
      <c r="K154" s="44">
        <f ca="1">(IF(E150&gt;1,(I150/(E150+2)+K153),0))</f>
        <v>27</v>
      </c>
    </row>
    <row r="155" spans="1:11" s="1" customFormat="1" ht="21" customHeight="1" x14ac:dyDescent="0.35">
      <c r="A155" s="199" t="s">
        <v>165</v>
      </c>
      <c r="B155" s="199"/>
      <c r="C155" s="237">
        <v>0</v>
      </c>
      <c r="D155" s="237"/>
      <c r="E155" s="80">
        <f ca="1">((100/I150)*C155)/100</f>
        <v>0</v>
      </c>
      <c r="F155" s="199"/>
      <c r="G155" s="199"/>
      <c r="H155" s="199"/>
      <c r="I155" s="199"/>
      <c r="J155" s="75" t="s">
        <v>168</v>
      </c>
      <c r="K155" s="44">
        <f>(IF(E150&gt;2,(I150/(E150+2)+K154),0))</f>
        <v>0</v>
      </c>
    </row>
    <row r="156" spans="1:11" s="1" customFormat="1" ht="21" x14ac:dyDescent="0.35">
      <c r="A156" s="195" t="s">
        <v>166</v>
      </c>
      <c r="B156" s="196"/>
      <c r="C156" s="237">
        <v>0</v>
      </c>
      <c r="D156" s="237"/>
      <c r="E156" s="80">
        <f ca="1">((100/I150)*C156)/100</f>
        <v>0</v>
      </c>
      <c r="F156" s="199"/>
      <c r="G156" s="199"/>
      <c r="H156" s="199"/>
      <c r="I156" s="199"/>
      <c r="J156" s="75" t="s">
        <v>170</v>
      </c>
      <c r="K156" s="45">
        <f>(IF(E150&gt;3,(I150/(E150+2)+K155),0))</f>
        <v>0</v>
      </c>
    </row>
    <row r="157" spans="1:11" s="1" customFormat="1" ht="21" x14ac:dyDescent="0.35">
      <c r="A157" s="195" t="s">
        <v>279</v>
      </c>
      <c r="B157" s="196"/>
      <c r="C157" s="237">
        <v>0</v>
      </c>
      <c r="D157" s="237"/>
      <c r="E157" s="80">
        <f ca="1">((100/I150)*C157)/100</f>
        <v>0</v>
      </c>
      <c r="F157" s="199"/>
      <c r="G157" s="199"/>
      <c r="H157" s="199"/>
      <c r="I157" s="199"/>
      <c r="J157" s="75" t="s">
        <v>171</v>
      </c>
      <c r="K157" s="44">
        <f>(IF(E150&gt;4,(I150/(E150+2)+K156),0))</f>
        <v>0</v>
      </c>
    </row>
    <row r="158" spans="1:11" s="1" customFormat="1" ht="59.25" customHeight="1" x14ac:dyDescent="0.35">
      <c r="A158" s="195" t="s">
        <v>280</v>
      </c>
      <c r="B158" s="196"/>
      <c r="C158" s="237">
        <v>0</v>
      </c>
      <c r="D158" s="237"/>
      <c r="E158" s="80">
        <f ca="1">((100/(I150))*C158)/100</f>
        <v>0</v>
      </c>
      <c r="F158" s="199"/>
      <c r="G158" s="199"/>
      <c r="H158" s="199"/>
      <c r="I158" s="199"/>
      <c r="J158" s="75" t="s">
        <v>156</v>
      </c>
      <c r="K158" s="44">
        <f>(IF(E150=1,(I150/(E150+3)+K153),IF(E150=0,(I150*0.3+K153),IF(E150&gt;1,0))))</f>
        <v>0</v>
      </c>
    </row>
    <row r="159" spans="1:11" s="1" customFormat="1" ht="21.75" thickBot="1" x14ac:dyDescent="0.4">
      <c r="A159" s="199" t="s">
        <v>169</v>
      </c>
      <c r="B159" s="199"/>
      <c r="C159" s="237">
        <v>0</v>
      </c>
      <c r="D159" s="237"/>
      <c r="E159" s="80">
        <f ca="1">((100/(I150))*C159)/100</f>
        <v>0</v>
      </c>
      <c r="F159" s="199"/>
      <c r="G159" s="199"/>
      <c r="H159" s="199"/>
      <c r="I159" s="199"/>
      <c r="J159" s="77" t="s">
        <v>157</v>
      </c>
      <c r="K159" s="46">
        <f ca="1">(IF(E150&gt;1.5,(I150/(E150+2)+K153+MAX(0,K154-K153)+MAX(0,K155-K154)+MAX(0,K156-K155)+MAX(0,K157-K156)+MAX(0,K158-K157)),IF(E150=1,(I150/(E150+3)+K158),IF(E150=0,I150*0.3+K158))))</f>
        <v>36</v>
      </c>
    </row>
    <row r="160" spans="1:11" s="1" customFormat="1" ht="20.25" x14ac:dyDescent="0.25">
      <c r="A160" s="199" t="s">
        <v>281</v>
      </c>
      <c r="B160" s="199"/>
      <c r="C160" s="197">
        <v>0</v>
      </c>
      <c r="D160" s="197"/>
      <c r="E160" s="80">
        <f ca="1">((100/I150)*C160)/100</f>
        <v>0</v>
      </c>
      <c r="F160" s="199"/>
      <c r="G160" s="199"/>
      <c r="H160" s="199"/>
      <c r="I160" s="199"/>
    </row>
    <row r="161" spans="1:11" s="1" customFormat="1" ht="20.25" x14ac:dyDescent="0.25">
      <c r="A161" s="199" t="s">
        <v>282</v>
      </c>
      <c r="B161" s="199"/>
      <c r="C161" s="197">
        <v>0</v>
      </c>
      <c r="D161" s="197"/>
      <c r="E161" s="80">
        <f ca="1">((100/I150)*C161)/100</f>
        <v>0</v>
      </c>
      <c r="F161" s="199"/>
      <c r="G161" s="199"/>
      <c r="H161" s="199"/>
      <c r="I161" s="199"/>
    </row>
    <row r="162" spans="1:11" s="1" customFormat="1" ht="21" thickBot="1" x14ac:dyDescent="0.3">
      <c r="A162" s="199" t="s">
        <v>172</v>
      </c>
      <c r="B162" s="199"/>
      <c r="C162" s="197">
        <v>0</v>
      </c>
      <c r="D162" s="197"/>
      <c r="E162" s="80">
        <f ca="1">((100/(I150))*C162)/100</f>
        <v>0</v>
      </c>
      <c r="F162" s="199"/>
      <c r="G162" s="199"/>
      <c r="H162" s="199"/>
      <c r="I162" s="199"/>
    </row>
    <row r="163" spans="1:11" s="1" customFormat="1" ht="20.25" customHeight="1" x14ac:dyDescent="0.3">
      <c r="A163" s="199" t="s">
        <v>173</v>
      </c>
      <c r="B163" s="199"/>
      <c r="C163" s="197">
        <v>0</v>
      </c>
      <c r="D163" s="197"/>
      <c r="E163" s="80">
        <f ca="1">((100/(I150))*C163)/100</f>
        <v>0</v>
      </c>
      <c r="F163" s="199"/>
      <c r="G163" s="199"/>
      <c r="H163" s="199"/>
      <c r="I163" s="199"/>
      <c r="J163" s="73" t="str">
        <f ca="1">(IF(F168&gt;99%,"All work completed. Please provide OC.",IF(F168&gt;89.8%,"Plinth, RCC, Brick, Plaster, Flooring, Wooden, Plumbing, Electrification, etc., work Completed. Finishing work is in process.",IF(F168&lt;94%,(IF(C168=0,"Work not yet Started.",IF(E168=25%,"Piling work in process",IF(E168=50%,"Excavation work in process",IF(E168=100%,"Excavation work Completed. ","0")))&amp;(IF(C169=0%,"",IF(C169=K168,"Footing work is process",IF(C169=K169,"Footing work Completed",IF(C169=K170,"1st Basement Completed",IF(C169=K171,"1st &amp; 2nd Basement Completed",IF(C169=K172,"1st to 3rd Basement Completed",IF(C169=K173,"1st to 4th Basement Completed",IF(C169=K174,"Plinth work is process",IF(C169=K175,"Plinth work completed","0")))))))))))&amp;(IF(C170=(F166+H166+I166),", RCC Slab",IF(C170&gt;0,", RCC upto "&amp;C170&amp;" Slab",""))&amp;(IF(C171=I166,", Brickwork",IF(C171&gt;0,", Brickwork upto "&amp;C171&amp;" Floor",""))&amp;(IF(C172=I166,", Internal Plaster",IF(C172&gt;0,", Internal Plaster upto "&amp;C172&amp;" Floor",""))&amp;(IF(C173=I166,", External Plaster",IF(C173&gt;0,", External Plaster upto "&amp;C173&amp;" Floor",""))&amp;(IF(C174=I166,", External Plumbing, Elevation and Waterproofing",IF(C174&gt;0,", External Plumbing, Elevation and Waterproofing upto "&amp;C174&amp;" Floor",""))&amp;(IF(C175=I166,", Flooring &amp; Fitting",IF(C175&gt;0,", Flooring &amp; Fitting upto "&amp;C175&amp;" Floor",""))&amp;(IF(C176=I166,", Wooden Work",IF(C176&gt;0,", Wooden Work upto "&amp;C176&amp;" Floor",""))&amp;(IF(C177=I166,", Electrical &amp; Sanitary fittings",IF(C177&gt;0,", Electrical &amp; Sanitary fittings upto "&amp;C177&amp;" Floor",""))&amp;(IF(C178&gt;0,", Finishing upto "&amp;C178&amp;" Floor","")&amp;(IF(C170&gt;0.5," Completed",""))))))))))))))))</f>
        <v>Excavation work Completed. 1st Basement Completed</v>
      </c>
      <c r="K163" s="39"/>
    </row>
    <row r="164" spans="1:11" s="1" customFormat="1" ht="20.25" x14ac:dyDescent="0.3">
      <c r="A164" s="171" t="s">
        <v>74</v>
      </c>
      <c r="B164" s="171"/>
      <c r="C164" s="171"/>
      <c r="D164" s="171"/>
      <c r="E164" s="171"/>
      <c r="F164" s="171"/>
      <c r="G164" s="171"/>
      <c r="H164" s="171"/>
      <c r="I164" s="171"/>
      <c r="J164" s="74" t="s">
        <v>151</v>
      </c>
      <c r="K164" s="39"/>
    </row>
    <row r="165" spans="1:11" s="1" customFormat="1" ht="20.25" customHeight="1" x14ac:dyDescent="0.3">
      <c r="A165" s="193" t="str">
        <f>CONCATENATE((IF(OR(A51="",A51="NA"),"",A51)),"= ",(IF(OR(E51="",E51="NA"),"",E51)),".")</f>
        <v>Sector 2A - Wing K = 2B + G/St + 2P + 1st to 36th Floor.</v>
      </c>
      <c r="B165" s="193"/>
      <c r="C165" s="193"/>
      <c r="D165" s="194" t="s">
        <v>4</v>
      </c>
      <c r="E165" s="79" t="s">
        <v>145</v>
      </c>
      <c r="F165" s="197" t="s">
        <v>131</v>
      </c>
      <c r="G165" s="197"/>
      <c r="H165" s="79" t="s">
        <v>146</v>
      </c>
      <c r="I165" s="79" t="s">
        <v>147</v>
      </c>
      <c r="J165" s="75" t="s">
        <v>162</v>
      </c>
      <c r="K165" s="40">
        <f ca="1">I166*25%</f>
        <v>9</v>
      </c>
    </row>
    <row r="166" spans="1:11" s="1" customFormat="1" ht="20.25" customHeight="1" x14ac:dyDescent="0.3">
      <c r="A166" s="193"/>
      <c r="B166" s="193"/>
      <c r="C166" s="193"/>
      <c r="D166" s="194"/>
      <c r="E166" s="79">
        <v>2</v>
      </c>
      <c r="F166" s="197">
        <v>1</v>
      </c>
      <c r="G166" s="197"/>
      <c r="H166" s="79">
        <v>2</v>
      </c>
      <c r="I166" s="79">
        <f ca="1">--TRIM(RIGHT(SUBSTITUTE(LEFT(A165,_xlfn.AGGREGATE(16,6,FIND({0,1,2,3,4,5,6,7,8,9},A165,ROW(INDIRECT("1:"&amp;LEN(A165)))),1))," ",REPT(" ",LEN(A165))),LEN(A165)))</f>
        <v>36</v>
      </c>
      <c r="J166" s="75" t="s">
        <v>152</v>
      </c>
      <c r="K166" s="76">
        <f ca="1">I166*50%</f>
        <v>18</v>
      </c>
    </row>
    <row r="167" spans="1:11" s="1" customFormat="1" ht="20.25" x14ac:dyDescent="0.3">
      <c r="A167" s="200" t="s">
        <v>149</v>
      </c>
      <c r="B167" s="200"/>
      <c r="C167" s="200" t="s">
        <v>160</v>
      </c>
      <c r="D167" s="200"/>
      <c r="E167" s="81" t="s">
        <v>161</v>
      </c>
      <c r="F167" s="200" t="s">
        <v>150</v>
      </c>
      <c r="G167" s="200"/>
      <c r="H167" s="47" t="s">
        <v>148</v>
      </c>
      <c r="I167" s="47"/>
      <c r="J167" s="75" t="s">
        <v>153</v>
      </c>
      <c r="K167" s="76">
        <f ca="1">I166</f>
        <v>36</v>
      </c>
    </row>
    <row r="168" spans="1:11" s="1" customFormat="1" ht="21" customHeight="1" x14ac:dyDescent="0.35">
      <c r="A168" s="199" t="s">
        <v>163</v>
      </c>
      <c r="B168" s="199"/>
      <c r="C168" s="237">
        <f ca="1">K167</f>
        <v>36</v>
      </c>
      <c r="D168" s="237"/>
      <c r="E168" s="80">
        <f ca="1">((100/I166)*C168)/100</f>
        <v>1</v>
      </c>
      <c r="F168" s="199">
        <f ca="1">(((C168/I166*5)+(C169/I166*20)+(25/(F166+H166+I166)*C170)+(5/(I166)*C171)+(2.5/(I166)*C172)+(2.5/(I166)*C173)+(5/I166*C174)+(10/I166*C175)+(2.5/I166*C176)+(2.5/I166*C177)+(10/I166*C178)+(10/I166*C179))/100)</f>
        <v>0.2</v>
      </c>
      <c r="G168" s="199"/>
      <c r="H168" s="199" t="str">
        <f ca="1">J163</f>
        <v>Excavation work Completed. 1st Basement Completed</v>
      </c>
      <c r="I168" s="199"/>
      <c r="J168" s="75" t="s">
        <v>154</v>
      </c>
      <c r="K168" s="44">
        <f ca="1">(IF(E166&gt;1,(I166/(E166+2)),I166*0.2))</f>
        <v>9</v>
      </c>
    </row>
    <row r="169" spans="1:11" s="1" customFormat="1" ht="21" customHeight="1" x14ac:dyDescent="0.35">
      <c r="A169" s="199" t="s">
        <v>132</v>
      </c>
      <c r="B169" s="199"/>
      <c r="C169" s="242">
        <f ca="1">K170</f>
        <v>27</v>
      </c>
      <c r="D169" s="237"/>
      <c r="E169" s="80">
        <f ca="1">((100/I166)*C169)/100</f>
        <v>0.75</v>
      </c>
      <c r="F169" s="199"/>
      <c r="G169" s="199"/>
      <c r="H169" s="199"/>
      <c r="I169" s="199"/>
      <c r="J169" s="75" t="s">
        <v>155</v>
      </c>
      <c r="K169" s="44">
        <f ca="1">(IF(E166&gt;1,(I166/(E166+2)+K168),I166*0.2+K168))</f>
        <v>18</v>
      </c>
    </row>
    <row r="170" spans="1:11" s="1" customFormat="1" ht="21" customHeight="1" x14ac:dyDescent="0.35">
      <c r="A170" s="199" t="s">
        <v>164</v>
      </c>
      <c r="B170" s="199"/>
      <c r="C170" s="197">
        <v>0</v>
      </c>
      <c r="D170" s="197"/>
      <c r="E170" s="80">
        <f ca="1">((100/(F166+H166+I166))*C170)/100</f>
        <v>0</v>
      </c>
      <c r="F170" s="199"/>
      <c r="G170" s="199"/>
      <c r="H170" s="199"/>
      <c r="I170" s="199"/>
      <c r="J170" s="75" t="s">
        <v>167</v>
      </c>
      <c r="K170" s="44">
        <f ca="1">(IF(E166&gt;1,(I166/(E166+2)+K169),0))</f>
        <v>27</v>
      </c>
    </row>
    <row r="171" spans="1:11" s="1" customFormat="1" ht="21" customHeight="1" x14ac:dyDescent="0.35">
      <c r="A171" s="199" t="s">
        <v>165</v>
      </c>
      <c r="B171" s="199"/>
      <c r="C171" s="197">
        <v>0</v>
      </c>
      <c r="D171" s="197"/>
      <c r="E171" s="80">
        <f ca="1">((100/I166)*C171)/100</f>
        <v>0</v>
      </c>
      <c r="F171" s="199"/>
      <c r="G171" s="199"/>
      <c r="H171" s="199"/>
      <c r="I171" s="199"/>
      <c r="J171" s="75" t="s">
        <v>168</v>
      </c>
      <c r="K171" s="44">
        <f>(IF(E166&gt;2,(I166/(E166+2)+K170),0))</f>
        <v>0</v>
      </c>
    </row>
    <row r="172" spans="1:11" s="1" customFormat="1" ht="21" x14ac:dyDescent="0.35">
      <c r="A172" s="195" t="s">
        <v>166</v>
      </c>
      <c r="B172" s="196"/>
      <c r="C172" s="197">
        <v>0</v>
      </c>
      <c r="D172" s="197"/>
      <c r="E172" s="80">
        <f ca="1">((100/I166)*C172)/100</f>
        <v>0</v>
      </c>
      <c r="F172" s="199"/>
      <c r="G172" s="199"/>
      <c r="H172" s="199"/>
      <c r="I172" s="199"/>
      <c r="J172" s="75" t="s">
        <v>170</v>
      </c>
      <c r="K172" s="45">
        <f>(IF(E166&gt;3,(I166/(E166+2)+K171),0))</f>
        <v>0</v>
      </c>
    </row>
    <row r="173" spans="1:11" s="1" customFormat="1" ht="21" x14ac:dyDescent="0.35">
      <c r="A173" s="195" t="s">
        <v>279</v>
      </c>
      <c r="B173" s="196"/>
      <c r="C173" s="197">
        <v>0</v>
      </c>
      <c r="D173" s="197"/>
      <c r="E173" s="80">
        <f ca="1">((100/I166)*C173)/100</f>
        <v>0</v>
      </c>
      <c r="F173" s="199"/>
      <c r="G173" s="199"/>
      <c r="H173" s="199"/>
      <c r="I173" s="199"/>
      <c r="J173" s="75" t="s">
        <v>171</v>
      </c>
      <c r="K173" s="44">
        <f>(IF(E166&gt;4,(I166/(E166+2)+K172),0))</f>
        <v>0</v>
      </c>
    </row>
    <row r="174" spans="1:11" s="1" customFormat="1" ht="67.5" customHeight="1" x14ac:dyDescent="0.35">
      <c r="A174" s="195" t="s">
        <v>280</v>
      </c>
      <c r="B174" s="196"/>
      <c r="C174" s="197">
        <v>0</v>
      </c>
      <c r="D174" s="197"/>
      <c r="E174" s="80">
        <f ca="1">((100/(I166))*C174)/100</f>
        <v>0</v>
      </c>
      <c r="F174" s="199"/>
      <c r="G174" s="199"/>
      <c r="H174" s="199"/>
      <c r="I174" s="199"/>
      <c r="J174" s="75" t="s">
        <v>156</v>
      </c>
      <c r="K174" s="44">
        <f>(IF(E166=1,(I166/(E166+3)+K169),IF(E166=0,(I166*0.3+K169),IF(E166&gt;1,0))))</f>
        <v>0</v>
      </c>
    </row>
    <row r="175" spans="1:11" s="1" customFormat="1" ht="21.75" thickBot="1" x14ac:dyDescent="0.4">
      <c r="A175" s="199" t="s">
        <v>169</v>
      </c>
      <c r="B175" s="199"/>
      <c r="C175" s="197">
        <v>0</v>
      </c>
      <c r="D175" s="197"/>
      <c r="E175" s="80">
        <f ca="1">((100/(I166))*C175)/100</f>
        <v>0</v>
      </c>
      <c r="F175" s="199"/>
      <c r="G175" s="199"/>
      <c r="H175" s="199"/>
      <c r="I175" s="199"/>
      <c r="J175" s="77" t="s">
        <v>157</v>
      </c>
      <c r="K175" s="46">
        <f ca="1">(IF(E166&gt;1.5,(I166/(E166+2)+K169+MAX(0,K170-K169)+MAX(0,K171-K170)+MAX(0,K172-K171)+MAX(0,K173-K172)+MAX(0,K174-K173)),IF(E166=1,(I166/(E166+3)+K174),IF(E166=0,I166*0.3+K174))))</f>
        <v>36</v>
      </c>
    </row>
    <row r="176" spans="1:11" s="1" customFormat="1" ht="20.25" x14ac:dyDescent="0.25">
      <c r="A176" s="199" t="s">
        <v>281</v>
      </c>
      <c r="B176" s="199"/>
      <c r="C176" s="197">
        <v>0</v>
      </c>
      <c r="D176" s="197"/>
      <c r="E176" s="80">
        <f ca="1">((100/I166)*C176)/100</f>
        <v>0</v>
      </c>
      <c r="F176" s="199"/>
      <c r="G176" s="199"/>
      <c r="H176" s="199"/>
      <c r="I176" s="199"/>
    </row>
    <row r="177" spans="1:11" s="1" customFormat="1" ht="20.25" x14ac:dyDescent="0.25">
      <c r="A177" s="199" t="s">
        <v>282</v>
      </c>
      <c r="B177" s="199"/>
      <c r="C177" s="197">
        <v>0</v>
      </c>
      <c r="D177" s="197"/>
      <c r="E177" s="80">
        <f ca="1">((100/I166)*C177)/100</f>
        <v>0</v>
      </c>
      <c r="F177" s="199"/>
      <c r="G177" s="199"/>
      <c r="H177" s="199"/>
      <c r="I177" s="199"/>
    </row>
    <row r="178" spans="1:11" s="1" customFormat="1" ht="21" thickBot="1" x14ac:dyDescent="0.3">
      <c r="A178" s="199" t="s">
        <v>172</v>
      </c>
      <c r="B178" s="199"/>
      <c r="C178" s="197">
        <v>0</v>
      </c>
      <c r="D178" s="197"/>
      <c r="E178" s="80">
        <f ca="1">((100/(I166))*C178)/100</f>
        <v>0</v>
      </c>
      <c r="F178" s="199"/>
      <c r="G178" s="199"/>
      <c r="H178" s="199"/>
      <c r="I178" s="199"/>
    </row>
    <row r="179" spans="1:11" s="1" customFormat="1" ht="20.25" customHeight="1" x14ac:dyDescent="0.3">
      <c r="A179" s="199" t="s">
        <v>173</v>
      </c>
      <c r="B179" s="199"/>
      <c r="C179" s="197">
        <v>0</v>
      </c>
      <c r="D179" s="197"/>
      <c r="E179" s="80">
        <f ca="1">((100/(I166))*C179)/100</f>
        <v>0</v>
      </c>
      <c r="F179" s="199"/>
      <c r="G179" s="199"/>
      <c r="H179" s="199"/>
      <c r="I179" s="199"/>
      <c r="J179" s="73" t="str">
        <f ca="1">(IF(F184&gt;99%,"All work completed. Please provide OC.",IF(F184&gt;89.8%,"Plinth, RCC, Brick, Plaster, Flooring, Wooden, Plumbing, Electrification, etc., work Completed. Finishing work is in process.",IF(F184&lt;94%,(IF(C184=0,"Work not yet Started.",IF(E184=25%,"Piling work in process",IF(E184=50%,"Excavation work in process",IF(E184=100%,"Excavation work Completed. ","0")))&amp;(IF(C185=0%,"",IF(C185=K184,"Footing work is process",IF(C185=K185,"Footing work Completed",IF(C185=K186,"1st Basement Completed",IF(C185=K187,"1st &amp; 2nd Basement Completed",IF(C185=K188,"1st to 3rd Basement Completed",IF(C185=K189,"1st to 4th Basement Completed",IF(C185=K190,"Plinth work is process",IF(C185=K191,"Plinth work completed","0")))))))))))&amp;(IF(C186=(F182+H182+I182),", RCC Slab",IF(C186&gt;0,", RCC upto "&amp;C186&amp;" Slab",""))&amp;(IF(C187=I182,", Brickwork",IF(C187&gt;0,", Brickwork upto "&amp;C187&amp;" Floor",""))&amp;(IF(C188=I182,", Internal Plaster",IF(C188&gt;0,", Internal Plaster upto "&amp;C188&amp;" Floor",""))&amp;(IF(C189=I182,", External Plaster",IF(C189&gt;0,", External Plaster upto "&amp;C189&amp;" Floor",""))&amp;(IF(C190=I182,", External Plumbing, Elevation and Waterproofing",IF(C190&gt;0,", External Plumbing, Elevation and Waterproofing upto "&amp;C190&amp;" Floor",""))&amp;(IF(C191=I182,", Flooring &amp; Fitting",IF(C191&gt;0,", Flooring &amp; Fitting upto "&amp;C191&amp;" Floor",""))&amp;(IF(C192=I182,", Wooden Work",IF(C192&gt;0,", Wooden Work upto "&amp;C192&amp;" Floor",""))&amp;(IF(C193=I182,", Electrical &amp; Sanitary fittings",IF(C193&gt;0,", Electrical &amp; Sanitary fittings upto "&amp;C193&amp;" Floor",""))&amp;(IF(C194&gt;0,", Finishing upto "&amp;C194&amp;" Floor","")&amp;(IF(C186&gt;0.5," Completed",""))))))))))))))))</f>
        <v>Excavation work Completed. Footing work Completed</v>
      </c>
      <c r="K179" s="39"/>
    </row>
    <row r="180" spans="1:11" s="1" customFormat="1" ht="20.25" x14ac:dyDescent="0.3">
      <c r="A180" s="171" t="s">
        <v>74</v>
      </c>
      <c r="B180" s="171"/>
      <c r="C180" s="171"/>
      <c r="D180" s="171"/>
      <c r="E180" s="171"/>
      <c r="F180" s="171"/>
      <c r="G180" s="171"/>
      <c r="H180" s="171"/>
      <c r="I180" s="171"/>
      <c r="J180" s="74" t="s">
        <v>151</v>
      </c>
      <c r="K180" s="39"/>
    </row>
    <row r="181" spans="1:11" s="1" customFormat="1" ht="20.25" customHeight="1" x14ac:dyDescent="0.3">
      <c r="A181" s="193" t="str">
        <f>CONCATENATE((IF(OR(A52="",A52="NA"),"",A52)),"= ",(IF(OR(E52="",E52="NA"),"",E52)),".")</f>
        <v>Sector 2A - Wing L = 2B + G/St + 2P + 1st to 36th Floor.</v>
      </c>
      <c r="B181" s="193"/>
      <c r="C181" s="193"/>
      <c r="D181" s="194" t="s">
        <v>4</v>
      </c>
      <c r="E181" s="79" t="s">
        <v>145</v>
      </c>
      <c r="F181" s="197" t="s">
        <v>131</v>
      </c>
      <c r="G181" s="197"/>
      <c r="H181" s="79" t="s">
        <v>146</v>
      </c>
      <c r="I181" s="79" t="s">
        <v>147</v>
      </c>
      <c r="J181" s="75" t="s">
        <v>162</v>
      </c>
      <c r="K181" s="40">
        <f ca="1">I182*25%</f>
        <v>9</v>
      </c>
    </row>
    <row r="182" spans="1:11" s="1" customFormat="1" ht="20.25" customHeight="1" x14ac:dyDescent="0.3">
      <c r="A182" s="193"/>
      <c r="B182" s="193"/>
      <c r="C182" s="193"/>
      <c r="D182" s="194"/>
      <c r="E182" s="79">
        <v>2</v>
      </c>
      <c r="F182" s="197">
        <v>1</v>
      </c>
      <c r="G182" s="197"/>
      <c r="H182" s="79">
        <v>2</v>
      </c>
      <c r="I182" s="79">
        <f ca="1">--TRIM(RIGHT(SUBSTITUTE(LEFT(A181,_xlfn.AGGREGATE(16,6,FIND({0,1,2,3,4,5,6,7,8,9},A181,ROW(INDIRECT("1:"&amp;LEN(A181)))),1))," ",REPT(" ",LEN(A181))),LEN(A181)))</f>
        <v>36</v>
      </c>
      <c r="J182" s="75" t="s">
        <v>152</v>
      </c>
      <c r="K182" s="76">
        <f ca="1">I182*50%</f>
        <v>18</v>
      </c>
    </row>
    <row r="183" spans="1:11" s="1" customFormat="1" ht="20.25" x14ac:dyDescent="0.3">
      <c r="A183" s="200" t="s">
        <v>149</v>
      </c>
      <c r="B183" s="200"/>
      <c r="C183" s="200" t="s">
        <v>160</v>
      </c>
      <c r="D183" s="200"/>
      <c r="E183" s="81" t="s">
        <v>161</v>
      </c>
      <c r="F183" s="200" t="s">
        <v>150</v>
      </c>
      <c r="G183" s="200"/>
      <c r="H183" s="47" t="s">
        <v>148</v>
      </c>
      <c r="I183" s="47"/>
      <c r="J183" s="75" t="s">
        <v>153</v>
      </c>
      <c r="K183" s="76">
        <f ca="1">I182</f>
        <v>36</v>
      </c>
    </row>
    <row r="184" spans="1:11" s="1" customFormat="1" ht="21" customHeight="1" x14ac:dyDescent="0.35">
      <c r="A184" s="199" t="s">
        <v>163</v>
      </c>
      <c r="B184" s="199"/>
      <c r="C184" s="237">
        <f ca="1">K183</f>
        <v>36</v>
      </c>
      <c r="D184" s="237"/>
      <c r="E184" s="80">
        <f ca="1">((100/I182)*C184)/100</f>
        <v>1</v>
      </c>
      <c r="F184" s="199">
        <f ca="1">(((C184/I182*5)+(C185/I182*20)+(25/(F182+H182+I182)*C186)+(5/(I182)*C187)+(2.5/(I182)*C188)+(2.5/(I182)*C189)+(5/I182*C190)+(10/I182*C191)+(2.5/I182*C192)+(2.5/I182*C193)+(10/I182*C194)+(10/I182*C195))/100)</f>
        <v>0.15</v>
      </c>
      <c r="G184" s="199"/>
      <c r="H184" s="199" t="str">
        <f ca="1">J179</f>
        <v>Excavation work Completed. Footing work Completed</v>
      </c>
      <c r="I184" s="199"/>
      <c r="J184" s="75" t="s">
        <v>154</v>
      </c>
      <c r="K184" s="44">
        <f ca="1">(IF(E182&gt;1,(I182/(E182+2)),I182*0.2))</f>
        <v>9</v>
      </c>
    </row>
    <row r="185" spans="1:11" s="1" customFormat="1" ht="21" customHeight="1" x14ac:dyDescent="0.35">
      <c r="A185" s="199" t="s">
        <v>132</v>
      </c>
      <c r="B185" s="199"/>
      <c r="C185" s="242">
        <f ca="1">K185</f>
        <v>18</v>
      </c>
      <c r="D185" s="237"/>
      <c r="E185" s="80">
        <f ca="1">((100/I182)*C185)/100</f>
        <v>0.5</v>
      </c>
      <c r="F185" s="199"/>
      <c r="G185" s="199"/>
      <c r="H185" s="199"/>
      <c r="I185" s="199"/>
      <c r="J185" s="75" t="s">
        <v>155</v>
      </c>
      <c r="K185" s="44">
        <f ca="1">(IF(E182&gt;1,(I182/(E182+2)+K184),I182*0.2+K184))</f>
        <v>18</v>
      </c>
    </row>
    <row r="186" spans="1:11" s="1" customFormat="1" ht="21" customHeight="1" x14ac:dyDescent="0.35">
      <c r="A186" s="199" t="s">
        <v>164</v>
      </c>
      <c r="B186" s="199"/>
      <c r="C186" s="197">
        <v>0</v>
      </c>
      <c r="D186" s="197"/>
      <c r="E186" s="80">
        <f ca="1">((100/(F182+H182+I182))*C186)/100</f>
        <v>0</v>
      </c>
      <c r="F186" s="199"/>
      <c r="G186" s="199"/>
      <c r="H186" s="199"/>
      <c r="I186" s="199"/>
      <c r="J186" s="75" t="s">
        <v>167</v>
      </c>
      <c r="K186" s="44">
        <f ca="1">(IF(E182&gt;1,(I182/(E182+2)+K185),0))</f>
        <v>27</v>
      </c>
    </row>
    <row r="187" spans="1:11" s="1" customFormat="1" ht="21" customHeight="1" x14ac:dyDescent="0.35">
      <c r="A187" s="199" t="s">
        <v>165</v>
      </c>
      <c r="B187" s="199"/>
      <c r="C187" s="197">
        <v>0</v>
      </c>
      <c r="D187" s="197"/>
      <c r="E187" s="80">
        <f ca="1">((100/I182)*C187)/100</f>
        <v>0</v>
      </c>
      <c r="F187" s="199"/>
      <c r="G187" s="199"/>
      <c r="H187" s="199"/>
      <c r="I187" s="199"/>
      <c r="J187" s="75" t="s">
        <v>168</v>
      </c>
      <c r="K187" s="44">
        <f>(IF(E182&gt;2,(I182/(E182+2)+K186),0))</f>
        <v>0</v>
      </c>
    </row>
    <row r="188" spans="1:11" s="1" customFormat="1" ht="21" x14ac:dyDescent="0.35">
      <c r="A188" s="195" t="s">
        <v>166</v>
      </c>
      <c r="B188" s="196"/>
      <c r="C188" s="197">
        <v>0</v>
      </c>
      <c r="D188" s="197"/>
      <c r="E188" s="80">
        <f ca="1">((100/I182)*C188)/100</f>
        <v>0</v>
      </c>
      <c r="F188" s="199"/>
      <c r="G188" s="199"/>
      <c r="H188" s="199"/>
      <c r="I188" s="199"/>
      <c r="J188" s="75" t="s">
        <v>170</v>
      </c>
      <c r="K188" s="45">
        <f>(IF(E182&gt;3,(I182/(E182+2)+K187),0))</f>
        <v>0</v>
      </c>
    </row>
    <row r="189" spans="1:11" s="1" customFormat="1" ht="21" x14ac:dyDescent="0.35">
      <c r="A189" s="195" t="s">
        <v>279</v>
      </c>
      <c r="B189" s="196"/>
      <c r="C189" s="197">
        <v>0</v>
      </c>
      <c r="D189" s="197"/>
      <c r="E189" s="80">
        <f ca="1">((100/I182)*C189)/100</f>
        <v>0</v>
      </c>
      <c r="F189" s="199"/>
      <c r="G189" s="199"/>
      <c r="H189" s="199"/>
      <c r="I189" s="199"/>
      <c r="J189" s="75" t="s">
        <v>171</v>
      </c>
      <c r="K189" s="44">
        <f>(IF(E182&gt;4,(I182/(E182+2)+K188),0))</f>
        <v>0</v>
      </c>
    </row>
    <row r="190" spans="1:11" s="1" customFormat="1" ht="54" customHeight="1" x14ac:dyDescent="0.35">
      <c r="A190" s="195" t="s">
        <v>280</v>
      </c>
      <c r="B190" s="196"/>
      <c r="C190" s="197">
        <v>0</v>
      </c>
      <c r="D190" s="197"/>
      <c r="E190" s="80">
        <f ca="1">((100/(I182))*C190)/100</f>
        <v>0</v>
      </c>
      <c r="F190" s="199"/>
      <c r="G190" s="199"/>
      <c r="H190" s="199"/>
      <c r="I190" s="199"/>
      <c r="J190" s="75" t="s">
        <v>156</v>
      </c>
      <c r="K190" s="44">
        <f>(IF(E182=1,(I182/(E182+3)+K185),IF(E182=0,(I182*0.3+K185),IF(E182&gt;1,0))))</f>
        <v>0</v>
      </c>
    </row>
    <row r="191" spans="1:11" s="1" customFormat="1" ht="21.75" thickBot="1" x14ac:dyDescent="0.4">
      <c r="A191" s="199" t="s">
        <v>169</v>
      </c>
      <c r="B191" s="199"/>
      <c r="C191" s="197">
        <v>0</v>
      </c>
      <c r="D191" s="197"/>
      <c r="E191" s="80">
        <f ca="1">((100/(I182))*C191)/100</f>
        <v>0</v>
      </c>
      <c r="F191" s="199"/>
      <c r="G191" s="199"/>
      <c r="H191" s="199"/>
      <c r="I191" s="199"/>
      <c r="J191" s="77" t="s">
        <v>157</v>
      </c>
      <c r="K191" s="46">
        <f ca="1">(IF(E182&gt;1.5,(I182/(E182+2)+K185+MAX(0,K186-K185)+MAX(0,K187-K186)+MAX(0,K188-K187)+MAX(0,K189-K188)+MAX(0,K190-K189)),IF(E182=1,(I182/(E182+3)+K190),IF(E182=0,I182*0.3+K190))))</f>
        <v>36</v>
      </c>
    </row>
    <row r="192" spans="1:11" s="1" customFormat="1" ht="20.25" x14ac:dyDescent="0.25">
      <c r="A192" s="199" t="s">
        <v>281</v>
      </c>
      <c r="B192" s="199"/>
      <c r="C192" s="197">
        <v>0</v>
      </c>
      <c r="D192" s="197"/>
      <c r="E192" s="80">
        <f ca="1">((100/I182)*C192)/100</f>
        <v>0</v>
      </c>
      <c r="F192" s="199"/>
      <c r="G192" s="199"/>
      <c r="H192" s="199"/>
      <c r="I192" s="199"/>
    </row>
    <row r="193" spans="1:16226" s="1" customFormat="1" ht="20.25" x14ac:dyDescent="0.25">
      <c r="A193" s="199" t="s">
        <v>282</v>
      </c>
      <c r="B193" s="199"/>
      <c r="C193" s="197">
        <v>0</v>
      </c>
      <c r="D193" s="197"/>
      <c r="E193" s="80">
        <f ca="1">((100/I182)*C193)/100</f>
        <v>0</v>
      </c>
      <c r="F193" s="199"/>
      <c r="G193" s="199"/>
      <c r="H193" s="199"/>
      <c r="I193" s="199"/>
    </row>
    <row r="194" spans="1:16226" ht="30" customHeight="1" x14ac:dyDescent="0.3">
      <c r="A194" s="199" t="s">
        <v>172</v>
      </c>
      <c r="B194" s="199"/>
      <c r="C194" s="197">
        <v>0</v>
      </c>
      <c r="D194" s="197"/>
      <c r="E194" s="80">
        <f ca="1">((100/(I182))*C194)/100</f>
        <v>0</v>
      </c>
      <c r="F194" s="199"/>
      <c r="G194" s="199"/>
      <c r="H194" s="199"/>
      <c r="I194" s="199"/>
      <c r="J194" s="41"/>
      <c r="K194" s="42"/>
      <c r="L194" s="42"/>
    </row>
    <row r="195" spans="1:16226" ht="20.25" x14ac:dyDescent="0.25">
      <c r="A195" s="199" t="s">
        <v>173</v>
      </c>
      <c r="B195" s="199"/>
      <c r="C195" s="197">
        <v>0</v>
      </c>
      <c r="D195" s="197"/>
      <c r="E195" s="80">
        <f ca="1">((100/(I182))*C195)/100</f>
        <v>0</v>
      </c>
      <c r="F195" s="199"/>
      <c r="G195" s="199"/>
      <c r="H195" s="199"/>
      <c r="I195" s="199"/>
    </row>
    <row r="196" spans="1:16226" ht="40.5" customHeight="1" x14ac:dyDescent="0.25">
      <c r="A196" s="156" t="s">
        <v>158</v>
      </c>
      <c r="B196" s="157"/>
      <c r="C196" s="157"/>
      <c r="D196" s="157"/>
      <c r="E196" s="157"/>
      <c r="F196" s="157"/>
      <c r="G196" s="157"/>
      <c r="H196" s="169">
        <f ca="1">AVERAGE(F136,F120,F72,F88,F104,F152,F168,F184)</f>
        <v>0.48915088383838384</v>
      </c>
      <c r="I196" s="170"/>
    </row>
    <row r="197" spans="1:16226" ht="20.25" x14ac:dyDescent="0.25">
      <c r="A197" s="172" t="s">
        <v>78</v>
      </c>
      <c r="B197" s="173"/>
      <c r="C197" s="173"/>
      <c r="D197" s="173"/>
      <c r="E197" s="173"/>
      <c r="F197" s="173"/>
      <c r="G197" s="173"/>
      <c r="H197" s="173"/>
      <c r="I197" s="174"/>
      <c r="K197" s="1" t="s">
        <v>254</v>
      </c>
      <c r="L197" s="63">
        <v>45045</v>
      </c>
    </row>
    <row r="198" spans="1:16226" ht="60.75" x14ac:dyDescent="0.25">
      <c r="A198" s="124" t="s">
        <v>79</v>
      </c>
      <c r="B198" s="124"/>
      <c r="C198" s="124"/>
      <c r="D198" s="3" t="s">
        <v>4</v>
      </c>
      <c r="E198" s="15" t="s">
        <v>137</v>
      </c>
      <c r="F198" s="20" t="s">
        <v>174</v>
      </c>
      <c r="G198" s="3" t="s">
        <v>4</v>
      </c>
      <c r="H198" s="175" t="s">
        <v>191</v>
      </c>
      <c r="I198" s="175"/>
    </row>
    <row r="199" spans="1:16226" ht="26.25" customHeight="1" x14ac:dyDescent="0.25">
      <c r="A199" s="124" t="s">
        <v>188</v>
      </c>
      <c r="B199" s="124"/>
      <c r="C199" s="124"/>
      <c r="D199" s="2" t="s">
        <v>133</v>
      </c>
      <c r="E199" s="100" t="s">
        <v>324</v>
      </c>
      <c r="F199" s="125" t="s">
        <v>189</v>
      </c>
      <c r="G199" s="164" t="s">
        <v>4</v>
      </c>
      <c r="H199" s="160" t="s">
        <v>175</v>
      </c>
      <c r="I199" s="161"/>
      <c r="L199" s="1">
        <f>17000*1.5</f>
        <v>25500</v>
      </c>
    </row>
    <row r="200" spans="1:16226" ht="40.5" x14ac:dyDescent="0.25">
      <c r="A200" s="124" t="s">
        <v>242</v>
      </c>
      <c r="B200" s="124"/>
      <c r="C200" s="124"/>
      <c r="D200" s="56" t="s">
        <v>133</v>
      </c>
      <c r="E200" s="100">
        <v>28000</v>
      </c>
      <c r="F200" s="126"/>
      <c r="G200" s="165"/>
      <c r="H200" s="162"/>
      <c r="I200" s="163"/>
      <c r="J200" s="1">
        <f>17000*1.55</f>
        <v>26350</v>
      </c>
      <c r="N200" s="1">
        <f>25500/1.5</f>
        <v>17000</v>
      </c>
    </row>
    <row r="201" spans="1:16226" ht="40.5" x14ac:dyDescent="0.25">
      <c r="A201" s="124" t="s">
        <v>337</v>
      </c>
      <c r="B201" s="124"/>
      <c r="C201" s="124"/>
      <c r="D201" s="123" t="s">
        <v>133</v>
      </c>
      <c r="E201" s="119">
        <v>25500</v>
      </c>
      <c r="F201" s="118"/>
      <c r="G201" s="122"/>
      <c r="H201" s="120"/>
      <c r="I201" s="121"/>
      <c r="J201" s="1">
        <f>17000*1.6</f>
        <v>27200</v>
      </c>
      <c r="L201" s="1">
        <f>J201/1.5</f>
        <v>18133.333333333332</v>
      </c>
      <c r="N201" s="1">
        <f>25500/1.55</f>
        <v>16451.612903225807</v>
      </c>
    </row>
    <row r="202" spans="1:16226" s="112" customFormat="1" ht="20.25" x14ac:dyDescent="0.25">
      <c r="A202" s="238" t="s">
        <v>82</v>
      </c>
      <c r="B202" s="238"/>
      <c r="C202" s="238"/>
      <c r="D202" s="3" t="s">
        <v>4</v>
      </c>
      <c r="E202" s="100" t="s">
        <v>245</v>
      </c>
      <c r="F202" s="3" t="s">
        <v>130</v>
      </c>
      <c r="G202" s="3" t="s">
        <v>4</v>
      </c>
      <c r="H202" s="239" t="s">
        <v>138</v>
      </c>
      <c r="I202" s="240"/>
      <c r="J202" s="78"/>
      <c r="K202" s="78"/>
      <c r="L202" s="78"/>
      <c r="M202" s="78"/>
      <c r="N202" s="78"/>
      <c r="O202" s="78"/>
      <c r="P202" s="78"/>
      <c r="Q202" s="78"/>
      <c r="R202" s="78"/>
      <c r="S202" s="78"/>
      <c r="T202" s="78"/>
      <c r="U202" s="78"/>
      <c r="V202" s="78"/>
      <c r="W202" s="78"/>
      <c r="X202" s="78"/>
      <c r="Y202" s="78"/>
      <c r="Z202" s="78"/>
      <c r="AA202" s="78"/>
      <c r="EV202" s="78"/>
      <c r="EW202" s="78"/>
      <c r="EX202" s="78"/>
      <c r="EY202" s="78"/>
      <c r="EZ202" s="78"/>
      <c r="FA202" s="78"/>
      <c r="FB202" s="78"/>
      <c r="FC202" s="78"/>
      <c r="FD202" s="78"/>
      <c r="FE202" s="78"/>
      <c r="FF202" s="78"/>
      <c r="FG202" s="78"/>
      <c r="FH202" s="78"/>
      <c r="FI202" s="78"/>
      <c r="FJ202" s="78"/>
      <c r="FK202" s="78"/>
      <c r="FL202" s="78"/>
      <c r="FM202" s="78"/>
      <c r="FN202" s="78"/>
      <c r="FO202" s="78"/>
      <c r="FP202" s="78"/>
      <c r="FQ202" s="78"/>
      <c r="FR202" s="78"/>
      <c r="FS202" s="78"/>
      <c r="FT202" s="78"/>
      <c r="FU202" s="78"/>
      <c r="FV202" s="78"/>
      <c r="FW202" s="78"/>
      <c r="FX202" s="78"/>
      <c r="FY202" s="78"/>
      <c r="FZ202" s="78"/>
      <c r="GA202" s="78"/>
      <c r="GB202" s="78"/>
      <c r="GC202" s="78"/>
      <c r="GD202" s="78"/>
      <c r="GE202" s="78"/>
      <c r="GF202" s="78"/>
      <c r="GG202" s="78"/>
      <c r="GH202" s="78"/>
      <c r="GI202" s="78"/>
      <c r="GJ202" s="78"/>
      <c r="GK202" s="78"/>
      <c r="GL202" s="78"/>
      <c r="GM202" s="78"/>
      <c r="GN202" s="78"/>
      <c r="GO202" s="78"/>
      <c r="GP202" s="78"/>
      <c r="GQ202" s="78"/>
      <c r="GR202" s="78"/>
      <c r="GS202" s="78"/>
      <c r="GT202" s="78"/>
      <c r="GU202" s="78"/>
      <c r="GV202" s="78"/>
      <c r="GW202" s="78"/>
      <c r="GX202" s="78"/>
      <c r="GY202" s="78"/>
      <c r="GZ202" s="78"/>
      <c r="HA202" s="78"/>
      <c r="HB202" s="78"/>
      <c r="HC202" s="78"/>
      <c r="HD202" s="78"/>
      <c r="HE202" s="78"/>
      <c r="HF202" s="78"/>
      <c r="HG202" s="78"/>
      <c r="HH202" s="78"/>
      <c r="HI202" s="78"/>
      <c r="HJ202" s="78"/>
      <c r="HK202" s="78"/>
      <c r="HL202" s="78"/>
      <c r="HM202" s="78"/>
      <c r="HN202" s="78"/>
      <c r="HO202" s="78"/>
      <c r="HP202" s="78"/>
      <c r="HQ202" s="78"/>
      <c r="HR202" s="78"/>
      <c r="HS202" s="78"/>
      <c r="HT202" s="78"/>
      <c r="HU202" s="78"/>
      <c r="HV202" s="78"/>
      <c r="HW202" s="78"/>
      <c r="HX202" s="78"/>
      <c r="HY202" s="78"/>
      <c r="HZ202" s="78"/>
      <c r="IA202" s="78"/>
      <c r="IB202" s="78"/>
      <c r="IC202" s="78"/>
      <c r="ID202" s="78"/>
      <c r="IE202" s="78"/>
      <c r="IF202" s="78"/>
      <c r="IG202" s="78"/>
      <c r="IH202" s="78"/>
      <c r="II202" s="78"/>
      <c r="IJ202" s="78"/>
      <c r="IK202" s="78"/>
      <c r="IL202" s="78"/>
      <c r="IM202" s="78"/>
      <c r="IN202" s="78"/>
      <c r="IO202" s="78"/>
      <c r="IP202" s="78"/>
      <c r="IQ202" s="78"/>
      <c r="IR202" s="78"/>
      <c r="IS202" s="78"/>
      <c r="IT202" s="78"/>
      <c r="IU202" s="78"/>
      <c r="IV202" s="78"/>
      <c r="IW202" s="78"/>
      <c r="IX202" s="78"/>
      <c r="IY202" s="78"/>
      <c r="IZ202" s="78"/>
      <c r="JA202" s="78"/>
      <c r="JB202" s="78"/>
      <c r="JC202" s="78"/>
      <c r="JD202" s="78"/>
      <c r="JE202" s="78"/>
      <c r="JF202" s="78"/>
      <c r="JG202" s="78"/>
      <c r="JH202" s="78"/>
      <c r="JI202" s="78"/>
      <c r="JJ202" s="78"/>
      <c r="JK202" s="78"/>
      <c r="JL202" s="78"/>
      <c r="JM202" s="78"/>
      <c r="JN202" s="78"/>
      <c r="JO202" s="78"/>
      <c r="JP202" s="78"/>
      <c r="JQ202" s="78"/>
      <c r="JR202" s="78"/>
      <c r="JS202" s="78"/>
      <c r="JT202" s="78"/>
      <c r="JU202" s="78"/>
      <c r="JV202" s="78"/>
      <c r="JW202" s="78"/>
      <c r="JX202" s="78"/>
      <c r="JY202" s="78"/>
      <c r="JZ202" s="78"/>
      <c r="KA202" s="78"/>
      <c r="KB202" s="78"/>
      <c r="KC202" s="78"/>
      <c r="KD202" s="78"/>
      <c r="KE202" s="78"/>
      <c r="KF202" s="78"/>
      <c r="KG202" s="78"/>
      <c r="KH202" s="78"/>
      <c r="KI202" s="78"/>
      <c r="KJ202" s="78"/>
      <c r="KK202" s="78"/>
      <c r="KL202" s="78"/>
      <c r="KM202" s="78"/>
      <c r="KN202" s="78"/>
      <c r="KO202" s="78"/>
      <c r="KP202" s="78"/>
      <c r="KQ202" s="78"/>
      <c r="KR202" s="78"/>
      <c r="KS202" s="78"/>
      <c r="KT202" s="78"/>
      <c r="KU202" s="78"/>
      <c r="KV202" s="78"/>
      <c r="KW202" s="78"/>
      <c r="KX202" s="78"/>
      <c r="KY202" s="78"/>
      <c r="KZ202" s="78"/>
      <c r="LA202" s="78"/>
      <c r="LB202" s="78"/>
      <c r="LC202" s="78"/>
      <c r="LD202" s="78"/>
      <c r="LE202" s="78"/>
      <c r="LF202" s="78"/>
      <c r="LG202" s="78"/>
      <c r="LH202" s="78"/>
      <c r="LI202" s="78"/>
      <c r="LJ202" s="78"/>
      <c r="LK202" s="78"/>
      <c r="LL202" s="78"/>
      <c r="LM202" s="78"/>
      <c r="LN202" s="78"/>
      <c r="LO202" s="78"/>
      <c r="LP202" s="78"/>
      <c r="LQ202" s="78"/>
      <c r="LR202" s="78"/>
      <c r="LS202" s="78"/>
      <c r="LT202" s="78"/>
      <c r="LU202" s="78"/>
      <c r="LV202" s="78"/>
      <c r="LW202" s="78"/>
      <c r="LX202" s="78"/>
      <c r="LY202" s="78"/>
      <c r="LZ202" s="78"/>
      <c r="MA202" s="78"/>
      <c r="MB202" s="78"/>
      <c r="MC202" s="78"/>
      <c r="MD202" s="78"/>
      <c r="ME202" s="78"/>
      <c r="MF202" s="78"/>
      <c r="MG202" s="78"/>
      <c r="MH202" s="78"/>
      <c r="MI202" s="78"/>
      <c r="MJ202" s="78"/>
      <c r="MK202" s="78"/>
      <c r="ML202" s="78"/>
      <c r="MM202" s="78"/>
      <c r="MN202" s="78"/>
      <c r="MO202" s="78"/>
      <c r="MP202" s="78"/>
      <c r="MQ202" s="78"/>
      <c r="MR202" s="78"/>
      <c r="MS202" s="78"/>
      <c r="MT202" s="78"/>
      <c r="MU202" s="78"/>
      <c r="MV202" s="78"/>
      <c r="MW202" s="78"/>
      <c r="MX202" s="78"/>
      <c r="MY202" s="78"/>
      <c r="MZ202" s="78"/>
      <c r="NA202" s="78"/>
      <c r="NB202" s="78"/>
      <c r="NC202" s="78"/>
      <c r="ND202" s="78"/>
      <c r="NE202" s="78"/>
      <c r="NF202" s="78"/>
      <c r="NG202" s="78"/>
      <c r="NH202" s="78"/>
      <c r="NI202" s="78"/>
      <c r="NJ202" s="78"/>
      <c r="NK202" s="78"/>
      <c r="NL202" s="78"/>
      <c r="NM202" s="78"/>
      <c r="NN202" s="78"/>
      <c r="NO202" s="78"/>
      <c r="NP202" s="78"/>
      <c r="NQ202" s="78"/>
      <c r="NR202" s="78"/>
      <c r="NS202" s="78"/>
      <c r="NT202" s="78"/>
      <c r="NU202" s="78"/>
      <c r="NV202" s="78"/>
      <c r="NW202" s="78"/>
      <c r="NX202" s="78"/>
      <c r="NY202" s="78"/>
      <c r="NZ202" s="78"/>
      <c r="OA202" s="78"/>
      <c r="OB202" s="78"/>
      <c r="OC202" s="78"/>
      <c r="OD202" s="78"/>
      <c r="OE202" s="78"/>
      <c r="OF202" s="78"/>
      <c r="OG202" s="78"/>
      <c r="OH202" s="78"/>
      <c r="OI202" s="78"/>
      <c r="OJ202" s="78"/>
      <c r="OK202" s="78"/>
      <c r="OL202" s="78"/>
      <c r="OM202" s="78"/>
      <c r="ON202" s="78"/>
      <c r="OO202" s="78"/>
      <c r="OP202" s="78"/>
      <c r="OQ202" s="78"/>
      <c r="OR202" s="78"/>
      <c r="OS202" s="78"/>
      <c r="OT202" s="78"/>
      <c r="OU202" s="78"/>
      <c r="OV202" s="78"/>
      <c r="OW202" s="78"/>
      <c r="OX202" s="78"/>
      <c r="OY202" s="78"/>
      <c r="OZ202" s="78"/>
      <c r="PA202" s="78"/>
      <c r="PB202" s="78"/>
      <c r="PC202" s="78"/>
      <c r="PD202" s="78"/>
      <c r="PE202" s="78"/>
      <c r="PF202" s="78"/>
      <c r="PG202" s="78"/>
      <c r="PH202" s="78"/>
      <c r="PI202" s="78"/>
      <c r="PJ202" s="78"/>
      <c r="PK202" s="78"/>
      <c r="PL202" s="78"/>
      <c r="PM202" s="78"/>
      <c r="PN202" s="78"/>
      <c r="PO202" s="78"/>
      <c r="PP202" s="78"/>
      <c r="PQ202" s="78"/>
      <c r="PR202" s="78"/>
      <c r="PS202" s="78"/>
      <c r="PT202" s="78"/>
      <c r="PU202" s="78"/>
      <c r="PV202" s="78"/>
      <c r="PW202" s="78"/>
      <c r="PX202" s="78"/>
      <c r="PY202" s="78"/>
      <c r="PZ202" s="78"/>
      <c r="QA202" s="78"/>
      <c r="QB202" s="78"/>
      <c r="QC202" s="78"/>
      <c r="QD202" s="78"/>
      <c r="QE202" s="78"/>
      <c r="QF202" s="78"/>
      <c r="QG202" s="78"/>
      <c r="QH202" s="78"/>
      <c r="QI202" s="78"/>
      <c r="QJ202" s="78"/>
      <c r="QK202" s="78"/>
      <c r="QL202" s="78"/>
      <c r="QM202" s="78"/>
      <c r="QN202" s="78"/>
      <c r="QO202" s="78"/>
      <c r="QP202" s="78"/>
      <c r="QQ202" s="78"/>
      <c r="QR202" s="78"/>
      <c r="QS202" s="78"/>
      <c r="QT202" s="78"/>
      <c r="QU202" s="78"/>
      <c r="QV202" s="78"/>
      <c r="QW202" s="78"/>
      <c r="QX202" s="78"/>
      <c r="QY202" s="78"/>
      <c r="QZ202" s="78"/>
      <c r="RA202" s="78"/>
      <c r="RB202" s="78"/>
      <c r="RC202" s="78"/>
      <c r="RD202" s="78"/>
      <c r="RE202" s="78"/>
      <c r="RF202" s="78"/>
      <c r="RG202" s="78"/>
      <c r="RH202" s="78"/>
      <c r="RI202" s="78"/>
      <c r="RJ202" s="78"/>
      <c r="RK202" s="78"/>
      <c r="RL202" s="78"/>
      <c r="RM202" s="78"/>
      <c r="RN202" s="78"/>
      <c r="RO202" s="78"/>
      <c r="RP202" s="78"/>
      <c r="RQ202" s="78"/>
      <c r="RR202" s="78"/>
      <c r="RS202" s="78"/>
      <c r="RT202" s="78"/>
      <c r="RU202" s="78"/>
      <c r="RV202" s="78"/>
      <c r="RW202" s="78"/>
      <c r="RX202" s="78"/>
      <c r="RY202" s="78"/>
      <c r="RZ202" s="78"/>
      <c r="SA202" s="78"/>
      <c r="SB202" s="78"/>
      <c r="SC202" s="78"/>
      <c r="SD202" s="78"/>
      <c r="SE202" s="78"/>
      <c r="SF202" s="78"/>
      <c r="SG202" s="78"/>
      <c r="SH202" s="78"/>
      <c r="SI202" s="78"/>
      <c r="SJ202" s="78"/>
      <c r="SK202" s="78"/>
      <c r="SL202" s="78"/>
      <c r="SM202" s="78"/>
      <c r="SN202" s="78"/>
      <c r="SO202" s="78"/>
      <c r="SP202" s="78"/>
      <c r="SQ202" s="78"/>
      <c r="SR202" s="78"/>
      <c r="SS202" s="78"/>
      <c r="ST202" s="78"/>
      <c r="SU202" s="78"/>
      <c r="SV202" s="78"/>
      <c r="SW202" s="78"/>
      <c r="SX202" s="78"/>
      <c r="SY202" s="78"/>
      <c r="SZ202" s="78"/>
      <c r="TA202" s="78"/>
      <c r="TB202" s="78"/>
      <c r="TC202" s="78"/>
      <c r="TD202" s="78"/>
      <c r="TE202" s="78"/>
      <c r="TF202" s="78"/>
      <c r="TG202" s="78"/>
      <c r="TH202" s="78"/>
      <c r="TI202" s="78"/>
      <c r="TJ202" s="78"/>
      <c r="TK202" s="78"/>
      <c r="TL202" s="78"/>
      <c r="TM202" s="78"/>
      <c r="TN202" s="78"/>
      <c r="TO202" s="78"/>
      <c r="TP202" s="78"/>
      <c r="TQ202" s="78"/>
      <c r="TR202" s="78"/>
      <c r="TS202" s="78"/>
      <c r="TT202" s="78"/>
      <c r="TU202" s="78"/>
      <c r="TV202" s="78"/>
      <c r="TW202" s="78"/>
      <c r="TX202" s="78"/>
      <c r="TY202" s="78"/>
      <c r="TZ202" s="78"/>
      <c r="UA202" s="78"/>
      <c r="UB202" s="78"/>
      <c r="UC202" s="78"/>
      <c r="UD202" s="78"/>
      <c r="UE202" s="78"/>
      <c r="UF202" s="78"/>
      <c r="UG202" s="78"/>
      <c r="UH202" s="78"/>
      <c r="UI202" s="78"/>
      <c r="UJ202" s="78"/>
      <c r="UK202" s="78"/>
      <c r="UL202" s="78"/>
      <c r="UM202" s="78"/>
      <c r="UN202" s="78"/>
      <c r="UO202" s="78"/>
      <c r="UP202" s="78"/>
      <c r="UQ202" s="78"/>
      <c r="UR202" s="78"/>
      <c r="US202" s="78"/>
      <c r="UT202" s="78"/>
      <c r="UU202" s="78"/>
      <c r="UV202" s="78"/>
      <c r="UW202" s="78"/>
      <c r="UX202" s="78"/>
      <c r="UY202" s="78"/>
      <c r="UZ202" s="78"/>
      <c r="VA202" s="78"/>
      <c r="VB202" s="78"/>
      <c r="VC202" s="78"/>
      <c r="VD202" s="78"/>
      <c r="VE202" s="78"/>
      <c r="VF202" s="78"/>
      <c r="VG202" s="78"/>
      <c r="VH202" s="78"/>
      <c r="VI202" s="78"/>
      <c r="VJ202" s="78"/>
      <c r="VK202" s="78"/>
      <c r="VL202" s="78"/>
      <c r="VM202" s="78"/>
      <c r="VN202" s="78"/>
      <c r="VO202" s="78"/>
      <c r="VP202" s="78"/>
      <c r="VQ202" s="78"/>
      <c r="VR202" s="78"/>
      <c r="VS202" s="78"/>
      <c r="VT202" s="78"/>
      <c r="VU202" s="78"/>
      <c r="VV202" s="78"/>
      <c r="VW202" s="78"/>
      <c r="VX202" s="78"/>
      <c r="VY202" s="78"/>
      <c r="VZ202" s="78"/>
      <c r="WA202" s="78"/>
      <c r="WB202" s="78"/>
      <c r="WC202" s="78"/>
      <c r="WD202" s="78"/>
      <c r="WE202" s="78"/>
      <c r="WF202" s="78"/>
      <c r="WG202" s="78"/>
      <c r="WH202" s="78"/>
      <c r="WI202" s="78"/>
      <c r="WJ202" s="78"/>
      <c r="WK202" s="78"/>
      <c r="WL202" s="78"/>
      <c r="WM202" s="78"/>
      <c r="WN202" s="78"/>
      <c r="WO202" s="78"/>
      <c r="WP202" s="78"/>
      <c r="WQ202" s="78"/>
      <c r="WR202" s="78"/>
      <c r="WS202" s="78"/>
      <c r="WT202" s="78"/>
      <c r="WU202" s="78"/>
      <c r="WV202" s="78"/>
      <c r="WW202" s="78"/>
      <c r="WX202" s="78"/>
      <c r="WY202" s="78"/>
      <c r="WZ202" s="78"/>
      <c r="XA202" s="78"/>
      <c r="XB202" s="78"/>
      <c r="XC202" s="78"/>
      <c r="XD202" s="78"/>
      <c r="XE202" s="78"/>
      <c r="XF202" s="78"/>
      <c r="XG202" s="78"/>
      <c r="XH202" s="78"/>
      <c r="XI202" s="78"/>
      <c r="XJ202" s="78"/>
      <c r="XK202" s="78"/>
      <c r="XL202" s="78"/>
      <c r="XM202" s="78"/>
      <c r="XN202" s="78"/>
      <c r="XO202" s="78"/>
      <c r="XP202" s="78"/>
      <c r="XQ202" s="78"/>
      <c r="XR202" s="78"/>
      <c r="XS202" s="78"/>
      <c r="XT202" s="78"/>
      <c r="XU202" s="78"/>
      <c r="XV202" s="78"/>
      <c r="XW202" s="78"/>
      <c r="XX202" s="78"/>
      <c r="XY202" s="78"/>
      <c r="XZ202" s="78"/>
      <c r="YA202" s="78"/>
      <c r="YB202" s="78"/>
      <c r="YC202" s="78"/>
      <c r="YD202" s="78"/>
      <c r="YE202" s="78"/>
      <c r="YF202" s="78"/>
      <c r="YG202" s="78"/>
      <c r="YH202" s="78"/>
      <c r="YI202" s="78"/>
      <c r="YJ202" s="78"/>
      <c r="YK202" s="78"/>
      <c r="YL202" s="78"/>
      <c r="YM202" s="78"/>
      <c r="YN202" s="78"/>
      <c r="YO202" s="78"/>
      <c r="YP202" s="78"/>
      <c r="YQ202" s="78"/>
      <c r="YR202" s="78"/>
      <c r="YS202" s="78"/>
      <c r="YT202" s="78"/>
      <c r="YU202" s="78"/>
      <c r="YV202" s="78"/>
      <c r="YW202" s="78"/>
      <c r="YX202" s="78"/>
      <c r="YY202" s="78"/>
      <c r="YZ202" s="78"/>
      <c r="ZA202" s="78"/>
      <c r="ZB202" s="78"/>
      <c r="ZC202" s="78"/>
      <c r="ZD202" s="78"/>
      <c r="ZE202" s="78"/>
      <c r="ZF202" s="78"/>
      <c r="ZG202" s="78"/>
      <c r="ZH202" s="78"/>
      <c r="ZI202" s="78"/>
      <c r="ZJ202" s="78"/>
      <c r="ZK202" s="78"/>
      <c r="ZL202" s="78"/>
      <c r="ZM202" s="78"/>
      <c r="ZN202" s="78"/>
      <c r="ZO202" s="78"/>
      <c r="ZP202" s="78"/>
      <c r="ZQ202" s="78"/>
      <c r="ZR202" s="78"/>
      <c r="ZS202" s="78"/>
      <c r="ZT202" s="78"/>
      <c r="ZU202" s="78"/>
      <c r="ZV202" s="78"/>
      <c r="ZW202" s="78"/>
      <c r="ZX202" s="78"/>
      <c r="ZY202" s="78"/>
      <c r="ZZ202" s="78"/>
      <c r="AAA202" s="78"/>
      <c r="AAB202" s="78"/>
      <c r="AAC202" s="78"/>
      <c r="AAD202" s="78"/>
      <c r="AAE202" s="78"/>
      <c r="AAF202" s="78"/>
      <c r="AAG202" s="78"/>
      <c r="AAH202" s="78"/>
      <c r="AAI202" s="78"/>
      <c r="AAJ202" s="78"/>
      <c r="AAK202" s="78"/>
      <c r="AAL202" s="78"/>
      <c r="AAM202" s="78"/>
      <c r="AAN202" s="78"/>
      <c r="AAO202" s="78"/>
      <c r="AAP202" s="78"/>
      <c r="AAQ202" s="78"/>
      <c r="AAR202" s="78"/>
      <c r="AAS202" s="78"/>
      <c r="AAT202" s="78"/>
      <c r="AAU202" s="78"/>
      <c r="AAV202" s="78"/>
      <c r="AAW202" s="78"/>
      <c r="AAX202" s="78"/>
      <c r="AAY202" s="78"/>
      <c r="AAZ202" s="78"/>
      <c r="ABA202" s="78"/>
      <c r="ABB202" s="78"/>
      <c r="ABC202" s="78"/>
      <c r="ABD202" s="78"/>
      <c r="ABE202" s="78"/>
      <c r="ABF202" s="78"/>
      <c r="ABG202" s="78"/>
      <c r="ABH202" s="78"/>
      <c r="ABI202" s="78"/>
      <c r="ABJ202" s="78"/>
      <c r="ABK202" s="78"/>
      <c r="ABL202" s="78"/>
      <c r="ABM202" s="78"/>
      <c r="ABN202" s="78"/>
      <c r="ABO202" s="78"/>
      <c r="ABP202" s="78"/>
      <c r="ABQ202" s="78"/>
      <c r="ABR202" s="78"/>
      <c r="ABS202" s="78"/>
      <c r="ABT202" s="78"/>
      <c r="ABU202" s="78"/>
      <c r="ABV202" s="78"/>
      <c r="ABW202" s="78"/>
      <c r="ABX202" s="78"/>
      <c r="ABY202" s="78"/>
      <c r="ABZ202" s="78"/>
      <c r="ACA202" s="78"/>
      <c r="ACB202" s="78"/>
      <c r="ACC202" s="78"/>
      <c r="ACD202" s="78"/>
      <c r="ACE202" s="78"/>
      <c r="ACF202" s="78"/>
      <c r="ACG202" s="78"/>
      <c r="ACH202" s="78"/>
      <c r="ACI202" s="78"/>
      <c r="ACJ202" s="78"/>
      <c r="ACK202" s="78"/>
      <c r="ACL202" s="78"/>
      <c r="ACM202" s="78"/>
      <c r="ACN202" s="78"/>
      <c r="ACO202" s="78"/>
      <c r="ACP202" s="78"/>
      <c r="ACQ202" s="78"/>
      <c r="ACR202" s="78"/>
      <c r="ACS202" s="78"/>
      <c r="ACT202" s="78"/>
      <c r="ACU202" s="78"/>
      <c r="ACV202" s="78"/>
      <c r="ACW202" s="78"/>
      <c r="ACX202" s="78"/>
      <c r="ACY202" s="78"/>
      <c r="ACZ202" s="78"/>
      <c r="ADA202" s="78"/>
      <c r="ADB202" s="78"/>
      <c r="ADC202" s="78"/>
      <c r="ADD202" s="78"/>
      <c r="ADE202" s="78"/>
      <c r="ADF202" s="78"/>
      <c r="ADG202" s="78"/>
      <c r="ADH202" s="78"/>
      <c r="ADI202" s="78"/>
      <c r="ADJ202" s="78"/>
      <c r="ADK202" s="78"/>
      <c r="ADL202" s="78"/>
      <c r="ADM202" s="78"/>
      <c r="ADN202" s="78"/>
      <c r="ADO202" s="78"/>
      <c r="ADP202" s="78"/>
      <c r="ADQ202" s="78"/>
      <c r="ADR202" s="78"/>
      <c r="ADS202" s="78"/>
      <c r="ADT202" s="78"/>
      <c r="ADU202" s="78"/>
      <c r="ADV202" s="78"/>
      <c r="ADW202" s="78"/>
      <c r="ADX202" s="78"/>
      <c r="ADY202" s="78"/>
      <c r="ADZ202" s="78"/>
      <c r="AEA202" s="78"/>
      <c r="AEB202" s="78"/>
      <c r="AEC202" s="78"/>
      <c r="AED202" s="78"/>
      <c r="AEE202" s="78"/>
      <c r="AEF202" s="78"/>
      <c r="AEG202" s="78"/>
      <c r="AEH202" s="78"/>
      <c r="AEI202" s="78"/>
      <c r="AEJ202" s="78"/>
      <c r="AEK202" s="78"/>
      <c r="AEL202" s="78"/>
      <c r="AEM202" s="78"/>
      <c r="AEN202" s="78"/>
      <c r="AEO202" s="78"/>
      <c r="AEP202" s="78"/>
      <c r="AEQ202" s="78"/>
      <c r="AER202" s="78"/>
      <c r="AES202" s="78"/>
      <c r="AET202" s="78"/>
      <c r="AEU202" s="78"/>
      <c r="AEV202" s="78"/>
      <c r="AEW202" s="78"/>
      <c r="AEX202" s="78"/>
      <c r="AEY202" s="78"/>
      <c r="AEZ202" s="78"/>
      <c r="AFA202" s="78"/>
      <c r="AFB202" s="78"/>
      <c r="AFC202" s="78"/>
      <c r="AFD202" s="78"/>
      <c r="AFE202" s="78"/>
      <c r="AFF202" s="78"/>
      <c r="AFG202" s="78"/>
      <c r="AFH202" s="78"/>
      <c r="AFI202" s="78"/>
      <c r="AFJ202" s="78"/>
      <c r="AFK202" s="78"/>
      <c r="AFL202" s="78"/>
      <c r="AFM202" s="78"/>
      <c r="AFN202" s="78"/>
      <c r="AFO202" s="78"/>
      <c r="AFP202" s="78"/>
      <c r="AFQ202" s="78"/>
      <c r="AFR202" s="78"/>
      <c r="AFS202" s="78"/>
      <c r="AFT202" s="78"/>
      <c r="AFU202" s="78"/>
      <c r="AFV202" s="78"/>
      <c r="AFW202" s="78"/>
      <c r="AFX202" s="78"/>
      <c r="AFY202" s="78"/>
      <c r="AFZ202" s="78"/>
      <c r="AGA202" s="78"/>
      <c r="AGB202" s="78"/>
      <c r="AGC202" s="78"/>
      <c r="AGD202" s="78"/>
      <c r="AGE202" s="78"/>
      <c r="AGF202" s="78"/>
      <c r="AGG202" s="78"/>
      <c r="AGH202" s="78"/>
      <c r="AGI202" s="78"/>
      <c r="AGJ202" s="78"/>
      <c r="AGK202" s="78"/>
      <c r="AGL202" s="78"/>
      <c r="AGM202" s="78"/>
      <c r="AGN202" s="78"/>
      <c r="AGO202" s="78"/>
      <c r="AGP202" s="78"/>
      <c r="AGQ202" s="78"/>
      <c r="AGR202" s="78"/>
      <c r="AGS202" s="78"/>
      <c r="AGT202" s="78"/>
      <c r="AGU202" s="78"/>
      <c r="AGV202" s="78"/>
      <c r="AGW202" s="78"/>
      <c r="AGX202" s="78"/>
      <c r="AGY202" s="78"/>
      <c r="AGZ202" s="78"/>
      <c r="AHA202" s="78"/>
      <c r="AHB202" s="78"/>
      <c r="AHC202" s="78"/>
      <c r="AHD202" s="78"/>
      <c r="AHE202" s="78"/>
      <c r="AHF202" s="78"/>
      <c r="AHG202" s="78"/>
      <c r="AHH202" s="78"/>
      <c r="AHI202" s="78"/>
      <c r="AHJ202" s="78"/>
      <c r="AHK202" s="78"/>
      <c r="AHL202" s="78"/>
      <c r="AHM202" s="78"/>
      <c r="AHN202" s="78"/>
      <c r="AHO202" s="78"/>
      <c r="AHP202" s="78"/>
      <c r="AHQ202" s="78"/>
      <c r="AHR202" s="78"/>
      <c r="AHS202" s="78"/>
      <c r="AHT202" s="78"/>
      <c r="AHU202" s="78"/>
      <c r="AHV202" s="78"/>
      <c r="AHW202" s="78"/>
      <c r="AHX202" s="78"/>
      <c r="AHY202" s="78"/>
      <c r="AHZ202" s="78"/>
      <c r="AIA202" s="78"/>
      <c r="AIB202" s="78"/>
      <c r="AIC202" s="78"/>
      <c r="AID202" s="78"/>
      <c r="AIE202" s="78"/>
      <c r="AIF202" s="78"/>
      <c r="AIG202" s="78"/>
      <c r="AIH202" s="78"/>
      <c r="AII202" s="78"/>
      <c r="AIJ202" s="78"/>
      <c r="AIK202" s="78"/>
      <c r="AIL202" s="78"/>
      <c r="AIM202" s="78"/>
      <c r="AIN202" s="78"/>
      <c r="AIO202" s="78"/>
      <c r="AIP202" s="78"/>
      <c r="AIQ202" s="78"/>
      <c r="AIR202" s="78"/>
      <c r="AIS202" s="78"/>
      <c r="AIT202" s="78"/>
      <c r="AIU202" s="78"/>
      <c r="AIV202" s="78"/>
      <c r="AIW202" s="78"/>
      <c r="AIX202" s="78"/>
      <c r="AIY202" s="78"/>
      <c r="AIZ202" s="78"/>
      <c r="AJA202" s="78"/>
      <c r="AJB202" s="78"/>
      <c r="AJC202" s="78"/>
      <c r="AJD202" s="78"/>
      <c r="AJE202" s="78"/>
      <c r="AJF202" s="78"/>
      <c r="AJG202" s="78"/>
      <c r="AJH202" s="78"/>
      <c r="AJI202" s="78"/>
      <c r="AJJ202" s="78"/>
      <c r="AJK202" s="78"/>
      <c r="AJL202" s="78"/>
      <c r="AJM202" s="78"/>
      <c r="AJN202" s="78"/>
      <c r="AJO202" s="78"/>
      <c r="AJP202" s="78"/>
      <c r="AJQ202" s="78"/>
      <c r="AJR202" s="78"/>
      <c r="AJS202" s="78"/>
      <c r="AJT202" s="78"/>
      <c r="AJU202" s="78"/>
      <c r="AJV202" s="78"/>
      <c r="AJW202" s="78"/>
      <c r="AJX202" s="78"/>
      <c r="AJY202" s="78"/>
      <c r="AJZ202" s="78"/>
      <c r="AKA202" s="78"/>
      <c r="AKB202" s="78"/>
      <c r="AKC202" s="78"/>
      <c r="AKD202" s="78"/>
      <c r="AKE202" s="78"/>
      <c r="AKF202" s="78"/>
      <c r="AKG202" s="78"/>
      <c r="AKH202" s="78"/>
      <c r="AKI202" s="78"/>
      <c r="AKJ202" s="78"/>
      <c r="AKK202" s="78"/>
      <c r="AKL202" s="78"/>
      <c r="AKM202" s="78"/>
      <c r="AKN202" s="78"/>
      <c r="AKO202" s="78"/>
      <c r="AKP202" s="78"/>
      <c r="AKQ202" s="78"/>
      <c r="AKR202" s="78"/>
      <c r="AKS202" s="78"/>
      <c r="AKT202" s="78"/>
      <c r="AKU202" s="78"/>
      <c r="AKV202" s="78"/>
      <c r="AKW202" s="78"/>
      <c r="AKX202" s="78"/>
      <c r="AKY202" s="78"/>
      <c r="AKZ202" s="78"/>
      <c r="ALA202" s="78"/>
      <c r="ALB202" s="78"/>
      <c r="ALC202" s="78"/>
      <c r="ALD202" s="78"/>
      <c r="ALE202" s="78"/>
      <c r="ALF202" s="78"/>
      <c r="ALG202" s="78"/>
      <c r="ALH202" s="78"/>
      <c r="ALI202" s="78"/>
      <c r="ALJ202" s="78"/>
      <c r="ALK202" s="78"/>
      <c r="ALL202" s="78"/>
      <c r="ALM202" s="78"/>
      <c r="ALN202" s="78"/>
      <c r="ALO202" s="78"/>
      <c r="ALP202" s="78"/>
      <c r="ALQ202" s="78"/>
      <c r="ALR202" s="78"/>
      <c r="ALS202" s="78"/>
      <c r="ALT202" s="78"/>
      <c r="ALU202" s="78"/>
      <c r="ALV202" s="78"/>
      <c r="ALW202" s="78"/>
      <c r="ALX202" s="78"/>
      <c r="ALY202" s="78"/>
      <c r="ALZ202" s="78"/>
      <c r="AMA202" s="78"/>
      <c r="AMB202" s="78"/>
      <c r="AMC202" s="78"/>
      <c r="AMD202" s="78"/>
      <c r="AME202" s="78"/>
      <c r="AMF202" s="78"/>
      <c r="AMG202" s="78"/>
      <c r="AMH202" s="78"/>
      <c r="AMI202" s="78"/>
      <c r="AMJ202" s="78"/>
      <c r="AMK202" s="78"/>
      <c r="AML202" s="78"/>
      <c r="AMM202" s="78"/>
      <c r="AMN202" s="78"/>
      <c r="AMO202" s="78"/>
      <c r="AMP202" s="78"/>
      <c r="AMQ202" s="78"/>
      <c r="AMR202" s="78"/>
      <c r="AMS202" s="78"/>
      <c r="AMT202" s="78"/>
      <c r="AMU202" s="78"/>
      <c r="AMV202" s="78"/>
      <c r="AMW202" s="78"/>
      <c r="AMX202" s="78"/>
      <c r="AMY202" s="78"/>
      <c r="AMZ202" s="78"/>
      <c r="ANA202" s="78"/>
      <c r="ANB202" s="78"/>
      <c r="ANC202" s="78"/>
      <c r="AND202" s="78"/>
      <c r="ANE202" s="78"/>
      <c r="ANF202" s="78"/>
      <c r="ANG202" s="78"/>
      <c r="ANH202" s="78"/>
      <c r="ANI202" s="78"/>
      <c r="ANJ202" s="78"/>
      <c r="ANK202" s="78"/>
      <c r="ANL202" s="78"/>
      <c r="ANM202" s="78"/>
      <c r="ANN202" s="78"/>
      <c r="ANO202" s="78"/>
      <c r="ANP202" s="78"/>
      <c r="ANQ202" s="78"/>
      <c r="ANR202" s="78"/>
      <c r="ANS202" s="78"/>
      <c r="ANT202" s="78"/>
      <c r="ANU202" s="78"/>
      <c r="ANV202" s="78"/>
      <c r="ANW202" s="78"/>
      <c r="ANX202" s="78"/>
      <c r="ANY202" s="78"/>
      <c r="ANZ202" s="78"/>
      <c r="AOA202" s="78"/>
      <c r="AOB202" s="78"/>
      <c r="AOC202" s="78"/>
      <c r="AOD202" s="78"/>
      <c r="AOE202" s="78"/>
      <c r="AOF202" s="78"/>
      <c r="AOG202" s="78"/>
      <c r="AOH202" s="78"/>
      <c r="AOI202" s="78"/>
      <c r="AOJ202" s="78"/>
      <c r="AOK202" s="78"/>
      <c r="AOL202" s="78"/>
      <c r="AOM202" s="78"/>
      <c r="AON202" s="78"/>
      <c r="AOO202" s="78"/>
      <c r="AOP202" s="78"/>
      <c r="AOQ202" s="78"/>
      <c r="AOR202" s="78"/>
      <c r="AOS202" s="78"/>
      <c r="AOT202" s="78"/>
      <c r="AOU202" s="78"/>
      <c r="AOV202" s="78"/>
      <c r="AOW202" s="78"/>
      <c r="AOX202" s="78"/>
      <c r="AOY202" s="78"/>
      <c r="AOZ202" s="78"/>
      <c r="APA202" s="78"/>
      <c r="APB202" s="78"/>
      <c r="APC202" s="78"/>
      <c r="APD202" s="78"/>
      <c r="APE202" s="78"/>
      <c r="APF202" s="78"/>
      <c r="APG202" s="78"/>
      <c r="APH202" s="78"/>
      <c r="API202" s="78"/>
      <c r="APJ202" s="78"/>
      <c r="APK202" s="78"/>
      <c r="APL202" s="78"/>
      <c r="APM202" s="78"/>
      <c r="APN202" s="78"/>
      <c r="APO202" s="78"/>
      <c r="APP202" s="78"/>
      <c r="APQ202" s="78"/>
      <c r="APR202" s="78"/>
      <c r="APS202" s="78"/>
      <c r="APT202" s="78"/>
      <c r="APU202" s="78"/>
      <c r="APV202" s="78"/>
      <c r="APW202" s="78"/>
      <c r="APX202" s="78"/>
      <c r="APY202" s="78"/>
      <c r="APZ202" s="78"/>
      <c r="AQA202" s="78"/>
      <c r="AQB202" s="78"/>
      <c r="AQC202" s="78"/>
      <c r="AQD202" s="78"/>
      <c r="AQE202" s="78"/>
      <c r="AQF202" s="78"/>
      <c r="AQG202" s="78"/>
      <c r="AQH202" s="78"/>
      <c r="AQI202" s="78"/>
      <c r="AQJ202" s="78"/>
      <c r="AQK202" s="78"/>
      <c r="AQL202" s="78"/>
      <c r="AQM202" s="78"/>
      <c r="AQN202" s="78"/>
      <c r="AQO202" s="78"/>
      <c r="AQP202" s="78"/>
      <c r="AQQ202" s="78"/>
      <c r="AQR202" s="78"/>
      <c r="AQS202" s="78"/>
      <c r="AQT202" s="78"/>
      <c r="AQU202" s="78"/>
      <c r="AQV202" s="78"/>
      <c r="AQW202" s="78"/>
      <c r="AQX202" s="78"/>
      <c r="AQY202" s="78"/>
      <c r="AQZ202" s="78"/>
      <c r="ARA202" s="78"/>
      <c r="ARB202" s="78"/>
      <c r="ARC202" s="78"/>
      <c r="ARD202" s="78"/>
      <c r="ARE202" s="78"/>
      <c r="ARF202" s="78"/>
      <c r="ARG202" s="78"/>
      <c r="ARH202" s="78"/>
      <c r="ARI202" s="78"/>
      <c r="ARJ202" s="78"/>
      <c r="ARK202" s="78"/>
      <c r="ARL202" s="78"/>
      <c r="ARM202" s="78"/>
      <c r="ARN202" s="78"/>
      <c r="ARO202" s="78"/>
      <c r="ARP202" s="78"/>
      <c r="ARQ202" s="78"/>
      <c r="ARR202" s="78"/>
      <c r="ARS202" s="78"/>
      <c r="ART202" s="78"/>
      <c r="ARU202" s="78"/>
      <c r="ARV202" s="78"/>
      <c r="ARW202" s="78"/>
      <c r="ARX202" s="78"/>
      <c r="ARY202" s="78"/>
      <c r="ARZ202" s="78"/>
      <c r="ASA202" s="78"/>
      <c r="ASB202" s="78"/>
      <c r="ASC202" s="78"/>
      <c r="ASD202" s="78"/>
      <c r="ASE202" s="78"/>
      <c r="ASF202" s="78"/>
      <c r="ASG202" s="78"/>
      <c r="ASH202" s="78"/>
      <c r="ASI202" s="78"/>
      <c r="ASJ202" s="78"/>
      <c r="ASK202" s="78"/>
      <c r="ASL202" s="78"/>
      <c r="ASM202" s="78"/>
      <c r="ASN202" s="78"/>
      <c r="ASO202" s="78"/>
      <c r="ASP202" s="78"/>
      <c r="ASQ202" s="78"/>
      <c r="ASR202" s="78"/>
      <c r="ASS202" s="78"/>
      <c r="AST202" s="78"/>
      <c r="ASU202" s="78"/>
      <c r="ASV202" s="78"/>
      <c r="ASW202" s="78"/>
      <c r="ASX202" s="78"/>
      <c r="ASY202" s="78"/>
      <c r="ASZ202" s="78"/>
      <c r="ATA202" s="78"/>
      <c r="ATB202" s="78"/>
      <c r="ATC202" s="78"/>
      <c r="ATD202" s="78"/>
      <c r="ATE202" s="78"/>
      <c r="ATF202" s="78"/>
      <c r="ATG202" s="78"/>
      <c r="ATH202" s="78"/>
      <c r="ATI202" s="78"/>
      <c r="ATJ202" s="78"/>
      <c r="ATK202" s="78"/>
      <c r="ATL202" s="78"/>
      <c r="ATM202" s="78"/>
      <c r="ATN202" s="78"/>
      <c r="ATO202" s="78"/>
      <c r="ATP202" s="78"/>
      <c r="ATQ202" s="78"/>
      <c r="ATR202" s="78"/>
      <c r="ATS202" s="78"/>
      <c r="ATT202" s="78"/>
      <c r="ATU202" s="78"/>
      <c r="ATV202" s="78"/>
      <c r="ATW202" s="78"/>
      <c r="ATX202" s="78"/>
      <c r="ATY202" s="78"/>
      <c r="ATZ202" s="78"/>
      <c r="AUA202" s="78"/>
      <c r="AUB202" s="78"/>
      <c r="AUC202" s="78"/>
      <c r="AUD202" s="78"/>
      <c r="AUE202" s="78"/>
      <c r="AUF202" s="78"/>
      <c r="AUG202" s="78"/>
      <c r="AUH202" s="78"/>
      <c r="AUI202" s="78"/>
      <c r="AUJ202" s="78"/>
      <c r="AUK202" s="78"/>
      <c r="AUL202" s="78"/>
      <c r="AUM202" s="78"/>
      <c r="AUN202" s="78"/>
      <c r="AUO202" s="78"/>
      <c r="AUP202" s="78"/>
      <c r="AUQ202" s="78"/>
      <c r="AUR202" s="78"/>
      <c r="AUS202" s="78"/>
      <c r="AUT202" s="78"/>
      <c r="AUU202" s="78"/>
      <c r="AUV202" s="78"/>
      <c r="AUW202" s="78"/>
      <c r="AUX202" s="78"/>
      <c r="AUY202" s="78"/>
      <c r="AUZ202" s="78"/>
      <c r="AVA202" s="78"/>
      <c r="AVB202" s="78"/>
      <c r="AVC202" s="78"/>
      <c r="AVD202" s="78"/>
      <c r="AVE202" s="78"/>
      <c r="AVF202" s="78"/>
      <c r="AVG202" s="78"/>
      <c r="AVH202" s="78"/>
      <c r="AVI202" s="78"/>
      <c r="AVJ202" s="78"/>
      <c r="AVK202" s="78"/>
      <c r="AVL202" s="78"/>
      <c r="AVM202" s="78"/>
      <c r="AVN202" s="78"/>
      <c r="AVO202" s="78"/>
      <c r="AVP202" s="78"/>
      <c r="AVQ202" s="78"/>
      <c r="AVR202" s="78"/>
      <c r="AVS202" s="78"/>
      <c r="AVT202" s="78"/>
      <c r="AVU202" s="78"/>
      <c r="AVV202" s="78"/>
      <c r="AVW202" s="78"/>
      <c r="AVX202" s="78"/>
      <c r="AVY202" s="78"/>
      <c r="AVZ202" s="78"/>
      <c r="AWA202" s="78"/>
      <c r="AWB202" s="78"/>
      <c r="AWC202" s="78"/>
      <c r="AWD202" s="78"/>
      <c r="AWE202" s="78"/>
      <c r="AWF202" s="78"/>
      <c r="AWG202" s="78"/>
      <c r="AWH202" s="78"/>
      <c r="AWI202" s="78"/>
      <c r="AWJ202" s="78"/>
      <c r="AWK202" s="78"/>
      <c r="AWL202" s="78"/>
      <c r="AWM202" s="78"/>
      <c r="AWN202" s="78"/>
      <c r="AWO202" s="78"/>
      <c r="AWP202" s="78"/>
      <c r="AWQ202" s="78"/>
      <c r="AWR202" s="78"/>
      <c r="AWS202" s="78"/>
      <c r="AWT202" s="78"/>
      <c r="AWU202" s="78"/>
      <c r="AWV202" s="78"/>
      <c r="AWW202" s="78"/>
      <c r="AWX202" s="78"/>
      <c r="AWY202" s="78"/>
      <c r="AWZ202" s="78"/>
      <c r="AXA202" s="78"/>
      <c r="AXB202" s="78"/>
      <c r="AXC202" s="78"/>
      <c r="AXD202" s="78"/>
      <c r="AXE202" s="78"/>
      <c r="AXF202" s="78"/>
      <c r="AXG202" s="78"/>
      <c r="AXH202" s="78"/>
      <c r="AXI202" s="78"/>
      <c r="AXJ202" s="78"/>
      <c r="AXK202" s="78"/>
      <c r="AXL202" s="78"/>
      <c r="AXM202" s="78"/>
      <c r="AXN202" s="78"/>
      <c r="AXO202" s="78"/>
      <c r="AXP202" s="78"/>
      <c r="AXQ202" s="78"/>
      <c r="AXR202" s="78"/>
      <c r="AXS202" s="78"/>
      <c r="AXT202" s="78"/>
      <c r="AXU202" s="78"/>
      <c r="AXV202" s="78"/>
      <c r="AXW202" s="78"/>
      <c r="AXX202" s="78"/>
      <c r="AXY202" s="78"/>
      <c r="AXZ202" s="78"/>
      <c r="AYA202" s="78"/>
      <c r="AYB202" s="78"/>
      <c r="AYC202" s="78"/>
      <c r="AYD202" s="78"/>
      <c r="AYE202" s="78"/>
      <c r="AYF202" s="78"/>
      <c r="AYG202" s="78"/>
      <c r="AYH202" s="78"/>
      <c r="AYI202" s="78"/>
      <c r="AYJ202" s="78"/>
      <c r="AYK202" s="78"/>
      <c r="AYL202" s="78"/>
      <c r="AYM202" s="78"/>
      <c r="AYN202" s="78"/>
      <c r="AYO202" s="78"/>
      <c r="AYP202" s="78"/>
      <c r="AYQ202" s="78"/>
      <c r="AYR202" s="78"/>
      <c r="AYS202" s="78"/>
      <c r="AYT202" s="78"/>
      <c r="AYU202" s="78"/>
      <c r="AYV202" s="78"/>
      <c r="AYW202" s="78"/>
      <c r="AYX202" s="78"/>
      <c r="AYY202" s="78"/>
      <c r="AYZ202" s="78"/>
      <c r="AZA202" s="78"/>
      <c r="AZB202" s="78"/>
      <c r="AZC202" s="78"/>
      <c r="AZD202" s="78"/>
      <c r="AZE202" s="78"/>
      <c r="AZF202" s="78"/>
      <c r="AZG202" s="78"/>
      <c r="AZH202" s="78"/>
      <c r="AZI202" s="78"/>
      <c r="AZJ202" s="78"/>
      <c r="AZK202" s="78"/>
      <c r="AZL202" s="78"/>
      <c r="AZM202" s="78"/>
      <c r="AZN202" s="78"/>
      <c r="AZO202" s="78"/>
      <c r="AZP202" s="78"/>
      <c r="AZQ202" s="78"/>
      <c r="AZR202" s="78"/>
      <c r="AZS202" s="78"/>
      <c r="AZT202" s="78"/>
      <c r="AZU202" s="78"/>
      <c r="AZV202" s="78"/>
      <c r="AZW202" s="78"/>
      <c r="AZX202" s="78"/>
      <c r="AZY202" s="78"/>
      <c r="AZZ202" s="78"/>
      <c r="BAA202" s="78"/>
      <c r="BAB202" s="78"/>
      <c r="BAC202" s="78"/>
      <c r="BAD202" s="78"/>
      <c r="BAE202" s="78"/>
      <c r="BAF202" s="78"/>
      <c r="BAG202" s="78"/>
      <c r="BAH202" s="78"/>
      <c r="BAI202" s="78"/>
      <c r="BAJ202" s="78"/>
      <c r="BAK202" s="78"/>
      <c r="BAL202" s="78"/>
      <c r="BAM202" s="78"/>
      <c r="BAN202" s="78"/>
      <c r="BAO202" s="78"/>
      <c r="BAP202" s="78"/>
      <c r="BAQ202" s="78"/>
      <c r="BAR202" s="78"/>
      <c r="BAS202" s="78"/>
      <c r="BAT202" s="78"/>
      <c r="BAU202" s="78"/>
      <c r="BAV202" s="78"/>
      <c r="BAW202" s="78"/>
      <c r="BAX202" s="78"/>
      <c r="BAY202" s="78"/>
      <c r="BAZ202" s="78"/>
      <c r="BBA202" s="78"/>
      <c r="BBB202" s="78"/>
      <c r="BBC202" s="78"/>
      <c r="BBD202" s="78"/>
      <c r="BBE202" s="78"/>
      <c r="BBF202" s="78"/>
      <c r="BBG202" s="78"/>
      <c r="BBH202" s="78"/>
      <c r="BBI202" s="78"/>
      <c r="BBJ202" s="78"/>
      <c r="BBK202" s="78"/>
      <c r="BBL202" s="78"/>
      <c r="BBM202" s="78"/>
      <c r="BBN202" s="78"/>
      <c r="BBO202" s="78"/>
      <c r="BBP202" s="78"/>
      <c r="BBQ202" s="78"/>
      <c r="BBR202" s="78"/>
      <c r="BBS202" s="78"/>
      <c r="BBT202" s="78"/>
      <c r="BBU202" s="78"/>
      <c r="BBV202" s="78"/>
      <c r="BBW202" s="78"/>
      <c r="BBX202" s="78"/>
      <c r="BBY202" s="78"/>
      <c r="BBZ202" s="78"/>
      <c r="BCA202" s="78"/>
      <c r="BCB202" s="78"/>
      <c r="BCC202" s="78"/>
      <c r="BCD202" s="78"/>
      <c r="BCE202" s="78"/>
      <c r="BCF202" s="78"/>
      <c r="BCG202" s="78"/>
      <c r="BCH202" s="78"/>
      <c r="BCI202" s="78"/>
      <c r="BCJ202" s="78"/>
      <c r="BCK202" s="78"/>
      <c r="BCL202" s="78"/>
      <c r="BCM202" s="78"/>
      <c r="BCN202" s="78"/>
      <c r="BCO202" s="78"/>
      <c r="BCP202" s="78"/>
      <c r="BCQ202" s="78"/>
      <c r="BCR202" s="78"/>
      <c r="BCS202" s="78"/>
      <c r="BCT202" s="78"/>
      <c r="BCU202" s="78"/>
      <c r="BCV202" s="78"/>
      <c r="BCW202" s="78"/>
      <c r="BCX202" s="78"/>
      <c r="BCY202" s="78"/>
      <c r="BCZ202" s="78"/>
      <c r="BDA202" s="78"/>
      <c r="BDB202" s="78"/>
      <c r="BDC202" s="78"/>
      <c r="BDD202" s="78"/>
      <c r="BDE202" s="78"/>
      <c r="BDF202" s="78"/>
      <c r="BDG202" s="78"/>
      <c r="BDH202" s="78"/>
      <c r="BDI202" s="78"/>
      <c r="BDJ202" s="78"/>
      <c r="BDK202" s="78"/>
      <c r="BDL202" s="78"/>
      <c r="BDM202" s="78"/>
      <c r="BDN202" s="78"/>
      <c r="BDO202" s="78"/>
      <c r="BDP202" s="78"/>
      <c r="BDQ202" s="78"/>
      <c r="BDR202" s="78"/>
      <c r="BDS202" s="78"/>
      <c r="BDT202" s="78"/>
      <c r="BDU202" s="78"/>
      <c r="BDV202" s="78"/>
      <c r="BDW202" s="78"/>
      <c r="BDX202" s="78"/>
      <c r="BDY202" s="78"/>
      <c r="BDZ202" s="78"/>
      <c r="BEA202" s="78"/>
      <c r="BEB202" s="78"/>
      <c r="BEC202" s="78"/>
      <c r="BED202" s="78"/>
      <c r="BEE202" s="78"/>
      <c r="BEF202" s="78"/>
      <c r="BEG202" s="78"/>
      <c r="BEH202" s="78"/>
      <c r="BEI202" s="78"/>
      <c r="BEJ202" s="78"/>
      <c r="BEK202" s="78"/>
      <c r="BEL202" s="78"/>
      <c r="BEM202" s="78"/>
      <c r="BEN202" s="78"/>
      <c r="BEO202" s="78"/>
      <c r="BEP202" s="78"/>
      <c r="BEQ202" s="78"/>
      <c r="BER202" s="78"/>
      <c r="BES202" s="78"/>
      <c r="BET202" s="78"/>
      <c r="BEU202" s="78"/>
      <c r="BEV202" s="78"/>
      <c r="BEW202" s="78"/>
      <c r="BEX202" s="78"/>
      <c r="BEY202" s="78"/>
      <c r="BEZ202" s="78"/>
      <c r="BFA202" s="78"/>
      <c r="BFB202" s="78"/>
      <c r="BFC202" s="78"/>
      <c r="BFD202" s="78"/>
      <c r="BFE202" s="78"/>
      <c r="BFF202" s="78"/>
      <c r="BFG202" s="78"/>
      <c r="BFH202" s="78"/>
      <c r="BFI202" s="78"/>
      <c r="BFJ202" s="78"/>
      <c r="BFK202" s="78"/>
      <c r="BFL202" s="78"/>
      <c r="BFM202" s="78"/>
      <c r="BFN202" s="78"/>
      <c r="BFO202" s="78"/>
      <c r="BFP202" s="78"/>
      <c r="BFQ202" s="78"/>
      <c r="BFR202" s="78"/>
      <c r="BFS202" s="78"/>
      <c r="BFT202" s="78"/>
      <c r="BFU202" s="78"/>
      <c r="BFV202" s="78"/>
      <c r="BFW202" s="78"/>
      <c r="BFX202" s="78"/>
      <c r="BFY202" s="78"/>
      <c r="BFZ202" s="78"/>
      <c r="BGA202" s="78"/>
      <c r="BGB202" s="78"/>
      <c r="BGC202" s="78"/>
      <c r="BGD202" s="78"/>
      <c r="BGE202" s="78"/>
      <c r="BGF202" s="78"/>
      <c r="BGG202" s="78"/>
      <c r="BGH202" s="78"/>
      <c r="BGI202" s="78"/>
      <c r="BGJ202" s="78"/>
      <c r="BGK202" s="78"/>
      <c r="BGL202" s="78"/>
      <c r="BGM202" s="78"/>
      <c r="BGN202" s="78"/>
      <c r="BGO202" s="78"/>
      <c r="BGP202" s="78"/>
      <c r="BGQ202" s="78"/>
      <c r="BGR202" s="78"/>
      <c r="BGS202" s="78"/>
      <c r="BGT202" s="78"/>
      <c r="BGU202" s="78"/>
      <c r="BGV202" s="78"/>
      <c r="BGW202" s="78"/>
      <c r="BGX202" s="78"/>
      <c r="BGY202" s="78"/>
      <c r="BGZ202" s="78"/>
      <c r="BHA202" s="78"/>
      <c r="BHB202" s="78"/>
      <c r="BHC202" s="78"/>
      <c r="BHD202" s="78"/>
      <c r="BHE202" s="78"/>
      <c r="BHF202" s="78"/>
      <c r="BHG202" s="78"/>
      <c r="BHH202" s="78"/>
      <c r="BHI202" s="78"/>
      <c r="BHJ202" s="78"/>
      <c r="BHK202" s="78"/>
      <c r="BHL202" s="78"/>
      <c r="BHM202" s="78"/>
      <c r="BHN202" s="78"/>
      <c r="BHO202" s="78"/>
      <c r="BHP202" s="78"/>
      <c r="BHQ202" s="78"/>
      <c r="BHR202" s="78"/>
      <c r="BHS202" s="78"/>
      <c r="BHT202" s="78"/>
      <c r="BHU202" s="78"/>
      <c r="BHV202" s="78"/>
      <c r="BHW202" s="78"/>
      <c r="BHX202" s="78"/>
      <c r="BHY202" s="78"/>
      <c r="BHZ202" s="78"/>
      <c r="BIA202" s="78"/>
      <c r="BIB202" s="78"/>
      <c r="BIC202" s="78"/>
      <c r="BID202" s="78"/>
      <c r="BIE202" s="78"/>
      <c r="BIF202" s="78"/>
      <c r="BIG202" s="78"/>
      <c r="BIH202" s="78"/>
      <c r="BII202" s="78"/>
      <c r="BIJ202" s="78"/>
      <c r="BIK202" s="78"/>
      <c r="BIL202" s="78"/>
      <c r="BIM202" s="78"/>
      <c r="BIN202" s="78"/>
      <c r="BIO202" s="78"/>
      <c r="BIP202" s="78"/>
      <c r="BIQ202" s="78"/>
      <c r="BIR202" s="78"/>
      <c r="BIS202" s="78"/>
      <c r="BIT202" s="78"/>
      <c r="BIU202" s="78"/>
      <c r="BIV202" s="78"/>
      <c r="BIW202" s="78"/>
      <c r="BIX202" s="78"/>
      <c r="BIY202" s="78"/>
      <c r="BIZ202" s="78"/>
      <c r="BJA202" s="78"/>
      <c r="BJB202" s="78"/>
      <c r="BJC202" s="78"/>
      <c r="BJD202" s="78"/>
      <c r="BJE202" s="78"/>
      <c r="BJF202" s="78"/>
      <c r="BJG202" s="78"/>
      <c r="BJH202" s="78"/>
      <c r="BJI202" s="78"/>
      <c r="BJJ202" s="78"/>
      <c r="BJK202" s="78"/>
      <c r="BJL202" s="78"/>
      <c r="BJM202" s="78"/>
      <c r="BJN202" s="78"/>
      <c r="BJO202" s="78"/>
      <c r="BJP202" s="78"/>
      <c r="BJQ202" s="78"/>
      <c r="BJR202" s="78"/>
      <c r="BJS202" s="78"/>
      <c r="BJT202" s="78"/>
      <c r="BJU202" s="78"/>
      <c r="BJV202" s="78"/>
      <c r="BJW202" s="78"/>
      <c r="BJX202" s="78"/>
      <c r="BJY202" s="78"/>
      <c r="BJZ202" s="78"/>
      <c r="BKA202" s="78"/>
      <c r="BKB202" s="78"/>
      <c r="BKC202" s="78"/>
      <c r="BKD202" s="78"/>
      <c r="BKE202" s="78"/>
      <c r="BKF202" s="78"/>
      <c r="BKG202" s="78"/>
      <c r="BKH202" s="78"/>
      <c r="BKI202" s="78"/>
      <c r="BKJ202" s="78"/>
      <c r="BKK202" s="78"/>
      <c r="BKL202" s="78"/>
      <c r="BKM202" s="78"/>
      <c r="BKN202" s="78"/>
      <c r="BKO202" s="78"/>
      <c r="BKP202" s="78"/>
      <c r="BKQ202" s="78"/>
      <c r="BKR202" s="78"/>
      <c r="BKS202" s="78"/>
      <c r="BKT202" s="78"/>
      <c r="BKU202" s="78"/>
      <c r="BKV202" s="78"/>
      <c r="BKW202" s="78"/>
      <c r="BKX202" s="78"/>
      <c r="BKY202" s="78"/>
      <c r="BKZ202" s="78"/>
      <c r="BLA202" s="78"/>
      <c r="BLB202" s="78"/>
      <c r="BLC202" s="78"/>
      <c r="BLD202" s="78"/>
      <c r="BLE202" s="78"/>
      <c r="BLF202" s="78"/>
      <c r="BLG202" s="78"/>
      <c r="BLH202" s="78"/>
      <c r="BLI202" s="78"/>
      <c r="BLJ202" s="78"/>
      <c r="BLK202" s="78"/>
      <c r="BLL202" s="78"/>
      <c r="BLM202" s="78"/>
      <c r="BLN202" s="78"/>
      <c r="BLO202" s="78"/>
      <c r="BLP202" s="78"/>
      <c r="BLQ202" s="78"/>
      <c r="BLR202" s="78"/>
      <c r="BLS202" s="78"/>
      <c r="BLT202" s="78"/>
      <c r="BLU202" s="78"/>
      <c r="BLV202" s="78"/>
      <c r="BLW202" s="78"/>
      <c r="BLX202" s="78"/>
      <c r="BLY202" s="78"/>
      <c r="BLZ202" s="78"/>
      <c r="BMA202" s="78"/>
      <c r="BMB202" s="78"/>
      <c r="BMC202" s="78"/>
      <c r="BMD202" s="78"/>
      <c r="BME202" s="78"/>
      <c r="BMF202" s="78"/>
      <c r="BMG202" s="78"/>
      <c r="BMH202" s="78"/>
      <c r="BMI202" s="78"/>
      <c r="BMJ202" s="78"/>
      <c r="BMK202" s="78"/>
      <c r="BML202" s="78"/>
      <c r="BMM202" s="78"/>
      <c r="BMN202" s="78"/>
      <c r="BMO202" s="78"/>
      <c r="BMP202" s="78"/>
      <c r="BMQ202" s="78"/>
      <c r="BMR202" s="78"/>
      <c r="BMS202" s="78"/>
      <c r="BMT202" s="78"/>
      <c r="BMU202" s="78"/>
      <c r="BMV202" s="78"/>
      <c r="BMW202" s="78"/>
      <c r="BMX202" s="78"/>
      <c r="BMY202" s="78"/>
      <c r="BMZ202" s="78"/>
      <c r="BNA202" s="78"/>
      <c r="BNB202" s="78"/>
      <c r="BNC202" s="78"/>
      <c r="BND202" s="78"/>
      <c r="BNE202" s="78"/>
      <c r="BNF202" s="78"/>
      <c r="BNG202" s="78"/>
      <c r="BNH202" s="78"/>
      <c r="BNI202" s="78"/>
      <c r="BNJ202" s="78"/>
      <c r="BNK202" s="78"/>
      <c r="BNL202" s="78"/>
      <c r="BNM202" s="78"/>
      <c r="BNN202" s="78"/>
      <c r="BNO202" s="78"/>
      <c r="BNP202" s="78"/>
      <c r="BNQ202" s="78"/>
      <c r="BNR202" s="78"/>
      <c r="BNS202" s="78"/>
      <c r="BNT202" s="78"/>
      <c r="BNU202" s="78"/>
      <c r="BNV202" s="78"/>
      <c r="BNW202" s="78"/>
      <c r="BNX202" s="78"/>
      <c r="BNY202" s="78"/>
      <c r="BNZ202" s="78"/>
      <c r="BOA202" s="78"/>
      <c r="BOB202" s="78"/>
      <c r="BOC202" s="78"/>
      <c r="BOD202" s="78"/>
      <c r="BOE202" s="78"/>
      <c r="BOF202" s="78"/>
      <c r="BOG202" s="78"/>
      <c r="BOH202" s="78"/>
      <c r="BOI202" s="78"/>
      <c r="BOJ202" s="78"/>
      <c r="BOK202" s="78"/>
      <c r="BOL202" s="78"/>
      <c r="BOM202" s="78"/>
      <c r="BON202" s="78"/>
      <c r="BOO202" s="78"/>
      <c r="BOP202" s="78"/>
      <c r="BOQ202" s="78"/>
      <c r="BOR202" s="78"/>
      <c r="BOS202" s="78"/>
      <c r="BOT202" s="78"/>
      <c r="BOU202" s="78"/>
      <c r="BOV202" s="78"/>
      <c r="BOW202" s="78"/>
      <c r="BOX202" s="78"/>
      <c r="BOY202" s="78"/>
      <c r="BOZ202" s="78"/>
      <c r="BPA202" s="78"/>
      <c r="BPB202" s="78"/>
      <c r="BPC202" s="78"/>
      <c r="BPD202" s="78"/>
      <c r="BPE202" s="78"/>
      <c r="BPF202" s="78"/>
      <c r="BPG202" s="78"/>
      <c r="BPH202" s="78"/>
      <c r="BPI202" s="78"/>
      <c r="BPJ202" s="78"/>
      <c r="BPK202" s="78"/>
      <c r="BPL202" s="78"/>
      <c r="BPM202" s="78"/>
      <c r="BPN202" s="78"/>
      <c r="BPO202" s="78"/>
      <c r="BPP202" s="78"/>
      <c r="BPQ202" s="78"/>
      <c r="BPR202" s="78"/>
      <c r="BPS202" s="78"/>
      <c r="BPT202" s="78"/>
      <c r="BPU202" s="78"/>
      <c r="BPV202" s="78"/>
      <c r="BPW202" s="78"/>
      <c r="BPX202" s="78"/>
      <c r="BPY202" s="78"/>
      <c r="BPZ202" s="78"/>
      <c r="BQA202" s="78"/>
      <c r="BQB202" s="78"/>
      <c r="BQC202" s="78"/>
      <c r="BQD202" s="78"/>
      <c r="BQE202" s="78"/>
      <c r="BQF202" s="78"/>
      <c r="BQG202" s="78"/>
      <c r="BQH202" s="78"/>
      <c r="BQI202" s="78"/>
      <c r="BQJ202" s="78"/>
      <c r="BQK202" s="78"/>
      <c r="BQL202" s="78"/>
      <c r="BQM202" s="78"/>
      <c r="BQN202" s="78"/>
      <c r="BQO202" s="78"/>
      <c r="BQP202" s="78"/>
      <c r="BQQ202" s="78"/>
      <c r="BQR202" s="78"/>
      <c r="BQS202" s="78"/>
      <c r="BQT202" s="78"/>
      <c r="BQU202" s="78"/>
      <c r="BQV202" s="78"/>
      <c r="BQW202" s="78"/>
      <c r="BQX202" s="78"/>
      <c r="BQY202" s="78"/>
      <c r="BQZ202" s="78"/>
      <c r="BRA202" s="78"/>
      <c r="BRB202" s="78"/>
      <c r="BRC202" s="78"/>
      <c r="BRD202" s="78"/>
      <c r="BRE202" s="78"/>
      <c r="BRF202" s="78"/>
      <c r="BRG202" s="78"/>
      <c r="BRH202" s="78"/>
      <c r="BRI202" s="78"/>
      <c r="BRJ202" s="78"/>
      <c r="BRK202" s="78"/>
      <c r="BRL202" s="78"/>
      <c r="BRM202" s="78"/>
      <c r="BRN202" s="78"/>
      <c r="BRO202" s="78"/>
      <c r="BRP202" s="78"/>
      <c r="BRQ202" s="78"/>
      <c r="BRR202" s="78"/>
      <c r="BRS202" s="78"/>
      <c r="BRT202" s="78"/>
      <c r="BRU202" s="78"/>
      <c r="BRV202" s="78"/>
      <c r="BRW202" s="78"/>
      <c r="BRX202" s="78"/>
      <c r="BRY202" s="78"/>
      <c r="BRZ202" s="78"/>
      <c r="BSA202" s="78"/>
      <c r="BSB202" s="78"/>
      <c r="BSC202" s="78"/>
      <c r="BSD202" s="78"/>
      <c r="BSE202" s="78"/>
      <c r="BSF202" s="78"/>
      <c r="BSG202" s="78"/>
      <c r="BSH202" s="78"/>
      <c r="BSI202" s="78"/>
      <c r="BSJ202" s="78"/>
      <c r="BSK202" s="78"/>
      <c r="BSL202" s="78"/>
      <c r="BSM202" s="78"/>
      <c r="BSN202" s="78"/>
      <c r="BSO202" s="78"/>
      <c r="BSP202" s="78"/>
      <c r="BSQ202" s="78"/>
      <c r="BSR202" s="78"/>
      <c r="BSS202" s="78"/>
      <c r="BST202" s="78"/>
      <c r="BSU202" s="78"/>
      <c r="BSV202" s="78"/>
      <c r="BSW202" s="78"/>
      <c r="BSX202" s="78"/>
      <c r="BSY202" s="78"/>
      <c r="BSZ202" s="78"/>
      <c r="BTA202" s="78"/>
      <c r="BTB202" s="78"/>
      <c r="BTC202" s="78"/>
      <c r="BTD202" s="78"/>
      <c r="BTE202" s="78"/>
      <c r="BTF202" s="78"/>
      <c r="BTG202" s="78"/>
      <c r="BTH202" s="78"/>
      <c r="BTI202" s="78"/>
      <c r="BTJ202" s="78"/>
      <c r="BTK202" s="78"/>
      <c r="BTL202" s="78"/>
      <c r="BTM202" s="78"/>
      <c r="BTN202" s="78"/>
      <c r="BTO202" s="78"/>
      <c r="BTP202" s="78"/>
      <c r="BTQ202" s="78"/>
      <c r="BTR202" s="78"/>
      <c r="BTS202" s="78"/>
      <c r="BTT202" s="78"/>
      <c r="BTU202" s="78"/>
      <c r="BTV202" s="78"/>
      <c r="BTW202" s="78"/>
      <c r="BTX202" s="78"/>
      <c r="BTY202" s="78"/>
      <c r="BTZ202" s="78"/>
      <c r="BUA202" s="78"/>
      <c r="BUB202" s="78"/>
      <c r="BUC202" s="78"/>
      <c r="BUD202" s="78"/>
      <c r="BUE202" s="78"/>
      <c r="BUF202" s="78"/>
      <c r="BUG202" s="78"/>
      <c r="BUH202" s="78"/>
      <c r="BUI202" s="78"/>
      <c r="BUJ202" s="78"/>
      <c r="BUK202" s="78"/>
      <c r="BUL202" s="78"/>
      <c r="BUM202" s="78"/>
      <c r="BUN202" s="78"/>
      <c r="BUO202" s="78"/>
      <c r="BUP202" s="78"/>
      <c r="BUQ202" s="78"/>
      <c r="BUR202" s="78"/>
      <c r="BUS202" s="78"/>
      <c r="BUT202" s="78"/>
      <c r="BUU202" s="78"/>
      <c r="BUV202" s="78"/>
      <c r="BUW202" s="78"/>
      <c r="BUX202" s="78"/>
      <c r="BUY202" s="78"/>
      <c r="BUZ202" s="78"/>
      <c r="BVA202" s="78"/>
      <c r="BVB202" s="78"/>
      <c r="BVC202" s="78"/>
      <c r="BVD202" s="78"/>
      <c r="BVE202" s="78"/>
      <c r="BVF202" s="78"/>
      <c r="BVG202" s="78"/>
      <c r="BVH202" s="78"/>
      <c r="BVI202" s="78"/>
      <c r="BVJ202" s="78"/>
      <c r="BVK202" s="78"/>
      <c r="BVL202" s="78"/>
      <c r="BVM202" s="78"/>
      <c r="BVN202" s="78"/>
      <c r="BVO202" s="78"/>
      <c r="BVP202" s="78"/>
      <c r="BVQ202" s="78"/>
      <c r="BVR202" s="78"/>
      <c r="BVS202" s="78"/>
      <c r="BVT202" s="78"/>
      <c r="BVU202" s="78"/>
      <c r="BVV202" s="78"/>
      <c r="BVW202" s="78"/>
      <c r="BVX202" s="78"/>
      <c r="BVY202" s="78"/>
      <c r="BVZ202" s="78"/>
      <c r="BWA202" s="78"/>
      <c r="BWB202" s="78"/>
      <c r="BWC202" s="78"/>
      <c r="BWD202" s="78"/>
      <c r="BWE202" s="78"/>
      <c r="BWF202" s="78"/>
      <c r="BWG202" s="78"/>
      <c r="BWH202" s="78"/>
      <c r="BWI202" s="78"/>
      <c r="BWJ202" s="78"/>
      <c r="BWK202" s="78"/>
      <c r="BWL202" s="78"/>
      <c r="BWM202" s="78"/>
      <c r="BWN202" s="78"/>
      <c r="BWO202" s="78"/>
      <c r="BWP202" s="78"/>
      <c r="BWQ202" s="78"/>
      <c r="BWR202" s="78"/>
      <c r="BWS202" s="78"/>
      <c r="BWT202" s="78"/>
      <c r="BWU202" s="78"/>
      <c r="BWV202" s="78"/>
      <c r="BWW202" s="78"/>
      <c r="BWX202" s="78"/>
      <c r="BWY202" s="78"/>
      <c r="BWZ202" s="78"/>
      <c r="BXA202" s="78"/>
      <c r="BXB202" s="78"/>
      <c r="BXC202" s="78"/>
      <c r="BXD202" s="78"/>
      <c r="BXE202" s="78"/>
      <c r="BXF202" s="78"/>
      <c r="BXG202" s="78"/>
      <c r="BXH202" s="78"/>
      <c r="BXI202" s="78"/>
      <c r="BXJ202" s="78"/>
      <c r="BXK202" s="78"/>
      <c r="BXL202" s="78"/>
      <c r="BXM202" s="78"/>
      <c r="BXN202" s="78"/>
      <c r="BXO202" s="78"/>
      <c r="BXP202" s="78"/>
      <c r="BXQ202" s="78"/>
      <c r="BXR202" s="78"/>
      <c r="BXS202" s="78"/>
      <c r="BXT202" s="78"/>
      <c r="BXU202" s="78"/>
      <c r="BXV202" s="78"/>
      <c r="BXW202" s="78"/>
      <c r="BXX202" s="78"/>
      <c r="BXY202" s="78"/>
      <c r="BXZ202" s="78"/>
      <c r="BYA202" s="78"/>
      <c r="BYB202" s="78"/>
      <c r="BYC202" s="78"/>
      <c r="BYD202" s="78"/>
      <c r="BYE202" s="78"/>
      <c r="BYF202" s="78"/>
      <c r="BYG202" s="78"/>
      <c r="BYH202" s="78"/>
      <c r="BYI202" s="78"/>
      <c r="BYJ202" s="78"/>
      <c r="BYK202" s="78"/>
      <c r="BYL202" s="78"/>
      <c r="BYM202" s="78"/>
      <c r="BYN202" s="78"/>
      <c r="BYO202" s="78"/>
      <c r="BYP202" s="78"/>
      <c r="BYQ202" s="78"/>
      <c r="BYR202" s="78"/>
      <c r="BYS202" s="78"/>
      <c r="BYT202" s="78"/>
      <c r="BYU202" s="78"/>
      <c r="BYV202" s="78"/>
      <c r="BYW202" s="78"/>
      <c r="BYX202" s="78"/>
      <c r="BYY202" s="78"/>
      <c r="BYZ202" s="78"/>
      <c r="BZA202" s="78"/>
      <c r="BZB202" s="78"/>
      <c r="BZC202" s="78"/>
      <c r="BZD202" s="78"/>
      <c r="BZE202" s="78"/>
      <c r="BZF202" s="78"/>
      <c r="BZG202" s="78"/>
      <c r="BZH202" s="78"/>
      <c r="BZI202" s="78"/>
      <c r="BZJ202" s="78"/>
      <c r="BZK202" s="78"/>
      <c r="BZL202" s="78"/>
      <c r="BZM202" s="78"/>
      <c r="BZN202" s="78"/>
      <c r="BZO202" s="78"/>
      <c r="BZP202" s="78"/>
      <c r="BZQ202" s="78"/>
      <c r="BZR202" s="78"/>
      <c r="BZS202" s="78"/>
      <c r="BZT202" s="78"/>
      <c r="BZU202" s="78"/>
      <c r="BZV202" s="78"/>
      <c r="BZW202" s="78"/>
      <c r="BZX202" s="78"/>
      <c r="BZY202" s="78"/>
      <c r="BZZ202" s="78"/>
      <c r="CAA202" s="78"/>
      <c r="CAB202" s="78"/>
      <c r="CAC202" s="78"/>
      <c r="CAD202" s="78"/>
      <c r="CAE202" s="78"/>
      <c r="CAF202" s="78"/>
      <c r="CAG202" s="78"/>
      <c r="CAH202" s="78"/>
      <c r="CAI202" s="78"/>
      <c r="CAJ202" s="78"/>
      <c r="CAK202" s="78"/>
      <c r="CAL202" s="78"/>
      <c r="CAM202" s="78"/>
      <c r="CAN202" s="78"/>
      <c r="CAO202" s="78"/>
      <c r="CAP202" s="78"/>
      <c r="CAQ202" s="78"/>
      <c r="CAR202" s="78"/>
      <c r="CAS202" s="78"/>
      <c r="CAT202" s="78"/>
      <c r="CAU202" s="78"/>
      <c r="CAV202" s="78"/>
      <c r="CAW202" s="78"/>
      <c r="CAX202" s="78"/>
      <c r="CAY202" s="78"/>
      <c r="CAZ202" s="78"/>
      <c r="CBA202" s="78"/>
      <c r="CBB202" s="78"/>
      <c r="CBC202" s="78"/>
      <c r="CBD202" s="78"/>
      <c r="CBE202" s="78"/>
      <c r="CBF202" s="78"/>
      <c r="CBG202" s="78"/>
      <c r="CBH202" s="78"/>
      <c r="CBI202" s="78"/>
      <c r="CBJ202" s="78"/>
      <c r="CBK202" s="78"/>
      <c r="CBL202" s="78"/>
      <c r="CBM202" s="78"/>
      <c r="CBN202" s="78"/>
      <c r="CBO202" s="78"/>
      <c r="CBP202" s="78"/>
      <c r="CBQ202" s="78"/>
      <c r="CBR202" s="78"/>
      <c r="CBS202" s="78"/>
      <c r="CBT202" s="78"/>
      <c r="CBU202" s="78"/>
      <c r="CBV202" s="78"/>
      <c r="CBW202" s="78"/>
      <c r="CBX202" s="78"/>
      <c r="CBY202" s="78"/>
      <c r="CBZ202" s="78"/>
      <c r="CCA202" s="78"/>
      <c r="CCB202" s="78"/>
      <c r="CCC202" s="78"/>
      <c r="CCD202" s="78"/>
      <c r="CCE202" s="78"/>
      <c r="CCF202" s="78"/>
      <c r="CCG202" s="78"/>
      <c r="CCH202" s="78"/>
      <c r="CCI202" s="78"/>
      <c r="CCJ202" s="78"/>
      <c r="CCK202" s="78"/>
      <c r="CCL202" s="78"/>
      <c r="CCM202" s="78"/>
      <c r="CCN202" s="78"/>
      <c r="CCO202" s="78"/>
      <c r="CCP202" s="78"/>
      <c r="CCQ202" s="78"/>
      <c r="CCR202" s="78"/>
      <c r="CCS202" s="78"/>
      <c r="CCT202" s="78"/>
      <c r="CCU202" s="78"/>
      <c r="CCV202" s="78"/>
      <c r="CCW202" s="78"/>
      <c r="CCX202" s="78"/>
      <c r="CCY202" s="78"/>
      <c r="CCZ202" s="78"/>
      <c r="CDA202" s="78"/>
      <c r="CDB202" s="78"/>
      <c r="CDC202" s="78"/>
      <c r="CDD202" s="78"/>
      <c r="CDE202" s="78"/>
      <c r="CDF202" s="78"/>
      <c r="CDG202" s="78"/>
      <c r="CDH202" s="78"/>
      <c r="CDI202" s="78"/>
      <c r="CDJ202" s="78"/>
      <c r="CDK202" s="78"/>
      <c r="CDL202" s="78"/>
      <c r="CDM202" s="78"/>
      <c r="CDN202" s="78"/>
      <c r="CDO202" s="78"/>
      <c r="CDP202" s="78"/>
      <c r="CDQ202" s="78"/>
      <c r="CDR202" s="78"/>
      <c r="CDS202" s="78"/>
      <c r="CDT202" s="78"/>
      <c r="CDU202" s="78"/>
      <c r="CDV202" s="78"/>
      <c r="CDW202" s="78"/>
      <c r="CDX202" s="78"/>
      <c r="CDY202" s="78"/>
      <c r="CDZ202" s="78"/>
      <c r="CEA202" s="78"/>
      <c r="CEB202" s="78"/>
      <c r="CEC202" s="78"/>
      <c r="CED202" s="78"/>
      <c r="CEE202" s="78"/>
      <c r="CEF202" s="78"/>
      <c r="CEG202" s="78"/>
      <c r="CEH202" s="78"/>
      <c r="CEI202" s="78"/>
      <c r="CEJ202" s="78"/>
      <c r="CEK202" s="78"/>
      <c r="CEL202" s="78"/>
      <c r="CEM202" s="78"/>
      <c r="CEN202" s="78"/>
      <c r="CEO202" s="78"/>
      <c r="CEP202" s="78"/>
      <c r="CEQ202" s="78"/>
      <c r="CER202" s="78"/>
      <c r="CES202" s="78"/>
      <c r="CET202" s="78"/>
      <c r="CEU202" s="78"/>
      <c r="CEV202" s="78"/>
      <c r="CEW202" s="78"/>
      <c r="CEX202" s="78"/>
      <c r="CEY202" s="78"/>
      <c r="CEZ202" s="78"/>
      <c r="CFA202" s="78"/>
      <c r="CFB202" s="78"/>
      <c r="CFC202" s="78"/>
      <c r="CFD202" s="78"/>
      <c r="CFE202" s="78"/>
      <c r="CFF202" s="78"/>
      <c r="CFG202" s="78"/>
      <c r="CFH202" s="78"/>
      <c r="CFI202" s="78"/>
      <c r="CFJ202" s="78"/>
      <c r="CFK202" s="78"/>
      <c r="CFL202" s="78"/>
      <c r="CFM202" s="78"/>
      <c r="CFN202" s="78"/>
      <c r="CFO202" s="78"/>
      <c r="CFP202" s="78"/>
      <c r="CFQ202" s="78"/>
      <c r="CFR202" s="78"/>
      <c r="CFS202" s="78"/>
      <c r="CFT202" s="78"/>
      <c r="CFU202" s="78"/>
      <c r="CFV202" s="78"/>
      <c r="CFW202" s="78"/>
      <c r="CFX202" s="78"/>
      <c r="CFY202" s="78"/>
      <c r="CFZ202" s="78"/>
      <c r="CGA202" s="78"/>
      <c r="CGB202" s="78"/>
      <c r="CGC202" s="78"/>
      <c r="CGD202" s="78"/>
      <c r="CGE202" s="78"/>
      <c r="CGF202" s="78"/>
      <c r="CGG202" s="78"/>
      <c r="CGH202" s="78"/>
      <c r="CGI202" s="78"/>
      <c r="CGJ202" s="78"/>
      <c r="CGK202" s="78"/>
      <c r="CGL202" s="78"/>
      <c r="CGM202" s="78"/>
      <c r="CGN202" s="78"/>
      <c r="CGO202" s="78"/>
      <c r="CGP202" s="78"/>
      <c r="CGQ202" s="78"/>
      <c r="CGR202" s="78"/>
      <c r="CGS202" s="78"/>
      <c r="CGT202" s="78"/>
      <c r="CGU202" s="78"/>
      <c r="CGV202" s="78"/>
      <c r="CGW202" s="78"/>
      <c r="CGX202" s="78"/>
      <c r="CGY202" s="78"/>
      <c r="CGZ202" s="78"/>
      <c r="CHA202" s="78"/>
      <c r="CHB202" s="78"/>
      <c r="CHC202" s="78"/>
      <c r="CHD202" s="78"/>
      <c r="CHE202" s="78"/>
      <c r="CHF202" s="78"/>
      <c r="CHG202" s="78"/>
      <c r="CHH202" s="78"/>
      <c r="CHI202" s="78"/>
      <c r="CHJ202" s="78"/>
      <c r="CHK202" s="78"/>
      <c r="CHL202" s="78"/>
      <c r="CHM202" s="78"/>
      <c r="CHN202" s="78"/>
      <c r="CHO202" s="78"/>
      <c r="CHP202" s="78"/>
      <c r="CHQ202" s="78"/>
      <c r="CHR202" s="78"/>
      <c r="CHS202" s="78"/>
      <c r="CHT202" s="78"/>
      <c r="CHU202" s="78"/>
      <c r="CHV202" s="78"/>
      <c r="CHW202" s="78"/>
      <c r="CHX202" s="78"/>
      <c r="CHY202" s="78"/>
      <c r="CHZ202" s="78"/>
      <c r="CIA202" s="78"/>
      <c r="CIB202" s="78"/>
      <c r="CIC202" s="78"/>
      <c r="CID202" s="78"/>
      <c r="CIE202" s="78"/>
      <c r="CIF202" s="78"/>
      <c r="CIG202" s="78"/>
      <c r="CIH202" s="78"/>
      <c r="CII202" s="78"/>
      <c r="CIJ202" s="78"/>
      <c r="CIK202" s="78"/>
      <c r="CIL202" s="78"/>
      <c r="CIM202" s="78"/>
      <c r="CIN202" s="78"/>
      <c r="CIO202" s="78"/>
      <c r="CIP202" s="78"/>
      <c r="CIQ202" s="78"/>
      <c r="CIR202" s="78"/>
      <c r="CIS202" s="78"/>
      <c r="CIT202" s="78"/>
      <c r="CIU202" s="78"/>
      <c r="CIV202" s="78"/>
      <c r="CIW202" s="78"/>
      <c r="CIX202" s="78"/>
      <c r="CIY202" s="78"/>
      <c r="CIZ202" s="78"/>
      <c r="CJA202" s="78"/>
      <c r="CJB202" s="78"/>
      <c r="CJC202" s="78"/>
      <c r="CJD202" s="78"/>
      <c r="CJE202" s="78"/>
      <c r="CJF202" s="78"/>
      <c r="CJG202" s="78"/>
      <c r="CJH202" s="78"/>
      <c r="CJI202" s="78"/>
      <c r="CJJ202" s="78"/>
      <c r="CJK202" s="78"/>
      <c r="CJL202" s="78"/>
      <c r="CJM202" s="78"/>
      <c r="CJN202" s="78"/>
      <c r="CJO202" s="78"/>
      <c r="CJP202" s="78"/>
      <c r="CJQ202" s="78"/>
      <c r="CJR202" s="78"/>
      <c r="CJS202" s="78"/>
      <c r="CJT202" s="78"/>
      <c r="CJU202" s="78"/>
      <c r="CJV202" s="78"/>
      <c r="CJW202" s="78"/>
      <c r="CJX202" s="78"/>
      <c r="CJY202" s="78"/>
      <c r="CJZ202" s="78"/>
      <c r="CKA202" s="78"/>
      <c r="CKB202" s="78"/>
      <c r="CKC202" s="78"/>
      <c r="CKD202" s="78"/>
      <c r="CKE202" s="78"/>
      <c r="CKF202" s="78"/>
      <c r="CKG202" s="78"/>
      <c r="CKH202" s="78"/>
      <c r="CKI202" s="78"/>
      <c r="CKJ202" s="78"/>
      <c r="CKK202" s="78"/>
      <c r="CKL202" s="78"/>
      <c r="CKM202" s="78"/>
      <c r="CKN202" s="78"/>
      <c r="CKO202" s="78"/>
      <c r="CKP202" s="78"/>
      <c r="CKQ202" s="78"/>
      <c r="CKR202" s="78"/>
      <c r="CKS202" s="78"/>
      <c r="CKT202" s="78"/>
      <c r="CKU202" s="78"/>
      <c r="CKV202" s="78"/>
      <c r="CKW202" s="78"/>
      <c r="CKX202" s="78"/>
      <c r="CKY202" s="78"/>
      <c r="CKZ202" s="78"/>
      <c r="CLA202" s="78"/>
      <c r="CLB202" s="78"/>
      <c r="CLC202" s="78"/>
      <c r="CLD202" s="78"/>
      <c r="CLE202" s="78"/>
      <c r="CLF202" s="78"/>
      <c r="CLG202" s="78"/>
      <c r="CLH202" s="78"/>
      <c r="CLI202" s="78"/>
      <c r="CLJ202" s="78"/>
      <c r="CLK202" s="78"/>
      <c r="CLL202" s="78"/>
      <c r="CLM202" s="78"/>
      <c r="CLN202" s="78"/>
      <c r="CLO202" s="78"/>
      <c r="CLP202" s="78"/>
      <c r="CLQ202" s="78"/>
      <c r="CLR202" s="78"/>
      <c r="CLS202" s="78"/>
      <c r="CLT202" s="78"/>
      <c r="CLU202" s="78"/>
      <c r="CLV202" s="78"/>
      <c r="CLW202" s="78"/>
      <c r="CLX202" s="78"/>
      <c r="CLY202" s="78"/>
      <c r="CLZ202" s="78"/>
      <c r="CMA202" s="78"/>
      <c r="CMB202" s="78"/>
      <c r="CMC202" s="78"/>
      <c r="CMD202" s="78"/>
      <c r="CME202" s="78"/>
      <c r="CMF202" s="78"/>
      <c r="CMG202" s="78"/>
      <c r="CMH202" s="78"/>
      <c r="CMI202" s="78"/>
      <c r="CMJ202" s="78"/>
      <c r="CMK202" s="78"/>
      <c r="CML202" s="78"/>
      <c r="CMM202" s="78"/>
      <c r="CMN202" s="78"/>
      <c r="CMO202" s="78"/>
      <c r="CMP202" s="78"/>
      <c r="CMQ202" s="78"/>
      <c r="CMR202" s="78"/>
      <c r="CMS202" s="78"/>
      <c r="CMT202" s="78"/>
      <c r="CMU202" s="78"/>
      <c r="CMV202" s="78"/>
      <c r="CMW202" s="78"/>
      <c r="CMX202" s="78"/>
      <c r="CMY202" s="78"/>
      <c r="CMZ202" s="78"/>
      <c r="CNA202" s="78"/>
      <c r="CNB202" s="78"/>
      <c r="CNC202" s="78"/>
      <c r="CND202" s="78"/>
      <c r="CNE202" s="78"/>
      <c r="CNF202" s="78"/>
      <c r="CNG202" s="78"/>
      <c r="CNH202" s="78"/>
      <c r="CNI202" s="78"/>
      <c r="CNJ202" s="78"/>
      <c r="CNK202" s="78"/>
      <c r="CNL202" s="78"/>
      <c r="CNM202" s="78"/>
      <c r="CNN202" s="78"/>
      <c r="CNO202" s="78"/>
      <c r="CNP202" s="78"/>
      <c r="CNQ202" s="78"/>
      <c r="CNR202" s="78"/>
      <c r="CNS202" s="78"/>
      <c r="CNT202" s="78"/>
      <c r="CNU202" s="78"/>
      <c r="CNV202" s="78"/>
      <c r="CNW202" s="78"/>
      <c r="CNX202" s="78"/>
      <c r="CNY202" s="78"/>
      <c r="CNZ202" s="78"/>
      <c r="COA202" s="78"/>
      <c r="COB202" s="78"/>
      <c r="COC202" s="78"/>
      <c r="COD202" s="78"/>
      <c r="COE202" s="78"/>
      <c r="COF202" s="78"/>
      <c r="COG202" s="78"/>
      <c r="COH202" s="78"/>
      <c r="COI202" s="78"/>
      <c r="COJ202" s="78"/>
      <c r="COK202" s="78"/>
      <c r="COL202" s="78"/>
      <c r="COM202" s="78"/>
      <c r="CON202" s="78"/>
      <c r="COO202" s="78"/>
      <c r="COP202" s="78"/>
      <c r="COQ202" s="78"/>
      <c r="COR202" s="78"/>
      <c r="COS202" s="78"/>
      <c r="COT202" s="78"/>
      <c r="COU202" s="78"/>
      <c r="COV202" s="78"/>
      <c r="COW202" s="78"/>
      <c r="COX202" s="78"/>
      <c r="COY202" s="78"/>
      <c r="COZ202" s="78"/>
      <c r="CPA202" s="78"/>
      <c r="CPB202" s="78"/>
      <c r="CPC202" s="78"/>
      <c r="CPD202" s="78"/>
      <c r="CPE202" s="78"/>
      <c r="CPF202" s="78"/>
      <c r="CPG202" s="78"/>
      <c r="CPH202" s="78"/>
      <c r="CPI202" s="78"/>
      <c r="CPJ202" s="78"/>
      <c r="CPK202" s="78"/>
      <c r="CPL202" s="78"/>
      <c r="CPM202" s="78"/>
      <c r="CPN202" s="78"/>
      <c r="CPO202" s="78"/>
      <c r="CPP202" s="78"/>
      <c r="CPQ202" s="78"/>
      <c r="CPR202" s="78"/>
      <c r="CPS202" s="78"/>
      <c r="CPT202" s="78"/>
      <c r="CPU202" s="78"/>
      <c r="CPV202" s="78"/>
      <c r="CPW202" s="78"/>
      <c r="CPX202" s="78"/>
      <c r="CPY202" s="78"/>
      <c r="CPZ202" s="78"/>
      <c r="CQA202" s="78"/>
      <c r="CQB202" s="78"/>
      <c r="CQC202" s="78"/>
      <c r="CQD202" s="78"/>
      <c r="CQE202" s="78"/>
      <c r="CQF202" s="78"/>
      <c r="CQG202" s="78"/>
      <c r="CQH202" s="78"/>
      <c r="CQI202" s="78"/>
      <c r="CQJ202" s="78"/>
      <c r="CQK202" s="78"/>
      <c r="CQL202" s="78"/>
      <c r="CQM202" s="78"/>
      <c r="CQN202" s="78"/>
      <c r="CQO202" s="78"/>
      <c r="CQP202" s="78"/>
      <c r="CQQ202" s="78"/>
      <c r="CQR202" s="78"/>
      <c r="CQS202" s="78"/>
      <c r="CQT202" s="78"/>
      <c r="CQU202" s="78"/>
      <c r="CQV202" s="78"/>
      <c r="CQW202" s="78"/>
      <c r="CQX202" s="78"/>
      <c r="CQY202" s="78"/>
      <c r="CQZ202" s="78"/>
      <c r="CRA202" s="78"/>
      <c r="CRB202" s="78"/>
      <c r="CRC202" s="78"/>
      <c r="CRD202" s="78"/>
      <c r="CRE202" s="78"/>
      <c r="CRF202" s="78"/>
      <c r="CRG202" s="78"/>
      <c r="CRH202" s="78"/>
      <c r="CRI202" s="78"/>
      <c r="CRJ202" s="78"/>
      <c r="CRK202" s="78"/>
      <c r="CRL202" s="78"/>
      <c r="CRM202" s="78"/>
      <c r="CRN202" s="78"/>
      <c r="CRO202" s="78"/>
      <c r="CRP202" s="78"/>
      <c r="CRQ202" s="78"/>
      <c r="CRR202" s="78"/>
      <c r="CRS202" s="78"/>
      <c r="CRT202" s="78"/>
      <c r="CRU202" s="78"/>
      <c r="CRV202" s="78"/>
      <c r="CRW202" s="78"/>
      <c r="CRX202" s="78"/>
      <c r="CRY202" s="78"/>
      <c r="CRZ202" s="78"/>
      <c r="CSA202" s="78"/>
      <c r="CSB202" s="78"/>
      <c r="CSC202" s="78"/>
      <c r="CSD202" s="78"/>
      <c r="CSE202" s="78"/>
      <c r="CSF202" s="78"/>
      <c r="CSG202" s="78"/>
      <c r="CSH202" s="78"/>
      <c r="CSI202" s="78"/>
      <c r="CSJ202" s="78"/>
      <c r="CSK202" s="78"/>
      <c r="CSL202" s="78"/>
      <c r="CSM202" s="78"/>
      <c r="CSN202" s="78"/>
      <c r="CSO202" s="78"/>
      <c r="CSP202" s="78"/>
      <c r="CSQ202" s="78"/>
      <c r="CSR202" s="78"/>
      <c r="CSS202" s="78"/>
      <c r="CST202" s="78"/>
      <c r="CSU202" s="78"/>
      <c r="CSV202" s="78"/>
      <c r="CSW202" s="78"/>
      <c r="CSX202" s="78"/>
      <c r="CSY202" s="78"/>
      <c r="CSZ202" s="78"/>
      <c r="CTA202" s="78"/>
      <c r="CTB202" s="78"/>
      <c r="CTC202" s="78"/>
      <c r="CTD202" s="78"/>
      <c r="CTE202" s="78"/>
      <c r="CTF202" s="78"/>
      <c r="CTG202" s="78"/>
      <c r="CTH202" s="78"/>
      <c r="CTI202" s="78"/>
      <c r="CTJ202" s="78"/>
      <c r="CTK202" s="78"/>
      <c r="CTL202" s="78"/>
      <c r="CTM202" s="78"/>
      <c r="CTN202" s="78"/>
      <c r="CTO202" s="78"/>
      <c r="CTP202" s="78"/>
      <c r="CTQ202" s="78"/>
      <c r="CTR202" s="78"/>
      <c r="CTS202" s="78"/>
      <c r="CTT202" s="78"/>
      <c r="CTU202" s="78"/>
      <c r="CTV202" s="78"/>
      <c r="CTW202" s="78"/>
      <c r="CTX202" s="78"/>
      <c r="CTY202" s="78"/>
      <c r="CTZ202" s="78"/>
      <c r="CUA202" s="78"/>
      <c r="CUB202" s="78"/>
      <c r="CUC202" s="78"/>
      <c r="CUD202" s="78"/>
      <c r="CUE202" s="78"/>
      <c r="CUF202" s="78"/>
      <c r="CUG202" s="78"/>
      <c r="CUH202" s="78"/>
      <c r="CUI202" s="78"/>
      <c r="CUJ202" s="78"/>
      <c r="CUK202" s="78"/>
      <c r="CUL202" s="78"/>
      <c r="CUM202" s="78"/>
      <c r="CUN202" s="78"/>
      <c r="CUO202" s="78"/>
      <c r="CUP202" s="78"/>
      <c r="CUQ202" s="78"/>
      <c r="CUR202" s="78"/>
      <c r="CUS202" s="78"/>
      <c r="CUT202" s="78"/>
      <c r="CUU202" s="78"/>
      <c r="CUV202" s="78"/>
      <c r="CUW202" s="78"/>
      <c r="CUX202" s="78"/>
      <c r="CUY202" s="78"/>
      <c r="CUZ202" s="78"/>
      <c r="CVA202" s="78"/>
      <c r="CVB202" s="78"/>
      <c r="CVC202" s="78"/>
      <c r="CVD202" s="78"/>
      <c r="CVE202" s="78"/>
      <c r="CVF202" s="78"/>
      <c r="CVG202" s="78"/>
      <c r="CVH202" s="78"/>
      <c r="CVI202" s="78"/>
      <c r="CVJ202" s="78"/>
      <c r="CVK202" s="78"/>
      <c r="CVL202" s="78"/>
      <c r="CVM202" s="78"/>
      <c r="CVN202" s="78"/>
      <c r="CVO202" s="78"/>
      <c r="CVP202" s="78"/>
      <c r="CVQ202" s="78"/>
      <c r="CVR202" s="78"/>
      <c r="CVS202" s="78"/>
      <c r="CVT202" s="78"/>
      <c r="CVU202" s="78"/>
      <c r="CVV202" s="78"/>
      <c r="CVW202" s="78"/>
      <c r="CVX202" s="78"/>
      <c r="CVY202" s="78"/>
      <c r="CVZ202" s="78"/>
      <c r="CWA202" s="78"/>
      <c r="CWB202" s="78"/>
      <c r="CWC202" s="78"/>
      <c r="CWD202" s="78"/>
      <c r="CWE202" s="78"/>
      <c r="CWF202" s="78"/>
      <c r="CWG202" s="78"/>
      <c r="CWH202" s="78"/>
      <c r="CWI202" s="78"/>
      <c r="CWJ202" s="78"/>
      <c r="CWK202" s="78"/>
      <c r="CWL202" s="78"/>
      <c r="CWM202" s="78"/>
      <c r="CWN202" s="78"/>
      <c r="CWO202" s="78"/>
      <c r="CWP202" s="78"/>
      <c r="CWQ202" s="78"/>
      <c r="CWR202" s="78"/>
      <c r="CWS202" s="78"/>
      <c r="CWT202" s="78"/>
      <c r="CWU202" s="78"/>
      <c r="CWV202" s="78"/>
      <c r="CWW202" s="78"/>
      <c r="CWX202" s="78"/>
      <c r="CWY202" s="78"/>
      <c r="CWZ202" s="78"/>
      <c r="CXA202" s="78"/>
      <c r="CXB202" s="78"/>
      <c r="CXC202" s="78"/>
      <c r="CXD202" s="78"/>
      <c r="CXE202" s="78"/>
      <c r="CXF202" s="78"/>
      <c r="CXG202" s="78"/>
      <c r="CXH202" s="78"/>
      <c r="CXI202" s="78"/>
      <c r="CXJ202" s="78"/>
      <c r="CXK202" s="78"/>
      <c r="CXL202" s="78"/>
      <c r="CXM202" s="78"/>
      <c r="CXN202" s="78"/>
      <c r="CXO202" s="78"/>
      <c r="CXP202" s="78"/>
      <c r="CXQ202" s="78"/>
      <c r="CXR202" s="78"/>
      <c r="CXS202" s="78"/>
      <c r="CXT202" s="78"/>
      <c r="CXU202" s="78"/>
      <c r="CXV202" s="78"/>
      <c r="CXW202" s="78"/>
      <c r="CXX202" s="78"/>
      <c r="CXY202" s="78"/>
      <c r="CXZ202" s="78"/>
      <c r="CYA202" s="78"/>
      <c r="CYB202" s="78"/>
      <c r="CYC202" s="78"/>
      <c r="CYD202" s="78"/>
      <c r="CYE202" s="78"/>
      <c r="CYF202" s="78"/>
      <c r="CYG202" s="78"/>
      <c r="CYH202" s="78"/>
      <c r="CYI202" s="78"/>
      <c r="CYJ202" s="78"/>
      <c r="CYK202" s="78"/>
      <c r="CYL202" s="78"/>
      <c r="CYM202" s="78"/>
      <c r="CYN202" s="78"/>
      <c r="CYO202" s="78"/>
      <c r="CYP202" s="78"/>
      <c r="CYQ202" s="78"/>
      <c r="CYR202" s="78"/>
      <c r="CYS202" s="78"/>
      <c r="CYT202" s="78"/>
      <c r="CYU202" s="78"/>
      <c r="CYV202" s="78"/>
      <c r="CYW202" s="78"/>
      <c r="CYX202" s="78"/>
      <c r="CYY202" s="78"/>
      <c r="CYZ202" s="78"/>
      <c r="CZA202" s="78"/>
      <c r="CZB202" s="78"/>
      <c r="CZC202" s="78"/>
      <c r="CZD202" s="78"/>
      <c r="CZE202" s="78"/>
      <c r="CZF202" s="78"/>
      <c r="CZG202" s="78"/>
      <c r="CZH202" s="78"/>
      <c r="CZI202" s="78"/>
      <c r="CZJ202" s="78"/>
      <c r="CZK202" s="78"/>
      <c r="CZL202" s="78"/>
      <c r="CZM202" s="78"/>
      <c r="CZN202" s="78"/>
      <c r="CZO202" s="78"/>
      <c r="CZP202" s="78"/>
      <c r="CZQ202" s="78"/>
      <c r="CZR202" s="78"/>
      <c r="CZS202" s="78"/>
      <c r="CZT202" s="78"/>
      <c r="CZU202" s="78"/>
      <c r="CZV202" s="78"/>
      <c r="CZW202" s="78"/>
      <c r="CZX202" s="78"/>
      <c r="CZY202" s="78"/>
      <c r="CZZ202" s="78"/>
      <c r="DAA202" s="78"/>
      <c r="DAB202" s="78"/>
      <c r="DAC202" s="78"/>
      <c r="DAD202" s="78"/>
      <c r="DAE202" s="78"/>
      <c r="DAF202" s="78"/>
      <c r="DAG202" s="78"/>
      <c r="DAH202" s="78"/>
      <c r="DAI202" s="78"/>
      <c r="DAJ202" s="78"/>
      <c r="DAK202" s="78"/>
      <c r="DAL202" s="78"/>
      <c r="DAM202" s="78"/>
      <c r="DAN202" s="78"/>
      <c r="DAO202" s="78"/>
      <c r="DAP202" s="78"/>
      <c r="DAQ202" s="78"/>
      <c r="DAR202" s="78"/>
      <c r="DAS202" s="78"/>
      <c r="DAT202" s="78"/>
      <c r="DAU202" s="78"/>
      <c r="DAV202" s="78"/>
      <c r="DAW202" s="78"/>
      <c r="DAX202" s="78"/>
      <c r="DAY202" s="78"/>
      <c r="DAZ202" s="78"/>
      <c r="DBA202" s="78"/>
      <c r="DBB202" s="78"/>
      <c r="DBC202" s="78"/>
      <c r="DBD202" s="78"/>
      <c r="DBE202" s="78"/>
      <c r="DBF202" s="78"/>
      <c r="DBG202" s="78"/>
      <c r="DBH202" s="78"/>
      <c r="DBI202" s="78"/>
      <c r="DBJ202" s="78"/>
      <c r="DBK202" s="78"/>
      <c r="DBL202" s="78"/>
      <c r="DBM202" s="78"/>
      <c r="DBN202" s="78"/>
      <c r="DBO202" s="78"/>
      <c r="DBP202" s="78"/>
      <c r="DBQ202" s="78"/>
      <c r="DBR202" s="78"/>
      <c r="DBS202" s="78"/>
      <c r="DBT202" s="78"/>
      <c r="DBU202" s="78"/>
      <c r="DBV202" s="78"/>
      <c r="DBW202" s="78"/>
      <c r="DBX202" s="78"/>
      <c r="DBY202" s="78"/>
      <c r="DBZ202" s="78"/>
      <c r="DCA202" s="78"/>
      <c r="DCB202" s="78"/>
      <c r="DCC202" s="78"/>
      <c r="DCD202" s="78"/>
      <c r="DCE202" s="78"/>
      <c r="DCF202" s="78"/>
      <c r="DCG202" s="78"/>
      <c r="DCH202" s="78"/>
      <c r="DCI202" s="78"/>
      <c r="DCJ202" s="78"/>
      <c r="DCK202" s="78"/>
      <c r="DCL202" s="78"/>
      <c r="DCM202" s="78"/>
      <c r="DCN202" s="78"/>
      <c r="DCO202" s="78"/>
      <c r="DCP202" s="78"/>
      <c r="DCQ202" s="78"/>
      <c r="DCR202" s="78"/>
      <c r="DCS202" s="78"/>
      <c r="DCT202" s="78"/>
      <c r="DCU202" s="78"/>
      <c r="DCV202" s="78"/>
      <c r="DCW202" s="78"/>
      <c r="DCX202" s="78"/>
      <c r="DCY202" s="78"/>
      <c r="DCZ202" s="78"/>
      <c r="DDA202" s="78"/>
      <c r="DDB202" s="78"/>
      <c r="DDC202" s="78"/>
      <c r="DDD202" s="78"/>
      <c r="DDE202" s="78"/>
      <c r="DDF202" s="78"/>
      <c r="DDG202" s="78"/>
      <c r="DDH202" s="78"/>
      <c r="DDI202" s="78"/>
      <c r="DDJ202" s="78"/>
      <c r="DDK202" s="78"/>
      <c r="DDL202" s="78"/>
      <c r="DDM202" s="78"/>
      <c r="DDN202" s="78"/>
      <c r="DDO202" s="78"/>
      <c r="DDP202" s="78"/>
      <c r="DDQ202" s="78"/>
      <c r="DDR202" s="78"/>
      <c r="DDS202" s="78"/>
      <c r="DDT202" s="78"/>
      <c r="DDU202" s="78"/>
      <c r="DDV202" s="78"/>
      <c r="DDW202" s="78"/>
      <c r="DDX202" s="78"/>
      <c r="DDY202" s="78"/>
      <c r="DDZ202" s="78"/>
      <c r="DEA202" s="78"/>
      <c r="DEB202" s="78"/>
      <c r="DEC202" s="78"/>
      <c r="DED202" s="78"/>
      <c r="DEE202" s="78"/>
      <c r="DEF202" s="78"/>
      <c r="DEG202" s="78"/>
      <c r="DEH202" s="78"/>
      <c r="DEI202" s="78"/>
      <c r="DEJ202" s="78"/>
      <c r="DEK202" s="78"/>
      <c r="DEL202" s="78"/>
      <c r="DEM202" s="78"/>
      <c r="DEN202" s="78"/>
      <c r="DEO202" s="78"/>
      <c r="DEP202" s="78"/>
      <c r="DEQ202" s="78"/>
      <c r="DER202" s="78"/>
      <c r="DES202" s="78"/>
      <c r="DET202" s="78"/>
      <c r="DEU202" s="78"/>
      <c r="DEV202" s="78"/>
      <c r="DEW202" s="78"/>
      <c r="DEX202" s="78"/>
      <c r="DEY202" s="78"/>
      <c r="DEZ202" s="78"/>
      <c r="DFA202" s="78"/>
      <c r="DFB202" s="78"/>
      <c r="DFC202" s="78"/>
      <c r="DFD202" s="78"/>
      <c r="DFE202" s="78"/>
      <c r="DFF202" s="78"/>
      <c r="DFG202" s="78"/>
      <c r="DFH202" s="78"/>
      <c r="DFI202" s="78"/>
      <c r="DFJ202" s="78"/>
      <c r="DFK202" s="78"/>
      <c r="DFL202" s="78"/>
      <c r="DFM202" s="78"/>
      <c r="DFN202" s="78"/>
      <c r="DFO202" s="78"/>
      <c r="DFP202" s="78"/>
      <c r="DFQ202" s="78"/>
      <c r="DFR202" s="78"/>
      <c r="DFS202" s="78"/>
      <c r="DFT202" s="78"/>
      <c r="DFU202" s="78"/>
      <c r="DFV202" s="78"/>
      <c r="DFW202" s="78"/>
      <c r="DFX202" s="78"/>
      <c r="DFY202" s="78"/>
      <c r="DFZ202" s="78"/>
      <c r="DGA202" s="78"/>
      <c r="DGB202" s="78"/>
      <c r="DGC202" s="78"/>
      <c r="DGD202" s="78"/>
      <c r="DGE202" s="78"/>
      <c r="DGF202" s="78"/>
      <c r="DGG202" s="78"/>
      <c r="DGH202" s="78"/>
      <c r="DGI202" s="78"/>
      <c r="DGJ202" s="78"/>
      <c r="DGK202" s="78"/>
      <c r="DGL202" s="78"/>
      <c r="DGM202" s="78"/>
      <c r="DGN202" s="78"/>
      <c r="DGO202" s="78"/>
      <c r="DGP202" s="78"/>
      <c r="DGQ202" s="78"/>
      <c r="DGR202" s="78"/>
      <c r="DGS202" s="78"/>
      <c r="DGT202" s="78"/>
      <c r="DGU202" s="78"/>
      <c r="DGV202" s="78"/>
      <c r="DGW202" s="78"/>
      <c r="DGX202" s="78"/>
      <c r="DGY202" s="78"/>
      <c r="DGZ202" s="78"/>
      <c r="DHA202" s="78"/>
      <c r="DHB202" s="78"/>
      <c r="DHC202" s="78"/>
      <c r="DHD202" s="78"/>
      <c r="DHE202" s="78"/>
      <c r="DHF202" s="78"/>
      <c r="DHG202" s="78"/>
      <c r="DHH202" s="78"/>
      <c r="DHI202" s="78"/>
      <c r="DHJ202" s="78"/>
      <c r="DHK202" s="78"/>
      <c r="DHL202" s="78"/>
      <c r="DHM202" s="78"/>
      <c r="DHN202" s="78"/>
      <c r="DHO202" s="78"/>
      <c r="DHP202" s="78"/>
      <c r="DHQ202" s="78"/>
      <c r="DHR202" s="78"/>
      <c r="DHS202" s="78"/>
      <c r="DHT202" s="78"/>
      <c r="DHU202" s="78"/>
      <c r="DHV202" s="78"/>
      <c r="DHW202" s="78"/>
      <c r="DHX202" s="78"/>
      <c r="DHY202" s="78"/>
      <c r="DHZ202" s="78"/>
      <c r="DIA202" s="78"/>
      <c r="DIB202" s="78"/>
      <c r="DIC202" s="78"/>
      <c r="DID202" s="78"/>
      <c r="DIE202" s="78"/>
      <c r="DIF202" s="78"/>
      <c r="DIG202" s="78"/>
      <c r="DIH202" s="78"/>
      <c r="DII202" s="78"/>
      <c r="DIJ202" s="78"/>
      <c r="DIK202" s="78"/>
      <c r="DIL202" s="78"/>
      <c r="DIM202" s="78"/>
      <c r="DIN202" s="78"/>
      <c r="DIO202" s="78"/>
      <c r="DIP202" s="78"/>
      <c r="DIQ202" s="78"/>
      <c r="DIR202" s="78"/>
      <c r="DIS202" s="78"/>
      <c r="DIT202" s="78"/>
      <c r="DIU202" s="78"/>
      <c r="DIV202" s="78"/>
      <c r="DIW202" s="78"/>
      <c r="DIX202" s="78"/>
      <c r="DIY202" s="78"/>
      <c r="DIZ202" s="78"/>
      <c r="DJA202" s="78"/>
      <c r="DJB202" s="78"/>
      <c r="DJC202" s="78"/>
      <c r="DJD202" s="78"/>
      <c r="DJE202" s="78"/>
      <c r="DJF202" s="78"/>
      <c r="DJG202" s="78"/>
      <c r="DJH202" s="78"/>
      <c r="DJI202" s="78"/>
      <c r="DJJ202" s="78"/>
      <c r="DJK202" s="78"/>
      <c r="DJL202" s="78"/>
      <c r="DJM202" s="78"/>
      <c r="DJN202" s="78"/>
      <c r="DJO202" s="78"/>
      <c r="DJP202" s="78"/>
      <c r="DJQ202" s="78"/>
      <c r="DJR202" s="78"/>
      <c r="DJS202" s="78"/>
      <c r="DJT202" s="78"/>
      <c r="DJU202" s="78"/>
      <c r="DJV202" s="78"/>
      <c r="DJW202" s="78"/>
      <c r="DJX202" s="78"/>
      <c r="DJY202" s="78"/>
      <c r="DJZ202" s="78"/>
      <c r="DKA202" s="78"/>
      <c r="DKB202" s="78"/>
      <c r="DKC202" s="78"/>
      <c r="DKD202" s="78"/>
      <c r="DKE202" s="78"/>
      <c r="DKF202" s="78"/>
      <c r="DKG202" s="78"/>
      <c r="DKH202" s="78"/>
      <c r="DKI202" s="78"/>
      <c r="DKJ202" s="78"/>
      <c r="DKK202" s="78"/>
      <c r="DKL202" s="78"/>
      <c r="DKM202" s="78"/>
      <c r="DKN202" s="78"/>
      <c r="DKO202" s="78"/>
      <c r="DKP202" s="78"/>
      <c r="DKQ202" s="78"/>
      <c r="DKR202" s="78"/>
      <c r="DKS202" s="78"/>
      <c r="DKT202" s="78"/>
      <c r="DKU202" s="78"/>
      <c r="DKV202" s="78"/>
      <c r="DKW202" s="78"/>
      <c r="DKX202" s="78"/>
      <c r="DKY202" s="78"/>
      <c r="DKZ202" s="78"/>
      <c r="DLA202" s="78"/>
      <c r="DLB202" s="78"/>
      <c r="DLC202" s="78"/>
      <c r="DLD202" s="78"/>
      <c r="DLE202" s="78"/>
      <c r="DLF202" s="78"/>
      <c r="DLG202" s="78"/>
      <c r="DLH202" s="78"/>
      <c r="DLI202" s="78"/>
      <c r="DLJ202" s="78"/>
      <c r="DLK202" s="78"/>
      <c r="DLL202" s="78"/>
      <c r="DLM202" s="78"/>
      <c r="DLN202" s="78"/>
      <c r="DLO202" s="78"/>
      <c r="DLP202" s="78"/>
      <c r="DLQ202" s="78"/>
      <c r="DLR202" s="78"/>
      <c r="DLS202" s="78"/>
      <c r="DLT202" s="78"/>
      <c r="DLU202" s="78"/>
      <c r="DLV202" s="78"/>
      <c r="DLW202" s="78"/>
      <c r="DLX202" s="78"/>
      <c r="DLY202" s="78"/>
      <c r="DLZ202" s="78"/>
      <c r="DMA202" s="78"/>
      <c r="DMB202" s="78"/>
      <c r="DMC202" s="78"/>
      <c r="DMD202" s="78"/>
      <c r="DME202" s="78"/>
      <c r="DMF202" s="78"/>
      <c r="DMG202" s="78"/>
      <c r="DMH202" s="78"/>
      <c r="DMI202" s="78"/>
      <c r="DMJ202" s="78"/>
      <c r="DMK202" s="78"/>
      <c r="DML202" s="78"/>
      <c r="DMM202" s="78"/>
      <c r="DMN202" s="78"/>
      <c r="DMO202" s="78"/>
      <c r="DMP202" s="78"/>
      <c r="DMQ202" s="78"/>
      <c r="DMR202" s="78"/>
      <c r="DMS202" s="78"/>
      <c r="DMT202" s="78"/>
      <c r="DMU202" s="78"/>
      <c r="DMV202" s="78"/>
      <c r="DMW202" s="78"/>
      <c r="DMX202" s="78"/>
      <c r="DMY202" s="78"/>
      <c r="DMZ202" s="78"/>
      <c r="DNA202" s="78"/>
      <c r="DNB202" s="78"/>
      <c r="DNC202" s="78"/>
      <c r="DND202" s="78"/>
      <c r="DNE202" s="78"/>
      <c r="DNF202" s="78"/>
      <c r="DNG202" s="78"/>
      <c r="DNH202" s="78"/>
      <c r="DNI202" s="78"/>
      <c r="DNJ202" s="78"/>
      <c r="DNK202" s="78"/>
      <c r="DNL202" s="78"/>
      <c r="DNM202" s="78"/>
      <c r="DNN202" s="78"/>
      <c r="DNO202" s="78"/>
      <c r="DNP202" s="78"/>
      <c r="DNQ202" s="78"/>
      <c r="DNR202" s="78"/>
      <c r="DNS202" s="78"/>
      <c r="DNT202" s="78"/>
      <c r="DNU202" s="78"/>
      <c r="DNV202" s="78"/>
      <c r="DNW202" s="78"/>
      <c r="DNX202" s="78"/>
      <c r="DNY202" s="78"/>
      <c r="DNZ202" s="78"/>
      <c r="DOA202" s="78"/>
      <c r="DOB202" s="78"/>
      <c r="DOC202" s="78"/>
      <c r="DOD202" s="78"/>
      <c r="DOE202" s="78"/>
      <c r="DOF202" s="78"/>
      <c r="DOG202" s="78"/>
      <c r="DOH202" s="78"/>
      <c r="DOI202" s="78"/>
      <c r="DOJ202" s="78"/>
      <c r="DOK202" s="78"/>
      <c r="DOL202" s="78"/>
      <c r="DOM202" s="78"/>
      <c r="DON202" s="78"/>
      <c r="DOO202" s="78"/>
      <c r="DOP202" s="78"/>
      <c r="DOQ202" s="78"/>
      <c r="DOR202" s="78"/>
      <c r="DOS202" s="78"/>
      <c r="DOT202" s="78"/>
      <c r="DOU202" s="78"/>
      <c r="DOV202" s="78"/>
      <c r="DOW202" s="78"/>
      <c r="DOX202" s="78"/>
      <c r="DOY202" s="78"/>
      <c r="DOZ202" s="78"/>
      <c r="DPA202" s="78"/>
      <c r="DPB202" s="78"/>
      <c r="DPC202" s="78"/>
      <c r="DPD202" s="78"/>
      <c r="DPE202" s="78"/>
      <c r="DPF202" s="78"/>
      <c r="DPG202" s="78"/>
      <c r="DPH202" s="78"/>
      <c r="DPI202" s="78"/>
      <c r="DPJ202" s="78"/>
      <c r="DPK202" s="78"/>
      <c r="DPL202" s="78"/>
      <c r="DPM202" s="78"/>
      <c r="DPN202" s="78"/>
      <c r="DPO202" s="78"/>
      <c r="DPP202" s="78"/>
      <c r="DPQ202" s="78"/>
      <c r="DPR202" s="78"/>
      <c r="DPS202" s="78"/>
      <c r="DPT202" s="78"/>
      <c r="DPU202" s="78"/>
      <c r="DPV202" s="78"/>
      <c r="DPW202" s="78"/>
      <c r="DPX202" s="78"/>
      <c r="DPY202" s="78"/>
      <c r="DPZ202" s="78"/>
      <c r="DQA202" s="78"/>
      <c r="DQB202" s="78"/>
      <c r="DQC202" s="78"/>
      <c r="DQD202" s="78"/>
      <c r="DQE202" s="78"/>
      <c r="DQF202" s="78"/>
      <c r="DQG202" s="78"/>
      <c r="DQH202" s="78"/>
      <c r="DQI202" s="78"/>
      <c r="DQJ202" s="78"/>
      <c r="DQK202" s="78"/>
      <c r="DQL202" s="78"/>
      <c r="DQM202" s="78"/>
      <c r="DQN202" s="78"/>
      <c r="DQO202" s="78"/>
      <c r="DQP202" s="78"/>
      <c r="DQQ202" s="78"/>
      <c r="DQR202" s="78"/>
      <c r="DQS202" s="78"/>
      <c r="DQT202" s="78"/>
      <c r="DQU202" s="78"/>
      <c r="DQV202" s="78"/>
      <c r="DQW202" s="78"/>
      <c r="DQX202" s="78"/>
      <c r="DQY202" s="78"/>
      <c r="DQZ202" s="78"/>
      <c r="DRA202" s="78"/>
      <c r="DRB202" s="78"/>
      <c r="DRC202" s="78"/>
      <c r="DRD202" s="78"/>
      <c r="DRE202" s="78"/>
      <c r="DRF202" s="78"/>
      <c r="DRG202" s="78"/>
      <c r="DRH202" s="78"/>
      <c r="DRI202" s="78"/>
      <c r="DRJ202" s="78"/>
      <c r="DRK202" s="78"/>
      <c r="DRL202" s="78"/>
      <c r="DRM202" s="78"/>
      <c r="DRN202" s="78"/>
      <c r="DRO202" s="78"/>
      <c r="DRP202" s="78"/>
      <c r="DRQ202" s="78"/>
      <c r="DRR202" s="78"/>
      <c r="DRS202" s="78"/>
      <c r="DRT202" s="78"/>
      <c r="DRU202" s="78"/>
      <c r="DRV202" s="78"/>
      <c r="DRW202" s="78"/>
      <c r="DRX202" s="78"/>
      <c r="DRY202" s="78"/>
      <c r="DRZ202" s="78"/>
      <c r="DSA202" s="78"/>
      <c r="DSB202" s="78"/>
      <c r="DSC202" s="78"/>
      <c r="DSD202" s="78"/>
      <c r="DSE202" s="78"/>
      <c r="DSF202" s="78"/>
      <c r="DSG202" s="78"/>
      <c r="DSH202" s="78"/>
      <c r="DSI202" s="78"/>
      <c r="DSJ202" s="78"/>
      <c r="DSK202" s="78"/>
      <c r="DSL202" s="78"/>
      <c r="DSM202" s="78"/>
      <c r="DSN202" s="78"/>
      <c r="DSO202" s="78"/>
      <c r="DSP202" s="78"/>
      <c r="DSQ202" s="78"/>
      <c r="DSR202" s="78"/>
      <c r="DSS202" s="78"/>
      <c r="DST202" s="78"/>
      <c r="DSU202" s="78"/>
      <c r="DSV202" s="78"/>
      <c r="DSW202" s="78"/>
      <c r="DSX202" s="78"/>
      <c r="DSY202" s="78"/>
      <c r="DSZ202" s="78"/>
      <c r="DTA202" s="78"/>
      <c r="DTB202" s="78"/>
      <c r="DTC202" s="78"/>
      <c r="DTD202" s="78"/>
      <c r="DTE202" s="78"/>
      <c r="DTF202" s="78"/>
      <c r="DTG202" s="78"/>
      <c r="DTH202" s="78"/>
      <c r="DTI202" s="78"/>
      <c r="DTJ202" s="78"/>
      <c r="DTK202" s="78"/>
      <c r="DTL202" s="78"/>
      <c r="DTM202" s="78"/>
      <c r="DTN202" s="78"/>
      <c r="DTO202" s="78"/>
      <c r="DTP202" s="78"/>
      <c r="DTQ202" s="78"/>
      <c r="DTR202" s="78"/>
      <c r="DTS202" s="78"/>
      <c r="DTT202" s="78"/>
      <c r="DTU202" s="78"/>
      <c r="DTV202" s="78"/>
      <c r="DTW202" s="78"/>
      <c r="DTX202" s="78"/>
      <c r="DTY202" s="78"/>
      <c r="DTZ202" s="78"/>
      <c r="DUA202" s="78"/>
      <c r="DUB202" s="78"/>
      <c r="DUC202" s="78"/>
      <c r="DUD202" s="78"/>
      <c r="DUE202" s="78"/>
      <c r="DUF202" s="78"/>
      <c r="DUG202" s="78"/>
      <c r="DUH202" s="78"/>
      <c r="DUI202" s="78"/>
      <c r="DUJ202" s="78"/>
      <c r="DUK202" s="78"/>
      <c r="DUL202" s="78"/>
      <c r="DUM202" s="78"/>
      <c r="DUN202" s="78"/>
      <c r="DUO202" s="78"/>
      <c r="DUP202" s="78"/>
      <c r="DUQ202" s="78"/>
      <c r="DUR202" s="78"/>
      <c r="DUS202" s="78"/>
      <c r="DUT202" s="78"/>
      <c r="DUU202" s="78"/>
      <c r="DUV202" s="78"/>
      <c r="DUW202" s="78"/>
      <c r="DUX202" s="78"/>
      <c r="DUY202" s="78"/>
      <c r="DUZ202" s="78"/>
      <c r="DVA202" s="78"/>
      <c r="DVB202" s="78"/>
      <c r="DVC202" s="78"/>
      <c r="DVD202" s="78"/>
      <c r="DVE202" s="78"/>
      <c r="DVF202" s="78"/>
      <c r="DVG202" s="78"/>
      <c r="DVH202" s="78"/>
      <c r="DVI202" s="78"/>
      <c r="DVJ202" s="78"/>
      <c r="DVK202" s="78"/>
      <c r="DVL202" s="78"/>
      <c r="DVM202" s="78"/>
      <c r="DVN202" s="78"/>
      <c r="DVO202" s="78"/>
      <c r="DVP202" s="78"/>
      <c r="DVQ202" s="78"/>
      <c r="DVR202" s="78"/>
      <c r="DVS202" s="78"/>
      <c r="DVT202" s="78"/>
      <c r="DVU202" s="78"/>
      <c r="DVV202" s="78"/>
      <c r="DVW202" s="78"/>
      <c r="DVX202" s="78"/>
      <c r="DVY202" s="78"/>
      <c r="DVZ202" s="78"/>
      <c r="DWA202" s="78"/>
      <c r="DWB202" s="78"/>
      <c r="DWC202" s="78"/>
      <c r="DWD202" s="78"/>
      <c r="DWE202" s="78"/>
      <c r="DWF202" s="78"/>
      <c r="DWG202" s="78"/>
      <c r="DWH202" s="78"/>
      <c r="DWI202" s="78"/>
      <c r="DWJ202" s="78"/>
      <c r="DWK202" s="78"/>
      <c r="DWL202" s="78"/>
      <c r="DWM202" s="78"/>
      <c r="DWN202" s="78"/>
      <c r="DWO202" s="78"/>
      <c r="DWP202" s="78"/>
      <c r="DWQ202" s="78"/>
      <c r="DWR202" s="78"/>
      <c r="DWS202" s="78"/>
      <c r="DWT202" s="78"/>
      <c r="DWU202" s="78"/>
      <c r="DWV202" s="78"/>
      <c r="DWW202" s="78"/>
      <c r="DWX202" s="78"/>
      <c r="DWY202" s="78"/>
      <c r="DWZ202" s="78"/>
      <c r="DXA202" s="78"/>
      <c r="DXB202" s="78"/>
      <c r="DXC202" s="78"/>
      <c r="DXD202" s="78"/>
      <c r="DXE202" s="78"/>
      <c r="DXF202" s="78"/>
      <c r="DXG202" s="78"/>
      <c r="DXH202" s="78"/>
      <c r="DXI202" s="78"/>
      <c r="DXJ202" s="78"/>
      <c r="DXK202" s="78"/>
      <c r="DXL202" s="78"/>
      <c r="DXM202" s="78"/>
      <c r="DXN202" s="78"/>
      <c r="DXO202" s="78"/>
      <c r="DXP202" s="78"/>
      <c r="DXQ202" s="78"/>
      <c r="DXR202" s="78"/>
      <c r="DXS202" s="78"/>
      <c r="DXT202" s="78"/>
      <c r="DXU202" s="78"/>
      <c r="DXV202" s="78"/>
      <c r="DXW202" s="78"/>
      <c r="DXX202" s="78"/>
      <c r="DXY202" s="78"/>
      <c r="DXZ202" s="78"/>
      <c r="DYA202" s="78"/>
      <c r="DYB202" s="78"/>
      <c r="DYC202" s="78"/>
      <c r="DYD202" s="78"/>
      <c r="DYE202" s="78"/>
      <c r="DYF202" s="78"/>
      <c r="DYG202" s="78"/>
      <c r="DYH202" s="78"/>
      <c r="DYI202" s="78"/>
      <c r="DYJ202" s="78"/>
      <c r="DYK202" s="78"/>
      <c r="DYL202" s="78"/>
      <c r="DYM202" s="78"/>
      <c r="DYN202" s="78"/>
      <c r="DYO202" s="78"/>
      <c r="DYP202" s="78"/>
      <c r="DYQ202" s="78"/>
      <c r="DYR202" s="78"/>
      <c r="DYS202" s="78"/>
      <c r="DYT202" s="78"/>
      <c r="DYU202" s="78"/>
      <c r="DYV202" s="78"/>
      <c r="DYW202" s="78"/>
      <c r="DYX202" s="78"/>
      <c r="DYY202" s="78"/>
      <c r="DYZ202" s="78"/>
      <c r="DZA202" s="78"/>
      <c r="DZB202" s="78"/>
      <c r="DZC202" s="78"/>
      <c r="DZD202" s="78"/>
      <c r="DZE202" s="78"/>
      <c r="DZF202" s="78"/>
      <c r="DZG202" s="78"/>
      <c r="DZH202" s="78"/>
      <c r="DZI202" s="78"/>
      <c r="DZJ202" s="78"/>
      <c r="DZK202" s="78"/>
      <c r="DZL202" s="78"/>
      <c r="DZM202" s="78"/>
      <c r="DZN202" s="78"/>
      <c r="DZO202" s="78"/>
      <c r="DZP202" s="78"/>
      <c r="DZQ202" s="78"/>
      <c r="DZR202" s="78"/>
      <c r="DZS202" s="78"/>
      <c r="DZT202" s="78"/>
      <c r="DZU202" s="78"/>
      <c r="DZV202" s="78"/>
      <c r="DZW202" s="78"/>
      <c r="DZX202" s="78"/>
      <c r="DZY202" s="78"/>
      <c r="DZZ202" s="78"/>
      <c r="EAA202" s="78"/>
      <c r="EAB202" s="78"/>
      <c r="EAC202" s="78"/>
      <c r="EAD202" s="78"/>
      <c r="EAE202" s="78"/>
      <c r="EAF202" s="78"/>
      <c r="EAG202" s="78"/>
      <c r="EAH202" s="78"/>
      <c r="EAI202" s="78"/>
      <c r="EAJ202" s="78"/>
      <c r="EAK202" s="78"/>
      <c r="EAL202" s="78"/>
      <c r="EAM202" s="78"/>
      <c r="EAN202" s="78"/>
      <c r="EAO202" s="78"/>
      <c r="EAP202" s="78"/>
      <c r="EAQ202" s="78"/>
      <c r="EAR202" s="78"/>
      <c r="EAS202" s="78"/>
      <c r="EAT202" s="78"/>
      <c r="EAU202" s="78"/>
      <c r="EAV202" s="78"/>
      <c r="EAW202" s="78"/>
      <c r="EAX202" s="78"/>
      <c r="EAY202" s="78"/>
      <c r="EAZ202" s="78"/>
      <c r="EBA202" s="78"/>
      <c r="EBB202" s="78"/>
      <c r="EBC202" s="78"/>
      <c r="EBD202" s="78"/>
      <c r="EBE202" s="78"/>
      <c r="EBF202" s="78"/>
      <c r="EBG202" s="78"/>
      <c r="EBH202" s="78"/>
      <c r="EBI202" s="78"/>
      <c r="EBJ202" s="78"/>
      <c r="EBK202" s="78"/>
      <c r="EBL202" s="78"/>
      <c r="EBM202" s="78"/>
      <c r="EBN202" s="78"/>
      <c r="EBO202" s="78"/>
      <c r="EBP202" s="78"/>
      <c r="EBQ202" s="78"/>
      <c r="EBR202" s="78"/>
      <c r="EBS202" s="78"/>
      <c r="EBT202" s="78"/>
      <c r="EBU202" s="78"/>
      <c r="EBV202" s="78"/>
      <c r="EBW202" s="78"/>
      <c r="EBX202" s="78"/>
      <c r="EBY202" s="78"/>
      <c r="EBZ202" s="78"/>
      <c r="ECA202" s="78"/>
      <c r="ECB202" s="78"/>
      <c r="ECC202" s="78"/>
      <c r="ECD202" s="78"/>
      <c r="ECE202" s="78"/>
      <c r="ECF202" s="78"/>
      <c r="ECG202" s="78"/>
      <c r="ECH202" s="78"/>
      <c r="ECI202" s="78"/>
      <c r="ECJ202" s="78"/>
      <c r="ECK202" s="78"/>
      <c r="ECL202" s="78"/>
      <c r="ECM202" s="78"/>
      <c r="ECN202" s="78"/>
      <c r="ECO202" s="78"/>
      <c r="ECP202" s="78"/>
      <c r="ECQ202" s="78"/>
      <c r="ECR202" s="78"/>
      <c r="ECS202" s="78"/>
      <c r="ECT202" s="78"/>
      <c r="ECU202" s="78"/>
      <c r="ECV202" s="78"/>
      <c r="ECW202" s="78"/>
      <c r="ECX202" s="78"/>
      <c r="ECY202" s="78"/>
      <c r="ECZ202" s="78"/>
      <c r="EDA202" s="78"/>
      <c r="EDB202" s="78"/>
      <c r="EDC202" s="78"/>
      <c r="EDD202" s="78"/>
      <c r="EDE202" s="78"/>
      <c r="EDF202" s="78"/>
      <c r="EDG202" s="78"/>
      <c r="EDH202" s="78"/>
      <c r="EDI202" s="78"/>
      <c r="EDJ202" s="78"/>
      <c r="EDK202" s="78"/>
      <c r="EDL202" s="78"/>
      <c r="EDM202" s="78"/>
      <c r="EDN202" s="78"/>
      <c r="EDO202" s="78"/>
      <c r="EDP202" s="78"/>
      <c r="EDQ202" s="78"/>
      <c r="EDR202" s="78"/>
      <c r="EDS202" s="78"/>
      <c r="EDT202" s="78"/>
      <c r="EDU202" s="78"/>
      <c r="EDV202" s="78"/>
      <c r="EDW202" s="78"/>
      <c r="EDX202" s="78"/>
      <c r="EDY202" s="78"/>
      <c r="EDZ202" s="78"/>
      <c r="EEA202" s="78"/>
      <c r="EEB202" s="78"/>
      <c r="EEC202" s="78"/>
      <c r="EED202" s="78"/>
      <c r="EEE202" s="78"/>
      <c r="EEF202" s="78"/>
      <c r="EEG202" s="78"/>
      <c r="EEH202" s="78"/>
      <c r="EEI202" s="78"/>
      <c r="EEJ202" s="78"/>
      <c r="EEK202" s="78"/>
      <c r="EEL202" s="78"/>
      <c r="EEM202" s="78"/>
      <c r="EEN202" s="78"/>
      <c r="EEO202" s="78"/>
      <c r="EEP202" s="78"/>
      <c r="EEQ202" s="78"/>
      <c r="EER202" s="78"/>
      <c r="EES202" s="78"/>
      <c r="EET202" s="78"/>
      <c r="EEU202" s="78"/>
      <c r="EEV202" s="78"/>
      <c r="EEW202" s="78"/>
      <c r="EEX202" s="78"/>
      <c r="EEY202" s="78"/>
      <c r="EEZ202" s="78"/>
      <c r="EFA202" s="78"/>
      <c r="EFB202" s="78"/>
      <c r="EFC202" s="78"/>
      <c r="EFD202" s="78"/>
      <c r="EFE202" s="78"/>
      <c r="EFF202" s="78"/>
      <c r="EFG202" s="78"/>
      <c r="EFH202" s="78"/>
      <c r="EFI202" s="78"/>
      <c r="EFJ202" s="78"/>
      <c r="EFK202" s="78"/>
      <c r="EFL202" s="78"/>
      <c r="EFM202" s="78"/>
      <c r="EFN202" s="78"/>
      <c r="EFO202" s="78"/>
      <c r="EFP202" s="78"/>
      <c r="EFQ202" s="78"/>
      <c r="EFR202" s="78"/>
      <c r="EFS202" s="78"/>
      <c r="EFT202" s="78"/>
      <c r="EFU202" s="78"/>
      <c r="EFV202" s="78"/>
      <c r="EFW202" s="78"/>
      <c r="EFX202" s="78"/>
      <c r="EFY202" s="78"/>
      <c r="EFZ202" s="78"/>
      <c r="EGA202" s="78"/>
      <c r="EGB202" s="78"/>
      <c r="EGC202" s="78"/>
      <c r="EGD202" s="78"/>
      <c r="EGE202" s="78"/>
      <c r="EGF202" s="78"/>
      <c r="EGG202" s="78"/>
      <c r="EGH202" s="78"/>
      <c r="EGI202" s="78"/>
      <c r="EGJ202" s="78"/>
      <c r="EGK202" s="78"/>
      <c r="EGL202" s="78"/>
      <c r="EGM202" s="78"/>
      <c r="EGN202" s="78"/>
      <c r="EGO202" s="78"/>
      <c r="EGP202" s="78"/>
      <c r="EGQ202" s="78"/>
      <c r="EGR202" s="78"/>
      <c r="EGS202" s="78"/>
      <c r="EGT202" s="78"/>
      <c r="EGU202" s="78"/>
      <c r="EGV202" s="78"/>
      <c r="EGW202" s="78"/>
      <c r="EGX202" s="78"/>
      <c r="EGY202" s="78"/>
      <c r="EGZ202" s="78"/>
      <c r="EHA202" s="78"/>
      <c r="EHB202" s="78"/>
      <c r="EHC202" s="78"/>
      <c r="EHD202" s="78"/>
      <c r="EHE202" s="78"/>
      <c r="EHF202" s="78"/>
      <c r="EHG202" s="78"/>
      <c r="EHH202" s="78"/>
      <c r="EHI202" s="78"/>
      <c r="EHJ202" s="78"/>
      <c r="EHK202" s="78"/>
      <c r="EHL202" s="78"/>
      <c r="EHM202" s="78"/>
      <c r="EHN202" s="78"/>
      <c r="EHO202" s="78"/>
      <c r="EHP202" s="78"/>
      <c r="EHQ202" s="78"/>
      <c r="EHR202" s="78"/>
      <c r="EHS202" s="78"/>
      <c r="EHT202" s="78"/>
      <c r="EHU202" s="78"/>
      <c r="EHV202" s="78"/>
      <c r="EHW202" s="78"/>
      <c r="EHX202" s="78"/>
      <c r="EHY202" s="78"/>
      <c r="EHZ202" s="78"/>
      <c r="EIA202" s="78"/>
      <c r="EIB202" s="78"/>
      <c r="EIC202" s="78"/>
      <c r="EID202" s="78"/>
      <c r="EIE202" s="78"/>
      <c r="EIF202" s="78"/>
      <c r="EIG202" s="78"/>
      <c r="EIH202" s="78"/>
      <c r="EII202" s="78"/>
      <c r="EIJ202" s="78"/>
      <c r="EIK202" s="78"/>
      <c r="EIL202" s="78"/>
      <c r="EIM202" s="78"/>
      <c r="EIN202" s="78"/>
      <c r="EIO202" s="78"/>
      <c r="EIP202" s="78"/>
      <c r="EIQ202" s="78"/>
      <c r="EIR202" s="78"/>
      <c r="EIS202" s="78"/>
      <c r="EIT202" s="78"/>
      <c r="EIU202" s="78"/>
      <c r="EIV202" s="78"/>
      <c r="EIW202" s="78"/>
      <c r="EIX202" s="78"/>
      <c r="EIY202" s="78"/>
      <c r="EIZ202" s="78"/>
      <c r="EJA202" s="78"/>
      <c r="EJB202" s="78"/>
      <c r="EJC202" s="78"/>
      <c r="EJD202" s="78"/>
      <c r="EJE202" s="78"/>
      <c r="EJF202" s="78"/>
      <c r="EJG202" s="78"/>
      <c r="EJH202" s="78"/>
      <c r="EJI202" s="78"/>
      <c r="EJJ202" s="78"/>
      <c r="EJK202" s="78"/>
      <c r="EJL202" s="78"/>
      <c r="EJM202" s="78"/>
      <c r="EJN202" s="78"/>
      <c r="EJO202" s="78"/>
      <c r="EJP202" s="78"/>
      <c r="EJQ202" s="78"/>
      <c r="EJR202" s="78"/>
      <c r="EJS202" s="78"/>
      <c r="EJT202" s="78"/>
      <c r="EJU202" s="78"/>
      <c r="EJV202" s="78"/>
      <c r="EJW202" s="78"/>
      <c r="EJX202" s="78"/>
      <c r="EJY202" s="78"/>
      <c r="EJZ202" s="78"/>
      <c r="EKA202" s="78"/>
      <c r="EKB202" s="78"/>
      <c r="EKC202" s="78"/>
      <c r="EKD202" s="78"/>
      <c r="EKE202" s="78"/>
      <c r="EKF202" s="78"/>
      <c r="EKG202" s="78"/>
      <c r="EKH202" s="78"/>
      <c r="EKI202" s="78"/>
      <c r="EKJ202" s="78"/>
      <c r="EKK202" s="78"/>
      <c r="EKL202" s="78"/>
      <c r="EKM202" s="78"/>
      <c r="EKN202" s="78"/>
      <c r="EKO202" s="78"/>
      <c r="EKP202" s="78"/>
      <c r="EKQ202" s="78"/>
      <c r="EKR202" s="78"/>
      <c r="EKS202" s="78"/>
      <c r="EKT202" s="78"/>
      <c r="EKU202" s="78"/>
      <c r="EKV202" s="78"/>
      <c r="EKW202" s="78"/>
      <c r="EKX202" s="78"/>
      <c r="EKY202" s="78"/>
      <c r="EKZ202" s="78"/>
      <c r="ELA202" s="78"/>
      <c r="ELB202" s="78"/>
      <c r="ELC202" s="78"/>
      <c r="ELD202" s="78"/>
      <c r="ELE202" s="78"/>
      <c r="ELF202" s="78"/>
      <c r="ELG202" s="78"/>
      <c r="ELH202" s="78"/>
      <c r="ELI202" s="78"/>
      <c r="ELJ202" s="78"/>
      <c r="ELK202" s="78"/>
      <c r="ELL202" s="78"/>
      <c r="ELM202" s="78"/>
      <c r="ELN202" s="78"/>
      <c r="ELO202" s="78"/>
      <c r="ELP202" s="78"/>
      <c r="ELQ202" s="78"/>
      <c r="ELR202" s="78"/>
      <c r="ELS202" s="78"/>
      <c r="ELT202" s="78"/>
      <c r="ELU202" s="78"/>
      <c r="ELV202" s="78"/>
      <c r="ELW202" s="78"/>
      <c r="ELX202" s="78"/>
      <c r="ELY202" s="78"/>
      <c r="ELZ202" s="78"/>
      <c r="EMA202" s="78"/>
      <c r="EMB202" s="78"/>
      <c r="EMC202" s="78"/>
      <c r="EMD202" s="78"/>
      <c r="EME202" s="78"/>
      <c r="EMF202" s="78"/>
      <c r="EMG202" s="78"/>
      <c r="EMH202" s="78"/>
      <c r="EMI202" s="78"/>
      <c r="EMJ202" s="78"/>
      <c r="EMK202" s="78"/>
      <c r="EML202" s="78"/>
      <c r="EMM202" s="78"/>
      <c r="EMN202" s="78"/>
      <c r="EMO202" s="78"/>
      <c r="EMP202" s="78"/>
      <c r="EMQ202" s="78"/>
      <c r="EMR202" s="78"/>
      <c r="EMS202" s="78"/>
      <c r="EMT202" s="78"/>
      <c r="EMU202" s="78"/>
      <c r="EMV202" s="78"/>
      <c r="EMW202" s="78"/>
      <c r="EMX202" s="78"/>
      <c r="EMY202" s="78"/>
      <c r="EMZ202" s="78"/>
      <c r="ENA202" s="78"/>
      <c r="ENB202" s="78"/>
      <c r="ENC202" s="78"/>
      <c r="END202" s="78"/>
      <c r="ENE202" s="78"/>
      <c r="ENF202" s="78"/>
      <c r="ENG202" s="78"/>
      <c r="ENH202" s="78"/>
      <c r="ENI202" s="78"/>
      <c r="ENJ202" s="78"/>
      <c r="ENK202" s="78"/>
      <c r="ENL202" s="78"/>
      <c r="ENM202" s="78"/>
      <c r="ENN202" s="78"/>
      <c r="ENO202" s="78"/>
      <c r="ENP202" s="78"/>
      <c r="ENQ202" s="78"/>
      <c r="ENR202" s="78"/>
      <c r="ENS202" s="78"/>
      <c r="ENT202" s="78"/>
      <c r="ENU202" s="78"/>
      <c r="ENV202" s="78"/>
      <c r="ENW202" s="78"/>
      <c r="ENX202" s="78"/>
      <c r="ENY202" s="78"/>
      <c r="ENZ202" s="78"/>
      <c r="EOA202" s="78"/>
      <c r="EOB202" s="78"/>
      <c r="EOC202" s="78"/>
      <c r="EOD202" s="78"/>
      <c r="EOE202" s="78"/>
      <c r="EOF202" s="78"/>
      <c r="EOG202" s="78"/>
      <c r="EOH202" s="78"/>
      <c r="EOI202" s="78"/>
      <c r="EOJ202" s="78"/>
      <c r="EOK202" s="78"/>
      <c r="EOL202" s="78"/>
      <c r="EOM202" s="78"/>
      <c r="EON202" s="78"/>
      <c r="EOO202" s="78"/>
      <c r="EOP202" s="78"/>
      <c r="EOQ202" s="78"/>
      <c r="EOR202" s="78"/>
      <c r="EOS202" s="78"/>
      <c r="EOT202" s="78"/>
      <c r="EOU202" s="78"/>
      <c r="EOV202" s="78"/>
      <c r="EOW202" s="78"/>
      <c r="EOX202" s="78"/>
      <c r="EOY202" s="78"/>
      <c r="EOZ202" s="78"/>
      <c r="EPA202" s="78"/>
      <c r="EPB202" s="78"/>
      <c r="EPC202" s="78"/>
      <c r="EPD202" s="78"/>
      <c r="EPE202" s="78"/>
      <c r="EPF202" s="78"/>
      <c r="EPG202" s="78"/>
      <c r="EPH202" s="78"/>
      <c r="EPI202" s="78"/>
      <c r="EPJ202" s="78"/>
      <c r="EPK202" s="78"/>
      <c r="EPL202" s="78"/>
      <c r="EPM202" s="78"/>
      <c r="EPN202" s="78"/>
      <c r="EPO202" s="78"/>
      <c r="EPP202" s="78"/>
      <c r="EPQ202" s="78"/>
      <c r="EPR202" s="78"/>
      <c r="EPS202" s="78"/>
      <c r="EPT202" s="78"/>
      <c r="EPU202" s="78"/>
      <c r="EPV202" s="78"/>
      <c r="EPW202" s="78"/>
      <c r="EPX202" s="78"/>
      <c r="EPY202" s="78"/>
      <c r="EPZ202" s="78"/>
      <c r="EQA202" s="78"/>
      <c r="EQB202" s="78"/>
      <c r="EQC202" s="78"/>
      <c r="EQD202" s="78"/>
      <c r="EQE202" s="78"/>
      <c r="EQF202" s="78"/>
      <c r="EQG202" s="78"/>
      <c r="EQH202" s="78"/>
      <c r="EQI202" s="78"/>
      <c r="EQJ202" s="78"/>
      <c r="EQK202" s="78"/>
      <c r="EQL202" s="78"/>
      <c r="EQM202" s="78"/>
      <c r="EQN202" s="78"/>
      <c r="EQO202" s="78"/>
      <c r="EQP202" s="78"/>
      <c r="EQQ202" s="78"/>
      <c r="EQR202" s="78"/>
      <c r="EQS202" s="78"/>
      <c r="EQT202" s="78"/>
      <c r="EQU202" s="78"/>
      <c r="EQV202" s="78"/>
      <c r="EQW202" s="78"/>
      <c r="EQX202" s="78"/>
      <c r="EQY202" s="78"/>
      <c r="EQZ202" s="78"/>
      <c r="ERA202" s="78"/>
      <c r="ERB202" s="78"/>
      <c r="ERC202" s="78"/>
      <c r="ERD202" s="78"/>
      <c r="ERE202" s="78"/>
      <c r="ERF202" s="78"/>
      <c r="ERG202" s="78"/>
      <c r="ERH202" s="78"/>
      <c r="ERI202" s="78"/>
      <c r="ERJ202" s="78"/>
      <c r="ERK202" s="78"/>
      <c r="ERL202" s="78"/>
      <c r="ERM202" s="78"/>
      <c r="ERN202" s="78"/>
      <c r="ERO202" s="78"/>
      <c r="ERP202" s="78"/>
      <c r="ERQ202" s="78"/>
      <c r="ERR202" s="78"/>
      <c r="ERS202" s="78"/>
      <c r="ERT202" s="78"/>
      <c r="ERU202" s="78"/>
      <c r="ERV202" s="78"/>
      <c r="ERW202" s="78"/>
      <c r="ERX202" s="78"/>
      <c r="ERY202" s="78"/>
      <c r="ERZ202" s="78"/>
      <c r="ESA202" s="78"/>
      <c r="ESB202" s="78"/>
      <c r="ESC202" s="78"/>
      <c r="ESD202" s="78"/>
      <c r="ESE202" s="78"/>
      <c r="ESF202" s="78"/>
      <c r="ESG202" s="78"/>
      <c r="ESH202" s="78"/>
      <c r="ESI202" s="78"/>
      <c r="ESJ202" s="78"/>
      <c r="ESK202" s="78"/>
      <c r="ESL202" s="78"/>
      <c r="ESM202" s="78"/>
      <c r="ESN202" s="78"/>
      <c r="ESO202" s="78"/>
      <c r="ESP202" s="78"/>
      <c r="ESQ202" s="78"/>
      <c r="ESR202" s="78"/>
      <c r="ESS202" s="78"/>
      <c r="EST202" s="78"/>
      <c r="ESU202" s="78"/>
      <c r="ESV202" s="78"/>
      <c r="ESW202" s="78"/>
      <c r="ESX202" s="78"/>
      <c r="ESY202" s="78"/>
      <c r="ESZ202" s="78"/>
      <c r="ETA202" s="78"/>
      <c r="ETB202" s="78"/>
      <c r="ETC202" s="78"/>
      <c r="ETD202" s="78"/>
      <c r="ETE202" s="78"/>
      <c r="ETF202" s="78"/>
      <c r="ETG202" s="78"/>
      <c r="ETH202" s="78"/>
      <c r="ETI202" s="78"/>
      <c r="ETJ202" s="78"/>
      <c r="ETK202" s="78"/>
      <c r="ETL202" s="78"/>
      <c r="ETM202" s="78"/>
      <c r="ETN202" s="78"/>
      <c r="ETO202" s="78"/>
      <c r="ETP202" s="78"/>
      <c r="ETQ202" s="78"/>
      <c r="ETR202" s="78"/>
      <c r="ETS202" s="78"/>
      <c r="ETT202" s="78"/>
      <c r="ETU202" s="78"/>
      <c r="ETV202" s="78"/>
      <c r="ETW202" s="78"/>
      <c r="ETX202" s="78"/>
      <c r="ETY202" s="78"/>
      <c r="ETZ202" s="78"/>
      <c r="EUA202" s="78"/>
      <c r="EUB202" s="78"/>
      <c r="EUC202" s="78"/>
      <c r="EUD202" s="78"/>
      <c r="EUE202" s="78"/>
      <c r="EUF202" s="78"/>
      <c r="EUG202" s="78"/>
      <c r="EUH202" s="78"/>
      <c r="EUI202" s="78"/>
      <c r="EUJ202" s="78"/>
      <c r="EUK202" s="78"/>
      <c r="EUL202" s="78"/>
      <c r="EUM202" s="78"/>
      <c r="EUN202" s="78"/>
      <c r="EUO202" s="78"/>
      <c r="EUP202" s="78"/>
      <c r="EUQ202" s="78"/>
      <c r="EUR202" s="78"/>
      <c r="EUS202" s="78"/>
      <c r="EUT202" s="78"/>
      <c r="EUU202" s="78"/>
      <c r="EUV202" s="78"/>
      <c r="EUW202" s="78"/>
      <c r="EUX202" s="78"/>
      <c r="EUY202" s="78"/>
      <c r="EUZ202" s="78"/>
      <c r="EVA202" s="78"/>
      <c r="EVB202" s="78"/>
      <c r="EVC202" s="78"/>
      <c r="EVD202" s="78"/>
      <c r="EVE202" s="78"/>
      <c r="EVF202" s="78"/>
      <c r="EVG202" s="78"/>
      <c r="EVH202" s="78"/>
      <c r="EVI202" s="78"/>
      <c r="EVJ202" s="78"/>
      <c r="EVK202" s="78"/>
      <c r="EVL202" s="78"/>
      <c r="EVM202" s="78"/>
      <c r="EVN202" s="78"/>
      <c r="EVO202" s="78"/>
      <c r="EVP202" s="78"/>
      <c r="EVQ202" s="78"/>
      <c r="EVR202" s="78"/>
      <c r="EVS202" s="78"/>
      <c r="EVT202" s="78"/>
      <c r="EVU202" s="78"/>
      <c r="EVV202" s="78"/>
      <c r="EVW202" s="78"/>
      <c r="EVX202" s="78"/>
      <c r="EVY202" s="78"/>
      <c r="EVZ202" s="78"/>
      <c r="EWA202" s="78"/>
      <c r="EWB202" s="78"/>
      <c r="EWC202" s="78"/>
      <c r="EWD202" s="78"/>
      <c r="EWE202" s="78"/>
      <c r="EWF202" s="78"/>
      <c r="EWG202" s="78"/>
      <c r="EWH202" s="78"/>
      <c r="EWI202" s="78"/>
      <c r="EWJ202" s="78"/>
      <c r="EWK202" s="78"/>
      <c r="EWL202" s="78"/>
      <c r="EWM202" s="78"/>
      <c r="EWN202" s="78"/>
      <c r="EWO202" s="78"/>
      <c r="EWP202" s="78"/>
      <c r="EWQ202" s="78"/>
      <c r="EWR202" s="78"/>
      <c r="EWS202" s="78"/>
      <c r="EWT202" s="78"/>
      <c r="EWU202" s="78"/>
      <c r="EWV202" s="78"/>
      <c r="EWW202" s="78"/>
      <c r="EWX202" s="78"/>
      <c r="EWY202" s="78"/>
      <c r="EWZ202" s="78"/>
      <c r="EXA202" s="78"/>
      <c r="EXB202" s="78"/>
      <c r="EXC202" s="78"/>
      <c r="EXD202" s="78"/>
      <c r="EXE202" s="78"/>
      <c r="EXF202" s="78"/>
      <c r="EXG202" s="78"/>
      <c r="EXH202" s="78"/>
      <c r="EXI202" s="78"/>
      <c r="EXJ202" s="78"/>
      <c r="EXK202" s="78"/>
      <c r="EXL202" s="78"/>
      <c r="EXM202" s="78"/>
      <c r="EXN202" s="78"/>
      <c r="EXO202" s="78"/>
      <c r="EXP202" s="78"/>
      <c r="EXQ202" s="78"/>
      <c r="EXR202" s="78"/>
      <c r="EXS202" s="78"/>
      <c r="EXT202" s="78"/>
      <c r="EXU202" s="78"/>
      <c r="EXV202" s="78"/>
      <c r="EXW202" s="78"/>
      <c r="EXX202" s="78"/>
      <c r="EXY202" s="78"/>
      <c r="EXZ202" s="78"/>
      <c r="EYA202" s="78"/>
      <c r="EYB202" s="78"/>
      <c r="EYC202" s="78"/>
      <c r="EYD202" s="78"/>
      <c r="EYE202" s="78"/>
      <c r="EYF202" s="78"/>
      <c r="EYG202" s="78"/>
      <c r="EYH202" s="78"/>
      <c r="EYI202" s="78"/>
      <c r="EYJ202" s="78"/>
      <c r="EYK202" s="78"/>
      <c r="EYL202" s="78"/>
      <c r="EYM202" s="78"/>
      <c r="EYN202" s="78"/>
      <c r="EYO202" s="78"/>
      <c r="EYP202" s="78"/>
      <c r="EYQ202" s="78"/>
      <c r="EYR202" s="78"/>
      <c r="EYS202" s="78"/>
      <c r="EYT202" s="78"/>
      <c r="EYU202" s="78"/>
      <c r="EYV202" s="78"/>
      <c r="EYW202" s="78"/>
      <c r="EYX202" s="78"/>
      <c r="EYY202" s="78"/>
      <c r="EYZ202" s="78"/>
      <c r="EZA202" s="78"/>
      <c r="EZB202" s="78"/>
      <c r="EZC202" s="78"/>
      <c r="EZD202" s="78"/>
      <c r="EZE202" s="78"/>
      <c r="EZF202" s="78"/>
      <c r="EZG202" s="78"/>
      <c r="EZH202" s="78"/>
      <c r="EZI202" s="78"/>
      <c r="EZJ202" s="78"/>
      <c r="EZK202" s="78"/>
      <c r="EZL202" s="78"/>
      <c r="EZM202" s="78"/>
      <c r="EZN202" s="78"/>
      <c r="EZO202" s="78"/>
      <c r="EZP202" s="78"/>
      <c r="EZQ202" s="78"/>
      <c r="EZR202" s="78"/>
      <c r="EZS202" s="78"/>
      <c r="EZT202" s="78"/>
      <c r="EZU202" s="78"/>
      <c r="EZV202" s="78"/>
      <c r="EZW202" s="78"/>
      <c r="EZX202" s="78"/>
      <c r="EZY202" s="78"/>
      <c r="EZZ202" s="78"/>
      <c r="FAA202" s="78"/>
      <c r="FAB202" s="78"/>
      <c r="FAC202" s="78"/>
      <c r="FAD202" s="78"/>
      <c r="FAE202" s="78"/>
      <c r="FAF202" s="78"/>
      <c r="FAG202" s="78"/>
      <c r="FAH202" s="78"/>
      <c r="FAI202" s="78"/>
      <c r="FAJ202" s="78"/>
      <c r="FAK202" s="78"/>
      <c r="FAL202" s="78"/>
      <c r="FAM202" s="78"/>
      <c r="FAN202" s="78"/>
      <c r="FAO202" s="78"/>
      <c r="FAP202" s="78"/>
      <c r="FAQ202" s="78"/>
      <c r="FAR202" s="78"/>
      <c r="FAS202" s="78"/>
      <c r="FAT202" s="78"/>
      <c r="FAU202" s="78"/>
      <c r="FAV202" s="78"/>
      <c r="FAW202" s="78"/>
      <c r="FAX202" s="78"/>
      <c r="FAY202" s="78"/>
      <c r="FAZ202" s="78"/>
      <c r="FBA202" s="78"/>
      <c r="FBB202" s="78"/>
      <c r="FBC202" s="78"/>
      <c r="FBD202" s="78"/>
      <c r="FBE202" s="78"/>
      <c r="FBF202" s="78"/>
      <c r="FBG202" s="78"/>
      <c r="FBH202" s="78"/>
      <c r="FBI202" s="78"/>
      <c r="FBJ202" s="78"/>
      <c r="FBK202" s="78"/>
      <c r="FBL202" s="78"/>
      <c r="FBM202" s="78"/>
      <c r="FBN202" s="78"/>
      <c r="FBO202" s="78"/>
      <c r="FBP202" s="78"/>
      <c r="FBQ202" s="78"/>
      <c r="FBR202" s="78"/>
      <c r="FBS202" s="78"/>
      <c r="FBT202" s="78"/>
      <c r="FBU202" s="78"/>
      <c r="FBV202" s="78"/>
      <c r="FBW202" s="78"/>
      <c r="FBX202" s="78"/>
      <c r="FBY202" s="78"/>
      <c r="FBZ202" s="78"/>
      <c r="FCA202" s="78"/>
      <c r="FCB202" s="78"/>
      <c r="FCC202" s="78"/>
      <c r="FCD202" s="78"/>
      <c r="FCE202" s="78"/>
      <c r="FCF202" s="78"/>
      <c r="FCG202" s="78"/>
      <c r="FCH202" s="78"/>
      <c r="FCI202" s="78"/>
      <c r="FCJ202" s="78"/>
      <c r="FCK202" s="78"/>
      <c r="FCL202" s="78"/>
      <c r="FCM202" s="78"/>
      <c r="FCN202" s="78"/>
      <c r="FCO202" s="78"/>
      <c r="FCP202" s="78"/>
      <c r="FCQ202" s="78"/>
      <c r="FCR202" s="78"/>
      <c r="FCS202" s="78"/>
      <c r="FCT202" s="78"/>
      <c r="FCU202" s="78"/>
      <c r="FCV202" s="78"/>
      <c r="FCW202" s="78"/>
      <c r="FCX202" s="78"/>
      <c r="FCY202" s="78"/>
      <c r="FCZ202" s="78"/>
      <c r="FDA202" s="78"/>
      <c r="FDB202" s="78"/>
      <c r="FDC202" s="78"/>
      <c r="FDD202" s="78"/>
      <c r="FDE202" s="78"/>
      <c r="FDF202" s="78"/>
      <c r="FDG202" s="78"/>
      <c r="FDH202" s="78"/>
      <c r="FDI202" s="78"/>
      <c r="FDJ202" s="78"/>
      <c r="FDK202" s="78"/>
      <c r="FDL202" s="78"/>
      <c r="FDM202" s="78"/>
      <c r="FDN202" s="78"/>
      <c r="FDO202" s="78"/>
      <c r="FDP202" s="78"/>
      <c r="FDQ202" s="78"/>
      <c r="FDR202" s="78"/>
      <c r="FDS202" s="78"/>
      <c r="FDT202" s="78"/>
      <c r="FDU202" s="78"/>
      <c r="FDV202" s="78"/>
      <c r="FDW202" s="78"/>
      <c r="FDX202" s="78"/>
      <c r="FDY202" s="78"/>
      <c r="FDZ202" s="78"/>
      <c r="FEA202" s="78"/>
      <c r="FEB202" s="78"/>
      <c r="FEC202" s="78"/>
      <c r="FED202" s="78"/>
      <c r="FEE202" s="78"/>
      <c r="FEF202" s="78"/>
      <c r="FEG202" s="78"/>
      <c r="FEH202" s="78"/>
      <c r="FEI202" s="78"/>
      <c r="FEJ202" s="78"/>
      <c r="FEK202" s="78"/>
      <c r="FEL202" s="78"/>
      <c r="FEM202" s="78"/>
      <c r="FEN202" s="78"/>
      <c r="FEO202" s="78"/>
      <c r="FEP202" s="78"/>
      <c r="FEQ202" s="78"/>
      <c r="FER202" s="78"/>
      <c r="FES202" s="78"/>
      <c r="FET202" s="78"/>
      <c r="FEU202" s="78"/>
      <c r="FEV202" s="78"/>
      <c r="FEW202" s="78"/>
      <c r="FEX202" s="78"/>
      <c r="FEY202" s="78"/>
      <c r="FEZ202" s="78"/>
      <c r="FFA202" s="78"/>
      <c r="FFB202" s="78"/>
      <c r="FFC202" s="78"/>
      <c r="FFD202" s="78"/>
      <c r="FFE202" s="78"/>
      <c r="FFF202" s="78"/>
      <c r="FFG202" s="78"/>
      <c r="FFH202" s="78"/>
      <c r="FFI202" s="78"/>
      <c r="FFJ202" s="78"/>
      <c r="FFK202" s="78"/>
      <c r="FFL202" s="78"/>
      <c r="FFM202" s="78"/>
      <c r="FFN202" s="78"/>
      <c r="FFO202" s="78"/>
      <c r="FFP202" s="78"/>
      <c r="FFQ202" s="78"/>
      <c r="FFR202" s="78"/>
      <c r="FFS202" s="78"/>
      <c r="FFT202" s="78"/>
      <c r="FFU202" s="78"/>
      <c r="FFV202" s="78"/>
      <c r="FFW202" s="78"/>
      <c r="FFX202" s="78"/>
      <c r="FFY202" s="78"/>
      <c r="FFZ202" s="78"/>
      <c r="FGA202" s="78"/>
      <c r="FGB202" s="78"/>
      <c r="FGC202" s="78"/>
      <c r="FGD202" s="78"/>
      <c r="FGE202" s="78"/>
      <c r="FGF202" s="78"/>
      <c r="FGG202" s="78"/>
      <c r="FGH202" s="78"/>
      <c r="FGI202" s="78"/>
      <c r="FGJ202" s="78"/>
      <c r="FGK202" s="78"/>
      <c r="FGL202" s="78"/>
      <c r="FGM202" s="78"/>
      <c r="FGN202" s="78"/>
      <c r="FGO202" s="78"/>
      <c r="FGP202" s="78"/>
      <c r="FGQ202" s="78"/>
      <c r="FGR202" s="78"/>
      <c r="FGS202" s="78"/>
      <c r="FGT202" s="78"/>
      <c r="FGU202" s="78"/>
      <c r="FGV202" s="78"/>
      <c r="FGW202" s="78"/>
      <c r="FGX202" s="78"/>
      <c r="FGY202" s="78"/>
      <c r="FGZ202" s="78"/>
      <c r="FHA202" s="78"/>
      <c r="FHB202" s="78"/>
      <c r="FHC202" s="78"/>
      <c r="FHD202" s="78"/>
      <c r="FHE202" s="78"/>
      <c r="FHF202" s="78"/>
      <c r="FHG202" s="78"/>
      <c r="FHH202" s="78"/>
      <c r="FHI202" s="78"/>
      <c r="FHJ202" s="78"/>
      <c r="FHK202" s="78"/>
      <c r="FHL202" s="78"/>
      <c r="FHM202" s="78"/>
      <c r="FHN202" s="78"/>
      <c r="FHO202" s="78"/>
      <c r="FHP202" s="78"/>
      <c r="FHQ202" s="78"/>
      <c r="FHR202" s="78"/>
      <c r="FHS202" s="78"/>
      <c r="FHT202" s="78"/>
      <c r="FHU202" s="78"/>
      <c r="FHV202" s="78"/>
      <c r="FHW202" s="78"/>
      <c r="FHX202" s="78"/>
      <c r="FHY202" s="78"/>
      <c r="FHZ202" s="78"/>
      <c r="FIA202" s="78"/>
      <c r="FIB202" s="78"/>
      <c r="FIC202" s="78"/>
      <c r="FID202" s="78"/>
      <c r="FIE202" s="78"/>
      <c r="FIF202" s="78"/>
      <c r="FIG202" s="78"/>
      <c r="FIH202" s="78"/>
      <c r="FII202" s="78"/>
      <c r="FIJ202" s="78"/>
      <c r="FIK202" s="78"/>
      <c r="FIL202" s="78"/>
      <c r="FIM202" s="78"/>
      <c r="FIN202" s="78"/>
      <c r="FIO202" s="78"/>
      <c r="FIP202" s="78"/>
      <c r="FIQ202" s="78"/>
      <c r="FIR202" s="78"/>
      <c r="FIS202" s="78"/>
      <c r="FIT202" s="78"/>
      <c r="FIU202" s="78"/>
      <c r="FIV202" s="78"/>
      <c r="FIW202" s="78"/>
      <c r="FIX202" s="78"/>
      <c r="FIY202" s="78"/>
      <c r="FIZ202" s="78"/>
      <c r="FJA202" s="78"/>
      <c r="FJB202" s="78"/>
      <c r="FJC202" s="78"/>
      <c r="FJD202" s="78"/>
      <c r="FJE202" s="78"/>
      <c r="FJF202" s="78"/>
      <c r="FJG202" s="78"/>
      <c r="FJH202" s="78"/>
      <c r="FJI202" s="78"/>
      <c r="FJJ202" s="78"/>
      <c r="FJK202" s="78"/>
      <c r="FJL202" s="78"/>
      <c r="FJM202" s="78"/>
      <c r="FJN202" s="78"/>
      <c r="FJO202" s="78"/>
      <c r="FJP202" s="78"/>
      <c r="FJQ202" s="78"/>
      <c r="FJR202" s="78"/>
      <c r="FJS202" s="78"/>
      <c r="FJT202" s="78"/>
      <c r="FJU202" s="78"/>
      <c r="FJV202" s="78"/>
      <c r="FJW202" s="78"/>
      <c r="FJX202" s="78"/>
      <c r="FJY202" s="78"/>
      <c r="FJZ202" s="78"/>
      <c r="FKA202" s="78"/>
      <c r="FKB202" s="78"/>
      <c r="FKC202" s="78"/>
      <c r="FKD202" s="78"/>
      <c r="FKE202" s="78"/>
      <c r="FKF202" s="78"/>
      <c r="FKG202" s="78"/>
      <c r="FKH202" s="78"/>
      <c r="FKI202" s="78"/>
      <c r="FKJ202" s="78"/>
      <c r="FKK202" s="78"/>
      <c r="FKL202" s="78"/>
      <c r="FKM202" s="78"/>
      <c r="FKN202" s="78"/>
      <c r="FKO202" s="78"/>
      <c r="FKP202" s="78"/>
      <c r="FKQ202" s="78"/>
      <c r="FKR202" s="78"/>
      <c r="FKS202" s="78"/>
      <c r="FKT202" s="78"/>
      <c r="FKU202" s="78"/>
      <c r="FKV202" s="78"/>
      <c r="FKW202" s="78"/>
      <c r="FKX202" s="78"/>
      <c r="FKY202" s="78"/>
      <c r="FKZ202" s="78"/>
      <c r="FLA202" s="78"/>
      <c r="FLB202" s="78"/>
      <c r="FLC202" s="78"/>
      <c r="FLD202" s="78"/>
      <c r="FLE202" s="78"/>
      <c r="FLF202" s="78"/>
      <c r="FLG202" s="78"/>
      <c r="FLH202" s="78"/>
      <c r="FLI202" s="78"/>
      <c r="FLJ202" s="78"/>
      <c r="FLK202" s="78"/>
      <c r="FLL202" s="78"/>
      <c r="FLM202" s="78"/>
      <c r="FLN202" s="78"/>
      <c r="FLO202" s="78"/>
      <c r="FLP202" s="78"/>
      <c r="FLQ202" s="78"/>
      <c r="FLR202" s="78"/>
      <c r="FLS202" s="78"/>
      <c r="FLT202" s="78"/>
      <c r="FLU202" s="78"/>
      <c r="FLV202" s="78"/>
      <c r="FLW202" s="78"/>
      <c r="FLX202" s="78"/>
      <c r="FLY202" s="78"/>
      <c r="FLZ202" s="78"/>
      <c r="FMA202" s="78"/>
      <c r="FMB202" s="78"/>
      <c r="FMC202" s="78"/>
      <c r="FMD202" s="78"/>
      <c r="FME202" s="78"/>
      <c r="FMF202" s="78"/>
      <c r="FMG202" s="78"/>
      <c r="FMH202" s="78"/>
      <c r="FMI202" s="78"/>
      <c r="FMJ202" s="78"/>
      <c r="FMK202" s="78"/>
      <c r="FML202" s="78"/>
      <c r="FMM202" s="78"/>
      <c r="FMN202" s="78"/>
      <c r="FMO202" s="78"/>
      <c r="FMP202" s="78"/>
      <c r="FMQ202" s="78"/>
      <c r="FMR202" s="78"/>
      <c r="FMS202" s="78"/>
      <c r="FMT202" s="78"/>
      <c r="FMU202" s="78"/>
      <c r="FMV202" s="78"/>
      <c r="FMW202" s="78"/>
      <c r="FMX202" s="78"/>
      <c r="FMY202" s="78"/>
      <c r="FMZ202" s="78"/>
      <c r="FNA202" s="78"/>
      <c r="FNB202" s="78"/>
      <c r="FNC202" s="78"/>
      <c r="FND202" s="78"/>
      <c r="FNE202" s="78"/>
      <c r="FNF202" s="78"/>
      <c r="FNG202" s="78"/>
      <c r="FNH202" s="78"/>
      <c r="FNI202" s="78"/>
      <c r="FNJ202" s="78"/>
      <c r="FNK202" s="78"/>
      <c r="FNL202" s="78"/>
      <c r="FNM202" s="78"/>
      <c r="FNN202" s="78"/>
      <c r="FNO202" s="78"/>
      <c r="FNP202" s="78"/>
      <c r="FNQ202" s="78"/>
      <c r="FNR202" s="78"/>
      <c r="FNS202" s="78"/>
      <c r="FNT202" s="78"/>
      <c r="FNU202" s="78"/>
      <c r="FNV202" s="78"/>
      <c r="FNW202" s="78"/>
      <c r="FNX202" s="78"/>
      <c r="FNY202" s="78"/>
      <c r="FNZ202" s="78"/>
      <c r="FOA202" s="78"/>
      <c r="FOB202" s="78"/>
      <c r="FOC202" s="78"/>
      <c r="FOD202" s="78"/>
      <c r="FOE202" s="78"/>
      <c r="FOF202" s="78"/>
      <c r="FOG202" s="78"/>
      <c r="FOH202" s="78"/>
      <c r="FOI202" s="78"/>
      <c r="FOJ202" s="78"/>
      <c r="FOK202" s="78"/>
      <c r="FOL202" s="78"/>
      <c r="FOM202" s="78"/>
      <c r="FON202" s="78"/>
      <c r="FOO202" s="78"/>
      <c r="FOP202" s="78"/>
      <c r="FOQ202" s="78"/>
      <c r="FOR202" s="78"/>
      <c r="FOS202" s="78"/>
      <c r="FOT202" s="78"/>
      <c r="FOU202" s="78"/>
      <c r="FOV202" s="78"/>
      <c r="FOW202" s="78"/>
      <c r="FOX202" s="78"/>
      <c r="FOY202" s="78"/>
      <c r="FOZ202" s="78"/>
      <c r="FPA202" s="78"/>
      <c r="FPB202" s="78"/>
      <c r="FPC202" s="78"/>
      <c r="FPD202" s="78"/>
      <c r="FPE202" s="78"/>
      <c r="FPF202" s="78"/>
      <c r="FPG202" s="78"/>
      <c r="FPH202" s="78"/>
      <c r="FPI202" s="78"/>
      <c r="FPJ202" s="78"/>
      <c r="FPK202" s="78"/>
      <c r="FPL202" s="78"/>
      <c r="FPM202" s="78"/>
      <c r="FPN202" s="78"/>
      <c r="FPO202" s="78"/>
      <c r="FPP202" s="78"/>
      <c r="FPQ202" s="78"/>
      <c r="FPR202" s="78"/>
      <c r="FPS202" s="78"/>
      <c r="FPT202" s="78"/>
      <c r="FPU202" s="78"/>
      <c r="FPV202" s="78"/>
      <c r="FPW202" s="78"/>
      <c r="FPX202" s="78"/>
      <c r="FPY202" s="78"/>
      <c r="FPZ202" s="78"/>
      <c r="FQA202" s="78"/>
      <c r="FQB202" s="78"/>
      <c r="FQC202" s="78"/>
      <c r="FQD202" s="78"/>
      <c r="FQE202" s="78"/>
      <c r="FQF202" s="78"/>
      <c r="FQG202" s="78"/>
      <c r="FQH202" s="78"/>
      <c r="FQI202" s="78"/>
      <c r="FQJ202" s="78"/>
      <c r="FQK202" s="78"/>
      <c r="FQL202" s="78"/>
      <c r="FQM202" s="78"/>
      <c r="FQN202" s="78"/>
      <c r="FQO202" s="78"/>
      <c r="FQP202" s="78"/>
      <c r="FQQ202" s="78"/>
      <c r="FQR202" s="78"/>
      <c r="FQS202" s="78"/>
      <c r="FQT202" s="78"/>
      <c r="FQU202" s="78"/>
      <c r="FQV202" s="78"/>
      <c r="FQW202" s="78"/>
      <c r="FQX202" s="78"/>
      <c r="FQY202" s="78"/>
      <c r="FQZ202" s="78"/>
      <c r="FRA202" s="78"/>
      <c r="FRB202" s="78"/>
      <c r="FRC202" s="78"/>
      <c r="FRD202" s="78"/>
      <c r="FRE202" s="78"/>
      <c r="FRF202" s="78"/>
      <c r="FRG202" s="78"/>
      <c r="FRH202" s="78"/>
      <c r="FRI202" s="78"/>
      <c r="FRJ202" s="78"/>
      <c r="FRK202" s="78"/>
      <c r="FRL202" s="78"/>
      <c r="FRM202" s="78"/>
      <c r="FRN202" s="78"/>
      <c r="FRO202" s="78"/>
      <c r="FRP202" s="78"/>
      <c r="FRQ202" s="78"/>
      <c r="FRR202" s="78"/>
      <c r="FRS202" s="78"/>
      <c r="FRT202" s="78"/>
      <c r="FRU202" s="78"/>
      <c r="FRV202" s="78"/>
      <c r="FRW202" s="78"/>
      <c r="FRX202" s="78"/>
      <c r="FRY202" s="78"/>
      <c r="FRZ202" s="78"/>
      <c r="FSA202" s="78"/>
      <c r="FSB202" s="78"/>
      <c r="FSC202" s="78"/>
      <c r="FSD202" s="78"/>
      <c r="FSE202" s="78"/>
      <c r="FSF202" s="78"/>
      <c r="FSG202" s="78"/>
      <c r="FSH202" s="78"/>
      <c r="FSI202" s="78"/>
      <c r="FSJ202" s="78"/>
      <c r="FSK202" s="78"/>
      <c r="FSL202" s="78"/>
      <c r="FSM202" s="78"/>
      <c r="FSN202" s="78"/>
      <c r="FSO202" s="78"/>
      <c r="FSP202" s="78"/>
      <c r="FSQ202" s="78"/>
      <c r="FSR202" s="78"/>
      <c r="FSS202" s="78"/>
      <c r="FST202" s="78"/>
      <c r="FSU202" s="78"/>
      <c r="FSV202" s="78"/>
      <c r="FSW202" s="78"/>
      <c r="FSX202" s="78"/>
      <c r="FSY202" s="78"/>
      <c r="FSZ202" s="78"/>
      <c r="FTA202" s="78"/>
      <c r="FTB202" s="78"/>
      <c r="FTC202" s="78"/>
      <c r="FTD202" s="78"/>
      <c r="FTE202" s="78"/>
      <c r="FTF202" s="78"/>
      <c r="FTG202" s="78"/>
      <c r="FTH202" s="78"/>
      <c r="FTI202" s="78"/>
      <c r="FTJ202" s="78"/>
      <c r="FTK202" s="78"/>
      <c r="FTL202" s="78"/>
      <c r="FTM202" s="78"/>
      <c r="FTN202" s="78"/>
      <c r="FTO202" s="78"/>
      <c r="FTP202" s="78"/>
      <c r="FTQ202" s="78"/>
      <c r="FTR202" s="78"/>
      <c r="FTS202" s="78"/>
      <c r="FTT202" s="78"/>
      <c r="FTU202" s="78"/>
      <c r="FTV202" s="78"/>
      <c r="FTW202" s="78"/>
      <c r="FTX202" s="78"/>
      <c r="FTY202" s="78"/>
      <c r="FTZ202" s="78"/>
      <c r="FUA202" s="78"/>
      <c r="FUB202" s="78"/>
      <c r="FUC202" s="78"/>
      <c r="FUD202" s="78"/>
      <c r="FUE202" s="78"/>
      <c r="FUF202" s="78"/>
      <c r="FUG202" s="78"/>
      <c r="FUH202" s="78"/>
      <c r="FUI202" s="78"/>
      <c r="FUJ202" s="78"/>
      <c r="FUK202" s="78"/>
      <c r="FUL202" s="78"/>
      <c r="FUM202" s="78"/>
      <c r="FUN202" s="78"/>
      <c r="FUO202" s="78"/>
      <c r="FUP202" s="78"/>
      <c r="FUQ202" s="78"/>
      <c r="FUR202" s="78"/>
      <c r="FUS202" s="78"/>
      <c r="FUT202" s="78"/>
      <c r="FUU202" s="78"/>
      <c r="FUV202" s="78"/>
      <c r="FUW202" s="78"/>
      <c r="FUX202" s="78"/>
      <c r="FUY202" s="78"/>
      <c r="FUZ202" s="78"/>
      <c r="FVA202" s="78"/>
      <c r="FVB202" s="78"/>
      <c r="FVC202" s="78"/>
      <c r="FVD202" s="78"/>
      <c r="FVE202" s="78"/>
      <c r="FVF202" s="78"/>
      <c r="FVG202" s="78"/>
      <c r="FVH202" s="78"/>
      <c r="FVI202" s="78"/>
      <c r="FVJ202" s="78"/>
      <c r="FVK202" s="78"/>
      <c r="FVL202" s="78"/>
      <c r="FVM202" s="78"/>
      <c r="FVN202" s="78"/>
      <c r="FVO202" s="78"/>
      <c r="FVP202" s="78"/>
      <c r="FVQ202" s="78"/>
      <c r="FVR202" s="78"/>
      <c r="FVS202" s="78"/>
      <c r="FVT202" s="78"/>
      <c r="FVU202" s="78"/>
      <c r="FVV202" s="78"/>
      <c r="FVW202" s="78"/>
      <c r="FVX202" s="78"/>
      <c r="FVY202" s="78"/>
      <c r="FVZ202" s="78"/>
      <c r="FWA202" s="78"/>
      <c r="FWB202" s="78"/>
      <c r="FWC202" s="78"/>
      <c r="FWD202" s="78"/>
      <c r="FWE202" s="78"/>
      <c r="FWF202" s="78"/>
      <c r="FWG202" s="78"/>
      <c r="FWH202" s="78"/>
      <c r="FWI202" s="78"/>
      <c r="FWJ202" s="78"/>
      <c r="FWK202" s="78"/>
      <c r="FWL202" s="78"/>
      <c r="FWM202" s="78"/>
      <c r="FWN202" s="78"/>
      <c r="FWO202" s="78"/>
      <c r="FWP202" s="78"/>
      <c r="FWQ202" s="78"/>
      <c r="FWR202" s="78"/>
      <c r="FWS202" s="78"/>
      <c r="FWT202" s="78"/>
      <c r="FWU202" s="78"/>
      <c r="FWV202" s="78"/>
      <c r="FWW202" s="78"/>
      <c r="FWX202" s="78"/>
      <c r="FWY202" s="78"/>
      <c r="FWZ202" s="78"/>
      <c r="FXA202" s="78"/>
      <c r="FXB202" s="78"/>
      <c r="FXC202" s="78"/>
      <c r="FXD202" s="78"/>
      <c r="FXE202" s="78"/>
      <c r="FXF202" s="78"/>
      <c r="FXG202" s="78"/>
      <c r="FXH202" s="78"/>
      <c r="FXI202" s="78"/>
      <c r="FXJ202" s="78"/>
      <c r="FXK202" s="78"/>
      <c r="FXL202" s="78"/>
      <c r="FXM202" s="78"/>
      <c r="FXN202" s="78"/>
      <c r="FXO202" s="78"/>
      <c r="FXP202" s="78"/>
      <c r="FXQ202" s="78"/>
      <c r="FXR202" s="78"/>
      <c r="FXS202" s="78"/>
      <c r="FXT202" s="78"/>
      <c r="FXU202" s="78"/>
      <c r="FXV202" s="78"/>
      <c r="FXW202" s="78"/>
      <c r="FXX202" s="78"/>
      <c r="FXY202" s="78"/>
      <c r="FXZ202" s="78"/>
      <c r="FYA202" s="78"/>
      <c r="FYB202" s="78"/>
      <c r="FYC202" s="78"/>
      <c r="FYD202" s="78"/>
      <c r="FYE202" s="78"/>
      <c r="FYF202" s="78"/>
      <c r="FYG202" s="78"/>
      <c r="FYH202" s="78"/>
      <c r="FYI202" s="78"/>
      <c r="FYJ202" s="78"/>
      <c r="FYK202" s="78"/>
      <c r="FYL202" s="78"/>
      <c r="FYM202" s="78"/>
      <c r="FYN202" s="78"/>
      <c r="FYO202" s="78"/>
      <c r="FYP202" s="78"/>
      <c r="FYQ202" s="78"/>
      <c r="FYR202" s="78"/>
      <c r="FYS202" s="78"/>
      <c r="FYT202" s="78"/>
      <c r="FYU202" s="78"/>
      <c r="FYV202" s="78"/>
      <c r="FYW202" s="78"/>
      <c r="FYX202" s="78"/>
      <c r="FYY202" s="78"/>
      <c r="FYZ202" s="78"/>
      <c r="FZA202" s="78"/>
      <c r="FZB202" s="78"/>
      <c r="FZC202" s="78"/>
      <c r="FZD202" s="78"/>
      <c r="FZE202" s="78"/>
      <c r="FZF202" s="78"/>
      <c r="FZG202" s="78"/>
      <c r="FZH202" s="78"/>
      <c r="FZI202" s="78"/>
      <c r="FZJ202" s="78"/>
      <c r="FZK202" s="78"/>
      <c r="FZL202" s="78"/>
      <c r="FZM202" s="78"/>
      <c r="FZN202" s="78"/>
      <c r="FZO202" s="78"/>
      <c r="FZP202" s="78"/>
      <c r="FZQ202" s="78"/>
      <c r="FZR202" s="78"/>
      <c r="FZS202" s="78"/>
      <c r="FZT202" s="78"/>
      <c r="FZU202" s="78"/>
      <c r="FZV202" s="78"/>
      <c r="FZW202" s="78"/>
      <c r="FZX202" s="78"/>
      <c r="FZY202" s="78"/>
      <c r="FZZ202" s="78"/>
      <c r="GAA202" s="78"/>
      <c r="GAB202" s="78"/>
      <c r="GAC202" s="78"/>
      <c r="GAD202" s="78"/>
      <c r="GAE202" s="78"/>
      <c r="GAF202" s="78"/>
      <c r="GAG202" s="78"/>
      <c r="GAH202" s="78"/>
      <c r="GAI202" s="78"/>
      <c r="GAJ202" s="78"/>
      <c r="GAK202" s="78"/>
      <c r="GAL202" s="78"/>
      <c r="GAM202" s="78"/>
      <c r="GAN202" s="78"/>
      <c r="GAO202" s="78"/>
      <c r="GAP202" s="78"/>
      <c r="GAQ202" s="78"/>
      <c r="GAR202" s="78"/>
      <c r="GAS202" s="78"/>
      <c r="GAT202" s="78"/>
      <c r="GAU202" s="78"/>
      <c r="GAV202" s="78"/>
      <c r="GAW202" s="78"/>
      <c r="GAX202" s="78"/>
      <c r="GAY202" s="78"/>
      <c r="GAZ202" s="78"/>
      <c r="GBA202" s="78"/>
      <c r="GBB202" s="78"/>
      <c r="GBC202" s="78"/>
      <c r="GBD202" s="78"/>
      <c r="GBE202" s="78"/>
      <c r="GBF202" s="78"/>
      <c r="GBG202" s="78"/>
      <c r="GBH202" s="78"/>
      <c r="GBI202" s="78"/>
      <c r="GBJ202" s="78"/>
      <c r="GBK202" s="78"/>
      <c r="GBL202" s="78"/>
      <c r="GBM202" s="78"/>
      <c r="GBN202" s="78"/>
      <c r="GBO202" s="78"/>
      <c r="GBP202" s="78"/>
      <c r="GBQ202" s="78"/>
      <c r="GBR202" s="78"/>
      <c r="GBS202" s="78"/>
      <c r="GBT202" s="78"/>
      <c r="GBU202" s="78"/>
      <c r="GBV202" s="78"/>
      <c r="GBW202" s="78"/>
      <c r="GBX202" s="78"/>
      <c r="GBY202" s="78"/>
      <c r="GBZ202" s="78"/>
      <c r="GCA202" s="78"/>
      <c r="GCB202" s="78"/>
      <c r="GCC202" s="78"/>
      <c r="GCD202" s="78"/>
      <c r="GCE202" s="78"/>
      <c r="GCF202" s="78"/>
      <c r="GCG202" s="78"/>
      <c r="GCH202" s="78"/>
      <c r="GCI202" s="78"/>
      <c r="GCJ202" s="78"/>
      <c r="GCK202" s="78"/>
      <c r="GCL202" s="78"/>
      <c r="GCM202" s="78"/>
      <c r="GCN202" s="78"/>
      <c r="GCO202" s="78"/>
      <c r="GCP202" s="78"/>
      <c r="GCQ202" s="78"/>
      <c r="GCR202" s="78"/>
      <c r="GCS202" s="78"/>
      <c r="GCT202" s="78"/>
      <c r="GCU202" s="78"/>
      <c r="GCV202" s="78"/>
      <c r="GCW202" s="78"/>
      <c r="GCX202" s="78"/>
      <c r="GCY202" s="78"/>
      <c r="GCZ202" s="78"/>
      <c r="GDA202" s="78"/>
      <c r="GDB202" s="78"/>
      <c r="GDC202" s="78"/>
      <c r="GDD202" s="78"/>
      <c r="GDE202" s="78"/>
      <c r="GDF202" s="78"/>
      <c r="GDG202" s="78"/>
      <c r="GDH202" s="78"/>
      <c r="GDI202" s="78"/>
      <c r="GDJ202" s="78"/>
      <c r="GDK202" s="78"/>
      <c r="GDL202" s="78"/>
      <c r="GDM202" s="78"/>
      <c r="GDN202" s="78"/>
      <c r="GDO202" s="78"/>
      <c r="GDP202" s="78"/>
      <c r="GDQ202" s="78"/>
      <c r="GDR202" s="78"/>
      <c r="GDS202" s="78"/>
      <c r="GDT202" s="78"/>
      <c r="GDU202" s="78"/>
      <c r="GDV202" s="78"/>
      <c r="GDW202" s="78"/>
      <c r="GDX202" s="78"/>
      <c r="GDY202" s="78"/>
      <c r="GDZ202" s="78"/>
      <c r="GEA202" s="78"/>
      <c r="GEB202" s="78"/>
      <c r="GEC202" s="78"/>
      <c r="GED202" s="78"/>
      <c r="GEE202" s="78"/>
      <c r="GEF202" s="78"/>
      <c r="GEG202" s="78"/>
      <c r="GEH202" s="78"/>
      <c r="GEI202" s="78"/>
      <c r="GEJ202" s="78"/>
      <c r="GEK202" s="78"/>
      <c r="GEL202" s="78"/>
      <c r="GEM202" s="78"/>
      <c r="GEN202" s="78"/>
      <c r="GEO202" s="78"/>
      <c r="GEP202" s="78"/>
      <c r="GEQ202" s="78"/>
      <c r="GER202" s="78"/>
      <c r="GES202" s="78"/>
      <c r="GET202" s="78"/>
      <c r="GEU202" s="78"/>
      <c r="GEV202" s="78"/>
      <c r="GEW202" s="78"/>
      <c r="GEX202" s="78"/>
      <c r="GEY202" s="78"/>
      <c r="GEZ202" s="78"/>
      <c r="GFA202" s="78"/>
      <c r="GFB202" s="78"/>
      <c r="GFC202" s="78"/>
      <c r="GFD202" s="78"/>
      <c r="GFE202" s="78"/>
      <c r="GFF202" s="78"/>
      <c r="GFG202" s="78"/>
      <c r="GFH202" s="78"/>
      <c r="GFI202" s="78"/>
      <c r="GFJ202" s="78"/>
      <c r="GFK202" s="78"/>
      <c r="GFL202" s="78"/>
      <c r="GFM202" s="78"/>
      <c r="GFN202" s="78"/>
      <c r="GFO202" s="78"/>
      <c r="GFP202" s="78"/>
      <c r="GFQ202" s="78"/>
      <c r="GFR202" s="78"/>
      <c r="GFS202" s="78"/>
      <c r="GFT202" s="78"/>
      <c r="GFU202" s="78"/>
      <c r="GFV202" s="78"/>
      <c r="GFW202" s="78"/>
      <c r="GFX202" s="78"/>
      <c r="GFY202" s="78"/>
      <c r="GFZ202" s="78"/>
      <c r="GGA202" s="78"/>
      <c r="GGB202" s="78"/>
      <c r="GGC202" s="78"/>
      <c r="GGD202" s="78"/>
      <c r="GGE202" s="78"/>
      <c r="GGF202" s="78"/>
      <c r="GGG202" s="78"/>
      <c r="GGH202" s="78"/>
      <c r="GGI202" s="78"/>
      <c r="GGJ202" s="78"/>
      <c r="GGK202" s="78"/>
      <c r="GGL202" s="78"/>
      <c r="GGM202" s="78"/>
      <c r="GGN202" s="78"/>
      <c r="GGO202" s="78"/>
      <c r="GGP202" s="78"/>
      <c r="GGQ202" s="78"/>
      <c r="GGR202" s="78"/>
      <c r="GGS202" s="78"/>
      <c r="GGT202" s="78"/>
      <c r="GGU202" s="78"/>
      <c r="GGV202" s="78"/>
      <c r="GGW202" s="78"/>
      <c r="GGX202" s="78"/>
      <c r="GGY202" s="78"/>
      <c r="GGZ202" s="78"/>
      <c r="GHA202" s="78"/>
      <c r="GHB202" s="78"/>
      <c r="GHC202" s="78"/>
      <c r="GHD202" s="78"/>
      <c r="GHE202" s="78"/>
      <c r="GHF202" s="78"/>
      <c r="GHG202" s="78"/>
      <c r="GHH202" s="78"/>
      <c r="GHI202" s="78"/>
      <c r="GHJ202" s="78"/>
      <c r="GHK202" s="78"/>
      <c r="GHL202" s="78"/>
      <c r="GHM202" s="78"/>
      <c r="GHN202" s="78"/>
      <c r="GHO202" s="78"/>
      <c r="GHP202" s="78"/>
      <c r="GHQ202" s="78"/>
      <c r="GHR202" s="78"/>
      <c r="GHS202" s="78"/>
      <c r="GHT202" s="78"/>
      <c r="GHU202" s="78"/>
      <c r="GHV202" s="78"/>
      <c r="GHW202" s="78"/>
      <c r="GHX202" s="78"/>
      <c r="GHY202" s="78"/>
      <c r="GHZ202" s="78"/>
      <c r="GIA202" s="78"/>
      <c r="GIB202" s="78"/>
      <c r="GIC202" s="78"/>
      <c r="GID202" s="78"/>
      <c r="GIE202" s="78"/>
      <c r="GIF202" s="78"/>
      <c r="GIG202" s="78"/>
      <c r="GIH202" s="78"/>
      <c r="GII202" s="78"/>
      <c r="GIJ202" s="78"/>
      <c r="GIK202" s="78"/>
      <c r="GIL202" s="78"/>
      <c r="GIM202" s="78"/>
      <c r="GIN202" s="78"/>
      <c r="GIO202" s="78"/>
      <c r="GIP202" s="78"/>
      <c r="GIQ202" s="78"/>
      <c r="GIR202" s="78"/>
      <c r="GIS202" s="78"/>
      <c r="GIT202" s="78"/>
      <c r="GIU202" s="78"/>
      <c r="GIV202" s="78"/>
      <c r="GIW202" s="78"/>
      <c r="GIX202" s="78"/>
      <c r="GIY202" s="78"/>
      <c r="GIZ202" s="78"/>
      <c r="GJA202" s="78"/>
      <c r="GJB202" s="78"/>
      <c r="GJC202" s="78"/>
      <c r="GJD202" s="78"/>
      <c r="GJE202" s="78"/>
      <c r="GJF202" s="78"/>
      <c r="GJG202" s="78"/>
      <c r="GJH202" s="78"/>
      <c r="GJI202" s="78"/>
      <c r="GJJ202" s="78"/>
      <c r="GJK202" s="78"/>
      <c r="GJL202" s="78"/>
      <c r="GJM202" s="78"/>
      <c r="GJN202" s="78"/>
      <c r="GJO202" s="78"/>
      <c r="GJP202" s="78"/>
      <c r="GJQ202" s="78"/>
      <c r="GJR202" s="78"/>
      <c r="GJS202" s="78"/>
      <c r="GJT202" s="78"/>
      <c r="GJU202" s="78"/>
      <c r="GJV202" s="78"/>
      <c r="GJW202" s="78"/>
      <c r="GJX202" s="78"/>
      <c r="GJY202" s="78"/>
      <c r="GJZ202" s="78"/>
      <c r="GKA202" s="78"/>
      <c r="GKB202" s="78"/>
      <c r="GKC202" s="78"/>
      <c r="GKD202" s="78"/>
      <c r="GKE202" s="78"/>
      <c r="GKF202" s="78"/>
      <c r="GKG202" s="78"/>
      <c r="GKH202" s="78"/>
      <c r="GKI202" s="78"/>
      <c r="GKJ202" s="78"/>
      <c r="GKK202" s="78"/>
      <c r="GKL202" s="78"/>
      <c r="GKM202" s="78"/>
      <c r="GKN202" s="78"/>
      <c r="GKO202" s="78"/>
      <c r="GKP202" s="78"/>
      <c r="GKQ202" s="78"/>
      <c r="GKR202" s="78"/>
      <c r="GKS202" s="78"/>
      <c r="GKT202" s="78"/>
      <c r="GKU202" s="78"/>
      <c r="GKV202" s="78"/>
      <c r="GKW202" s="78"/>
      <c r="GKX202" s="78"/>
      <c r="GKY202" s="78"/>
      <c r="GKZ202" s="78"/>
      <c r="GLA202" s="78"/>
      <c r="GLB202" s="78"/>
      <c r="GLC202" s="78"/>
      <c r="GLD202" s="78"/>
      <c r="GLE202" s="78"/>
      <c r="GLF202" s="78"/>
      <c r="GLG202" s="78"/>
      <c r="GLH202" s="78"/>
      <c r="GLI202" s="78"/>
      <c r="GLJ202" s="78"/>
      <c r="GLK202" s="78"/>
      <c r="GLL202" s="78"/>
      <c r="GLM202" s="78"/>
      <c r="GLN202" s="78"/>
      <c r="GLO202" s="78"/>
      <c r="GLP202" s="78"/>
      <c r="GLQ202" s="78"/>
      <c r="GLR202" s="78"/>
      <c r="GLS202" s="78"/>
      <c r="GLT202" s="78"/>
      <c r="GLU202" s="78"/>
      <c r="GLV202" s="78"/>
      <c r="GLW202" s="78"/>
      <c r="GLX202" s="78"/>
      <c r="GLY202" s="78"/>
      <c r="GLZ202" s="78"/>
      <c r="GMA202" s="78"/>
      <c r="GMB202" s="78"/>
      <c r="GMC202" s="78"/>
      <c r="GMD202" s="78"/>
      <c r="GME202" s="78"/>
      <c r="GMF202" s="78"/>
      <c r="GMG202" s="78"/>
      <c r="GMH202" s="78"/>
      <c r="GMI202" s="78"/>
      <c r="GMJ202" s="78"/>
      <c r="GMK202" s="78"/>
      <c r="GML202" s="78"/>
      <c r="GMM202" s="78"/>
      <c r="GMN202" s="78"/>
      <c r="GMO202" s="78"/>
      <c r="GMP202" s="78"/>
      <c r="GMQ202" s="78"/>
      <c r="GMR202" s="78"/>
      <c r="GMS202" s="78"/>
      <c r="GMT202" s="78"/>
      <c r="GMU202" s="78"/>
      <c r="GMV202" s="78"/>
      <c r="GMW202" s="78"/>
      <c r="GMX202" s="78"/>
      <c r="GMY202" s="78"/>
      <c r="GMZ202" s="78"/>
      <c r="GNA202" s="78"/>
      <c r="GNB202" s="78"/>
      <c r="GNC202" s="78"/>
      <c r="GND202" s="78"/>
      <c r="GNE202" s="78"/>
      <c r="GNF202" s="78"/>
      <c r="GNG202" s="78"/>
      <c r="GNH202" s="78"/>
      <c r="GNI202" s="78"/>
      <c r="GNJ202" s="78"/>
      <c r="GNK202" s="78"/>
      <c r="GNL202" s="78"/>
      <c r="GNM202" s="78"/>
      <c r="GNN202" s="78"/>
      <c r="GNO202" s="78"/>
      <c r="GNP202" s="78"/>
      <c r="GNQ202" s="78"/>
      <c r="GNR202" s="78"/>
      <c r="GNS202" s="78"/>
      <c r="GNT202" s="78"/>
      <c r="GNU202" s="78"/>
      <c r="GNV202" s="78"/>
      <c r="GNW202" s="78"/>
      <c r="GNX202" s="78"/>
      <c r="GNY202" s="78"/>
      <c r="GNZ202" s="78"/>
      <c r="GOA202" s="78"/>
      <c r="GOB202" s="78"/>
      <c r="GOC202" s="78"/>
      <c r="GOD202" s="78"/>
      <c r="GOE202" s="78"/>
      <c r="GOF202" s="78"/>
      <c r="GOG202" s="78"/>
      <c r="GOH202" s="78"/>
      <c r="GOI202" s="78"/>
      <c r="GOJ202" s="78"/>
      <c r="GOK202" s="78"/>
      <c r="GOL202" s="78"/>
      <c r="GOM202" s="78"/>
      <c r="GON202" s="78"/>
      <c r="GOO202" s="78"/>
      <c r="GOP202" s="78"/>
      <c r="GOQ202" s="78"/>
      <c r="GOR202" s="78"/>
      <c r="GOS202" s="78"/>
      <c r="GOT202" s="78"/>
      <c r="GOU202" s="78"/>
      <c r="GOV202" s="78"/>
      <c r="GOW202" s="78"/>
      <c r="GOX202" s="78"/>
      <c r="GOY202" s="78"/>
      <c r="GOZ202" s="78"/>
      <c r="GPA202" s="78"/>
      <c r="GPB202" s="78"/>
      <c r="GPC202" s="78"/>
      <c r="GPD202" s="78"/>
      <c r="GPE202" s="78"/>
      <c r="GPF202" s="78"/>
      <c r="GPG202" s="78"/>
      <c r="GPH202" s="78"/>
      <c r="GPI202" s="78"/>
      <c r="GPJ202" s="78"/>
      <c r="GPK202" s="78"/>
      <c r="GPL202" s="78"/>
      <c r="GPM202" s="78"/>
      <c r="GPN202" s="78"/>
      <c r="GPO202" s="78"/>
      <c r="GPP202" s="78"/>
      <c r="GPQ202" s="78"/>
      <c r="GPR202" s="78"/>
      <c r="GPS202" s="78"/>
      <c r="GPT202" s="78"/>
      <c r="GPU202" s="78"/>
      <c r="GPV202" s="78"/>
      <c r="GPW202" s="78"/>
      <c r="GPX202" s="78"/>
      <c r="GPY202" s="78"/>
      <c r="GPZ202" s="78"/>
      <c r="GQA202" s="78"/>
      <c r="GQB202" s="78"/>
      <c r="GQC202" s="78"/>
      <c r="GQD202" s="78"/>
      <c r="GQE202" s="78"/>
      <c r="GQF202" s="78"/>
      <c r="GQG202" s="78"/>
      <c r="GQH202" s="78"/>
      <c r="GQI202" s="78"/>
      <c r="GQJ202" s="78"/>
      <c r="GQK202" s="78"/>
      <c r="GQL202" s="78"/>
      <c r="GQM202" s="78"/>
      <c r="GQN202" s="78"/>
      <c r="GQO202" s="78"/>
      <c r="GQP202" s="78"/>
      <c r="GQQ202" s="78"/>
      <c r="GQR202" s="78"/>
      <c r="GQS202" s="78"/>
      <c r="GQT202" s="78"/>
      <c r="GQU202" s="78"/>
      <c r="GQV202" s="78"/>
      <c r="GQW202" s="78"/>
      <c r="GQX202" s="78"/>
      <c r="GQY202" s="78"/>
      <c r="GQZ202" s="78"/>
      <c r="GRA202" s="78"/>
      <c r="GRB202" s="78"/>
      <c r="GRC202" s="78"/>
      <c r="GRD202" s="78"/>
      <c r="GRE202" s="78"/>
      <c r="GRF202" s="78"/>
      <c r="GRG202" s="78"/>
      <c r="GRH202" s="78"/>
      <c r="GRI202" s="78"/>
      <c r="GRJ202" s="78"/>
      <c r="GRK202" s="78"/>
      <c r="GRL202" s="78"/>
      <c r="GRM202" s="78"/>
      <c r="GRN202" s="78"/>
      <c r="GRO202" s="78"/>
      <c r="GRP202" s="78"/>
      <c r="GRQ202" s="78"/>
      <c r="GRR202" s="78"/>
      <c r="GRS202" s="78"/>
      <c r="GRT202" s="78"/>
      <c r="GRU202" s="78"/>
      <c r="GRV202" s="78"/>
      <c r="GRW202" s="78"/>
      <c r="GRX202" s="78"/>
      <c r="GRY202" s="78"/>
      <c r="GRZ202" s="78"/>
      <c r="GSA202" s="78"/>
      <c r="GSB202" s="78"/>
      <c r="GSC202" s="78"/>
      <c r="GSD202" s="78"/>
      <c r="GSE202" s="78"/>
      <c r="GSF202" s="78"/>
      <c r="GSG202" s="78"/>
      <c r="GSH202" s="78"/>
      <c r="GSI202" s="78"/>
      <c r="GSJ202" s="78"/>
      <c r="GSK202" s="78"/>
      <c r="GSL202" s="78"/>
      <c r="GSM202" s="78"/>
      <c r="GSN202" s="78"/>
      <c r="GSO202" s="78"/>
      <c r="GSP202" s="78"/>
      <c r="GSQ202" s="78"/>
      <c r="GSR202" s="78"/>
      <c r="GSS202" s="78"/>
      <c r="GST202" s="78"/>
      <c r="GSU202" s="78"/>
      <c r="GSV202" s="78"/>
      <c r="GSW202" s="78"/>
      <c r="GSX202" s="78"/>
      <c r="GSY202" s="78"/>
      <c r="GSZ202" s="78"/>
      <c r="GTA202" s="78"/>
      <c r="GTB202" s="78"/>
      <c r="GTC202" s="78"/>
      <c r="GTD202" s="78"/>
      <c r="GTE202" s="78"/>
      <c r="GTF202" s="78"/>
      <c r="GTG202" s="78"/>
      <c r="GTH202" s="78"/>
      <c r="GTI202" s="78"/>
      <c r="GTJ202" s="78"/>
      <c r="GTK202" s="78"/>
      <c r="GTL202" s="78"/>
      <c r="GTM202" s="78"/>
      <c r="GTN202" s="78"/>
      <c r="GTO202" s="78"/>
      <c r="GTP202" s="78"/>
      <c r="GTQ202" s="78"/>
      <c r="GTR202" s="78"/>
      <c r="GTS202" s="78"/>
      <c r="GTT202" s="78"/>
      <c r="GTU202" s="78"/>
      <c r="GTV202" s="78"/>
      <c r="GTW202" s="78"/>
      <c r="GTX202" s="78"/>
      <c r="GTY202" s="78"/>
      <c r="GTZ202" s="78"/>
      <c r="GUA202" s="78"/>
      <c r="GUB202" s="78"/>
      <c r="GUC202" s="78"/>
      <c r="GUD202" s="78"/>
      <c r="GUE202" s="78"/>
      <c r="GUF202" s="78"/>
      <c r="GUG202" s="78"/>
      <c r="GUH202" s="78"/>
      <c r="GUI202" s="78"/>
      <c r="GUJ202" s="78"/>
      <c r="GUK202" s="78"/>
      <c r="GUL202" s="78"/>
      <c r="GUM202" s="78"/>
      <c r="GUN202" s="78"/>
      <c r="GUO202" s="78"/>
      <c r="GUP202" s="78"/>
      <c r="GUQ202" s="78"/>
      <c r="GUR202" s="78"/>
      <c r="GUS202" s="78"/>
      <c r="GUT202" s="78"/>
      <c r="GUU202" s="78"/>
      <c r="GUV202" s="78"/>
      <c r="GUW202" s="78"/>
      <c r="GUX202" s="78"/>
      <c r="GUY202" s="78"/>
      <c r="GUZ202" s="78"/>
      <c r="GVA202" s="78"/>
      <c r="GVB202" s="78"/>
      <c r="GVC202" s="78"/>
      <c r="GVD202" s="78"/>
      <c r="GVE202" s="78"/>
      <c r="GVF202" s="78"/>
      <c r="GVG202" s="78"/>
      <c r="GVH202" s="78"/>
      <c r="GVI202" s="78"/>
      <c r="GVJ202" s="78"/>
      <c r="GVK202" s="78"/>
      <c r="GVL202" s="78"/>
      <c r="GVM202" s="78"/>
      <c r="GVN202" s="78"/>
      <c r="GVO202" s="78"/>
      <c r="GVP202" s="78"/>
      <c r="GVQ202" s="78"/>
      <c r="GVR202" s="78"/>
      <c r="GVS202" s="78"/>
      <c r="GVT202" s="78"/>
      <c r="GVU202" s="78"/>
      <c r="GVV202" s="78"/>
      <c r="GVW202" s="78"/>
      <c r="GVX202" s="78"/>
      <c r="GVY202" s="78"/>
      <c r="GVZ202" s="78"/>
      <c r="GWA202" s="78"/>
      <c r="GWB202" s="78"/>
      <c r="GWC202" s="78"/>
      <c r="GWD202" s="78"/>
      <c r="GWE202" s="78"/>
      <c r="GWF202" s="78"/>
      <c r="GWG202" s="78"/>
      <c r="GWH202" s="78"/>
      <c r="GWI202" s="78"/>
      <c r="GWJ202" s="78"/>
      <c r="GWK202" s="78"/>
      <c r="GWL202" s="78"/>
      <c r="GWM202" s="78"/>
      <c r="GWN202" s="78"/>
      <c r="GWO202" s="78"/>
      <c r="GWP202" s="78"/>
      <c r="GWQ202" s="78"/>
      <c r="GWR202" s="78"/>
      <c r="GWS202" s="78"/>
      <c r="GWT202" s="78"/>
      <c r="GWU202" s="78"/>
      <c r="GWV202" s="78"/>
      <c r="GWW202" s="78"/>
      <c r="GWX202" s="78"/>
      <c r="GWY202" s="78"/>
      <c r="GWZ202" s="78"/>
      <c r="GXA202" s="78"/>
      <c r="GXB202" s="78"/>
      <c r="GXC202" s="78"/>
      <c r="GXD202" s="78"/>
      <c r="GXE202" s="78"/>
      <c r="GXF202" s="78"/>
      <c r="GXG202" s="78"/>
      <c r="GXH202" s="78"/>
      <c r="GXI202" s="78"/>
      <c r="GXJ202" s="78"/>
      <c r="GXK202" s="78"/>
      <c r="GXL202" s="78"/>
      <c r="GXM202" s="78"/>
      <c r="GXN202" s="78"/>
      <c r="GXO202" s="78"/>
      <c r="GXP202" s="78"/>
      <c r="GXQ202" s="78"/>
      <c r="GXR202" s="78"/>
      <c r="GXS202" s="78"/>
      <c r="GXT202" s="78"/>
      <c r="GXU202" s="78"/>
      <c r="GXV202" s="78"/>
      <c r="GXW202" s="78"/>
      <c r="GXX202" s="78"/>
      <c r="GXY202" s="78"/>
      <c r="GXZ202" s="78"/>
      <c r="GYA202" s="78"/>
      <c r="GYB202" s="78"/>
      <c r="GYC202" s="78"/>
      <c r="GYD202" s="78"/>
      <c r="GYE202" s="78"/>
      <c r="GYF202" s="78"/>
      <c r="GYG202" s="78"/>
      <c r="GYH202" s="78"/>
      <c r="GYI202" s="78"/>
      <c r="GYJ202" s="78"/>
      <c r="GYK202" s="78"/>
      <c r="GYL202" s="78"/>
      <c r="GYM202" s="78"/>
      <c r="GYN202" s="78"/>
      <c r="GYO202" s="78"/>
      <c r="GYP202" s="78"/>
      <c r="GYQ202" s="78"/>
      <c r="GYR202" s="78"/>
      <c r="GYS202" s="78"/>
      <c r="GYT202" s="78"/>
      <c r="GYU202" s="78"/>
      <c r="GYV202" s="78"/>
      <c r="GYW202" s="78"/>
      <c r="GYX202" s="78"/>
      <c r="GYY202" s="78"/>
      <c r="GYZ202" s="78"/>
      <c r="GZA202" s="78"/>
      <c r="GZB202" s="78"/>
      <c r="GZC202" s="78"/>
      <c r="GZD202" s="78"/>
      <c r="GZE202" s="78"/>
      <c r="GZF202" s="78"/>
      <c r="GZG202" s="78"/>
      <c r="GZH202" s="78"/>
      <c r="GZI202" s="78"/>
      <c r="GZJ202" s="78"/>
      <c r="GZK202" s="78"/>
      <c r="GZL202" s="78"/>
      <c r="GZM202" s="78"/>
      <c r="GZN202" s="78"/>
      <c r="GZO202" s="78"/>
      <c r="GZP202" s="78"/>
      <c r="GZQ202" s="78"/>
      <c r="GZR202" s="78"/>
      <c r="GZS202" s="78"/>
      <c r="GZT202" s="78"/>
      <c r="GZU202" s="78"/>
      <c r="GZV202" s="78"/>
      <c r="GZW202" s="78"/>
      <c r="GZX202" s="78"/>
      <c r="GZY202" s="78"/>
      <c r="GZZ202" s="78"/>
      <c r="HAA202" s="78"/>
      <c r="HAB202" s="78"/>
      <c r="HAC202" s="78"/>
      <c r="HAD202" s="78"/>
      <c r="HAE202" s="78"/>
      <c r="HAF202" s="78"/>
      <c r="HAG202" s="78"/>
      <c r="HAH202" s="78"/>
      <c r="HAI202" s="78"/>
      <c r="HAJ202" s="78"/>
      <c r="HAK202" s="78"/>
      <c r="HAL202" s="78"/>
      <c r="HAM202" s="78"/>
      <c r="HAN202" s="78"/>
      <c r="HAO202" s="78"/>
      <c r="HAP202" s="78"/>
      <c r="HAQ202" s="78"/>
      <c r="HAR202" s="78"/>
      <c r="HAS202" s="78"/>
      <c r="HAT202" s="78"/>
      <c r="HAU202" s="78"/>
      <c r="HAV202" s="78"/>
      <c r="HAW202" s="78"/>
      <c r="HAX202" s="78"/>
      <c r="HAY202" s="78"/>
      <c r="HAZ202" s="78"/>
      <c r="HBA202" s="78"/>
      <c r="HBB202" s="78"/>
      <c r="HBC202" s="78"/>
      <c r="HBD202" s="78"/>
      <c r="HBE202" s="78"/>
      <c r="HBF202" s="78"/>
      <c r="HBG202" s="78"/>
      <c r="HBH202" s="78"/>
      <c r="HBI202" s="78"/>
      <c r="HBJ202" s="78"/>
      <c r="HBK202" s="78"/>
      <c r="HBL202" s="78"/>
      <c r="HBM202" s="78"/>
      <c r="HBN202" s="78"/>
      <c r="HBO202" s="78"/>
      <c r="HBP202" s="78"/>
      <c r="HBQ202" s="78"/>
      <c r="HBR202" s="78"/>
      <c r="HBS202" s="78"/>
      <c r="HBT202" s="78"/>
      <c r="HBU202" s="78"/>
      <c r="HBV202" s="78"/>
      <c r="HBW202" s="78"/>
      <c r="HBX202" s="78"/>
      <c r="HBY202" s="78"/>
      <c r="HBZ202" s="78"/>
      <c r="HCA202" s="78"/>
      <c r="HCB202" s="78"/>
      <c r="HCC202" s="78"/>
      <c r="HCD202" s="78"/>
      <c r="HCE202" s="78"/>
      <c r="HCF202" s="78"/>
      <c r="HCG202" s="78"/>
      <c r="HCH202" s="78"/>
      <c r="HCI202" s="78"/>
      <c r="HCJ202" s="78"/>
      <c r="HCK202" s="78"/>
      <c r="HCL202" s="78"/>
      <c r="HCM202" s="78"/>
      <c r="HCN202" s="78"/>
      <c r="HCO202" s="78"/>
      <c r="HCP202" s="78"/>
      <c r="HCQ202" s="78"/>
      <c r="HCR202" s="78"/>
      <c r="HCS202" s="78"/>
      <c r="HCT202" s="78"/>
      <c r="HCU202" s="78"/>
      <c r="HCV202" s="78"/>
      <c r="HCW202" s="78"/>
      <c r="HCX202" s="78"/>
      <c r="HCY202" s="78"/>
      <c r="HCZ202" s="78"/>
      <c r="HDA202" s="78"/>
      <c r="HDB202" s="78"/>
      <c r="HDC202" s="78"/>
      <c r="HDD202" s="78"/>
      <c r="HDE202" s="78"/>
      <c r="HDF202" s="78"/>
      <c r="HDG202" s="78"/>
      <c r="HDH202" s="78"/>
      <c r="HDI202" s="78"/>
      <c r="HDJ202" s="78"/>
      <c r="HDK202" s="78"/>
      <c r="HDL202" s="78"/>
      <c r="HDM202" s="78"/>
      <c r="HDN202" s="78"/>
      <c r="HDO202" s="78"/>
      <c r="HDP202" s="78"/>
      <c r="HDQ202" s="78"/>
      <c r="HDR202" s="78"/>
      <c r="HDS202" s="78"/>
      <c r="HDT202" s="78"/>
      <c r="HDU202" s="78"/>
      <c r="HDV202" s="78"/>
      <c r="HDW202" s="78"/>
      <c r="HDX202" s="78"/>
      <c r="HDY202" s="78"/>
      <c r="HDZ202" s="78"/>
      <c r="HEA202" s="78"/>
      <c r="HEB202" s="78"/>
      <c r="HEC202" s="78"/>
      <c r="HED202" s="78"/>
      <c r="HEE202" s="78"/>
      <c r="HEF202" s="78"/>
      <c r="HEG202" s="78"/>
      <c r="HEH202" s="78"/>
      <c r="HEI202" s="78"/>
      <c r="HEJ202" s="78"/>
      <c r="HEK202" s="78"/>
      <c r="HEL202" s="78"/>
      <c r="HEM202" s="78"/>
      <c r="HEN202" s="78"/>
      <c r="HEO202" s="78"/>
      <c r="HEP202" s="78"/>
      <c r="HEQ202" s="78"/>
      <c r="HER202" s="78"/>
      <c r="HES202" s="78"/>
      <c r="HET202" s="78"/>
      <c r="HEU202" s="78"/>
      <c r="HEV202" s="78"/>
      <c r="HEW202" s="78"/>
      <c r="HEX202" s="78"/>
      <c r="HEY202" s="78"/>
      <c r="HEZ202" s="78"/>
      <c r="HFA202" s="78"/>
      <c r="HFB202" s="78"/>
      <c r="HFC202" s="78"/>
      <c r="HFD202" s="78"/>
      <c r="HFE202" s="78"/>
      <c r="HFF202" s="78"/>
      <c r="HFG202" s="78"/>
      <c r="HFH202" s="78"/>
      <c r="HFI202" s="78"/>
      <c r="HFJ202" s="78"/>
      <c r="HFK202" s="78"/>
      <c r="HFL202" s="78"/>
      <c r="HFM202" s="78"/>
      <c r="HFN202" s="78"/>
      <c r="HFO202" s="78"/>
      <c r="HFP202" s="78"/>
      <c r="HFQ202" s="78"/>
      <c r="HFR202" s="78"/>
      <c r="HFS202" s="78"/>
      <c r="HFT202" s="78"/>
      <c r="HFU202" s="78"/>
      <c r="HFV202" s="78"/>
      <c r="HFW202" s="78"/>
      <c r="HFX202" s="78"/>
      <c r="HFY202" s="78"/>
      <c r="HFZ202" s="78"/>
      <c r="HGA202" s="78"/>
      <c r="HGB202" s="78"/>
      <c r="HGC202" s="78"/>
      <c r="HGD202" s="78"/>
      <c r="HGE202" s="78"/>
      <c r="HGF202" s="78"/>
      <c r="HGG202" s="78"/>
      <c r="HGH202" s="78"/>
      <c r="HGI202" s="78"/>
      <c r="HGJ202" s="78"/>
      <c r="HGK202" s="78"/>
      <c r="HGL202" s="78"/>
      <c r="HGM202" s="78"/>
      <c r="HGN202" s="78"/>
      <c r="HGO202" s="78"/>
      <c r="HGP202" s="78"/>
      <c r="HGQ202" s="78"/>
      <c r="HGR202" s="78"/>
      <c r="HGS202" s="78"/>
      <c r="HGT202" s="78"/>
      <c r="HGU202" s="78"/>
      <c r="HGV202" s="78"/>
      <c r="HGW202" s="78"/>
      <c r="HGX202" s="78"/>
      <c r="HGY202" s="78"/>
      <c r="HGZ202" s="78"/>
      <c r="HHA202" s="78"/>
      <c r="HHB202" s="78"/>
      <c r="HHC202" s="78"/>
      <c r="HHD202" s="78"/>
      <c r="HHE202" s="78"/>
      <c r="HHF202" s="78"/>
      <c r="HHG202" s="78"/>
      <c r="HHH202" s="78"/>
      <c r="HHI202" s="78"/>
      <c r="HHJ202" s="78"/>
      <c r="HHK202" s="78"/>
      <c r="HHL202" s="78"/>
      <c r="HHM202" s="78"/>
      <c r="HHN202" s="78"/>
      <c r="HHO202" s="78"/>
      <c r="HHP202" s="78"/>
      <c r="HHQ202" s="78"/>
      <c r="HHR202" s="78"/>
      <c r="HHS202" s="78"/>
      <c r="HHT202" s="78"/>
      <c r="HHU202" s="78"/>
      <c r="HHV202" s="78"/>
      <c r="HHW202" s="78"/>
      <c r="HHX202" s="78"/>
      <c r="HHY202" s="78"/>
      <c r="HHZ202" s="78"/>
      <c r="HIA202" s="78"/>
      <c r="HIB202" s="78"/>
      <c r="HIC202" s="78"/>
      <c r="HID202" s="78"/>
      <c r="HIE202" s="78"/>
      <c r="HIF202" s="78"/>
      <c r="HIG202" s="78"/>
      <c r="HIH202" s="78"/>
      <c r="HII202" s="78"/>
      <c r="HIJ202" s="78"/>
      <c r="HIK202" s="78"/>
      <c r="HIL202" s="78"/>
      <c r="HIM202" s="78"/>
      <c r="HIN202" s="78"/>
      <c r="HIO202" s="78"/>
      <c r="HIP202" s="78"/>
      <c r="HIQ202" s="78"/>
      <c r="HIR202" s="78"/>
      <c r="HIS202" s="78"/>
      <c r="HIT202" s="78"/>
      <c r="HIU202" s="78"/>
      <c r="HIV202" s="78"/>
      <c r="HIW202" s="78"/>
      <c r="HIX202" s="78"/>
      <c r="HIY202" s="78"/>
      <c r="HIZ202" s="78"/>
      <c r="HJA202" s="78"/>
      <c r="HJB202" s="78"/>
      <c r="HJC202" s="78"/>
      <c r="HJD202" s="78"/>
      <c r="HJE202" s="78"/>
      <c r="HJF202" s="78"/>
      <c r="HJG202" s="78"/>
      <c r="HJH202" s="78"/>
      <c r="HJI202" s="78"/>
      <c r="HJJ202" s="78"/>
      <c r="HJK202" s="78"/>
      <c r="HJL202" s="78"/>
      <c r="HJM202" s="78"/>
      <c r="HJN202" s="78"/>
      <c r="HJO202" s="78"/>
      <c r="HJP202" s="78"/>
      <c r="HJQ202" s="78"/>
      <c r="HJR202" s="78"/>
      <c r="HJS202" s="78"/>
      <c r="HJT202" s="78"/>
      <c r="HJU202" s="78"/>
      <c r="HJV202" s="78"/>
      <c r="HJW202" s="78"/>
      <c r="HJX202" s="78"/>
      <c r="HJY202" s="78"/>
      <c r="HJZ202" s="78"/>
      <c r="HKA202" s="78"/>
      <c r="HKB202" s="78"/>
      <c r="HKC202" s="78"/>
      <c r="HKD202" s="78"/>
      <c r="HKE202" s="78"/>
      <c r="HKF202" s="78"/>
      <c r="HKG202" s="78"/>
      <c r="HKH202" s="78"/>
      <c r="HKI202" s="78"/>
      <c r="HKJ202" s="78"/>
      <c r="HKK202" s="78"/>
      <c r="HKL202" s="78"/>
      <c r="HKM202" s="78"/>
      <c r="HKN202" s="78"/>
      <c r="HKO202" s="78"/>
      <c r="HKP202" s="78"/>
      <c r="HKQ202" s="78"/>
      <c r="HKR202" s="78"/>
      <c r="HKS202" s="78"/>
      <c r="HKT202" s="78"/>
      <c r="HKU202" s="78"/>
      <c r="HKV202" s="78"/>
      <c r="HKW202" s="78"/>
      <c r="HKX202" s="78"/>
      <c r="HKY202" s="78"/>
      <c r="HKZ202" s="78"/>
      <c r="HLA202" s="78"/>
      <c r="HLB202" s="78"/>
      <c r="HLC202" s="78"/>
      <c r="HLD202" s="78"/>
      <c r="HLE202" s="78"/>
      <c r="HLF202" s="78"/>
      <c r="HLG202" s="78"/>
      <c r="HLH202" s="78"/>
      <c r="HLI202" s="78"/>
      <c r="HLJ202" s="78"/>
      <c r="HLK202" s="78"/>
      <c r="HLL202" s="78"/>
      <c r="HLM202" s="78"/>
      <c r="HLN202" s="78"/>
      <c r="HLO202" s="78"/>
      <c r="HLP202" s="78"/>
      <c r="HLQ202" s="78"/>
      <c r="HLR202" s="78"/>
      <c r="HLS202" s="78"/>
      <c r="HLT202" s="78"/>
      <c r="HLU202" s="78"/>
      <c r="HLV202" s="78"/>
      <c r="HLW202" s="78"/>
      <c r="HLX202" s="78"/>
      <c r="HLY202" s="78"/>
      <c r="HLZ202" s="78"/>
      <c r="HMA202" s="78"/>
      <c r="HMB202" s="78"/>
      <c r="HMC202" s="78"/>
      <c r="HMD202" s="78"/>
      <c r="HME202" s="78"/>
      <c r="HMF202" s="78"/>
      <c r="HMG202" s="78"/>
      <c r="HMH202" s="78"/>
      <c r="HMI202" s="78"/>
      <c r="HMJ202" s="78"/>
      <c r="HMK202" s="78"/>
      <c r="HML202" s="78"/>
      <c r="HMM202" s="78"/>
      <c r="HMN202" s="78"/>
      <c r="HMO202" s="78"/>
      <c r="HMP202" s="78"/>
      <c r="HMQ202" s="78"/>
      <c r="HMR202" s="78"/>
      <c r="HMS202" s="78"/>
      <c r="HMT202" s="78"/>
      <c r="HMU202" s="78"/>
      <c r="HMV202" s="78"/>
      <c r="HMW202" s="78"/>
      <c r="HMX202" s="78"/>
      <c r="HMY202" s="78"/>
      <c r="HMZ202" s="78"/>
      <c r="HNA202" s="78"/>
      <c r="HNB202" s="78"/>
      <c r="HNC202" s="78"/>
      <c r="HND202" s="78"/>
      <c r="HNE202" s="78"/>
      <c r="HNF202" s="78"/>
      <c r="HNG202" s="78"/>
      <c r="HNH202" s="78"/>
      <c r="HNI202" s="78"/>
      <c r="HNJ202" s="78"/>
      <c r="HNK202" s="78"/>
      <c r="HNL202" s="78"/>
      <c r="HNM202" s="78"/>
      <c r="HNN202" s="78"/>
      <c r="HNO202" s="78"/>
      <c r="HNP202" s="78"/>
      <c r="HNQ202" s="78"/>
      <c r="HNR202" s="78"/>
      <c r="HNS202" s="78"/>
      <c r="HNT202" s="78"/>
      <c r="HNU202" s="78"/>
      <c r="HNV202" s="78"/>
      <c r="HNW202" s="78"/>
      <c r="HNX202" s="78"/>
      <c r="HNY202" s="78"/>
      <c r="HNZ202" s="78"/>
      <c r="HOA202" s="78"/>
      <c r="HOB202" s="78"/>
      <c r="HOC202" s="78"/>
      <c r="HOD202" s="78"/>
      <c r="HOE202" s="78"/>
      <c r="HOF202" s="78"/>
      <c r="HOG202" s="78"/>
      <c r="HOH202" s="78"/>
      <c r="HOI202" s="78"/>
      <c r="HOJ202" s="78"/>
      <c r="HOK202" s="78"/>
      <c r="HOL202" s="78"/>
      <c r="HOM202" s="78"/>
      <c r="HON202" s="78"/>
      <c r="HOO202" s="78"/>
      <c r="HOP202" s="78"/>
      <c r="HOQ202" s="78"/>
      <c r="HOR202" s="78"/>
      <c r="HOS202" s="78"/>
      <c r="HOT202" s="78"/>
      <c r="HOU202" s="78"/>
      <c r="HOV202" s="78"/>
      <c r="HOW202" s="78"/>
      <c r="HOX202" s="78"/>
      <c r="HOY202" s="78"/>
      <c r="HOZ202" s="78"/>
      <c r="HPA202" s="78"/>
      <c r="HPB202" s="78"/>
      <c r="HPC202" s="78"/>
      <c r="HPD202" s="78"/>
      <c r="HPE202" s="78"/>
      <c r="HPF202" s="78"/>
      <c r="HPG202" s="78"/>
      <c r="HPH202" s="78"/>
      <c r="HPI202" s="78"/>
      <c r="HPJ202" s="78"/>
      <c r="HPK202" s="78"/>
      <c r="HPL202" s="78"/>
      <c r="HPM202" s="78"/>
      <c r="HPN202" s="78"/>
      <c r="HPO202" s="78"/>
      <c r="HPP202" s="78"/>
      <c r="HPQ202" s="78"/>
      <c r="HPR202" s="78"/>
      <c r="HPS202" s="78"/>
      <c r="HPT202" s="78"/>
      <c r="HPU202" s="78"/>
      <c r="HPV202" s="78"/>
      <c r="HPW202" s="78"/>
      <c r="HPX202" s="78"/>
      <c r="HPY202" s="78"/>
      <c r="HPZ202" s="78"/>
      <c r="HQA202" s="78"/>
      <c r="HQB202" s="78"/>
      <c r="HQC202" s="78"/>
      <c r="HQD202" s="78"/>
      <c r="HQE202" s="78"/>
      <c r="HQF202" s="78"/>
      <c r="HQG202" s="78"/>
      <c r="HQH202" s="78"/>
      <c r="HQI202" s="78"/>
      <c r="HQJ202" s="78"/>
      <c r="HQK202" s="78"/>
      <c r="HQL202" s="78"/>
      <c r="HQM202" s="78"/>
      <c r="HQN202" s="78"/>
      <c r="HQO202" s="78"/>
      <c r="HQP202" s="78"/>
      <c r="HQQ202" s="78"/>
      <c r="HQR202" s="78"/>
      <c r="HQS202" s="78"/>
      <c r="HQT202" s="78"/>
      <c r="HQU202" s="78"/>
      <c r="HQV202" s="78"/>
      <c r="HQW202" s="78"/>
      <c r="HQX202" s="78"/>
      <c r="HQY202" s="78"/>
      <c r="HQZ202" s="78"/>
      <c r="HRA202" s="78"/>
      <c r="HRB202" s="78"/>
      <c r="HRC202" s="78"/>
      <c r="HRD202" s="78"/>
      <c r="HRE202" s="78"/>
      <c r="HRF202" s="78"/>
      <c r="HRG202" s="78"/>
      <c r="HRH202" s="78"/>
      <c r="HRI202" s="78"/>
      <c r="HRJ202" s="78"/>
      <c r="HRK202" s="78"/>
      <c r="HRL202" s="78"/>
      <c r="HRM202" s="78"/>
      <c r="HRN202" s="78"/>
      <c r="HRO202" s="78"/>
      <c r="HRP202" s="78"/>
      <c r="HRQ202" s="78"/>
      <c r="HRR202" s="78"/>
      <c r="HRS202" s="78"/>
      <c r="HRT202" s="78"/>
      <c r="HRU202" s="78"/>
      <c r="HRV202" s="78"/>
      <c r="HRW202" s="78"/>
      <c r="HRX202" s="78"/>
      <c r="HRY202" s="78"/>
      <c r="HRZ202" s="78"/>
      <c r="HSA202" s="78"/>
      <c r="HSB202" s="78"/>
      <c r="HSC202" s="78"/>
      <c r="HSD202" s="78"/>
      <c r="HSE202" s="78"/>
      <c r="HSF202" s="78"/>
      <c r="HSG202" s="78"/>
      <c r="HSH202" s="78"/>
      <c r="HSI202" s="78"/>
      <c r="HSJ202" s="78"/>
      <c r="HSK202" s="78"/>
      <c r="HSL202" s="78"/>
      <c r="HSM202" s="78"/>
      <c r="HSN202" s="78"/>
      <c r="HSO202" s="78"/>
      <c r="HSP202" s="78"/>
      <c r="HSQ202" s="78"/>
      <c r="HSR202" s="78"/>
      <c r="HSS202" s="78"/>
      <c r="HST202" s="78"/>
      <c r="HSU202" s="78"/>
      <c r="HSV202" s="78"/>
      <c r="HSW202" s="78"/>
      <c r="HSX202" s="78"/>
      <c r="HSY202" s="78"/>
      <c r="HSZ202" s="78"/>
      <c r="HTA202" s="78"/>
      <c r="HTB202" s="78"/>
      <c r="HTC202" s="78"/>
      <c r="HTD202" s="78"/>
      <c r="HTE202" s="78"/>
      <c r="HTF202" s="78"/>
      <c r="HTG202" s="78"/>
      <c r="HTH202" s="78"/>
      <c r="HTI202" s="78"/>
      <c r="HTJ202" s="78"/>
      <c r="HTK202" s="78"/>
      <c r="HTL202" s="78"/>
      <c r="HTM202" s="78"/>
      <c r="HTN202" s="78"/>
      <c r="HTO202" s="78"/>
      <c r="HTP202" s="78"/>
      <c r="HTQ202" s="78"/>
      <c r="HTR202" s="78"/>
      <c r="HTS202" s="78"/>
      <c r="HTT202" s="78"/>
      <c r="HTU202" s="78"/>
      <c r="HTV202" s="78"/>
      <c r="HTW202" s="78"/>
      <c r="HTX202" s="78"/>
      <c r="HTY202" s="78"/>
      <c r="HTZ202" s="78"/>
      <c r="HUA202" s="78"/>
      <c r="HUB202" s="78"/>
      <c r="HUC202" s="78"/>
      <c r="HUD202" s="78"/>
      <c r="HUE202" s="78"/>
      <c r="HUF202" s="78"/>
      <c r="HUG202" s="78"/>
      <c r="HUH202" s="78"/>
      <c r="HUI202" s="78"/>
      <c r="HUJ202" s="78"/>
      <c r="HUK202" s="78"/>
      <c r="HUL202" s="78"/>
      <c r="HUM202" s="78"/>
      <c r="HUN202" s="78"/>
      <c r="HUO202" s="78"/>
      <c r="HUP202" s="78"/>
      <c r="HUQ202" s="78"/>
      <c r="HUR202" s="78"/>
      <c r="HUS202" s="78"/>
      <c r="HUT202" s="78"/>
      <c r="HUU202" s="78"/>
      <c r="HUV202" s="78"/>
      <c r="HUW202" s="78"/>
      <c r="HUX202" s="78"/>
      <c r="HUY202" s="78"/>
      <c r="HUZ202" s="78"/>
      <c r="HVA202" s="78"/>
      <c r="HVB202" s="78"/>
      <c r="HVC202" s="78"/>
      <c r="HVD202" s="78"/>
      <c r="HVE202" s="78"/>
      <c r="HVF202" s="78"/>
      <c r="HVG202" s="78"/>
      <c r="HVH202" s="78"/>
      <c r="HVI202" s="78"/>
      <c r="HVJ202" s="78"/>
      <c r="HVK202" s="78"/>
      <c r="HVL202" s="78"/>
      <c r="HVM202" s="78"/>
      <c r="HVN202" s="78"/>
      <c r="HVO202" s="78"/>
      <c r="HVP202" s="78"/>
      <c r="HVQ202" s="78"/>
      <c r="HVR202" s="78"/>
      <c r="HVS202" s="78"/>
      <c r="HVT202" s="78"/>
      <c r="HVU202" s="78"/>
      <c r="HVV202" s="78"/>
      <c r="HVW202" s="78"/>
      <c r="HVX202" s="78"/>
      <c r="HVY202" s="78"/>
      <c r="HVZ202" s="78"/>
      <c r="HWA202" s="78"/>
      <c r="HWB202" s="78"/>
      <c r="HWC202" s="78"/>
      <c r="HWD202" s="78"/>
      <c r="HWE202" s="78"/>
      <c r="HWF202" s="78"/>
      <c r="HWG202" s="78"/>
      <c r="HWH202" s="78"/>
      <c r="HWI202" s="78"/>
      <c r="HWJ202" s="78"/>
      <c r="HWK202" s="78"/>
      <c r="HWL202" s="78"/>
      <c r="HWM202" s="78"/>
      <c r="HWN202" s="78"/>
      <c r="HWO202" s="78"/>
      <c r="HWP202" s="78"/>
      <c r="HWQ202" s="78"/>
      <c r="HWR202" s="78"/>
      <c r="HWS202" s="78"/>
      <c r="HWT202" s="78"/>
      <c r="HWU202" s="78"/>
      <c r="HWV202" s="78"/>
      <c r="HWW202" s="78"/>
      <c r="HWX202" s="78"/>
      <c r="HWY202" s="78"/>
      <c r="HWZ202" s="78"/>
      <c r="HXA202" s="78"/>
      <c r="HXB202" s="78"/>
      <c r="HXC202" s="78"/>
      <c r="HXD202" s="78"/>
      <c r="HXE202" s="78"/>
      <c r="HXF202" s="78"/>
      <c r="HXG202" s="78"/>
      <c r="HXH202" s="78"/>
      <c r="HXI202" s="78"/>
      <c r="HXJ202" s="78"/>
      <c r="HXK202" s="78"/>
      <c r="HXL202" s="78"/>
      <c r="HXM202" s="78"/>
      <c r="HXN202" s="78"/>
      <c r="HXO202" s="78"/>
      <c r="HXP202" s="78"/>
      <c r="HXQ202" s="78"/>
      <c r="HXR202" s="78"/>
      <c r="HXS202" s="78"/>
      <c r="HXT202" s="78"/>
      <c r="HXU202" s="78"/>
      <c r="HXV202" s="78"/>
      <c r="HXW202" s="78"/>
      <c r="HXX202" s="78"/>
      <c r="HXY202" s="78"/>
      <c r="HXZ202" s="78"/>
      <c r="HYA202" s="78"/>
      <c r="HYB202" s="78"/>
      <c r="HYC202" s="78"/>
      <c r="HYD202" s="78"/>
      <c r="HYE202" s="78"/>
      <c r="HYF202" s="78"/>
      <c r="HYG202" s="78"/>
      <c r="HYH202" s="78"/>
      <c r="HYI202" s="78"/>
      <c r="HYJ202" s="78"/>
      <c r="HYK202" s="78"/>
      <c r="HYL202" s="78"/>
      <c r="HYM202" s="78"/>
      <c r="HYN202" s="78"/>
      <c r="HYO202" s="78"/>
      <c r="HYP202" s="78"/>
      <c r="HYQ202" s="78"/>
      <c r="HYR202" s="78"/>
      <c r="HYS202" s="78"/>
      <c r="HYT202" s="78"/>
      <c r="HYU202" s="78"/>
      <c r="HYV202" s="78"/>
      <c r="HYW202" s="78"/>
      <c r="HYX202" s="78"/>
      <c r="HYY202" s="78"/>
      <c r="HYZ202" s="78"/>
      <c r="HZA202" s="78"/>
      <c r="HZB202" s="78"/>
      <c r="HZC202" s="78"/>
      <c r="HZD202" s="78"/>
      <c r="HZE202" s="78"/>
      <c r="HZF202" s="78"/>
      <c r="HZG202" s="78"/>
      <c r="HZH202" s="78"/>
      <c r="HZI202" s="78"/>
      <c r="HZJ202" s="78"/>
      <c r="HZK202" s="78"/>
      <c r="HZL202" s="78"/>
      <c r="HZM202" s="78"/>
      <c r="HZN202" s="78"/>
      <c r="HZO202" s="78"/>
      <c r="HZP202" s="78"/>
      <c r="HZQ202" s="78"/>
      <c r="HZR202" s="78"/>
      <c r="HZS202" s="78"/>
      <c r="HZT202" s="78"/>
      <c r="HZU202" s="78"/>
      <c r="HZV202" s="78"/>
      <c r="HZW202" s="78"/>
      <c r="HZX202" s="78"/>
      <c r="HZY202" s="78"/>
      <c r="HZZ202" s="78"/>
      <c r="IAA202" s="78"/>
      <c r="IAB202" s="78"/>
      <c r="IAC202" s="78"/>
      <c r="IAD202" s="78"/>
      <c r="IAE202" s="78"/>
      <c r="IAF202" s="78"/>
      <c r="IAG202" s="78"/>
      <c r="IAH202" s="78"/>
      <c r="IAI202" s="78"/>
      <c r="IAJ202" s="78"/>
      <c r="IAK202" s="78"/>
      <c r="IAL202" s="78"/>
      <c r="IAM202" s="78"/>
      <c r="IAN202" s="78"/>
      <c r="IAO202" s="78"/>
      <c r="IAP202" s="78"/>
      <c r="IAQ202" s="78"/>
      <c r="IAR202" s="78"/>
      <c r="IAS202" s="78"/>
      <c r="IAT202" s="78"/>
      <c r="IAU202" s="78"/>
      <c r="IAV202" s="78"/>
      <c r="IAW202" s="78"/>
      <c r="IAX202" s="78"/>
      <c r="IAY202" s="78"/>
      <c r="IAZ202" s="78"/>
      <c r="IBA202" s="78"/>
      <c r="IBB202" s="78"/>
      <c r="IBC202" s="78"/>
      <c r="IBD202" s="78"/>
      <c r="IBE202" s="78"/>
      <c r="IBF202" s="78"/>
      <c r="IBG202" s="78"/>
      <c r="IBH202" s="78"/>
      <c r="IBI202" s="78"/>
      <c r="IBJ202" s="78"/>
      <c r="IBK202" s="78"/>
      <c r="IBL202" s="78"/>
      <c r="IBM202" s="78"/>
      <c r="IBN202" s="78"/>
      <c r="IBO202" s="78"/>
      <c r="IBP202" s="78"/>
      <c r="IBQ202" s="78"/>
      <c r="IBR202" s="78"/>
      <c r="IBS202" s="78"/>
      <c r="IBT202" s="78"/>
      <c r="IBU202" s="78"/>
      <c r="IBV202" s="78"/>
      <c r="IBW202" s="78"/>
      <c r="IBX202" s="78"/>
      <c r="IBY202" s="78"/>
      <c r="IBZ202" s="78"/>
      <c r="ICA202" s="78"/>
      <c r="ICB202" s="78"/>
      <c r="ICC202" s="78"/>
      <c r="ICD202" s="78"/>
      <c r="ICE202" s="78"/>
      <c r="ICF202" s="78"/>
      <c r="ICG202" s="78"/>
      <c r="ICH202" s="78"/>
      <c r="ICI202" s="78"/>
      <c r="ICJ202" s="78"/>
      <c r="ICK202" s="78"/>
      <c r="ICL202" s="78"/>
      <c r="ICM202" s="78"/>
      <c r="ICN202" s="78"/>
      <c r="ICO202" s="78"/>
      <c r="ICP202" s="78"/>
      <c r="ICQ202" s="78"/>
      <c r="ICR202" s="78"/>
      <c r="ICS202" s="78"/>
      <c r="ICT202" s="78"/>
      <c r="ICU202" s="78"/>
      <c r="ICV202" s="78"/>
      <c r="ICW202" s="78"/>
      <c r="ICX202" s="78"/>
      <c r="ICY202" s="78"/>
      <c r="ICZ202" s="78"/>
      <c r="IDA202" s="78"/>
      <c r="IDB202" s="78"/>
      <c r="IDC202" s="78"/>
      <c r="IDD202" s="78"/>
      <c r="IDE202" s="78"/>
      <c r="IDF202" s="78"/>
      <c r="IDG202" s="78"/>
      <c r="IDH202" s="78"/>
      <c r="IDI202" s="78"/>
      <c r="IDJ202" s="78"/>
      <c r="IDK202" s="78"/>
      <c r="IDL202" s="78"/>
      <c r="IDM202" s="78"/>
      <c r="IDN202" s="78"/>
      <c r="IDO202" s="78"/>
      <c r="IDP202" s="78"/>
      <c r="IDQ202" s="78"/>
      <c r="IDR202" s="78"/>
      <c r="IDS202" s="78"/>
      <c r="IDT202" s="78"/>
      <c r="IDU202" s="78"/>
      <c r="IDV202" s="78"/>
      <c r="IDW202" s="78"/>
      <c r="IDX202" s="78"/>
      <c r="IDY202" s="78"/>
      <c r="IDZ202" s="78"/>
      <c r="IEA202" s="78"/>
      <c r="IEB202" s="78"/>
      <c r="IEC202" s="78"/>
      <c r="IED202" s="78"/>
      <c r="IEE202" s="78"/>
      <c r="IEF202" s="78"/>
      <c r="IEG202" s="78"/>
      <c r="IEH202" s="78"/>
      <c r="IEI202" s="78"/>
      <c r="IEJ202" s="78"/>
      <c r="IEK202" s="78"/>
      <c r="IEL202" s="78"/>
      <c r="IEM202" s="78"/>
      <c r="IEN202" s="78"/>
      <c r="IEO202" s="78"/>
      <c r="IEP202" s="78"/>
      <c r="IEQ202" s="78"/>
      <c r="IER202" s="78"/>
      <c r="IES202" s="78"/>
      <c r="IET202" s="78"/>
      <c r="IEU202" s="78"/>
      <c r="IEV202" s="78"/>
      <c r="IEW202" s="78"/>
      <c r="IEX202" s="78"/>
      <c r="IEY202" s="78"/>
      <c r="IEZ202" s="78"/>
      <c r="IFA202" s="78"/>
      <c r="IFB202" s="78"/>
      <c r="IFC202" s="78"/>
      <c r="IFD202" s="78"/>
      <c r="IFE202" s="78"/>
      <c r="IFF202" s="78"/>
      <c r="IFG202" s="78"/>
      <c r="IFH202" s="78"/>
      <c r="IFI202" s="78"/>
      <c r="IFJ202" s="78"/>
      <c r="IFK202" s="78"/>
      <c r="IFL202" s="78"/>
      <c r="IFM202" s="78"/>
      <c r="IFN202" s="78"/>
      <c r="IFO202" s="78"/>
      <c r="IFP202" s="78"/>
      <c r="IFQ202" s="78"/>
      <c r="IFR202" s="78"/>
      <c r="IFS202" s="78"/>
      <c r="IFT202" s="78"/>
      <c r="IFU202" s="78"/>
      <c r="IFV202" s="78"/>
      <c r="IFW202" s="78"/>
      <c r="IFX202" s="78"/>
      <c r="IFY202" s="78"/>
      <c r="IFZ202" s="78"/>
      <c r="IGA202" s="78"/>
      <c r="IGB202" s="78"/>
      <c r="IGC202" s="78"/>
      <c r="IGD202" s="78"/>
      <c r="IGE202" s="78"/>
      <c r="IGF202" s="78"/>
      <c r="IGG202" s="78"/>
      <c r="IGH202" s="78"/>
      <c r="IGI202" s="78"/>
      <c r="IGJ202" s="78"/>
      <c r="IGK202" s="78"/>
      <c r="IGL202" s="78"/>
      <c r="IGM202" s="78"/>
      <c r="IGN202" s="78"/>
      <c r="IGO202" s="78"/>
      <c r="IGP202" s="78"/>
      <c r="IGQ202" s="78"/>
      <c r="IGR202" s="78"/>
      <c r="IGS202" s="78"/>
      <c r="IGT202" s="78"/>
      <c r="IGU202" s="78"/>
      <c r="IGV202" s="78"/>
      <c r="IGW202" s="78"/>
      <c r="IGX202" s="78"/>
      <c r="IGY202" s="78"/>
      <c r="IGZ202" s="78"/>
      <c r="IHA202" s="78"/>
      <c r="IHB202" s="78"/>
      <c r="IHC202" s="78"/>
      <c r="IHD202" s="78"/>
      <c r="IHE202" s="78"/>
      <c r="IHF202" s="78"/>
      <c r="IHG202" s="78"/>
      <c r="IHH202" s="78"/>
      <c r="IHI202" s="78"/>
      <c r="IHJ202" s="78"/>
      <c r="IHK202" s="78"/>
      <c r="IHL202" s="78"/>
      <c r="IHM202" s="78"/>
      <c r="IHN202" s="78"/>
      <c r="IHO202" s="78"/>
      <c r="IHP202" s="78"/>
      <c r="IHQ202" s="78"/>
      <c r="IHR202" s="78"/>
      <c r="IHS202" s="78"/>
      <c r="IHT202" s="78"/>
      <c r="IHU202" s="78"/>
      <c r="IHV202" s="78"/>
      <c r="IHW202" s="78"/>
      <c r="IHX202" s="78"/>
      <c r="IHY202" s="78"/>
      <c r="IHZ202" s="78"/>
      <c r="IIA202" s="78"/>
      <c r="IIB202" s="78"/>
      <c r="IIC202" s="78"/>
      <c r="IID202" s="78"/>
      <c r="IIE202" s="78"/>
      <c r="IIF202" s="78"/>
      <c r="IIG202" s="78"/>
      <c r="IIH202" s="78"/>
      <c r="III202" s="78"/>
      <c r="IIJ202" s="78"/>
      <c r="IIK202" s="78"/>
      <c r="IIL202" s="78"/>
      <c r="IIM202" s="78"/>
      <c r="IIN202" s="78"/>
      <c r="IIO202" s="78"/>
      <c r="IIP202" s="78"/>
      <c r="IIQ202" s="78"/>
      <c r="IIR202" s="78"/>
      <c r="IIS202" s="78"/>
      <c r="IIT202" s="78"/>
      <c r="IIU202" s="78"/>
      <c r="IIV202" s="78"/>
      <c r="IIW202" s="78"/>
      <c r="IIX202" s="78"/>
      <c r="IIY202" s="78"/>
      <c r="IIZ202" s="78"/>
      <c r="IJA202" s="78"/>
      <c r="IJB202" s="78"/>
      <c r="IJC202" s="78"/>
      <c r="IJD202" s="78"/>
      <c r="IJE202" s="78"/>
      <c r="IJF202" s="78"/>
      <c r="IJG202" s="78"/>
      <c r="IJH202" s="78"/>
      <c r="IJI202" s="78"/>
      <c r="IJJ202" s="78"/>
      <c r="IJK202" s="78"/>
      <c r="IJL202" s="78"/>
      <c r="IJM202" s="78"/>
      <c r="IJN202" s="78"/>
      <c r="IJO202" s="78"/>
      <c r="IJP202" s="78"/>
      <c r="IJQ202" s="78"/>
      <c r="IJR202" s="78"/>
      <c r="IJS202" s="78"/>
      <c r="IJT202" s="78"/>
      <c r="IJU202" s="78"/>
      <c r="IJV202" s="78"/>
      <c r="IJW202" s="78"/>
      <c r="IJX202" s="78"/>
      <c r="IJY202" s="78"/>
      <c r="IJZ202" s="78"/>
      <c r="IKA202" s="78"/>
      <c r="IKB202" s="78"/>
      <c r="IKC202" s="78"/>
      <c r="IKD202" s="78"/>
      <c r="IKE202" s="78"/>
      <c r="IKF202" s="78"/>
      <c r="IKG202" s="78"/>
      <c r="IKH202" s="78"/>
      <c r="IKI202" s="78"/>
      <c r="IKJ202" s="78"/>
      <c r="IKK202" s="78"/>
      <c r="IKL202" s="78"/>
      <c r="IKM202" s="78"/>
      <c r="IKN202" s="78"/>
      <c r="IKO202" s="78"/>
      <c r="IKP202" s="78"/>
      <c r="IKQ202" s="78"/>
      <c r="IKR202" s="78"/>
      <c r="IKS202" s="78"/>
      <c r="IKT202" s="78"/>
      <c r="IKU202" s="78"/>
      <c r="IKV202" s="78"/>
      <c r="IKW202" s="78"/>
      <c r="IKX202" s="78"/>
      <c r="IKY202" s="78"/>
      <c r="IKZ202" s="78"/>
      <c r="ILA202" s="78"/>
      <c r="ILB202" s="78"/>
      <c r="ILC202" s="78"/>
      <c r="ILD202" s="78"/>
      <c r="ILE202" s="78"/>
      <c r="ILF202" s="78"/>
      <c r="ILG202" s="78"/>
      <c r="ILH202" s="78"/>
      <c r="ILI202" s="78"/>
      <c r="ILJ202" s="78"/>
      <c r="ILK202" s="78"/>
      <c r="ILL202" s="78"/>
      <c r="ILM202" s="78"/>
      <c r="ILN202" s="78"/>
      <c r="ILO202" s="78"/>
      <c r="ILP202" s="78"/>
      <c r="ILQ202" s="78"/>
      <c r="ILR202" s="78"/>
      <c r="ILS202" s="78"/>
      <c r="ILT202" s="78"/>
      <c r="ILU202" s="78"/>
      <c r="ILV202" s="78"/>
      <c r="ILW202" s="78"/>
      <c r="ILX202" s="78"/>
      <c r="ILY202" s="78"/>
      <c r="ILZ202" s="78"/>
      <c r="IMA202" s="78"/>
      <c r="IMB202" s="78"/>
      <c r="IMC202" s="78"/>
      <c r="IMD202" s="78"/>
      <c r="IME202" s="78"/>
      <c r="IMF202" s="78"/>
      <c r="IMG202" s="78"/>
      <c r="IMH202" s="78"/>
      <c r="IMI202" s="78"/>
      <c r="IMJ202" s="78"/>
      <c r="IMK202" s="78"/>
      <c r="IML202" s="78"/>
      <c r="IMM202" s="78"/>
      <c r="IMN202" s="78"/>
      <c r="IMO202" s="78"/>
      <c r="IMP202" s="78"/>
      <c r="IMQ202" s="78"/>
      <c r="IMR202" s="78"/>
      <c r="IMS202" s="78"/>
      <c r="IMT202" s="78"/>
      <c r="IMU202" s="78"/>
      <c r="IMV202" s="78"/>
      <c r="IMW202" s="78"/>
      <c r="IMX202" s="78"/>
      <c r="IMY202" s="78"/>
      <c r="IMZ202" s="78"/>
      <c r="INA202" s="78"/>
      <c r="INB202" s="78"/>
      <c r="INC202" s="78"/>
      <c r="IND202" s="78"/>
      <c r="INE202" s="78"/>
      <c r="INF202" s="78"/>
      <c r="ING202" s="78"/>
      <c r="INH202" s="78"/>
      <c r="INI202" s="78"/>
      <c r="INJ202" s="78"/>
      <c r="INK202" s="78"/>
      <c r="INL202" s="78"/>
      <c r="INM202" s="78"/>
      <c r="INN202" s="78"/>
      <c r="INO202" s="78"/>
      <c r="INP202" s="78"/>
      <c r="INQ202" s="78"/>
      <c r="INR202" s="78"/>
      <c r="INS202" s="78"/>
      <c r="INT202" s="78"/>
      <c r="INU202" s="78"/>
      <c r="INV202" s="78"/>
      <c r="INW202" s="78"/>
      <c r="INX202" s="78"/>
      <c r="INY202" s="78"/>
      <c r="INZ202" s="78"/>
      <c r="IOA202" s="78"/>
      <c r="IOB202" s="78"/>
      <c r="IOC202" s="78"/>
      <c r="IOD202" s="78"/>
      <c r="IOE202" s="78"/>
      <c r="IOF202" s="78"/>
      <c r="IOG202" s="78"/>
      <c r="IOH202" s="78"/>
      <c r="IOI202" s="78"/>
      <c r="IOJ202" s="78"/>
      <c r="IOK202" s="78"/>
      <c r="IOL202" s="78"/>
      <c r="IOM202" s="78"/>
      <c r="ION202" s="78"/>
      <c r="IOO202" s="78"/>
      <c r="IOP202" s="78"/>
      <c r="IOQ202" s="78"/>
      <c r="IOR202" s="78"/>
      <c r="IOS202" s="78"/>
      <c r="IOT202" s="78"/>
      <c r="IOU202" s="78"/>
      <c r="IOV202" s="78"/>
      <c r="IOW202" s="78"/>
      <c r="IOX202" s="78"/>
      <c r="IOY202" s="78"/>
      <c r="IOZ202" s="78"/>
      <c r="IPA202" s="78"/>
      <c r="IPB202" s="78"/>
      <c r="IPC202" s="78"/>
      <c r="IPD202" s="78"/>
      <c r="IPE202" s="78"/>
      <c r="IPF202" s="78"/>
      <c r="IPG202" s="78"/>
      <c r="IPH202" s="78"/>
      <c r="IPI202" s="78"/>
      <c r="IPJ202" s="78"/>
      <c r="IPK202" s="78"/>
      <c r="IPL202" s="78"/>
      <c r="IPM202" s="78"/>
      <c r="IPN202" s="78"/>
      <c r="IPO202" s="78"/>
      <c r="IPP202" s="78"/>
      <c r="IPQ202" s="78"/>
      <c r="IPR202" s="78"/>
      <c r="IPS202" s="78"/>
      <c r="IPT202" s="78"/>
      <c r="IPU202" s="78"/>
      <c r="IPV202" s="78"/>
      <c r="IPW202" s="78"/>
      <c r="IPX202" s="78"/>
      <c r="IPY202" s="78"/>
      <c r="IPZ202" s="78"/>
      <c r="IQA202" s="78"/>
      <c r="IQB202" s="78"/>
      <c r="IQC202" s="78"/>
      <c r="IQD202" s="78"/>
      <c r="IQE202" s="78"/>
      <c r="IQF202" s="78"/>
      <c r="IQG202" s="78"/>
      <c r="IQH202" s="78"/>
      <c r="IQI202" s="78"/>
      <c r="IQJ202" s="78"/>
      <c r="IQK202" s="78"/>
      <c r="IQL202" s="78"/>
      <c r="IQM202" s="78"/>
      <c r="IQN202" s="78"/>
      <c r="IQO202" s="78"/>
      <c r="IQP202" s="78"/>
      <c r="IQQ202" s="78"/>
      <c r="IQR202" s="78"/>
      <c r="IQS202" s="78"/>
      <c r="IQT202" s="78"/>
      <c r="IQU202" s="78"/>
      <c r="IQV202" s="78"/>
      <c r="IQW202" s="78"/>
      <c r="IQX202" s="78"/>
      <c r="IQY202" s="78"/>
      <c r="IQZ202" s="78"/>
      <c r="IRA202" s="78"/>
      <c r="IRB202" s="78"/>
      <c r="IRC202" s="78"/>
      <c r="IRD202" s="78"/>
      <c r="IRE202" s="78"/>
      <c r="IRF202" s="78"/>
      <c r="IRG202" s="78"/>
      <c r="IRH202" s="78"/>
      <c r="IRI202" s="78"/>
      <c r="IRJ202" s="78"/>
      <c r="IRK202" s="78"/>
      <c r="IRL202" s="78"/>
      <c r="IRM202" s="78"/>
      <c r="IRN202" s="78"/>
      <c r="IRO202" s="78"/>
      <c r="IRP202" s="78"/>
      <c r="IRQ202" s="78"/>
      <c r="IRR202" s="78"/>
      <c r="IRS202" s="78"/>
      <c r="IRT202" s="78"/>
      <c r="IRU202" s="78"/>
      <c r="IRV202" s="78"/>
      <c r="IRW202" s="78"/>
      <c r="IRX202" s="78"/>
      <c r="IRY202" s="78"/>
      <c r="IRZ202" s="78"/>
      <c r="ISA202" s="78"/>
      <c r="ISB202" s="78"/>
      <c r="ISC202" s="78"/>
      <c r="ISD202" s="78"/>
      <c r="ISE202" s="78"/>
      <c r="ISF202" s="78"/>
      <c r="ISG202" s="78"/>
      <c r="ISH202" s="78"/>
      <c r="ISI202" s="78"/>
      <c r="ISJ202" s="78"/>
      <c r="ISK202" s="78"/>
      <c r="ISL202" s="78"/>
      <c r="ISM202" s="78"/>
      <c r="ISN202" s="78"/>
      <c r="ISO202" s="78"/>
      <c r="ISP202" s="78"/>
      <c r="ISQ202" s="78"/>
      <c r="ISR202" s="78"/>
      <c r="ISS202" s="78"/>
      <c r="IST202" s="78"/>
      <c r="ISU202" s="78"/>
      <c r="ISV202" s="78"/>
      <c r="ISW202" s="78"/>
      <c r="ISX202" s="78"/>
      <c r="ISY202" s="78"/>
      <c r="ISZ202" s="78"/>
      <c r="ITA202" s="78"/>
      <c r="ITB202" s="78"/>
      <c r="ITC202" s="78"/>
      <c r="ITD202" s="78"/>
      <c r="ITE202" s="78"/>
      <c r="ITF202" s="78"/>
      <c r="ITG202" s="78"/>
      <c r="ITH202" s="78"/>
      <c r="ITI202" s="78"/>
      <c r="ITJ202" s="78"/>
      <c r="ITK202" s="78"/>
      <c r="ITL202" s="78"/>
      <c r="ITM202" s="78"/>
      <c r="ITN202" s="78"/>
      <c r="ITO202" s="78"/>
      <c r="ITP202" s="78"/>
      <c r="ITQ202" s="78"/>
      <c r="ITR202" s="78"/>
      <c r="ITS202" s="78"/>
      <c r="ITT202" s="78"/>
      <c r="ITU202" s="78"/>
      <c r="ITV202" s="78"/>
      <c r="ITW202" s="78"/>
      <c r="ITX202" s="78"/>
      <c r="ITY202" s="78"/>
      <c r="ITZ202" s="78"/>
      <c r="IUA202" s="78"/>
      <c r="IUB202" s="78"/>
      <c r="IUC202" s="78"/>
      <c r="IUD202" s="78"/>
      <c r="IUE202" s="78"/>
      <c r="IUF202" s="78"/>
      <c r="IUG202" s="78"/>
      <c r="IUH202" s="78"/>
      <c r="IUI202" s="78"/>
      <c r="IUJ202" s="78"/>
      <c r="IUK202" s="78"/>
      <c r="IUL202" s="78"/>
      <c r="IUM202" s="78"/>
      <c r="IUN202" s="78"/>
      <c r="IUO202" s="78"/>
      <c r="IUP202" s="78"/>
      <c r="IUQ202" s="78"/>
      <c r="IUR202" s="78"/>
      <c r="IUS202" s="78"/>
      <c r="IUT202" s="78"/>
      <c r="IUU202" s="78"/>
      <c r="IUV202" s="78"/>
      <c r="IUW202" s="78"/>
      <c r="IUX202" s="78"/>
      <c r="IUY202" s="78"/>
      <c r="IUZ202" s="78"/>
      <c r="IVA202" s="78"/>
      <c r="IVB202" s="78"/>
      <c r="IVC202" s="78"/>
      <c r="IVD202" s="78"/>
      <c r="IVE202" s="78"/>
      <c r="IVF202" s="78"/>
      <c r="IVG202" s="78"/>
      <c r="IVH202" s="78"/>
      <c r="IVI202" s="78"/>
      <c r="IVJ202" s="78"/>
      <c r="IVK202" s="78"/>
      <c r="IVL202" s="78"/>
      <c r="IVM202" s="78"/>
      <c r="IVN202" s="78"/>
      <c r="IVO202" s="78"/>
      <c r="IVP202" s="78"/>
      <c r="IVQ202" s="78"/>
      <c r="IVR202" s="78"/>
      <c r="IVS202" s="78"/>
      <c r="IVT202" s="78"/>
      <c r="IVU202" s="78"/>
      <c r="IVV202" s="78"/>
      <c r="IVW202" s="78"/>
      <c r="IVX202" s="78"/>
      <c r="IVY202" s="78"/>
      <c r="IVZ202" s="78"/>
      <c r="IWA202" s="78"/>
      <c r="IWB202" s="78"/>
      <c r="IWC202" s="78"/>
      <c r="IWD202" s="78"/>
      <c r="IWE202" s="78"/>
      <c r="IWF202" s="78"/>
      <c r="IWG202" s="78"/>
      <c r="IWH202" s="78"/>
      <c r="IWI202" s="78"/>
      <c r="IWJ202" s="78"/>
      <c r="IWK202" s="78"/>
      <c r="IWL202" s="78"/>
      <c r="IWM202" s="78"/>
      <c r="IWN202" s="78"/>
      <c r="IWO202" s="78"/>
      <c r="IWP202" s="78"/>
      <c r="IWQ202" s="78"/>
      <c r="IWR202" s="78"/>
      <c r="IWS202" s="78"/>
      <c r="IWT202" s="78"/>
      <c r="IWU202" s="78"/>
      <c r="IWV202" s="78"/>
      <c r="IWW202" s="78"/>
      <c r="IWX202" s="78"/>
      <c r="IWY202" s="78"/>
      <c r="IWZ202" s="78"/>
      <c r="IXA202" s="78"/>
      <c r="IXB202" s="78"/>
      <c r="IXC202" s="78"/>
      <c r="IXD202" s="78"/>
      <c r="IXE202" s="78"/>
      <c r="IXF202" s="78"/>
      <c r="IXG202" s="78"/>
      <c r="IXH202" s="78"/>
      <c r="IXI202" s="78"/>
      <c r="IXJ202" s="78"/>
      <c r="IXK202" s="78"/>
      <c r="IXL202" s="78"/>
      <c r="IXM202" s="78"/>
      <c r="IXN202" s="78"/>
      <c r="IXO202" s="78"/>
      <c r="IXP202" s="78"/>
      <c r="IXQ202" s="78"/>
      <c r="IXR202" s="78"/>
      <c r="IXS202" s="78"/>
      <c r="IXT202" s="78"/>
      <c r="IXU202" s="78"/>
      <c r="IXV202" s="78"/>
      <c r="IXW202" s="78"/>
      <c r="IXX202" s="78"/>
      <c r="IXY202" s="78"/>
      <c r="IXZ202" s="78"/>
      <c r="IYA202" s="78"/>
      <c r="IYB202" s="78"/>
      <c r="IYC202" s="78"/>
      <c r="IYD202" s="78"/>
      <c r="IYE202" s="78"/>
      <c r="IYF202" s="78"/>
      <c r="IYG202" s="78"/>
      <c r="IYH202" s="78"/>
      <c r="IYI202" s="78"/>
      <c r="IYJ202" s="78"/>
      <c r="IYK202" s="78"/>
      <c r="IYL202" s="78"/>
      <c r="IYM202" s="78"/>
      <c r="IYN202" s="78"/>
      <c r="IYO202" s="78"/>
      <c r="IYP202" s="78"/>
      <c r="IYQ202" s="78"/>
      <c r="IYR202" s="78"/>
      <c r="IYS202" s="78"/>
      <c r="IYT202" s="78"/>
      <c r="IYU202" s="78"/>
      <c r="IYV202" s="78"/>
      <c r="IYW202" s="78"/>
      <c r="IYX202" s="78"/>
      <c r="IYY202" s="78"/>
      <c r="IYZ202" s="78"/>
      <c r="IZA202" s="78"/>
      <c r="IZB202" s="78"/>
      <c r="IZC202" s="78"/>
      <c r="IZD202" s="78"/>
      <c r="IZE202" s="78"/>
      <c r="IZF202" s="78"/>
      <c r="IZG202" s="78"/>
      <c r="IZH202" s="78"/>
      <c r="IZI202" s="78"/>
      <c r="IZJ202" s="78"/>
      <c r="IZK202" s="78"/>
      <c r="IZL202" s="78"/>
      <c r="IZM202" s="78"/>
      <c r="IZN202" s="78"/>
      <c r="IZO202" s="78"/>
      <c r="IZP202" s="78"/>
      <c r="IZQ202" s="78"/>
      <c r="IZR202" s="78"/>
      <c r="IZS202" s="78"/>
      <c r="IZT202" s="78"/>
      <c r="IZU202" s="78"/>
      <c r="IZV202" s="78"/>
      <c r="IZW202" s="78"/>
      <c r="IZX202" s="78"/>
      <c r="IZY202" s="78"/>
      <c r="IZZ202" s="78"/>
      <c r="JAA202" s="78"/>
      <c r="JAB202" s="78"/>
      <c r="JAC202" s="78"/>
      <c r="JAD202" s="78"/>
      <c r="JAE202" s="78"/>
      <c r="JAF202" s="78"/>
      <c r="JAG202" s="78"/>
      <c r="JAH202" s="78"/>
      <c r="JAI202" s="78"/>
      <c r="JAJ202" s="78"/>
      <c r="JAK202" s="78"/>
      <c r="JAL202" s="78"/>
      <c r="JAM202" s="78"/>
      <c r="JAN202" s="78"/>
      <c r="JAO202" s="78"/>
      <c r="JAP202" s="78"/>
      <c r="JAQ202" s="78"/>
      <c r="JAR202" s="78"/>
      <c r="JAS202" s="78"/>
      <c r="JAT202" s="78"/>
      <c r="JAU202" s="78"/>
      <c r="JAV202" s="78"/>
      <c r="JAW202" s="78"/>
      <c r="JAX202" s="78"/>
      <c r="JAY202" s="78"/>
      <c r="JAZ202" s="78"/>
      <c r="JBA202" s="78"/>
      <c r="JBB202" s="78"/>
      <c r="JBC202" s="78"/>
      <c r="JBD202" s="78"/>
      <c r="JBE202" s="78"/>
      <c r="JBF202" s="78"/>
      <c r="JBG202" s="78"/>
      <c r="JBH202" s="78"/>
      <c r="JBI202" s="78"/>
      <c r="JBJ202" s="78"/>
      <c r="JBK202" s="78"/>
      <c r="JBL202" s="78"/>
      <c r="JBM202" s="78"/>
      <c r="JBN202" s="78"/>
      <c r="JBO202" s="78"/>
      <c r="JBP202" s="78"/>
      <c r="JBQ202" s="78"/>
      <c r="JBR202" s="78"/>
      <c r="JBS202" s="78"/>
      <c r="JBT202" s="78"/>
      <c r="JBU202" s="78"/>
      <c r="JBV202" s="78"/>
      <c r="JBW202" s="78"/>
      <c r="JBX202" s="78"/>
      <c r="JBY202" s="78"/>
      <c r="JBZ202" s="78"/>
      <c r="JCA202" s="78"/>
      <c r="JCB202" s="78"/>
      <c r="JCC202" s="78"/>
      <c r="JCD202" s="78"/>
      <c r="JCE202" s="78"/>
      <c r="JCF202" s="78"/>
      <c r="JCG202" s="78"/>
      <c r="JCH202" s="78"/>
      <c r="JCI202" s="78"/>
      <c r="JCJ202" s="78"/>
      <c r="JCK202" s="78"/>
      <c r="JCL202" s="78"/>
      <c r="JCM202" s="78"/>
      <c r="JCN202" s="78"/>
      <c r="JCO202" s="78"/>
      <c r="JCP202" s="78"/>
      <c r="JCQ202" s="78"/>
      <c r="JCR202" s="78"/>
      <c r="JCS202" s="78"/>
      <c r="JCT202" s="78"/>
      <c r="JCU202" s="78"/>
      <c r="JCV202" s="78"/>
      <c r="JCW202" s="78"/>
      <c r="JCX202" s="78"/>
      <c r="JCY202" s="78"/>
      <c r="JCZ202" s="78"/>
      <c r="JDA202" s="78"/>
      <c r="JDB202" s="78"/>
      <c r="JDC202" s="78"/>
      <c r="JDD202" s="78"/>
      <c r="JDE202" s="78"/>
      <c r="JDF202" s="78"/>
      <c r="JDG202" s="78"/>
      <c r="JDH202" s="78"/>
      <c r="JDI202" s="78"/>
      <c r="JDJ202" s="78"/>
      <c r="JDK202" s="78"/>
      <c r="JDL202" s="78"/>
      <c r="JDM202" s="78"/>
      <c r="JDN202" s="78"/>
      <c r="JDO202" s="78"/>
      <c r="JDP202" s="78"/>
      <c r="JDQ202" s="78"/>
      <c r="JDR202" s="78"/>
      <c r="JDS202" s="78"/>
      <c r="JDT202" s="78"/>
      <c r="JDU202" s="78"/>
      <c r="JDV202" s="78"/>
      <c r="JDW202" s="78"/>
      <c r="JDX202" s="78"/>
      <c r="JDY202" s="78"/>
      <c r="JDZ202" s="78"/>
      <c r="JEA202" s="78"/>
      <c r="JEB202" s="78"/>
      <c r="JEC202" s="78"/>
      <c r="JED202" s="78"/>
      <c r="JEE202" s="78"/>
      <c r="JEF202" s="78"/>
      <c r="JEG202" s="78"/>
      <c r="JEH202" s="78"/>
      <c r="JEI202" s="78"/>
      <c r="JEJ202" s="78"/>
      <c r="JEK202" s="78"/>
      <c r="JEL202" s="78"/>
      <c r="JEM202" s="78"/>
      <c r="JEN202" s="78"/>
      <c r="JEO202" s="78"/>
      <c r="JEP202" s="78"/>
      <c r="JEQ202" s="78"/>
      <c r="JER202" s="78"/>
      <c r="JES202" s="78"/>
      <c r="JET202" s="78"/>
      <c r="JEU202" s="78"/>
      <c r="JEV202" s="78"/>
      <c r="JEW202" s="78"/>
      <c r="JEX202" s="78"/>
      <c r="JEY202" s="78"/>
      <c r="JEZ202" s="78"/>
      <c r="JFA202" s="78"/>
      <c r="JFB202" s="78"/>
      <c r="JFC202" s="78"/>
      <c r="JFD202" s="78"/>
      <c r="JFE202" s="78"/>
      <c r="JFF202" s="78"/>
      <c r="JFG202" s="78"/>
      <c r="JFH202" s="78"/>
      <c r="JFI202" s="78"/>
      <c r="JFJ202" s="78"/>
      <c r="JFK202" s="78"/>
      <c r="JFL202" s="78"/>
      <c r="JFM202" s="78"/>
      <c r="JFN202" s="78"/>
      <c r="JFO202" s="78"/>
      <c r="JFP202" s="78"/>
      <c r="JFQ202" s="78"/>
      <c r="JFR202" s="78"/>
      <c r="JFS202" s="78"/>
      <c r="JFT202" s="78"/>
      <c r="JFU202" s="78"/>
      <c r="JFV202" s="78"/>
      <c r="JFW202" s="78"/>
      <c r="JFX202" s="78"/>
      <c r="JFY202" s="78"/>
      <c r="JFZ202" s="78"/>
      <c r="JGA202" s="78"/>
      <c r="JGB202" s="78"/>
      <c r="JGC202" s="78"/>
      <c r="JGD202" s="78"/>
      <c r="JGE202" s="78"/>
      <c r="JGF202" s="78"/>
      <c r="JGG202" s="78"/>
      <c r="JGH202" s="78"/>
      <c r="JGI202" s="78"/>
      <c r="JGJ202" s="78"/>
      <c r="JGK202" s="78"/>
      <c r="JGL202" s="78"/>
      <c r="JGM202" s="78"/>
      <c r="JGN202" s="78"/>
      <c r="JGO202" s="78"/>
      <c r="JGP202" s="78"/>
      <c r="JGQ202" s="78"/>
      <c r="JGR202" s="78"/>
      <c r="JGS202" s="78"/>
      <c r="JGT202" s="78"/>
      <c r="JGU202" s="78"/>
      <c r="JGV202" s="78"/>
      <c r="JGW202" s="78"/>
      <c r="JGX202" s="78"/>
      <c r="JGY202" s="78"/>
      <c r="JGZ202" s="78"/>
      <c r="JHA202" s="78"/>
      <c r="JHB202" s="78"/>
      <c r="JHC202" s="78"/>
      <c r="JHD202" s="78"/>
      <c r="JHE202" s="78"/>
      <c r="JHF202" s="78"/>
      <c r="JHG202" s="78"/>
      <c r="JHH202" s="78"/>
      <c r="JHI202" s="78"/>
      <c r="JHJ202" s="78"/>
      <c r="JHK202" s="78"/>
      <c r="JHL202" s="78"/>
      <c r="JHM202" s="78"/>
      <c r="JHN202" s="78"/>
      <c r="JHO202" s="78"/>
      <c r="JHP202" s="78"/>
      <c r="JHQ202" s="78"/>
      <c r="JHR202" s="78"/>
      <c r="JHS202" s="78"/>
      <c r="JHT202" s="78"/>
      <c r="JHU202" s="78"/>
      <c r="JHV202" s="78"/>
      <c r="JHW202" s="78"/>
      <c r="JHX202" s="78"/>
      <c r="JHY202" s="78"/>
      <c r="JHZ202" s="78"/>
      <c r="JIA202" s="78"/>
      <c r="JIB202" s="78"/>
      <c r="JIC202" s="78"/>
      <c r="JID202" s="78"/>
      <c r="JIE202" s="78"/>
      <c r="JIF202" s="78"/>
      <c r="JIG202" s="78"/>
      <c r="JIH202" s="78"/>
      <c r="JII202" s="78"/>
      <c r="JIJ202" s="78"/>
      <c r="JIK202" s="78"/>
      <c r="JIL202" s="78"/>
      <c r="JIM202" s="78"/>
      <c r="JIN202" s="78"/>
      <c r="JIO202" s="78"/>
      <c r="JIP202" s="78"/>
      <c r="JIQ202" s="78"/>
      <c r="JIR202" s="78"/>
      <c r="JIS202" s="78"/>
      <c r="JIT202" s="78"/>
      <c r="JIU202" s="78"/>
      <c r="JIV202" s="78"/>
      <c r="JIW202" s="78"/>
      <c r="JIX202" s="78"/>
      <c r="JIY202" s="78"/>
      <c r="JIZ202" s="78"/>
      <c r="JJA202" s="78"/>
      <c r="JJB202" s="78"/>
      <c r="JJC202" s="78"/>
      <c r="JJD202" s="78"/>
      <c r="JJE202" s="78"/>
      <c r="JJF202" s="78"/>
      <c r="JJG202" s="78"/>
      <c r="JJH202" s="78"/>
      <c r="JJI202" s="78"/>
      <c r="JJJ202" s="78"/>
      <c r="JJK202" s="78"/>
      <c r="JJL202" s="78"/>
      <c r="JJM202" s="78"/>
      <c r="JJN202" s="78"/>
      <c r="JJO202" s="78"/>
      <c r="JJP202" s="78"/>
      <c r="JJQ202" s="78"/>
      <c r="JJR202" s="78"/>
      <c r="JJS202" s="78"/>
      <c r="JJT202" s="78"/>
      <c r="JJU202" s="78"/>
      <c r="JJV202" s="78"/>
      <c r="JJW202" s="78"/>
      <c r="JJX202" s="78"/>
      <c r="JJY202" s="78"/>
      <c r="JJZ202" s="78"/>
      <c r="JKA202" s="78"/>
      <c r="JKB202" s="78"/>
      <c r="JKC202" s="78"/>
      <c r="JKD202" s="78"/>
      <c r="JKE202" s="78"/>
      <c r="JKF202" s="78"/>
      <c r="JKG202" s="78"/>
      <c r="JKH202" s="78"/>
      <c r="JKI202" s="78"/>
      <c r="JKJ202" s="78"/>
      <c r="JKK202" s="78"/>
      <c r="JKL202" s="78"/>
      <c r="JKM202" s="78"/>
      <c r="JKN202" s="78"/>
      <c r="JKO202" s="78"/>
      <c r="JKP202" s="78"/>
      <c r="JKQ202" s="78"/>
      <c r="JKR202" s="78"/>
      <c r="JKS202" s="78"/>
      <c r="JKT202" s="78"/>
      <c r="JKU202" s="78"/>
      <c r="JKV202" s="78"/>
      <c r="JKW202" s="78"/>
      <c r="JKX202" s="78"/>
      <c r="JKY202" s="78"/>
      <c r="JKZ202" s="78"/>
      <c r="JLA202" s="78"/>
      <c r="JLB202" s="78"/>
      <c r="JLC202" s="78"/>
      <c r="JLD202" s="78"/>
      <c r="JLE202" s="78"/>
      <c r="JLF202" s="78"/>
      <c r="JLG202" s="78"/>
      <c r="JLH202" s="78"/>
      <c r="JLI202" s="78"/>
      <c r="JLJ202" s="78"/>
      <c r="JLK202" s="78"/>
      <c r="JLL202" s="78"/>
      <c r="JLM202" s="78"/>
      <c r="JLN202" s="78"/>
      <c r="JLO202" s="78"/>
      <c r="JLP202" s="78"/>
      <c r="JLQ202" s="78"/>
      <c r="JLR202" s="78"/>
      <c r="JLS202" s="78"/>
      <c r="JLT202" s="78"/>
      <c r="JLU202" s="78"/>
      <c r="JLV202" s="78"/>
      <c r="JLW202" s="78"/>
      <c r="JLX202" s="78"/>
      <c r="JLY202" s="78"/>
      <c r="JLZ202" s="78"/>
      <c r="JMA202" s="78"/>
      <c r="JMB202" s="78"/>
      <c r="JMC202" s="78"/>
      <c r="JMD202" s="78"/>
      <c r="JME202" s="78"/>
      <c r="JMF202" s="78"/>
      <c r="JMG202" s="78"/>
      <c r="JMH202" s="78"/>
      <c r="JMI202" s="78"/>
      <c r="JMJ202" s="78"/>
      <c r="JMK202" s="78"/>
      <c r="JML202" s="78"/>
      <c r="JMM202" s="78"/>
      <c r="JMN202" s="78"/>
      <c r="JMO202" s="78"/>
      <c r="JMP202" s="78"/>
      <c r="JMQ202" s="78"/>
      <c r="JMR202" s="78"/>
      <c r="JMS202" s="78"/>
      <c r="JMT202" s="78"/>
      <c r="JMU202" s="78"/>
      <c r="JMV202" s="78"/>
      <c r="JMW202" s="78"/>
      <c r="JMX202" s="78"/>
      <c r="JMY202" s="78"/>
      <c r="JMZ202" s="78"/>
      <c r="JNA202" s="78"/>
      <c r="JNB202" s="78"/>
      <c r="JNC202" s="78"/>
      <c r="JND202" s="78"/>
      <c r="JNE202" s="78"/>
      <c r="JNF202" s="78"/>
      <c r="JNG202" s="78"/>
      <c r="JNH202" s="78"/>
      <c r="JNI202" s="78"/>
      <c r="JNJ202" s="78"/>
      <c r="JNK202" s="78"/>
      <c r="JNL202" s="78"/>
      <c r="JNM202" s="78"/>
      <c r="JNN202" s="78"/>
      <c r="JNO202" s="78"/>
      <c r="JNP202" s="78"/>
      <c r="JNQ202" s="78"/>
      <c r="JNR202" s="78"/>
      <c r="JNS202" s="78"/>
      <c r="JNT202" s="78"/>
      <c r="JNU202" s="78"/>
      <c r="JNV202" s="78"/>
      <c r="JNW202" s="78"/>
      <c r="JNX202" s="78"/>
      <c r="JNY202" s="78"/>
      <c r="JNZ202" s="78"/>
      <c r="JOA202" s="78"/>
      <c r="JOB202" s="78"/>
      <c r="JOC202" s="78"/>
      <c r="JOD202" s="78"/>
      <c r="JOE202" s="78"/>
      <c r="JOF202" s="78"/>
      <c r="JOG202" s="78"/>
      <c r="JOH202" s="78"/>
      <c r="JOI202" s="78"/>
      <c r="JOJ202" s="78"/>
      <c r="JOK202" s="78"/>
      <c r="JOL202" s="78"/>
      <c r="JOM202" s="78"/>
      <c r="JON202" s="78"/>
      <c r="JOO202" s="78"/>
      <c r="JOP202" s="78"/>
      <c r="JOQ202" s="78"/>
      <c r="JOR202" s="78"/>
      <c r="JOS202" s="78"/>
      <c r="JOT202" s="78"/>
      <c r="JOU202" s="78"/>
      <c r="JOV202" s="78"/>
      <c r="JOW202" s="78"/>
      <c r="JOX202" s="78"/>
      <c r="JOY202" s="78"/>
      <c r="JOZ202" s="78"/>
      <c r="JPA202" s="78"/>
      <c r="JPB202" s="78"/>
      <c r="JPC202" s="78"/>
      <c r="JPD202" s="78"/>
      <c r="JPE202" s="78"/>
      <c r="JPF202" s="78"/>
      <c r="JPG202" s="78"/>
      <c r="JPH202" s="78"/>
      <c r="JPI202" s="78"/>
      <c r="JPJ202" s="78"/>
      <c r="JPK202" s="78"/>
      <c r="JPL202" s="78"/>
      <c r="JPM202" s="78"/>
      <c r="JPN202" s="78"/>
      <c r="JPO202" s="78"/>
      <c r="JPP202" s="78"/>
      <c r="JPQ202" s="78"/>
      <c r="JPR202" s="78"/>
      <c r="JPS202" s="78"/>
      <c r="JPT202" s="78"/>
      <c r="JPU202" s="78"/>
      <c r="JPV202" s="78"/>
      <c r="JPW202" s="78"/>
      <c r="JPX202" s="78"/>
      <c r="JPY202" s="78"/>
      <c r="JPZ202" s="78"/>
      <c r="JQA202" s="78"/>
      <c r="JQB202" s="78"/>
      <c r="JQC202" s="78"/>
      <c r="JQD202" s="78"/>
      <c r="JQE202" s="78"/>
      <c r="JQF202" s="78"/>
      <c r="JQG202" s="78"/>
      <c r="JQH202" s="78"/>
      <c r="JQI202" s="78"/>
      <c r="JQJ202" s="78"/>
      <c r="JQK202" s="78"/>
      <c r="JQL202" s="78"/>
      <c r="JQM202" s="78"/>
      <c r="JQN202" s="78"/>
      <c r="JQO202" s="78"/>
      <c r="JQP202" s="78"/>
      <c r="JQQ202" s="78"/>
      <c r="JQR202" s="78"/>
      <c r="JQS202" s="78"/>
      <c r="JQT202" s="78"/>
      <c r="JQU202" s="78"/>
      <c r="JQV202" s="78"/>
      <c r="JQW202" s="78"/>
      <c r="JQX202" s="78"/>
      <c r="JQY202" s="78"/>
      <c r="JQZ202" s="78"/>
      <c r="JRA202" s="78"/>
      <c r="JRB202" s="78"/>
      <c r="JRC202" s="78"/>
      <c r="JRD202" s="78"/>
      <c r="JRE202" s="78"/>
      <c r="JRF202" s="78"/>
      <c r="JRG202" s="78"/>
      <c r="JRH202" s="78"/>
      <c r="JRI202" s="78"/>
      <c r="JRJ202" s="78"/>
      <c r="JRK202" s="78"/>
      <c r="JRL202" s="78"/>
      <c r="JRM202" s="78"/>
      <c r="JRN202" s="78"/>
      <c r="JRO202" s="78"/>
      <c r="JRP202" s="78"/>
      <c r="JRQ202" s="78"/>
      <c r="JRR202" s="78"/>
      <c r="JRS202" s="78"/>
      <c r="JRT202" s="78"/>
      <c r="JRU202" s="78"/>
      <c r="JRV202" s="78"/>
      <c r="JRW202" s="78"/>
      <c r="JRX202" s="78"/>
      <c r="JRY202" s="78"/>
      <c r="JRZ202" s="78"/>
      <c r="JSA202" s="78"/>
      <c r="JSB202" s="78"/>
      <c r="JSC202" s="78"/>
      <c r="JSD202" s="78"/>
      <c r="JSE202" s="78"/>
      <c r="JSF202" s="78"/>
      <c r="JSG202" s="78"/>
      <c r="JSH202" s="78"/>
      <c r="JSI202" s="78"/>
      <c r="JSJ202" s="78"/>
      <c r="JSK202" s="78"/>
      <c r="JSL202" s="78"/>
      <c r="JSM202" s="78"/>
      <c r="JSN202" s="78"/>
      <c r="JSO202" s="78"/>
      <c r="JSP202" s="78"/>
      <c r="JSQ202" s="78"/>
      <c r="JSR202" s="78"/>
      <c r="JSS202" s="78"/>
      <c r="JST202" s="78"/>
      <c r="JSU202" s="78"/>
      <c r="JSV202" s="78"/>
      <c r="JSW202" s="78"/>
      <c r="JSX202" s="78"/>
      <c r="JSY202" s="78"/>
      <c r="JSZ202" s="78"/>
      <c r="JTA202" s="78"/>
      <c r="JTB202" s="78"/>
      <c r="JTC202" s="78"/>
      <c r="JTD202" s="78"/>
      <c r="JTE202" s="78"/>
      <c r="JTF202" s="78"/>
      <c r="JTG202" s="78"/>
      <c r="JTH202" s="78"/>
      <c r="JTI202" s="78"/>
      <c r="JTJ202" s="78"/>
      <c r="JTK202" s="78"/>
      <c r="JTL202" s="78"/>
      <c r="JTM202" s="78"/>
      <c r="JTN202" s="78"/>
      <c r="JTO202" s="78"/>
      <c r="JTP202" s="78"/>
      <c r="JTQ202" s="78"/>
      <c r="JTR202" s="78"/>
      <c r="JTS202" s="78"/>
      <c r="JTT202" s="78"/>
      <c r="JTU202" s="78"/>
      <c r="JTV202" s="78"/>
      <c r="JTW202" s="78"/>
      <c r="JTX202" s="78"/>
      <c r="JTY202" s="78"/>
      <c r="JTZ202" s="78"/>
      <c r="JUA202" s="78"/>
      <c r="JUB202" s="78"/>
      <c r="JUC202" s="78"/>
      <c r="JUD202" s="78"/>
      <c r="JUE202" s="78"/>
      <c r="JUF202" s="78"/>
      <c r="JUG202" s="78"/>
      <c r="JUH202" s="78"/>
      <c r="JUI202" s="78"/>
      <c r="JUJ202" s="78"/>
      <c r="JUK202" s="78"/>
      <c r="JUL202" s="78"/>
      <c r="JUM202" s="78"/>
      <c r="JUN202" s="78"/>
      <c r="JUO202" s="78"/>
      <c r="JUP202" s="78"/>
      <c r="JUQ202" s="78"/>
      <c r="JUR202" s="78"/>
      <c r="JUS202" s="78"/>
      <c r="JUT202" s="78"/>
      <c r="JUU202" s="78"/>
      <c r="JUV202" s="78"/>
      <c r="JUW202" s="78"/>
      <c r="JUX202" s="78"/>
      <c r="JUY202" s="78"/>
      <c r="JUZ202" s="78"/>
      <c r="JVA202" s="78"/>
      <c r="JVB202" s="78"/>
      <c r="JVC202" s="78"/>
      <c r="JVD202" s="78"/>
      <c r="JVE202" s="78"/>
      <c r="JVF202" s="78"/>
      <c r="JVG202" s="78"/>
      <c r="JVH202" s="78"/>
      <c r="JVI202" s="78"/>
      <c r="JVJ202" s="78"/>
      <c r="JVK202" s="78"/>
      <c r="JVL202" s="78"/>
      <c r="JVM202" s="78"/>
      <c r="JVN202" s="78"/>
      <c r="JVO202" s="78"/>
      <c r="JVP202" s="78"/>
      <c r="JVQ202" s="78"/>
      <c r="JVR202" s="78"/>
      <c r="JVS202" s="78"/>
      <c r="JVT202" s="78"/>
      <c r="JVU202" s="78"/>
      <c r="JVV202" s="78"/>
      <c r="JVW202" s="78"/>
      <c r="JVX202" s="78"/>
      <c r="JVY202" s="78"/>
      <c r="JVZ202" s="78"/>
      <c r="JWA202" s="78"/>
      <c r="JWB202" s="78"/>
      <c r="JWC202" s="78"/>
      <c r="JWD202" s="78"/>
      <c r="JWE202" s="78"/>
      <c r="JWF202" s="78"/>
      <c r="JWG202" s="78"/>
      <c r="JWH202" s="78"/>
      <c r="JWI202" s="78"/>
      <c r="JWJ202" s="78"/>
      <c r="JWK202" s="78"/>
      <c r="JWL202" s="78"/>
      <c r="JWM202" s="78"/>
      <c r="JWN202" s="78"/>
      <c r="JWO202" s="78"/>
      <c r="JWP202" s="78"/>
      <c r="JWQ202" s="78"/>
      <c r="JWR202" s="78"/>
      <c r="JWS202" s="78"/>
      <c r="JWT202" s="78"/>
      <c r="JWU202" s="78"/>
      <c r="JWV202" s="78"/>
      <c r="JWW202" s="78"/>
      <c r="JWX202" s="78"/>
      <c r="JWY202" s="78"/>
      <c r="JWZ202" s="78"/>
      <c r="JXA202" s="78"/>
      <c r="JXB202" s="78"/>
      <c r="JXC202" s="78"/>
      <c r="JXD202" s="78"/>
      <c r="JXE202" s="78"/>
      <c r="JXF202" s="78"/>
      <c r="JXG202" s="78"/>
      <c r="JXH202" s="78"/>
      <c r="JXI202" s="78"/>
      <c r="JXJ202" s="78"/>
      <c r="JXK202" s="78"/>
      <c r="JXL202" s="78"/>
      <c r="JXM202" s="78"/>
      <c r="JXN202" s="78"/>
      <c r="JXO202" s="78"/>
      <c r="JXP202" s="78"/>
      <c r="JXQ202" s="78"/>
      <c r="JXR202" s="78"/>
      <c r="JXS202" s="78"/>
      <c r="JXT202" s="78"/>
      <c r="JXU202" s="78"/>
      <c r="JXV202" s="78"/>
      <c r="JXW202" s="78"/>
      <c r="JXX202" s="78"/>
      <c r="JXY202" s="78"/>
      <c r="JXZ202" s="78"/>
      <c r="JYA202" s="78"/>
      <c r="JYB202" s="78"/>
      <c r="JYC202" s="78"/>
      <c r="JYD202" s="78"/>
      <c r="JYE202" s="78"/>
      <c r="JYF202" s="78"/>
      <c r="JYG202" s="78"/>
      <c r="JYH202" s="78"/>
      <c r="JYI202" s="78"/>
      <c r="JYJ202" s="78"/>
      <c r="JYK202" s="78"/>
      <c r="JYL202" s="78"/>
      <c r="JYM202" s="78"/>
      <c r="JYN202" s="78"/>
      <c r="JYO202" s="78"/>
      <c r="JYP202" s="78"/>
      <c r="JYQ202" s="78"/>
      <c r="JYR202" s="78"/>
      <c r="JYS202" s="78"/>
      <c r="JYT202" s="78"/>
      <c r="JYU202" s="78"/>
      <c r="JYV202" s="78"/>
      <c r="JYW202" s="78"/>
      <c r="JYX202" s="78"/>
      <c r="JYY202" s="78"/>
      <c r="JYZ202" s="78"/>
      <c r="JZA202" s="78"/>
      <c r="JZB202" s="78"/>
      <c r="JZC202" s="78"/>
      <c r="JZD202" s="78"/>
      <c r="JZE202" s="78"/>
      <c r="JZF202" s="78"/>
      <c r="JZG202" s="78"/>
      <c r="JZH202" s="78"/>
      <c r="JZI202" s="78"/>
      <c r="JZJ202" s="78"/>
      <c r="JZK202" s="78"/>
      <c r="JZL202" s="78"/>
      <c r="JZM202" s="78"/>
      <c r="JZN202" s="78"/>
      <c r="JZO202" s="78"/>
      <c r="JZP202" s="78"/>
      <c r="JZQ202" s="78"/>
      <c r="JZR202" s="78"/>
      <c r="JZS202" s="78"/>
      <c r="JZT202" s="78"/>
      <c r="JZU202" s="78"/>
      <c r="JZV202" s="78"/>
      <c r="JZW202" s="78"/>
      <c r="JZX202" s="78"/>
      <c r="JZY202" s="78"/>
      <c r="JZZ202" s="78"/>
      <c r="KAA202" s="78"/>
      <c r="KAB202" s="78"/>
      <c r="KAC202" s="78"/>
      <c r="KAD202" s="78"/>
      <c r="KAE202" s="78"/>
      <c r="KAF202" s="78"/>
      <c r="KAG202" s="78"/>
      <c r="KAH202" s="78"/>
      <c r="KAI202" s="78"/>
      <c r="KAJ202" s="78"/>
      <c r="KAK202" s="78"/>
      <c r="KAL202" s="78"/>
      <c r="KAM202" s="78"/>
      <c r="KAN202" s="78"/>
      <c r="KAO202" s="78"/>
      <c r="KAP202" s="78"/>
      <c r="KAQ202" s="78"/>
      <c r="KAR202" s="78"/>
      <c r="KAS202" s="78"/>
      <c r="KAT202" s="78"/>
      <c r="KAU202" s="78"/>
      <c r="KAV202" s="78"/>
      <c r="KAW202" s="78"/>
      <c r="KAX202" s="78"/>
      <c r="KAY202" s="78"/>
      <c r="KAZ202" s="78"/>
      <c r="KBA202" s="78"/>
      <c r="KBB202" s="78"/>
      <c r="KBC202" s="78"/>
      <c r="KBD202" s="78"/>
      <c r="KBE202" s="78"/>
      <c r="KBF202" s="78"/>
      <c r="KBG202" s="78"/>
      <c r="KBH202" s="78"/>
      <c r="KBI202" s="78"/>
      <c r="KBJ202" s="78"/>
      <c r="KBK202" s="78"/>
      <c r="KBL202" s="78"/>
      <c r="KBM202" s="78"/>
      <c r="KBN202" s="78"/>
      <c r="KBO202" s="78"/>
      <c r="KBP202" s="78"/>
      <c r="KBQ202" s="78"/>
      <c r="KBR202" s="78"/>
      <c r="KBS202" s="78"/>
      <c r="KBT202" s="78"/>
      <c r="KBU202" s="78"/>
      <c r="KBV202" s="78"/>
      <c r="KBW202" s="78"/>
      <c r="KBX202" s="78"/>
      <c r="KBY202" s="78"/>
      <c r="KBZ202" s="78"/>
      <c r="KCA202" s="78"/>
      <c r="KCB202" s="78"/>
      <c r="KCC202" s="78"/>
      <c r="KCD202" s="78"/>
      <c r="KCE202" s="78"/>
      <c r="KCF202" s="78"/>
      <c r="KCG202" s="78"/>
      <c r="KCH202" s="78"/>
      <c r="KCI202" s="78"/>
      <c r="KCJ202" s="78"/>
      <c r="KCK202" s="78"/>
      <c r="KCL202" s="78"/>
      <c r="KCM202" s="78"/>
      <c r="KCN202" s="78"/>
      <c r="KCO202" s="78"/>
      <c r="KCP202" s="78"/>
      <c r="KCQ202" s="78"/>
      <c r="KCR202" s="78"/>
      <c r="KCS202" s="78"/>
      <c r="KCT202" s="78"/>
      <c r="KCU202" s="78"/>
      <c r="KCV202" s="78"/>
      <c r="KCW202" s="78"/>
      <c r="KCX202" s="78"/>
      <c r="KCY202" s="78"/>
      <c r="KCZ202" s="78"/>
      <c r="KDA202" s="78"/>
      <c r="KDB202" s="78"/>
      <c r="KDC202" s="78"/>
      <c r="KDD202" s="78"/>
      <c r="KDE202" s="78"/>
      <c r="KDF202" s="78"/>
      <c r="KDG202" s="78"/>
      <c r="KDH202" s="78"/>
      <c r="KDI202" s="78"/>
      <c r="KDJ202" s="78"/>
      <c r="KDK202" s="78"/>
      <c r="KDL202" s="78"/>
      <c r="KDM202" s="78"/>
      <c r="KDN202" s="78"/>
      <c r="KDO202" s="78"/>
      <c r="KDP202" s="78"/>
      <c r="KDQ202" s="78"/>
      <c r="KDR202" s="78"/>
      <c r="KDS202" s="78"/>
      <c r="KDT202" s="78"/>
      <c r="KDU202" s="78"/>
      <c r="KDV202" s="78"/>
      <c r="KDW202" s="78"/>
      <c r="KDX202" s="78"/>
      <c r="KDY202" s="78"/>
      <c r="KDZ202" s="78"/>
      <c r="KEA202" s="78"/>
      <c r="KEB202" s="78"/>
      <c r="KEC202" s="78"/>
      <c r="KED202" s="78"/>
      <c r="KEE202" s="78"/>
      <c r="KEF202" s="78"/>
      <c r="KEG202" s="78"/>
      <c r="KEH202" s="78"/>
      <c r="KEI202" s="78"/>
      <c r="KEJ202" s="78"/>
      <c r="KEK202" s="78"/>
      <c r="KEL202" s="78"/>
      <c r="KEM202" s="78"/>
      <c r="KEN202" s="78"/>
      <c r="KEO202" s="78"/>
      <c r="KEP202" s="78"/>
      <c r="KEQ202" s="78"/>
      <c r="KER202" s="78"/>
      <c r="KES202" s="78"/>
      <c r="KET202" s="78"/>
      <c r="KEU202" s="78"/>
      <c r="KEV202" s="78"/>
      <c r="KEW202" s="78"/>
      <c r="KEX202" s="78"/>
      <c r="KEY202" s="78"/>
      <c r="KEZ202" s="78"/>
      <c r="KFA202" s="78"/>
      <c r="KFB202" s="78"/>
      <c r="KFC202" s="78"/>
      <c r="KFD202" s="78"/>
      <c r="KFE202" s="78"/>
      <c r="KFF202" s="78"/>
      <c r="KFG202" s="78"/>
      <c r="KFH202" s="78"/>
      <c r="KFI202" s="78"/>
      <c r="KFJ202" s="78"/>
      <c r="KFK202" s="78"/>
      <c r="KFL202" s="78"/>
      <c r="KFM202" s="78"/>
      <c r="KFN202" s="78"/>
      <c r="KFO202" s="78"/>
      <c r="KFP202" s="78"/>
      <c r="KFQ202" s="78"/>
      <c r="KFR202" s="78"/>
      <c r="KFS202" s="78"/>
      <c r="KFT202" s="78"/>
      <c r="KFU202" s="78"/>
      <c r="KFV202" s="78"/>
      <c r="KFW202" s="78"/>
      <c r="KFX202" s="78"/>
      <c r="KFY202" s="78"/>
      <c r="KFZ202" s="78"/>
      <c r="KGA202" s="78"/>
      <c r="KGB202" s="78"/>
      <c r="KGC202" s="78"/>
      <c r="KGD202" s="78"/>
      <c r="KGE202" s="78"/>
      <c r="KGF202" s="78"/>
      <c r="KGG202" s="78"/>
      <c r="KGH202" s="78"/>
      <c r="KGI202" s="78"/>
      <c r="KGJ202" s="78"/>
      <c r="KGK202" s="78"/>
      <c r="KGL202" s="78"/>
      <c r="KGM202" s="78"/>
      <c r="KGN202" s="78"/>
      <c r="KGO202" s="78"/>
      <c r="KGP202" s="78"/>
      <c r="KGQ202" s="78"/>
      <c r="KGR202" s="78"/>
      <c r="KGS202" s="78"/>
      <c r="KGT202" s="78"/>
      <c r="KGU202" s="78"/>
      <c r="KGV202" s="78"/>
      <c r="KGW202" s="78"/>
      <c r="KGX202" s="78"/>
      <c r="KGY202" s="78"/>
      <c r="KGZ202" s="78"/>
      <c r="KHA202" s="78"/>
      <c r="KHB202" s="78"/>
      <c r="KHC202" s="78"/>
      <c r="KHD202" s="78"/>
      <c r="KHE202" s="78"/>
      <c r="KHF202" s="78"/>
      <c r="KHG202" s="78"/>
      <c r="KHH202" s="78"/>
      <c r="KHI202" s="78"/>
      <c r="KHJ202" s="78"/>
      <c r="KHK202" s="78"/>
      <c r="KHL202" s="78"/>
      <c r="KHM202" s="78"/>
      <c r="KHN202" s="78"/>
      <c r="KHO202" s="78"/>
      <c r="KHP202" s="78"/>
      <c r="KHQ202" s="78"/>
      <c r="KHR202" s="78"/>
      <c r="KHS202" s="78"/>
      <c r="KHT202" s="78"/>
      <c r="KHU202" s="78"/>
      <c r="KHV202" s="78"/>
      <c r="KHW202" s="78"/>
      <c r="KHX202" s="78"/>
      <c r="KHY202" s="78"/>
      <c r="KHZ202" s="78"/>
      <c r="KIA202" s="78"/>
      <c r="KIB202" s="78"/>
      <c r="KIC202" s="78"/>
      <c r="KID202" s="78"/>
      <c r="KIE202" s="78"/>
      <c r="KIF202" s="78"/>
      <c r="KIG202" s="78"/>
      <c r="KIH202" s="78"/>
      <c r="KII202" s="78"/>
      <c r="KIJ202" s="78"/>
      <c r="KIK202" s="78"/>
      <c r="KIL202" s="78"/>
      <c r="KIM202" s="78"/>
      <c r="KIN202" s="78"/>
      <c r="KIO202" s="78"/>
      <c r="KIP202" s="78"/>
      <c r="KIQ202" s="78"/>
      <c r="KIR202" s="78"/>
      <c r="KIS202" s="78"/>
      <c r="KIT202" s="78"/>
      <c r="KIU202" s="78"/>
      <c r="KIV202" s="78"/>
      <c r="KIW202" s="78"/>
      <c r="KIX202" s="78"/>
      <c r="KIY202" s="78"/>
      <c r="KIZ202" s="78"/>
      <c r="KJA202" s="78"/>
      <c r="KJB202" s="78"/>
      <c r="KJC202" s="78"/>
      <c r="KJD202" s="78"/>
      <c r="KJE202" s="78"/>
      <c r="KJF202" s="78"/>
      <c r="KJG202" s="78"/>
      <c r="KJH202" s="78"/>
      <c r="KJI202" s="78"/>
      <c r="KJJ202" s="78"/>
      <c r="KJK202" s="78"/>
      <c r="KJL202" s="78"/>
      <c r="KJM202" s="78"/>
      <c r="KJN202" s="78"/>
      <c r="KJO202" s="78"/>
      <c r="KJP202" s="78"/>
      <c r="KJQ202" s="78"/>
      <c r="KJR202" s="78"/>
      <c r="KJS202" s="78"/>
      <c r="KJT202" s="78"/>
      <c r="KJU202" s="78"/>
      <c r="KJV202" s="78"/>
      <c r="KJW202" s="78"/>
      <c r="KJX202" s="78"/>
      <c r="KJY202" s="78"/>
      <c r="KJZ202" s="78"/>
      <c r="KKA202" s="78"/>
      <c r="KKB202" s="78"/>
      <c r="KKC202" s="78"/>
      <c r="KKD202" s="78"/>
      <c r="KKE202" s="78"/>
      <c r="KKF202" s="78"/>
      <c r="KKG202" s="78"/>
      <c r="KKH202" s="78"/>
      <c r="KKI202" s="78"/>
      <c r="KKJ202" s="78"/>
      <c r="KKK202" s="78"/>
      <c r="KKL202" s="78"/>
      <c r="KKM202" s="78"/>
      <c r="KKN202" s="78"/>
      <c r="KKO202" s="78"/>
      <c r="KKP202" s="78"/>
      <c r="KKQ202" s="78"/>
      <c r="KKR202" s="78"/>
      <c r="KKS202" s="78"/>
      <c r="KKT202" s="78"/>
      <c r="KKU202" s="78"/>
      <c r="KKV202" s="78"/>
      <c r="KKW202" s="78"/>
      <c r="KKX202" s="78"/>
      <c r="KKY202" s="78"/>
      <c r="KKZ202" s="78"/>
      <c r="KLA202" s="78"/>
      <c r="KLB202" s="78"/>
      <c r="KLC202" s="78"/>
      <c r="KLD202" s="78"/>
      <c r="KLE202" s="78"/>
      <c r="KLF202" s="78"/>
      <c r="KLG202" s="78"/>
      <c r="KLH202" s="78"/>
      <c r="KLI202" s="78"/>
      <c r="KLJ202" s="78"/>
      <c r="KLK202" s="78"/>
      <c r="KLL202" s="78"/>
      <c r="KLM202" s="78"/>
      <c r="KLN202" s="78"/>
      <c r="KLO202" s="78"/>
      <c r="KLP202" s="78"/>
      <c r="KLQ202" s="78"/>
      <c r="KLR202" s="78"/>
      <c r="KLS202" s="78"/>
      <c r="KLT202" s="78"/>
      <c r="KLU202" s="78"/>
      <c r="KLV202" s="78"/>
      <c r="KLW202" s="78"/>
      <c r="KLX202" s="78"/>
      <c r="KLY202" s="78"/>
      <c r="KLZ202" s="78"/>
      <c r="KMA202" s="78"/>
      <c r="KMB202" s="78"/>
      <c r="KMC202" s="78"/>
      <c r="KMD202" s="78"/>
      <c r="KME202" s="78"/>
      <c r="KMF202" s="78"/>
      <c r="KMG202" s="78"/>
      <c r="KMH202" s="78"/>
      <c r="KMI202" s="78"/>
      <c r="KMJ202" s="78"/>
      <c r="KMK202" s="78"/>
      <c r="KML202" s="78"/>
      <c r="KMM202" s="78"/>
      <c r="KMN202" s="78"/>
      <c r="KMO202" s="78"/>
      <c r="KMP202" s="78"/>
      <c r="KMQ202" s="78"/>
      <c r="KMR202" s="78"/>
      <c r="KMS202" s="78"/>
      <c r="KMT202" s="78"/>
      <c r="KMU202" s="78"/>
      <c r="KMV202" s="78"/>
      <c r="KMW202" s="78"/>
      <c r="KMX202" s="78"/>
      <c r="KMY202" s="78"/>
      <c r="KMZ202" s="78"/>
      <c r="KNA202" s="78"/>
      <c r="KNB202" s="78"/>
      <c r="KNC202" s="78"/>
      <c r="KND202" s="78"/>
      <c r="KNE202" s="78"/>
      <c r="KNF202" s="78"/>
      <c r="KNG202" s="78"/>
      <c r="KNH202" s="78"/>
      <c r="KNI202" s="78"/>
      <c r="KNJ202" s="78"/>
      <c r="KNK202" s="78"/>
      <c r="KNL202" s="78"/>
      <c r="KNM202" s="78"/>
      <c r="KNN202" s="78"/>
      <c r="KNO202" s="78"/>
      <c r="KNP202" s="78"/>
      <c r="KNQ202" s="78"/>
      <c r="KNR202" s="78"/>
      <c r="KNS202" s="78"/>
      <c r="KNT202" s="78"/>
      <c r="KNU202" s="78"/>
      <c r="KNV202" s="78"/>
      <c r="KNW202" s="78"/>
      <c r="KNX202" s="78"/>
      <c r="KNY202" s="78"/>
      <c r="KNZ202" s="78"/>
      <c r="KOA202" s="78"/>
      <c r="KOB202" s="78"/>
      <c r="KOC202" s="78"/>
      <c r="KOD202" s="78"/>
      <c r="KOE202" s="78"/>
      <c r="KOF202" s="78"/>
      <c r="KOG202" s="78"/>
      <c r="KOH202" s="78"/>
      <c r="KOI202" s="78"/>
      <c r="KOJ202" s="78"/>
      <c r="KOK202" s="78"/>
      <c r="KOL202" s="78"/>
      <c r="KOM202" s="78"/>
      <c r="KON202" s="78"/>
      <c r="KOO202" s="78"/>
      <c r="KOP202" s="78"/>
      <c r="KOQ202" s="78"/>
      <c r="KOR202" s="78"/>
      <c r="KOS202" s="78"/>
      <c r="KOT202" s="78"/>
      <c r="KOU202" s="78"/>
      <c r="KOV202" s="78"/>
      <c r="KOW202" s="78"/>
      <c r="KOX202" s="78"/>
      <c r="KOY202" s="78"/>
      <c r="KOZ202" s="78"/>
      <c r="KPA202" s="78"/>
      <c r="KPB202" s="78"/>
      <c r="KPC202" s="78"/>
      <c r="KPD202" s="78"/>
      <c r="KPE202" s="78"/>
      <c r="KPF202" s="78"/>
      <c r="KPG202" s="78"/>
      <c r="KPH202" s="78"/>
      <c r="KPI202" s="78"/>
      <c r="KPJ202" s="78"/>
      <c r="KPK202" s="78"/>
      <c r="KPL202" s="78"/>
      <c r="KPM202" s="78"/>
      <c r="KPN202" s="78"/>
      <c r="KPO202" s="78"/>
      <c r="KPP202" s="78"/>
      <c r="KPQ202" s="78"/>
      <c r="KPR202" s="78"/>
      <c r="KPS202" s="78"/>
      <c r="KPT202" s="78"/>
      <c r="KPU202" s="78"/>
      <c r="KPV202" s="78"/>
      <c r="KPW202" s="78"/>
      <c r="KPX202" s="78"/>
      <c r="KPY202" s="78"/>
      <c r="KPZ202" s="78"/>
      <c r="KQA202" s="78"/>
      <c r="KQB202" s="78"/>
      <c r="KQC202" s="78"/>
      <c r="KQD202" s="78"/>
      <c r="KQE202" s="78"/>
      <c r="KQF202" s="78"/>
      <c r="KQG202" s="78"/>
      <c r="KQH202" s="78"/>
      <c r="KQI202" s="78"/>
      <c r="KQJ202" s="78"/>
      <c r="KQK202" s="78"/>
      <c r="KQL202" s="78"/>
      <c r="KQM202" s="78"/>
      <c r="KQN202" s="78"/>
      <c r="KQO202" s="78"/>
      <c r="KQP202" s="78"/>
      <c r="KQQ202" s="78"/>
      <c r="KQR202" s="78"/>
      <c r="KQS202" s="78"/>
      <c r="KQT202" s="78"/>
      <c r="KQU202" s="78"/>
      <c r="KQV202" s="78"/>
      <c r="KQW202" s="78"/>
      <c r="KQX202" s="78"/>
      <c r="KQY202" s="78"/>
      <c r="KQZ202" s="78"/>
      <c r="KRA202" s="78"/>
      <c r="KRB202" s="78"/>
      <c r="KRC202" s="78"/>
      <c r="KRD202" s="78"/>
      <c r="KRE202" s="78"/>
      <c r="KRF202" s="78"/>
      <c r="KRG202" s="78"/>
      <c r="KRH202" s="78"/>
      <c r="KRI202" s="78"/>
      <c r="KRJ202" s="78"/>
      <c r="KRK202" s="78"/>
      <c r="KRL202" s="78"/>
      <c r="KRM202" s="78"/>
      <c r="KRN202" s="78"/>
      <c r="KRO202" s="78"/>
      <c r="KRP202" s="78"/>
      <c r="KRQ202" s="78"/>
      <c r="KRR202" s="78"/>
      <c r="KRS202" s="78"/>
      <c r="KRT202" s="78"/>
      <c r="KRU202" s="78"/>
      <c r="KRV202" s="78"/>
      <c r="KRW202" s="78"/>
      <c r="KRX202" s="78"/>
      <c r="KRY202" s="78"/>
      <c r="KRZ202" s="78"/>
      <c r="KSA202" s="78"/>
      <c r="KSB202" s="78"/>
      <c r="KSC202" s="78"/>
      <c r="KSD202" s="78"/>
      <c r="KSE202" s="78"/>
      <c r="KSF202" s="78"/>
      <c r="KSG202" s="78"/>
      <c r="KSH202" s="78"/>
      <c r="KSI202" s="78"/>
      <c r="KSJ202" s="78"/>
      <c r="KSK202" s="78"/>
      <c r="KSL202" s="78"/>
      <c r="KSM202" s="78"/>
      <c r="KSN202" s="78"/>
      <c r="KSO202" s="78"/>
      <c r="KSP202" s="78"/>
      <c r="KSQ202" s="78"/>
      <c r="KSR202" s="78"/>
      <c r="KSS202" s="78"/>
      <c r="KST202" s="78"/>
      <c r="KSU202" s="78"/>
      <c r="KSV202" s="78"/>
      <c r="KSW202" s="78"/>
      <c r="KSX202" s="78"/>
      <c r="KSY202" s="78"/>
      <c r="KSZ202" s="78"/>
      <c r="KTA202" s="78"/>
      <c r="KTB202" s="78"/>
      <c r="KTC202" s="78"/>
      <c r="KTD202" s="78"/>
      <c r="KTE202" s="78"/>
      <c r="KTF202" s="78"/>
      <c r="KTG202" s="78"/>
      <c r="KTH202" s="78"/>
      <c r="KTI202" s="78"/>
      <c r="KTJ202" s="78"/>
      <c r="KTK202" s="78"/>
      <c r="KTL202" s="78"/>
      <c r="KTM202" s="78"/>
      <c r="KTN202" s="78"/>
      <c r="KTO202" s="78"/>
      <c r="KTP202" s="78"/>
      <c r="KTQ202" s="78"/>
      <c r="KTR202" s="78"/>
      <c r="KTS202" s="78"/>
      <c r="KTT202" s="78"/>
      <c r="KTU202" s="78"/>
      <c r="KTV202" s="78"/>
      <c r="KTW202" s="78"/>
      <c r="KTX202" s="78"/>
      <c r="KTY202" s="78"/>
      <c r="KTZ202" s="78"/>
      <c r="KUA202" s="78"/>
      <c r="KUB202" s="78"/>
      <c r="KUC202" s="78"/>
      <c r="KUD202" s="78"/>
      <c r="KUE202" s="78"/>
      <c r="KUF202" s="78"/>
      <c r="KUG202" s="78"/>
      <c r="KUH202" s="78"/>
      <c r="KUI202" s="78"/>
      <c r="KUJ202" s="78"/>
      <c r="KUK202" s="78"/>
      <c r="KUL202" s="78"/>
      <c r="KUM202" s="78"/>
      <c r="KUN202" s="78"/>
      <c r="KUO202" s="78"/>
      <c r="KUP202" s="78"/>
      <c r="KUQ202" s="78"/>
      <c r="KUR202" s="78"/>
      <c r="KUS202" s="78"/>
      <c r="KUT202" s="78"/>
      <c r="KUU202" s="78"/>
      <c r="KUV202" s="78"/>
      <c r="KUW202" s="78"/>
      <c r="KUX202" s="78"/>
      <c r="KUY202" s="78"/>
      <c r="KUZ202" s="78"/>
      <c r="KVA202" s="78"/>
      <c r="KVB202" s="78"/>
      <c r="KVC202" s="78"/>
      <c r="KVD202" s="78"/>
      <c r="KVE202" s="78"/>
      <c r="KVF202" s="78"/>
      <c r="KVG202" s="78"/>
      <c r="KVH202" s="78"/>
      <c r="KVI202" s="78"/>
      <c r="KVJ202" s="78"/>
      <c r="KVK202" s="78"/>
      <c r="KVL202" s="78"/>
      <c r="KVM202" s="78"/>
      <c r="KVN202" s="78"/>
      <c r="KVO202" s="78"/>
      <c r="KVP202" s="78"/>
      <c r="KVQ202" s="78"/>
      <c r="KVR202" s="78"/>
      <c r="KVS202" s="78"/>
      <c r="KVT202" s="78"/>
      <c r="KVU202" s="78"/>
      <c r="KVV202" s="78"/>
      <c r="KVW202" s="78"/>
      <c r="KVX202" s="78"/>
      <c r="KVY202" s="78"/>
      <c r="KVZ202" s="78"/>
      <c r="KWA202" s="78"/>
      <c r="KWB202" s="78"/>
      <c r="KWC202" s="78"/>
      <c r="KWD202" s="78"/>
      <c r="KWE202" s="78"/>
      <c r="KWF202" s="78"/>
      <c r="KWG202" s="78"/>
      <c r="KWH202" s="78"/>
      <c r="KWI202" s="78"/>
      <c r="KWJ202" s="78"/>
      <c r="KWK202" s="78"/>
      <c r="KWL202" s="78"/>
      <c r="KWM202" s="78"/>
      <c r="KWN202" s="78"/>
      <c r="KWO202" s="78"/>
      <c r="KWP202" s="78"/>
      <c r="KWQ202" s="78"/>
      <c r="KWR202" s="78"/>
      <c r="KWS202" s="78"/>
      <c r="KWT202" s="78"/>
      <c r="KWU202" s="78"/>
      <c r="KWV202" s="78"/>
      <c r="KWW202" s="78"/>
      <c r="KWX202" s="78"/>
      <c r="KWY202" s="78"/>
      <c r="KWZ202" s="78"/>
      <c r="KXA202" s="78"/>
      <c r="KXB202" s="78"/>
      <c r="KXC202" s="78"/>
      <c r="KXD202" s="78"/>
      <c r="KXE202" s="78"/>
      <c r="KXF202" s="78"/>
      <c r="KXG202" s="78"/>
      <c r="KXH202" s="78"/>
      <c r="KXI202" s="78"/>
      <c r="KXJ202" s="78"/>
      <c r="KXK202" s="78"/>
      <c r="KXL202" s="78"/>
      <c r="KXM202" s="78"/>
      <c r="KXN202" s="78"/>
      <c r="KXO202" s="78"/>
      <c r="KXP202" s="78"/>
      <c r="KXQ202" s="78"/>
      <c r="KXR202" s="78"/>
      <c r="KXS202" s="78"/>
      <c r="KXT202" s="78"/>
      <c r="KXU202" s="78"/>
      <c r="KXV202" s="78"/>
      <c r="KXW202" s="78"/>
      <c r="KXX202" s="78"/>
      <c r="KXY202" s="78"/>
      <c r="KXZ202" s="78"/>
      <c r="KYA202" s="78"/>
      <c r="KYB202" s="78"/>
      <c r="KYC202" s="78"/>
      <c r="KYD202" s="78"/>
      <c r="KYE202" s="78"/>
      <c r="KYF202" s="78"/>
      <c r="KYG202" s="78"/>
      <c r="KYH202" s="78"/>
      <c r="KYI202" s="78"/>
      <c r="KYJ202" s="78"/>
      <c r="KYK202" s="78"/>
      <c r="KYL202" s="78"/>
      <c r="KYM202" s="78"/>
      <c r="KYN202" s="78"/>
      <c r="KYO202" s="78"/>
      <c r="KYP202" s="78"/>
      <c r="KYQ202" s="78"/>
      <c r="KYR202" s="78"/>
      <c r="KYS202" s="78"/>
      <c r="KYT202" s="78"/>
      <c r="KYU202" s="78"/>
      <c r="KYV202" s="78"/>
      <c r="KYW202" s="78"/>
      <c r="KYX202" s="78"/>
      <c r="KYY202" s="78"/>
      <c r="KYZ202" s="78"/>
      <c r="KZA202" s="78"/>
      <c r="KZB202" s="78"/>
      <c r="KZC202" s="78"/>
      <c r="KZD202" s="78"/>
      <c r="KZE202" s="78"/>
      <c r="KZF202" s="78"/>
      <c r="KZG202" s="78"/>
      <c r="KZH202" s="78"/>
      <c r="KZI202" s="78"/>
      <c r="KZJ202" s="78"/>
      <c r="KZK202" s="78"/>
      <c r="KZL202" s="78"/>
      <c r="KZM202" s="78"/>
      <c r="KZN202" s="78"/>
      <c r="KZO202" s="78"/>
      <c r="KZP202" s="78"/>
      <c r="KZQ202" s="78"/>
      <c r="KZR202" s="78"/>
      <c r="KZS202" s="78"/>
      <c r="KZT202" s="78"/>
      <c r="KZU202" s="78"/>
      <c r="KZV202" s="78"/>
      <c r="KZW202" s="78"/>
      <c r="KZX202" s="78"/>
      <c r="KZY202" s="78"/>
      <c r="KZZ202" s="78"/>
      <c r="LAA202" s="78"/>
      <c r="LAB202" s="78"/>
      <c r="LAC202" s="78"/>
      <c r="LAD202" s="78"/>
      <c r="LAE202" s="78"/>
      <c r="LAF202" s="78"/>
      <c r="LAG202" s="78"/>
      <c r="LAH202" s="78"/>
      <c r="LAI202" s="78"/>
      <c r="LAJ202" s="78"/>
      <c r="LAK202" s="78"/>
      <c r="LAL202" s="78"/>
      <c r="LAM202" s="78"/>
      <c r="LAN202" s="78"/>
      <c r="LAO202" s="78"/>
      <c r="LAP202" s="78"/>
      <c r="LAQ202" s="78"/>
      <c r="LAR202" s="78"/>
      <c r="LAS202" s="78"/>
      <c r="LAT202" s="78"/>
      <c r="LAU202" s="78"/>
      <c r="LAV202" s="78"/>
      <c r="LAW202" s="78"/>
      <c r="LAX202" s="78"/>
      <c r="LAY202" s="78"/>
      <c r="LAZ202" s="78"/>
      <c r="LBA202" s="78"/>
      <c r="LBB202" s="78"/>
      <c r="LBC202" s="78"/>
      <c r="LBD202" s="78"/>
      <c r="LBE202" s="78"/>
      <c r="LBF202" s="78"/>
      <c r="LBG202" s="78"/>
      <c r="LBH202" s="78"/>
      <c r="LBI202" s="78"/>
      <c r="LBJ202" s="78"/>
      <c r="LBK202" s="78"/>
      <c r="LBL202" s="78"/>
      <c r="LBM202" s="78"/>
      <c r="LBN202" s="78"/>
      <c r="LBO202" s="78"/>
      <c r="LBP202" s="78"/>
      <c r="LBQ202" s="78"/>
      <c r="LBR202" s="78"/>
      <c r="LBS202" s="78"/>
      <c r="LBT202" s="78"/>
      <c r="LBU202" s="78"/>
      <c r="LBV202" s="78"/>
      <c r="LBW202" s="78"/>
      <c r="LBX202" s="78"/>
      <c r="LBY202" s="78"/>
      <c r="LBZ202" s="78"/>
      <c r="LCA202" s="78"/>
      <c r="LCB202" s="78"/>
      <c r="LCC202" s="78"/>
      <c r="LCD202" s="78"/>
      <c r="LCE202" s="78"/>
      <c r="LCF202" s="78"/>
      <c r="LCG202" s="78"/>
      <c r="LCH202" s="78"/>
      <c r="LCI202" s="78"/>
      <c r="LCJ202" s="78"/>
      <c r="LCK202" s="78"/>
      <c r="LCL202" s="78"/>
      <c r="LCM202" s="78"/>
      <c r="LCN202" s="78"/>
      <c r="LCO202" s="78"/>
      <c r="LCP202" s="78"/>
      <c r="LCQ202" s="78"/>
      <c r="LCR202" s="78"/>
      <c r="LCS202" s="78"/>
      <c r="LCT202" s="78"/>
      <c r="LCU202" s="78"/>
      <c r="LCV202" s="78"/>
      <c r="LCW202" s="78"/>
      <c r="LCX202" s="78"/>
      <c r="LCY202" s="78"/>
      <c r="LCZ202" s="78"/>
      <c r="LDA202" s="78"/>
      <c r="LDB202" s="78"/>
      <c r="LDC202" s="78"/>
      <c r="LDD202" s="78"/>
      <c r="LDE202" s="78"/>
      <c r="LDF202" s="78"/>
      <c r="LDG202" s="78"/>
      <c r="LDH202" s="78"/>
      <c r="LDI202" s="78"/>
      <c r="LDJ202" s="78"/>
      <c r="LDK202" s="78"/>
      <c r="LDL202" s="78"/>
      <c r="LDM202" s="78"/>
      <c r="LDN202" s="78"/>
      <c r="LDO202" s="78"/>
      <c r="LDP202" s="78"/>
      <c r="LDQ202" s="78"/>
      <c r="LDR202" s="78"/>
      <c r="LDS202" s="78"/>
      <c r="LDT202" s="78"/>
      <c r="LDU202" s="78"/>
      <c r="LDV202" s="78"/>
      <c r="LDW202" s="78"/>
      <c r="LDX202" s="78"/>
      <c r="LDY202" s="78"/>
      <c r="LDZ202" s="78"/>
      <c r="LEA202" s="78"/>
      <c r="LEB202" s="78"/>
      <c r="LEC202" s="78"/>
      <c r="LED202" s="78"/>
      <c r="LEE202" s="78"/>
      <c r="LEF202" s="78"/>
      <c r="LEG202" s="78"/>
      <c r="LEH202" s="78"/>
      <c r="LEI202" s="78"/>
      <c r="LEJ202" s="78"/>
      <c r="LEK202" s="78"/>
      <c r="LEL202" s="78"/>
      <c r="LEM202" s="78"/>
      <c r="LEN202" s="78"/>
      <c r="LEO202" s="78"/>
      <c r="LEP202" s="78"/>
      <c r="LEQ202" s="78"/>
      <c r="LER202" s="78"/>
      <c r="LES202" s="78"/>
      <c r="LET202" s="78"/>
      <c r="LEU202" s="78"/>
      <c r="LEV202" s="78"/>
      <c r="LEW202" s="78"/>
      <c r="LEX202" s="78"/>
      <c r="LEY202" s="78"/>
      <c r="LEZ202" s="78"/>
      <c r="LFA202" s="78"/>
      <c r="LFB202" s="78"/>
      <c r="LFC202" s="78"/>
      <c r="LFD202" s="78"/>
      <c r="LFE202" s="78"/>
      <c r="LFF202" s="78"/>
      <c r="LFG202" s="78"/>
      <c r="LFH202" s="78"/>
      <c r="LFI202" s="78"/>
      <c r="LFJ202" s="78"/>
      <c r="LFK202" s="78"/>
      <c r="LFL202" s="78"/>
      <c r="LFM202" s="78"/>
      <c r="LFN202" s="78"/>
      <c r="LFO202" s="78"/>
      <c r="LFP202" s="78"/>
      <c r="LFQ202" s="78"/>
      <c r="LFR202" s="78"/>
      <c r="LFS202" s="78"/>
      <c r="LFT202" s="78"/>
      <c r="LFU202" s="78"/>
      <c r="LFV202" s="78"/>
      <c r="LFW202" s="78"/>
      <c r="LFX202" s="78"/>
      <c r="LFY202" s="78"/>
      <c r="LFZ202" s="78"/>
      <c r="LGA202" s="78"/>
      <c r="LGB202" s="78"/>
      <c r="LGC202" s="78"/>
      <c r="LGD202" s="78"/>
      <c r="LGE202" s="78"/>
      <c r="LGF202" s="78"/>
      <c r="LGG202" s="78"/>
      <c r="LGH202" s="78"/>
      <c r="LGI202" s="78"/>
      <c r="LGJ202" s="78"/>
      <c r="LGK202" s="78"/>
      <c r="LGL202" s="78"/>
      <c r="LGM202" s="78"/>
      <c r="LGN202" s="78"/>
      <c r="LGO202" s="78"/>
      <c r="LGP202" s="78"/>
      <c r="LGQ202" s="78"/>
      <c r="LGR202" s="78"/>
      <c r="LGS202" s="78"/>
      <c r="LGT202" s="78"/>
      <c r="LGU202" s="78"/>
      <c r="LGV202" s="78"/>
      <c r="LGW202" s="78"/>
      <c r="LGX202" s="78"/>
      <c r="LGY202" s="78"/>
      <c r="LGZ202" s="78"/>
      <c r="LHA202" s="78"/>
      <c r="LHB202" s="78"/>
      <c r="LHC202" s="78"/>
      <c r="LHD202" s="78"/>
      <c r="LHE202" s="78"/>
      <c r="LHF202" s="78"/>
      <c r="LHG202" s="78"/>
      <c r="LHH202" s="78"/>
      <c r="LHI202" s="78"/>
      <c r="LHJ202" s="78"/>
      <c r="LHK202" s="78"/>
      <c r="LHL202" s="78"/>
      <c r="LHM202" s="78"/>
      <c r="LHN202" s="78"/>
      <c r="LHO202" s="78"/>
      <c r="LHP202" s="78"/>
      <c r="LHQ202" s="78"/>
      <c r="LHR202" s="78"/>
      <c r="LHS202" s="78"/>
      <c r="LHT202" s="78"/>
      <c r="LHU202" s="78"/>
      <c r="LHV202" s="78"/>
      <c r="LHW202" s="78"/>
      <c r="LHX202" s="78"/>
      <c r="LHY202" s="78"/>
      <c r="LHZ202" s="78"/>
      <c r="LIA202" s="78"/>
      <c r="LIB202" s="78"/>
      <c r="LIC202" s="78"/>
      <c r="LID202" s="78"/>
      <c r="LIE202" s="78"/>
      <c r="LIF202" s="78"/>
      <c r="LIG202" s="78"/>
      <c r="LIH202" s="78"/>
      <c r="LII202" s="78"/>
      <c r="LIJ202" s="78"/>
      <c r="LIK202" s="78"/>
      <c r="LIL202" s="78"/>
      <c r="LIM202" s="78"/>
      <c r="LIN202" s="78"/>
      <c r="LIO202" s="78"/>
      <c r="LIP202" s="78"/>
      <c r="LIQ202" s="78"/>
      <c r="LIR202" s="78"/>
      <c r="LIS202" s="78"/>
      <c r="LIT202" s="78"/>
      <c r="LIU202" s="78"/>
      <c r="LIV202" s="78"/>
      <c r="LIW202" s="78"/>
      <c r="LIX202" s="78"/>
      <c r="LIY202" s="78"/>
      <c r="LIZ202" s="78"/>
      <c r="LJA202" s="78"/>
      <c r="LJB202" s="78"/>
      <c r="LJC202" s="78"/>
      <c r="LJD202" s="78"/>
      <c r="LJE202" s="78"/>
      <c r="LJF202" s="78"/>
      <c r="LJG202" s="78"/>
      <c r="LJH202" s="78"/>
      <c r="LJI202" s="78"/>
      <c r="LJJ202" s="78"/>
      <c r="LJK202" s="78"/>
      <c r="LJL202" s="78"/>
      <c r="LJM202" s="78"/>
      <c r="LJN202" s="78"/>
      <c r="LJO202" s="78"/>
      <c r="LJP202" s="78"/>
      <c r="LJQ202" s="78"/>
      <c r="LJR202" s="78"/>
      <c r="LJS202" s="78"/>
      <c r="LJT202" s="78"/>
      <c r="LJU202" s="78"/>
      <c r="LJV202" s="78"/>
      <c r="LJW202" s="78"/>
      <c r="LJX202" s="78"/>
      <c r="LJY202" s="78"/>
      <c r="LJZ202" s="78"/>
      <c r="LKA202" s="78"/>
      <c r="LKB202" s="78"/>
      <c r="LKC202" s="78"/>
      <c r="LKD202" s="78"/>
      <c r="LKE202" s="78"/>
      <c r="LKF202" s="78"/>
      <c r="LKG202" s="78"/>
      <c r="LKH202" s="78"/>
      <c r="LKI202" s="78"/>
      <c r="LKJ202" s="78"/>
      <c r="LKK202" s="78"/>
      <c r="LKL202" s="78"/>
      <c r="LKM202" s="78"/>
      <c r="LKN202" s="78"/>
      <c r="LKO202" s="78"/>
      <c r="LKP202" s="78"/>
      <c r="LKQ202" s="78"/>
      <c r="LKR202" s="78"/>
      <c r="LKS202" s="78"/>
      <c r="LKT202" s="78"/>
      <c r="LKU202" s="78"/>
      <c r="LKV202" s="78"/>
      <c r="LKW202" s="78"/>
      <c r="LKX202" s="78"/>
      <c r="LKY202" s="78"/>
      <c r="LKZ202" s="78"/>
      <c r="LLA202" s="78"/>
      <c r="LLB202" s="78"/>
      <c r="LLC202" s="78"/>
      <c r="LLD202" s="78"/>
      <c r="LLE202" s="78"/>
      <c r="LLF202" s="78"/>
      <c r="LLG202" s="78"/>
      <c r="LLH202" s="78"/>
      <c r="LLI202" s="78"/>
      <c r="LLJ202" s="78"/>
      <c r="LLK202" s="78"/>
      <c r="LLL202" s="78"/>
      <c r="LLM202" s="78"/>
      <c r="LLN202" s="78"/>
      <c r="LLO202" s="78"/>
      <c r="LLP202" s="78"/>
      <c r="LLQ202" s="78"/>
      <c r="LLR202" s="78"/>
      <c r="LLS202" s="78"/>
      <c r="LLT202" s="78"/>
      <c r="LLU202" s="78"/>
      <c r="LLV202" s="78"/>
      <c r="LLW202" s="78"/>
      <c r="LLX202" s="78"/>
      <c r="LLY202" s="78"/>
      <c r="LLZ202" s="78"/>
      <c r="LMA202" s="78"/>
      <c r="LMB202" s="78"/>
      <c r="LMC202" s="78"/>
      <c r="LMD202" s="78"/>
      <c r="LME202" s="78"/>
      <c r="LMF202" s="78"/>
      <c r="LMG202" s="78"/>
      <c r="LMH202" s="78"/>
      <c r="LMI202" s="78"/>
      <c r="LMJ202" s="78"/>
      <c r="LMK202" s="78"/>
      <c r="LML202" s="78"/>
      <c r="LMM202" s="78"/>
      <c r="LMN202" s="78"/>
      <c r="LMO202" s="78"/>
      <c r="LMP202" s="78"/>
      <c r="LMQ202" s="78"/>
      <c r="LMR202" s="78"/>
      <c r="LMS202" s="78"/>
      <c r="LMT202" s="78"/>
      <c r="LMU202" s="78"/>
      <c r="LMV202" s="78"/>
      <c r="LMW202" s="78"/>
      <c r="LMX202" s="78"/>
      <c r="LMY202" s="78"/>
      <c r="LMZ202" s="78"/>
      <c r="LNA202" s="78"/>
      <c r="LNB202" s="78"/>
      <c r="LNC202" s="78"/>
      <c r="LND202" s="78"/>
      <c r="LNE202" s="78"/>
      <c r="LNF202" s="78"/>
      <c r="LNG202" s="78"/>
      <c r="LNH202" s="78"/>
      <c r="LNI202" s="78"/>
      <c r="LNJ202" s="78"/>
      <c r="LNK202" s="78"/>
      <c r="LNL202" s="78"/>
      <c r="LNM202" s="78"/>
      <c r="LNN202" s="78"/>
      <c r="LNO202" s="78"/>
      <c r="LNP202" s="78"/>
      <c r="LNQ202" s="78"/>
      <c r="LNR202" s="78"/>
      <c r="LNS202" s="78"/>
      <c r="LNT202" s="78"/>
      <c r="LNU202" s="78"/>
      <c r="LNV202" s="78"/>
      <c r="LNW202" s="78"/>
      <c r="LNX202" s="78"/>
      <c r="LNY202" s="78"/>
      <c r="LNZ202" s="78"/>
      <c r="LOA202" s="78"/>
      <c r="LOB202" s="78"/>
      <c r="LOC202" s="78"/>
      <c r="LOD202" s="78"/>
      <c r="LOE202" s="78"/>
      <c r="LOF202" s="78"/>
      <c r="LOG202" s="78"/>
      <c r="LOH202" s="78"/>
      <c r="LOI202" s="78"/>
      <c r="LOJ202" s="78"/>
      <c r="LOK202" s="78"/>
      <c r="LOL202" s="78"/>
      <c r="LOM202" s="78"/>
      <c r="LON202" s="78"/>
      <c r="LOO202" s="78"/>
      <c r="LOP202" s="78"/>
      <c r="LOQ202" s="78"/>
      <c r="LOR202" s="78"/>
      <c r="LOS202" s="78"/>
      <c r="LOT202" s="78"/>
      <c r="LOU202" s="78"/>
      <c r="LOV202" s="78"/>
      <c r="LOW202" s="78"/>
      <c r="LOX202" s="78"/>
      <c r="LOY202" s="78"/>
      <c r="LOZ202" s="78"/>
      <c r="LPA202" s="78"/>
      <c r="LPB202" s="78"/>
      <c r="LPC202" s="78"/>
      <c r="LPD202" s="78"/>
      <c r="LPE202" s="78"/>
      <c r="LPF202" s="78"/>
      <c r="LPG202" s="78"/>
      <c r="LPH202" s="78"/>
      <c r="LPI202" s="78"/>
      <c r="LPJ202" s="78"/>
      <c r="LPK202" s="78"/>
      <c r="LPL202" s="78"/>
      <c r="LPM202" s="78"/>
      <c r="LPN202" s="78"/>
      <c r="LPO202" s="78"/>
      <c r="LPP202" s="78"/>
      <c r="LPQ202" s="78"/>
      <c r="LPR202" s="78"/>
      <c r="LPS202" s="78"/>
      <c r="LPT202" s="78"/>
      <c r="LPU202" s="78"/>
      <c r="LPV202" s="78"/>
      <c r="LPW202" s="78"/>
      <c r="LPX202" s="78"/>
      <c r="LPY202" s="78"/>
      <c r="LPZ202" s="78"/>
      <c r="LQA202" s="78"/>
      <c r="LQB202" s="78"/>
      <c r="LQC202" s="78"/>
      <c r="LQD202" s="78"/>
      <c r="LQE202" s="78"/>
      <c r="LQF202" s="78"/>
      <c r="LQG202" s="78"/>
      <c r="LQH202" s="78"/>
      <c r="LQI202" s="78"/>
      <c r="LQJ202" s="78"/>
      <c r="LQK202" s="78"/>
      <c r="LQL202" s="78"/>
      <c r="LQM202" s="78"/>
      <c r="LQN202" s="78"/>
      <c r="LQO202" s="78"/>
      <c r="LQP202" s="78"/>
      <c r="LQQ202" s="78"/>
      <c r="LQR202" s="78"/>
      <c r="LQS202" s="78"/>
      <c r="LQT202" s="78"/>
      <c r="LQU202" s="78"/>
      <c r="LQV202" s="78"/>
      <c r="LQW202" s="78"/>
      <c r="LQX202" s="78"/>
      <c r="LQY202" s="78"/>
      <c r="LQZ202" s="78"/>
      <c r="LRA202" s="78"/>
      <c r="LRB202" s="78"/>
      <c r="LRC202" s="78"/>
      <c r="LRD202" s="78"/>
      <c r="LRE202" s="78"/>
      <c r="LRF202" s="78"/>
      <c r="LRG202" s="78"/>
      <c r="LRH202" s="78"/>
      <c r="LRI202" s="78"/>
      <c r="LRJ202" s="78"/>
      <c r="LRK202" s="78"/>
      <c r="LRL202" s="78"/>
      <c r="LRM202" s="78"/>
      <c r="LRN202" s="78"/>
      <c r="LRO202" s="78"/>
      <c r="LRP202" s="78"/>
      <c r="LRQ202" s="78"/>
      <c r="LRR202" s="78"/>
      <c r="LRS202" s="78"/>
      <c r="LRT202" s="78"/>
      <c r="LRU202" s="78"/>
      <c r="LRV202" s="78"/>
      <c r="LRW202" s="78"/>
      <c r="LRX202" s="78"/>
      <c r="LRY202" s="78"/>
      <c r="LRZ202" s="78"/>
      <c r="LSA202" s="78"/>
      <c r="LSB202" s="78"/>
      <c r="LSC202" s="78"/>
      <c r="LSD202" s="78"/>
      <c r="LSE202" s="78"/>
      <c r="LSF202" s="78"/>
      <c r="LSG202" s="78"/>
      <c r="LSH202" s="78"/>
      <c r="LSI202" s="78"/>
      <c r="LSJ202" s="78"/>
      <c r="LSK202" s="78"/>
      <c r="LSL202" s="78"/>
      <c r="LSM202" s="78"/>
      <c r="LSN202" s="78"/>
      <c r="LSO202" s="78"/>
      <c r="LSP202" s="78"/>
      <c r="LSQ202" s="78"/>
      <c r="LSR202" s="78"/>
      <c r="LSS202" s="78"/>
      <c r="LST202" s="78"/>
      <c r="LSU202" s="78"/>
      <c r="LSV202" s="78"/>
      <c r="LSW202" s="78"/>
      <c r="LSX202" s="78"/>
      <c r="LSY202" s="78"/>
      <c r="LSZ202" s="78"/>
      <c r="LTA202" s="78"/>
      <c r="LTB202" s="78"/>
      <c r="LTC202" s="78"/>
      <c r="LTD202" s="78"/>
      <c r="LTE202" s="78"/>
      <c r="LTF202" s="78"/>
      <c r="LTG202" s="78"/>
      <c r="LTH202" s="78"/>
      <c r="LTI202" s="78"/>
      <c r="LTJ202" s="78"/>
      <c r="LTK202" s="78"/>
      <c r="LTL202" s="78"/>
      <c r="LTM202" s="78"/>
      <c r="LTN202" s="78"/>
      <c r="LTO202" s="78"/>
      <c r="LTP202" s="78"/>
      <c r="LTQ202" s="78"/>
      <c r="LTR202" s="78"/>
      <c r="LTS202" s="78"/>
      <c r="LTT202" s="78"/>
      <c r="LTU202" s="78"/>
      <c r="LTV202" s="78"/>
      <c r="LTW202" s="78"/>
      <c r="LTX202" s="78"/>
      <c r="LTY202" s="78"/>
      <c r="LTZ202" s="78"/>
      <c r="LUA202" s="78"/>
      <c r="LUB202" s="78"/>
      <c r="LUC202" s="78"/>
      <c r="LUD202" s="78"/>
      <c r="LUE202" s="78"/>
      <c r="LUF202" s="78"/>
      <c r="LUG202" s="78"/>
      <c r="LUH202" s="78"/>
      <c r="LUI202" s="78"/>
      <c r="LUJ202" s="78"/>
      <c r="LUK202" s="78"/>
      <c r="LUL202" s="78"/>
      <c r="LUM202" s="78"/>
      <c r="LUN202" s="78"/>
      <c r="LUO202" s="78"/>
      <c r="LUP202" s="78"/>
      <c r="LUQ202" s="78"/>
      <c r="LUR202" s="78"/>
      <c r="LUS202" s="78"/>
      <c r="LUT202" s="78"/>
      <c r="LUU202" s="78"/>
      <c r="LUV202" s="78"/>
      <c r="LUW202" s="78"/>
      <c r="LUX202" s="78"/>
      <c r="LUY202" s="78"/>
      <c r="LUZ202" s="78"/>
      <c r="LVA202" s="78"/>
      <c r="LVB202" s="78"/>
      <c r="LVC202" s="78"/>
      <c r="LVD202" s="78"/>
      <c r="LVE202" s="78"/>
      <c r="LVF202" s="78"/>
      <c r="LVG202" s="78"/>
      <c r="LVH202" s="78"/>
      <c r="LVI202" s="78"/>
      <c r="LVJ202" s="78"/>
      <c r="LVK202" s="78"/>
      <c r="LVL202" s="78"/>
      <c r="LVM202" s="78"/>
      <c r="LVN202" s="78"/>
      <c r="LVO202" s="78"/>
      <c r="LVP202" s="78"/>
      <c r="LVQ202" s="78"/>
      <c r="LVR202" s="78"/>
      <c r="LVS202" s="78"/>
      <c r="LVT202" s="78"/>
      <c r="LVU202" s="78"/>
      <c r="LVV202" s="78"/>
      <c r="LVW202" s="78"/>
      <c r="LVX202" s="78"/>
      <c r="LVY202" s="78"/>
      <c r="LVZ202" s="78"/>
      <c r="LWA202" s="78"/>
      <c r="LWB202" s="78"/>
      <c r="LWC202" s="78"/>
      <c r="LWD202" s="78"/>
      <c r="LWE202" s="78"/>
      <c r="LWF202" s="78"/>
      <c r="LWG202" s="78"/>
      <c r="LWH202" s="78"/>
      <c r="LWI202" s="78"/>
      <c r="LWJ202" s="78"/>
      <c r="LWK202" s="78"/>
      <c r="LWL202" s="78"/>
      <c r="LWM202" s="78"/>
      <c r="LWN202" s="78"/>
      <c r="LWO202" s="78"/>
      <c r="LWP202" s="78"/>
      <c r="LWQ202" s="78"/>
      <c r="LWR202" s="78"/>
      <c r="LWS202" s="78"/>
      <c r="LWT202" s="78"/>
      <c r="LWU202" s="78"/>
      <c r="LWV202" s="78"/>
      <c r="LWW202" s="78"/>
      <c r="LWX202" s="78"/>
      <c r="LWY202" s="78"/>
      <c r="LWZ202" s="78"/>
      <c r="LXA202" s="78"/>
      <c r="LXB202" s="78"/>
      <c r="LXC202" s="78"/>
      <c r="LXD202" s="78"/>
      <c r="LXE202" s="78"/>
      <c r="LXF202" s="78"/>
      <c r="LXG202" s="78"/>
      <c r="LXH202" s="78"/>
      <c r="LXI202" s="78"/>
      <c r="LXJ202" s="78"/>
      <c r="LXK202" s="78"/>
      <c r="LXL202" s="78"/>
      <c r="LXM202" s="78"/>
      <c r="LXN202" s="78"/>
      <c r="LXO202" s="78"/>
      <c r="LXP202" s="78"/>
      <c r="LXQ202" s="78"/>
      <c r="LXR202" s="78"/>
      <c r="LXS202" s="78"/>
      <c r="LXT202" s="78"/>
      <c r="LXU202" s="78"/>
      <c r="LXV202" s="78"/>
      <c r="LXW202" s="78"/>
      <c r="LXX202" s="78"/>
      <c r="LXY202" s="78"/>
      <c r="LXZ202" s="78"/>
      <c r="LYA202" s="78"/>
      <c r="LYB202" s="78"/>
      <c r="LYC202" s="78"/>
      <c r="LYD202" s="78"/>
      <c r="LYE202" s="78"/>
      <c r="LYF202" s="78"/>
      <c r="LYG202" s="78"/>
      <c r="LYH202" s="78"/>
      <c r="LYI202" s="78"/>
      <c r="LYJ202" s="78"/>
      <c r="LYK202" s="78"/>
      <c r="LYL202" s="78"/>
      <c r="LYM202" s="78"/>
      <c r="LYN202" s="78"/>
      <c r="LYO202" s="78"/>
      <c r="LYP202" s="78"/>
      <c r="LYQ202" s="78"/>
      <c r="LYR202" s="78"/>
      <c r="LYS202" s="78"/>
      <c r="LYT202" s="78"/>
      <c r="LYU202" s="78"/>
      <c r="LYV202" s="78"/>
      <c r="LYW202" s="78"/>
      <c r="LYX202" s="78"/>
      <c r="LYY202" s="78"/>
      <c r="LYZ202" s="78"/>
      <c r="LZA202" s="78"/>
      <c r="LZB202" s="78"/>
      <c r="LZC202" s="78"/>
      <c r="LZD202" s="78"/>
      <c r="LZE202" s="78"/>
      <c r="LZF202" s="78"/>
      <c r="LZG202" s="78"/>
      <c r="LZH202" s="78"/>
      <c r="LZI202" s="78"/>
      <c r="LZJ202" s="78"/>
      <c r="LZK202" s="78"/>
      <c r="LZL202" s="78"/>
      <c r="LZM202" s="78"/>
      <c r="LZN202" s="78"/>
      <c r="LZO202" s="78"/>
      <c r="LZP202" s="78"/>
      <c r="LZQ202" s="78"/>
      <c r="LZR202" s="78"/>
      <c r="LZS202" s="78"/>
      <c r="LZT202" s="78"/>
      <c r="LZU202" s="78"/>
      <c r="LZV202" s="78"/>
      <c r="LZW202" s="78"/>
      <c r="LZX202" s="78"/>
      <c r="LZY202" s="78"/>
      <c r="LZZ202" s="78"/>
      <c r="MAA202" s="78"/>
      <c r="MAB202" s="78"/>
      <c r="MAC202" s="78"/>
      <c r="MAD202" s="78"/>
      <c r="MAE202" s="78"/>
      <c r="MAF202" s="78"/>
      <c r="MAG202" s="78"/>
      <c r="MAH202" s="78"/>
      <c r="MAI202" s="78"/>
      <c r="MAJ202" s="78"/>
      <c r="MAK202" s="78"/>
      <c r="MAL202" s="78"/>
      <c r="MAM202" s="78"/>
      <c r="MAN202" s="78"/>
      <c r="MAO202" s="78"/>
      <c r="MAP202" s="78"/>
      <c r="MAQ202" s="78"/>
      <c r="MAR202" s="78"/>
      <c r="MAS202" s="78"/>
      <c r="MAT202" s="78"/>
      <c r="MAU202" s="78"/>
      <c r="MAV202" s="78"/>
      <c r="MAW202" s="78"/>
      <c r="MAX202" s="78"/>
      <c r="MAY202" s="78"/>
      <c r="MAZ202" s="78"/>
      <c r="MBA202" s="78"/>
      <c r="MBB202" s="78"/>
      <c r="MBC202" s="78"/>
      <c r="MBD202" s="78"/>
      <c r="MBE202" s="78"/>
      <c r="MBF202" s="78"/>
      <c r="MBG202" s="78"/>
      <c r="MBH202" s="78"/>
      <c r="MBI202" s="78"/>
      <c r="MBJ202" s="78"/>
      <c r="MBK202" s="78"/>
      <c r="MBL202" s="78"/>
      <c r="MBM202" s="78"/>
      <c r="MBN202" s="78"/>
      <c r="MBO202" s="78"/>
      <c r="MBP202" s="78"/>
      <c r="MBQ202" s="78"/>
      <c r="MBR202" s="78"/>
      <c r="MBS202" s="78"/>
      <c r="MBT202" s="78"/>
      <c r="MBU202" s="78"/>
      <c r="MBV202" s="78"/>
      <c r="MBW202" s="78"/>
      <c r="MBX202" s="78"/>
      <c r="MBY202" s="78"/>
      <c r="MBZ202" s="78"/>
      <c r="MCA202" s="78"/>
      <c r="MCB202" s="78"/>
      <c r="MCC202" s="78"/>
      <c r="MCD202" s="78"/>
      <c r="MCE202" s="78"/>
      <c r="MCF202" s="78"/>
      <c r="MCG202" s="78"/>
      <c r="MCH202" s="78"/>
      <c r="MCI202" s="78"/>
      <c r="MCJ202" s="78"/>
      <c r="MCK202" s="78"/>
      <c r="MCL202" s="78"/>
      <c r="MCM202" s="78"/>
      <c r="MCN202" s="78"/>
      <c r="MCO202" s="78"/>
      <c r="MCP202" s="78"/>
      <c r="MCQ202" s="78"/>
      <c r="MCR202" s="78"/>
      <c r="MCS202" s="78"/>
      <c r="MCT202" s="78"/>
      <c r="MCU202" s="78"/>
      <c r="MCV202" s="78"/>
      <c r="MCW202" s="78"/>
      <c r="MCX202" s="78"/>
      <c r="MCY202" s="78"/>
      <c r="MCZ202" s="78"/>
      <c r="MDA202" s="78"/>
      <c r="MDB202" s="78"/>
      <c r="MDC202" s="78"/>
      <c r="MDD202" s="78"/>
      <c r="MDE202" s="78"/>
      <c r="MDF202" s="78"/>
      <c r="MDG202" s="78"/>
      <c r="MDH202" s="78"/>
      <c r="MDI202" s="78"/>
      <c r="MDJ202" s="78"/>
      <c r="MDK202" s="78"/>
      <c r="MDL202" s="78"/>
      <c r="MDM202" s="78"/>
      <c r="MDN202" s="78"/>
      <c r="MDO202" s="78"/>
      <c r="MDP202" s="78"/>
      <c r="MDQ202" s="78"/>
      <c r="MDR202" s="78"/>
      <c r="MDS202" s="78"/>
      <c r="MDT202" s="78"/>
      <c r="MDU202" s="78"/>
      <c r="MDV202" s="78"/>
      <c r="MDW202" s="78"/>
      <c r="MDX202" s="78"/>
      <c r="MDY202" s="78"/>
      <c r="MDZ202" s="78"/>
      <c r="MEA202" s="78"/>
      <c r="MEB202" s="78"/>
      <c r="MEC202" s="78"/>
      <c r="MED202" s="78"/>
      <c r="MEE202" s="78"/>
      <c r="MEF202" s="78"/>
      <c r="MEG202" s="78"/>
      <c r="MEH202" s="78"/>
      <c r="MEI202" s="78"/>
      <c r="MEJ202" s="78"/>
      <c r="MEK202" s="78"/>
      <c r="MEL202" s="78"/>
      <c r="MEM202" s="78"/>
      <c r="MEN202" s="78"/>
      <c r="MEO202" s="78"/>
      <c r="MEP202" s="78"/>
      <c r="MEQ202" s="78"/>
      <c r="MER202" s="78"/>
      <c r="MES202" s="78"/>
      <c r="MET202" s="78"/>
      <c r="MEU202" s="78"/>
      <c r="MEV202" s="78"/>
      <c r="MEW202" s="78"/>
      <c r="MEX202" s="78"/>
      <c r="MEY202" s="78"/>
      <c r="MEZ202" s="78"/>
      <c r="MFA202" s="78"/>
      <c r="MFB202" s="78"/>
      <c r="MFC202" s="78"/>
      <c r="MFD202" s="78"/>
      <c r="MFE202" s="78"/>
      <c r="MFF202" s="78"/>
      <c r="MFG202" s="78"/>
      <c r="MFH202" s="78"/>
      <c r="MFI202" s="78"/>
      <c r="MFJ202" s="78"/>
      <c r="MFK202" s="78"/>
      <c r="MFL202" s="78"/>
      <c r="MFM202" s="78"/>
      <c r="MFN202" s="78"/>
      <c r="MFO202" s="78"/>
      <c r="MFP202" s="78"/>
      <c r="MFQ202" s="78"/>
      <c r="MFR202" s="78"/>
      <c r="MFS202" s="78"/>
      <c r="MFT202" s="78"/>
      <c r="MFU202" s="78"/>
      <c r="MFV202" s="78"/>
      <c r="MFW202" s="78"/>
      <c r="MFX202" s="78"/>
      <c r="MFY202" s="78"/>
      <c r="MFZ202" s="78"/>
      <c r="MGA202" s="78"/>
      <c r="MGB202" s="78"/>
      <c r="MGC202" s="78"/>
      <c r="MGD202" s="78"/>
      <c r="MGE202" s="78"/>
      <c r="MGF202" s="78"/>
      <c r="MGG202" s="78"/>
      <c r="MGH202" s="78"/>
      <c r="MGI202" s="78"/>
      <c r="MGJ202" s="78"/>
      <c r="MGK202" s="78"/>
      <c r="MGL202" s="78"/>
      <c r="MGM202" s="78"/>
      <c r="MGN202" s="78"/>
      <c r="MGO202" s="78"/>
      <c r="MGP202" s="78"/>
      <c r="MGQ202" s="78"/>
      <c r="MGR202" s="78"/>
      <c r="MGS202" s="78"/>
      <c r="MGT202" s="78"/>
      <c r="MGU202" s="78"/>
      <c r="MGV202" s="78"/>
      <c r="MGW202" s="78"/>
      <c r="MGX202" s="78"/>
      <c r="MGY202" s="78"/>
      <c r="MGZ202" s="78"/>
      <c r="MHA202" s="78"/>
      <c r="MHB202" s="78"/>
      <c r="MHC202" s="78"/>
      <c r="MHD202" s="78"/>
      <c r="MHE202" s="78"/>
      <c r="MHF202" s="78"/>
      <c r="MHG202" s="78"/>
      <c r="MHH202" s="78"/>
      <c r="MHI202" s="78"/>
      <c r="MHJ202" s="78"/>
      <c r="MHK202" s="78"/>
      <c r="MHL202" s="78"/>
      <c r="MHM202" s="78"/>
      <c r="MHN202" s="78"/>
      <c r="MHO202" s="78"/>
      <c r="MHP202" s="78"/>
      <c r="MHQ202" s="78"/>
      <c r="MHR202" s="78"/>
      <c r="MHS202" s="78"/>
      <c r="MHT202" s="78"/>
      <c r="MHU202" s="78"/>
      <c r="MHV202" s="78"/>
      <c r="MHW202" s="78"/>
      <c r="MHX202" s="78"/>
      <c r="MHY202" s="78"/>
      <c r="MHZ202" s="78"/>
      <c r="MIA202" s="78"/>
      <c r="MIB202" s="78"/>
      <c r="MIC202" s="78"/>
      <c r="MID202" s="78"/>
      <c r="MIE202" s="78"/>
      <c r="MIF202" s="78"/>
      <c r="MIG202" s="78"/>
      <c r="MIH202" s="78"/>
      <c r="MII202" s="78"/>
      <c r="MIJ202" s="78"/>
      <c r="MIK202" s="78"/>
      <c r="MIL202" s="78"/>
      <c r="MIM202" s="78"/>
      <c r="MIN202" s="78"/>
      <c r="MIO202" s="78"/>
      <c r="MIP202" s="78"/>
      <c r="MIQ202" s="78"/>
      <c r="MIR202" s="78"/>
      <c r="MIS202" s="78"/>
      <c r="MIT202" s="78"/>
      <c r="MIU202" s="78"/>
      <c r="MIV202" s="78"/>
      <c r="MIW202" s="78"/>
      <c r="MIX202" s="78"/>
      <c r="MIY202" s="78"/>
      <c r="MIZ202" s="78"/>
      <c r="MJA202" s="78"/>
      <c r="MJB202" s="78"/>
      <c r="MJC202" s="78"/>
      <c r="MJD202" s="78"/>
      <c r="MJE202" s="78"/>
      <c r="MJF202" s="78"/>
      <c r="MJG202" s="78"/>
      <c r="MJH202" s="78"/>
      <c r="MJI202" s="78"/>
      <c r="MJJ202" s="78"/>
      <c r="MJK202" s="78"/>
      <c r="MJL202" s="78"/>
      <c r="MJM202" s="78"/>
      <c r="MJN202" s="78"/>
      <c r="MJO202" s="78"/>
      <c r="MJP202" s="78"/>
      <c r="MJQ202" s="78"/>
      <c r="MJR202" s="78"/>
      <c r="MJS202" s="78"/>
      <c r="MJT202" s="78"/>
      <c r="MJU202" s="78"/>
      <c r="MJV202" s="78"/>
      <c r="MJW202" s="78"/>
      <c r="MJX202" s="78"/>
      <c r="MJY202" s="78"/>
      <c r="MJZ202" s="78"/>
      <c r="MKA202" s="78"/>
      <c r="MKB202" s="78"/>
      <c r="MKC202" s="78"/>
      <c r="MKD202" s="78"/>
      <c r="MKE202" s="78"/>
      <c r="MKF202" s="78"/>
      <c r="MKG202" s="78"/>
      <c r="MKH202" s="78"/>
      <c r="MKI202" s="78"/>
      <c r="MKJ202" s="78"/>
      <c r="MKK202" s="78"/>
      <c r="MKL202" s="78"/>
      <c r="MKM202" s="78"/>
      <c r="MKN202" s="78"/>
      <c r="MKO202" s="78"/>
      <c r="MKP202" s="78"/>
      <c r="MKQ202" s="78"/>
      <c r="MKR202" s="78"/>
      <c r="MKS202" s="78"/>
      <c r="MKT202" s="78"/>
      <c r="MKU202" s="78"/>
      <c r="MKV202" s="78"/>
      <c r="MKW202" s="78"/>
      <c r="MKX202" s="78"/>
      <c r="MKY202" s="78"/>
      <c r="MKZ202" s="78"/>
      <c r="MLA202" s="78"/>
      <c r="MLB202" s="78"/>
      <c r="MLC202" s="78"/>
      <c r="MLD202" s="78"/>
      <c r="MLE202" s="78"/>
      <c r="MLF202" s="78"/>
      <c r="MLG202" s="78"/>
      <c r="MLH202" s="78"/>
      <c r="MLI202" s="78"/>
      <c r="MLJ202" s="78"/>
      <c r="MLK202" s="78"/>
      <c r="MLL202" s="78"/>
      <c r="MLM202" s="78"/>
      <c r="MLN202" s="78"/>
      <c r="MLO202" s="78"/>
      <c r="MLP202" s="78"/>
      <c r="MLQ202" s="78"/>
      <c r="MLR202" s="78"/>
      <c r="MLS202" s="78"/>
      <c r="MLT202" s="78"/>
      <c r="MLU202" s="78"/>
      <c r="MLV202" s="78"/>
      <c r="MLW202" s="78"/>
      <c r="MLX202" s="78"/>
      <c r="MLY202" s="78"/>
      <c r="MLZ202" s="78"/>
      <c r="MMA202" s="78"/>
      <c r="MMB202" s="78"/>
      <c r="MMC202" s="78"/>
      <c r="MMD202" s="78"/>
      <c r="MME202" s="78"/>
      <c r="MMF202" s="78"/>
      <c r="MMG202" s="78"/>
      <c r="MMH202" s="78"/>
      <c r="MMI202" s="78"/>
      <c r="MMJ202" s="78"/>
      <c r="MMK202" s="78"/>
      <c r="MML202" s="78"/>
      <c r="MMM202" s="78"/>
      <c r="MMN202" s="78"/>
      <c r="MMO202" s="78"/>
      <c r="MMP202" s="78"/>
      <c r="MMQ202" s="78"/>
      <c r="MMR202" s="78"/>
      <c r="MMS202" s="78"/>
      <c r="MMT202" s="78"/>
      <c r="MMU202" s="78"/>
      <c r="MMV202" s="78"/>
      <c r="MMW202" s="78"/>
      <c r="MMX202" s="78"/>
      <c r="MMY202" s="78"/>
      <c r="MMZ202" s="78"/>
      <c r="MNA202" s="78"/>
      <c r="MNB202" s="78"/>
      <c r="MNC202" s="78"/>
      <c r="MND202" s="78"/>
      <c r="MNE202" s="78"/>
      <c r="MNF202" s="78"/>
      <c r="MNG202" s="78"/>
      <c r="MNH202" s="78"/>
      <c r="MNI202" s="78"/>
      <c r="MNJ202" s="78"/>
      <c r="MNK202" s="78"/>
      <c r="MNL202" s="78"/>
      <c r="MNM202" s="78"/>
      <c r="MNN202" s="78"/>
      <c r="MNO202" s="78"/>
      <c r="MNP202" s="78"/>
      <c r="MNQ202" s="78"/>
      <c r="MNR202" s="78"/>
      <c r="MNS202" s="78"/>
      <c r="MNT202" s="78"/>
      <c r="MNU202" s="78"/>
      <c r="MNV202" s="78"/>
      <c r="MNW202" s="78"/>
      <c r="MNX202" s="78"/>
      <c r="MNY202" s="78"/>
      <c r="MNZ202" s="78"/>
      <c r="MOA202" s="78"/>
      <c r="MOB202" s="78"/>
      <c r="MOC202" s="78"/>
      <c r="MOD202" s="78"/>
      <c r="MOE202" s="78"/>
      <c r="MOF202" s="78"/>
      <c r="MOG202" s="78"/>
      <c r="MOH202" s="78"/>
      <c r="MOI202" s="78"/>
      <c r="MOJ202" s="78"/>
      <c r="MOK202" s="78"/>
      <c r="MOL202" s="78"/>
      <c r="MOM202" s="78"/>
      <c r="MON202" s="78"/>
      <c r="MOO202" s="78"/>
      <c r="MOP202" s="78"/>
      <c r="MOQ202" s="78"/>
      <c r="MOR202" s="78"/>
      <c r="MOS202" s="78"/>
      <c r="MOT202" s="78"/>
      <c r="MOU202" s="78"/>
      <c r="MOV202" s="78"/>
      <c r="MOW202" s="78"/>
      <c r="MOX202" s="78"/>
      <c r="MOY202" s="78"/>
      <c r="MOZ202" s="78"/>
      <c r="MPA202" s="78"/>
      <c r="MPB202" s="78"/>
      <c r="MPC202" s="78"/>
      <c r="MPD202" s="78"/>
      <c r="MPE202" s="78"/>
      <c r="MPF202" s="78"/>
      <c r="MPG202" s="78"/>
      <c r="MPH202" s="78"/>
      <c r="MPI202" s="78"/>
      <c r="MPJ202" s="78"/>
      <c r="MPK202" s="78"/>
      <c r="MPL202" s="78"/>
      <c r="MPM202" s="78"/>
      <c r="MPN202" s="78"/>
      <c r="MPO202" s="78"/>
      <c r="MPP202" s="78"/>
      <c r="MPQ202" s="78"/>
      <c r="MPR202" s="78"/>
      <c r="MPS202" s="78"/>
      <c r="MPT202" s="78"/>
      <c r="MPU202" s="78"/>
      <c r="MPV202" s="78"/>
      <c r="MPW202" s="78"/>
      <c r="MPX202" s="78"/>
      <c r="MPY202" s="78"/>
      <c r="MPZ202" s="78"/>
      <c r="MQA202" s="78"/>
      <c r="MQB202" s="78"/>
      <c r="MQC202" s="78"/>
      <c r="MQD202" s="78"/>
      <c r="MQE202" s="78"/>
      <c r="MQF202" s="78"/>
      <c r="MQG202" s="78"/>
      <c r="MQH202" s="78"/>
      <c r="MQI202" s="78"/>
      <c r="MQJ202" s="78"/>
      <c r="MQK202" s="78"/>
      <c r="MQL202" s="78"/>
      <c r="MQM202" s="78"/>
      <c r="MQN202" s="78"/>
      <c r="MQO202" s="78"/>
      <c r="MQP202" s="78"/>
      <c r="MQQ202" s="78"/>
      <c r="MQR202" s="78"/>
      <c r="MQS202" s="78"/>
      <c r="MQT202" s="78"/>
      <c r="MQU202" s="78"/>
      <c r="MQV202" s="78"/>
      <c r="MQW202" s="78"/>
      <c r="MQX202" s="78"/>
      <c r="MQY202" s="78"/>
      <c r="MQZ202" s="78"/>
      <c r="MRA202" s="78"/>
      <c r="MRB202" s="78"/>
      <c r="MRC202" s="78"/>
      <c r="MRD202" s="78"/>
      <c r="MRE202" s="78"/>
      <c r="MRF202" s="78"/>
      <c r="MRG202" s="78"/>
      <c r="MRH202" s="78"/>
      <c r="MRI202" s="78"/>
      <c r="MRJ202" s="78"/>
      <c r="MRK202" s="78"/>
      <c r="MRL202" s="78"/>
      <c r="MRM202" s="78"/>
      <c r="MRN202" s="78"/>
      <c r="MRO202" s="78"/>
      <c r="MRP202" s="78"/>
      <c r="MRQ202" s="78"/>
      <c r="MRR202" s="78"/>
      <c r="MRS202" s="78"/>
      <c r="MRT202" s="78"/>
      <c r="MRU202" s="78"/>
      <c r="MRV202" s="78"/>
      <c r="MRW202" s="78"/>
      <c r="MRX202" s="78"/>
      <c r="MRY202" s="78"/>
      <c r="MRZ202" s="78"/>
      <c r="MSA202" s="78"/>
      <c r="MSB202" s="78"/>
      <c r="MSC202" s="78"/>
      <c r="MSD202" s="78"/>
      <c r="MSE202" s="78"/>
      <c r="MSF202" s="78"/>
      <c r="MSG202" s="78"/>
      <c r="MSH202" s="78"/>
      <c r="MSI202" s="78"/>
      <c r="MSJ202" s="78"/>
      <c r="MSK202" s="78"/>
      <c r="MSL202" s="78"/>
      <c r="MSM202" s="78"/>
      <c r="MSN202" s="78"/>
      <c r="MSO202" s="78"/>
      <c r="MSP202" s="78"/>
      <c r="MSQ202" s="78"/>
      <c r="MSR202" s="78"/>
      <c r="MSS202" s="78"/>
      <c r="MST202" s="78"/>
      <c r="MSU202" s="78"/>
      <c r="MSV202" s="78"/>
      <c r="MSW202" s="78"/>
      <c r="MSX202" s="78"/>
      <c r="MSY202" s="78"/>
      <c r="MSZ202" s="78"/>
      <c r="MTA202" s="78"/>
      <c r="MTB202" s="78"/>
      <c r="MTC202" s="78"/>
      <c r="MTD202" s="78"/>
      <c r="MTE202" s="78"/>
      <c r="MTF202" s="78"/>
      <c r="MTG202" s="78"/>
      <c r="MTH202" s="78"/>
      <c r="MTI202" s="78"/>
      <c r="MTJ202" s="78"/>
      <c r="MTK202" s="78"/>
      <c r="MTL202" s="78"/>
      <c r="MTM202" s="78"/>
      <c r="MTN202" s="78"/>
      <c r="MTO202" s="78"/>
      <c r="MTP202" s="78"/>
      <c r="MTQ202" s="78"/>
      <c r="MTR202" s="78"/>
      <c r="MTS202" s="78"/>
      <c r="MTT202" s="78"/>
      <c r="MTU202" s="78"/>
      <c r="MTV202" s="78"/>
      <c r="MTW202" s="78"/>
      <c r="MTX202" s="78"/>
      <c r="MTY202" s="78"/>
      <c r="MTZ202" s="78"/>
      <c r="MUA202" s="78"/>
      <c r="MUB202" s="78"/>
      <c r="MUC202" s="78"/>
      <c r="MUD202" s="78"/>
      <c r="MUE202" s="78"/>
      <c r="MUF202" s="78"/>
      <c r="MUG202" s="78"/>
      <c r="MUH202" s="78"/>
      <c r="MUI202" s="78"/>
      <c r="MUJ202" s="78"/>
      <c r="MUK202" s="78"/>
      <c r="MUL202" s="78"/>
      <c r="MUM202" s="78"/>
      <c r="MUN202" s="78"/>
      <c r="MUO202" s="78"/>
      <c r="MUP202" s="78"/>
      <c r="MUQ202" s="78"/>
      <c r="MUR202" s="78"/>
      <c r="MUS202" s="78"/>
      <c r="MUT202" s="78"/>
      <c r="MUU202" s="78"/>
      <c r="MUV202" s="78"/>
      <c r="MUW202" s="78"/>
      <c r="MUX202" s="78"/>
      <c r="MUY202" s="78"/>
      <c r="MUZ202" s="78"/>
      <c r="MVA202" s="78"/>
      <c r="MVB202" s="78"/>
      <c r="MVC202" s="78"/>
      <c r="MVD202" s="78"/>
      <c r="MVE202" s="78"/>
      <c r="MVF202" s="78"/>
      <c r="MVG202" s="78"/>
      <c r="MVH202" s="78"/>
      <c r="MVI202" s="78"/>
      <c r="MVJ202" s="78"/>
      <c r="MVK202" s="78"/>
      <c r="MVL202" s="78"/>
      <c r="MVM202" s="78"/>
      <c r="MVN202" s="78"/>
      <c r="MVO202" s="78"/>
      <c r="MVP202" s="78"/>
      <c r="MVQ202" s="78"/>
      <c r="MVR202" s="78"/>
      <c r="MVS202" s="78"/>
      <c r="MVT202" s="78"/>
      <c r="MVU202" s="78"/>
      <c r="MVV202" s="78"/>
      <c r="MVW202" s="78"/>
      <c r="MVX202" s="78"/>
      <c r="MVY202" s="78"/>
      <c r="MVZ202" s="78"/>
      <c r="MWA202" s="78"/>
      <c r="MWB202" s="78"/>
      <c r="MWC202" s="78"/>
      <c r="MWD202" s="78"/>
      <c r="MWE202" s="78"/>
      <c r="MWF202" s="78"/>
      <c r="MWG202" s="78"/>
      <c r="MWH202" s="78"/>
      <c r="MWI202" s="78"/>
      <c r="MWJ202" s="78"/>
      <c r="MWK202" s="78"/>
      <c r="MWL202" s="78"/>
      <c r="MWM202" s="78"/>
      <c r="MWN202" s="78"/>
      <c r="MWO202" s="78"/>
      <c r="MWP202" s="78"/>
      <c r="MWQ202" s="78"/>
      <c r="MWR202" s="78"/>
      <c r="MWS202" s="78"/>
      <c r="MWT202" s="78"/>
      <c r="MWU202" s="78"/>
      <c r="MWV202" s="78"/>
      <c r="MWW202" s="78"/>
      <c r="MWX202" s="78"/>
      <c r="MWY202" s="78"/>
      <c r="MWZ202" s="78"/>
      <c r="MXA202" s="78"/>
      <c r="MXB202" s="78"/>
      <c r="MXC202" s="78"/>
      <c r="MXD202" s="78"/>
      <c r="MXE202" s="78"/>
      <c r="MXF202" s="78"/>
      <c r="MXG202" s="78"/>
      <c r="MXH202" s="78"/>
      <c r="MXI202" s="78"/>
      <c r="MXJ202" s="78"/>
      <c r="MXK202" s="78"/>
      <c r="MXL202" s="78"/>
      <c r="MXM202" s="78"/>
      <c r="MXN202" s="78"/>
      <c r="MXO202" s="78"/>
      <c r="MXP202" s="78"/>
      <c r="MXQ202" s="78"/>
      <c r="MXR202" s="78"/>
      <c r="MXS202" s="78"/>
      <c r="MXT202" s="78"/>
      <c r="MXU202" s="78"/>
      <c r="MXV202" s="78"/>
      <c r="MXW202" s="78"/>
      <c r="MXX202" s="78"/>
      <c r="MXY202" s="78"/>
      <c r="MXZ202" s="78"/>
      <c r="MYA202" s="78"/>
      <c r="MYB202" s="78"/>
      <c r="MYC202" s="78"/>
      <c r="MYD202" s="78"/>
      <c r="MYE202" s="78"/>
      <c r="MYF202" s="78"/>
      <c r="MYG202" s="78"/>
      <c r="MYH202" s="78"/>
      <c r="MYI202" s="78"/>
      <c r="MYJ202" s="78"/>
      <c r="MYK202" s="78"/>
      <c r="MYL202" s="78"/>
      <c r="MYM202" s="78"/>
      <c r="MYN202" s="78"/>
      <c r="MYO202" s="78"/>
      <c r="MYP202" s="78"/>
      <c r="MYQ202" s="78"/>
      <c r="MYR202" s="78"/>
      <c r="MYS202" s="78"/>
      <c r="MYT202" s="78"/>
      <c r="MYU202" s="78"/>
      <c r="MYV202" s="78"/>
      <c r="MYW202" s="78"/>
      <c r="MYX202" s="78"/>
      <c r="MYY202" s="78"/>
      <c r="MYZ202" s="78"/>
      <c r="MZA202" s="78"/>
      <c r="MZB202" s="78"/>
      <c r="MZC202" s="78"/>
      <c r="MZD202" s="78"/>
      <c r="MZE202" s="78"/>
      <c r="MZF202" s="78"/>
      <c r="MZG202" s="78"/>
      <c r="MZH202" s="78"/>
      <c r="MZI202" s="78"/>
      <c r="MZJ202" s="78"/>
      <c r="MZK202" s="78"/>
      <c r="MZL202" s="78"/>
      <c r="MZM202" s="78"/>
      <c r="MZN202" s="78"/>
      <c r="MZO202" s="78"/>
      <c r="MZP202" s="78"/>
      <c r="MZQ202" s="78"/>
      <c r="MZR202" s="78"/>
      <c r="MZS202" s="78"/>
      <c r="MZT202" s="78"/>
      <c r="MZU202" s="78"/>
      <c r="MZV202" s="78"/>
      <c r="MZW202" s="78"/>
      <c r="MZX202" s="78"/>
      <c r="MZY202" s="78"/>
      <c r="MZZ202" s="78"/>
      <c r="NAA202" s="78"/>
      <c r="NAB202" s="78"/>
      <c r="NAC202" s="78"/>
      <c r="NAD202" s="78"/>
      <c r="NAE202" s="78"/>
      <c r="NAF202" s="78"/>
      <c r="NAG202" s="78"/>
      <c r="NAH202" s="78"/>
      <c r="NAI202" s="78"/>
      <c r="NAJ202" s="78"/>
      <c r="NAK202" s="78"/>
      <c r="NAL202" s="78"/>
      <c r="NAM202" s="78"/>
      <c r="NAN202" s="78"/>
      <c r="NAO202" s="78"/>
      <c r="NAP202" s="78"/>
      <c r="NAQ202" s="78"/>
      <c r="NAR202" s="78"/>
      <c r="NAS202" s="78"/>
      <c r="NAT202" s="78"/>
      <c r="NAU202" s="78"/>
      <c r="NAV202" s="78"/>
      <c r="NAW202" s="78"/>
      <c r="NAX202" s="78"/>
      <c r="NAY202" s="78"/>
      <c r="NAZ202" s="78"/>
      <c r="NBA202" s="78"/>
      <c r="NBB202" s="78"/>
      <c r="NBC202" s="78"/>
      <c r="NBD202" s="78"/>
      <c r="NBE202" s="78"/>
      <c r="NBF202" s="78"/>
      <c r="NBG202" s="78"/>
      <c r="NBH202" s="78"/>
      <c r="NBI202" s="78"/>
      <c r="NBJ202" s="78"/>
      <c r="NBK202" s="78"/>
      <c r="NBL202" s="78"/>
      <c r="NBM202" s="78"/>
      <c r="NBN202" s="78"/>
      <c r="NBO202" s="78"/>
      <c r="NBP202" s="78"/>
      <c r="NBQ202" s="78"/>
      <c r="NBR202" s="78"/>
      <c r="NBS202" s="78"/>
      <c r="NBT202" s="78"/>
      <c r="NBU202" s="78"/>
      <c r="NBV202" s="78"/>
      <c r="NBW202" s="78"/>
      <c r="NBX202" s="78"/>
      <c r="NBY202" s="78"/>
      <c r="NBZ202" s="78"/>
      <c r="NCA202" s="78"/>
      <c r="NCB202" s="78"/>
      <c r="NCC202" s="78"/>
      <c r="NCD202" s="78"/>
      <c r="NCE202" s="78"/>
      <c r="NCF202" s="78"/>
      <c r="NCG202" s="78"/>
      <c r="NCH202" s="78"/>
      <c r="NCI202" s="78"/>
      <c r="NCJ202" s="78"/>
      <c r="NCK202" s="78"/>
      <c r="NCL202" s="78"/>
      <c r="NCM202" s="78"/>
      <c r="NCN202" s="78"/>
      <c r="NCO202" s="78"/>
      <c r="NCP202" s="78"/>
      <c r="NCQ202" s="78"/>
      <c r="NCR202" s="78"/>
      <c r="NCS202" s="78"/>
      <c r="NCT202" s="78"/>
      <c r="NCU202" s="78"/>
      <c r="NCV202" s="78"/>
      <c r="NCW202" s="78"/>
      <c r="NCX202" s="78"/>
      <c r="NCY202" s="78"/>
      <c r="NCZ202" s="78"/>
      <c r="NDA202" s="78"/>
      <c r="NDB202" s="78"/>
      <c r="NDC202" s="78"/>
      <c r="NDD202" s="78"/>
      <c r="NDE202" s="78"/>
      <c r="NDF202" s="78"/>
      <c r="NDG202" s="78"/>
      <c r="NDH202" s="78"/>
      <c r="NDI202" s="78"/>
      <c r="NDJ202" s="78"/>
      <c r="NDK202" s="78"/>
      <c r="NDL202" s="78"/>
      <c r="NDM202" s="78"/>
      <c r="NDN202" s="78"/>
      <c r="NDO202" s="78"/>
      <c r="NDP202" s="78"/>
      <c r="NDQ202" s="78"/>
      <c r="NDR202" s="78"/>
      <c r="NDS202" s="78"/>
      <c r="NDT202" s="78"/>
      <c r="NDU202" s="78"/>
      <c r="NDV202" s="78"/>
      <c r="NDW202" s="78"/>
      <c r="NDX202" s="78"/>
      <c r="NDY202" s="78"/>
      <c r="NDZ202" s="78"/>
      <c r="NEA202" s="78"/>
      <c r="NEB202" s="78"/>
      <c r="NEC202" s="78"/>
      <c r="NED202" s="78"/>
      <c r="NEE202" s="78"/>
      <c r="NEF202" s="78"/>
      <c r="NEG202" s="78"/>
      <c r="NEH202" s="78"/>
      <c r="NEI202" s="78"/>
      <c r="NEJ202" s="78"/>
      <c r="NEK202" s="78"/>
      <c r="NEL202" s="78"/>
      <c r="NEM202" s="78"/>
      <c r="NEN202" s="78"/>
      <c r="NEO202" s="78"/>
      <c r="NEP202" s="78"/>
      <c r="NEQ202" s="78"/>
      <c r="NER202" s="78"/>
      <c r="NES202" s="78"/>
      <c r="NET202" s="78"/>
      <c r="NEU202" s="78"/>
      <c r="NEV202" s="78"/>
      <c r="NEW202" s="78"/>
      <c r="NEX202" s="78"/>
      <c r="NEY202" s="78"/>
      <c r="NEZ202" s="78"/>
      <c r="NFA202" s="78"/>
      <c r="NFB202" s="78"/>
      <c r="NFC202" s="78"/>
      <c r="NFD202" s="78"/>
      <c r="NFE202" s="78"/>
      <c r="NFF202" s="78"/>
      <c r="NFG202" s="78"/>
      <c r="NFH202" s="78"/>
      <c r="NFI202" s="78"/>
      <c r="NFJ202" s="78"/>
      <c r="NFK202" s="78"/>
      <c r="NFL202" s="78"/>
      <c r="NFM202" s="78"/>
      <c r="NFN202" s="78"/>
      <c r="NFO202" s="78"/>
      <c r="NFP202" s="78"/>
      <c r="NFQ202" s="78"/>
      <c r="NFR202" s="78"/>
      <c r="NFS202" s="78"/>
      <c r="NFT202" s="78"/>
      <c r="NFU202" s="78"/>
      <c r="NFV202" s="78"/>
      <c r="NFW202" s="78"/>
      <c r="NFX202" s="78"/>
      <c r="NFY202" s="78"/>
      <c r="NFZ202" s="78"/>
      <c r="NGA202" s="78"/>
      <c r="NGB202" s="78"/>
      <c r="NGC202" s="78"/>
      <c r="NGD202" s="78"/>
      <c r="NGE202" s="78"/>
      <c r="NGF202" s="78"/>
      <c r="NGG202" s="78"/>
      <c r="NGH202" s="78"/>
      <c r="NGI202" s="78"/>
      <c r="NGJ202" s="78"/>
      <c r="NGK202" s="78"/>
      <c r="NGL202" s="78"/>
      <c r="NGM202" s="78"/>
      <c r="NGN202" s="78"/>
      <c r="NGO202" s="78"/>
      <c r="NGP202" s="78"/>
      <c r="NGQ202" s="78"/>
      <c r="NGR202" s="78"/>
      <c r="NGS202" s="78"/>
      <c r="NGT202" s="78"/>
      <c r="NGU202" s="78"/>
      <c r="NGV202" s="78"/>
      <c r="NGW202" s="78"/>
      <c r="NGX202" s="78"/>
      <c r="NGY202" s="78"/>
      <c r="NGZ202" s="78"/>
      <c r="NHA202" s="78"/>
      <c r="NHB202" s="78"/>
      <c r="NHC202" s="78"/>
      <c r="NHD202" s="78"/>
      <c r="NHE202" s="78"/>
      <c r="NHF202" s="78"/>
      <c r="NHG202" s="78"/>
      <c r="NHH202" s="78"/>
      <c r="NHI202" s="78"/>
      <c r="NHJ202" s="78"/>
      <c r="NHK202" s="78"/>
      <c r="NHL202" s="78"/>
      <c r="NHM202" s="78"/>
      <c r="NHN202" s="78"/>
      <c r="NHO202" s="78"/>
      <c r="NHP202" s="78"/>
      <c r="NHQ202" s="78"/>
      <c r="NHR202" s="78"/>
      <c r="NHS202" s="78"/>
      <c r="NHT202" s="78"/>
      <c r="NHU202" s="78"/>
      <c r="NHV202" s="78"/>
      <c r="NHW202" s="78"/>
      <c r="NHX202" s="78"/>
      <c r="NHY202" s="78"/>
      <c r="NHZ202" s="78"/>
      <c r="NIA202" s="78"/>
      <c r="NIB202" s="78"/>
      <c r="NIC202" s="78"/>
      <c r="NID202" s="78"/>
      <c r="NIE202" s="78"/>
      <c r="NIF202" s="78"/>
      <c r="NIG202" s="78"/>
      <c r="NIH202" s="78"/>
      <c r="NII202" s="78"/>
      <c r="NIJ202" s="78"/>
      <c r="NIK202" s="78"/>
      <c r="NIL202" s="78"/>
      <c r="NIM202" s="78"/>
      <c r="NIN202" s="78"/>
      <c r="NIO202" s="78"/>
      <c r="NIP202" s="78"/>
      <c r="NIQ202" s="78"/>
      <c r="NIR202" s="78"/>
      <c r="NIS202" s="78"/>
      <c r="NIT202" s="78"/>
      <c r="NIU202" s="78"/>
      <c r="NIV202" s="78"/>
      <c r="NIW202" s="78"/>
      <c r="NIX202" s="78"/>
      <c r="NIY202" s="78"/>
      <c r="NIZ202" s="78"/>
      <c r="NJA202" s="78"/>
      <c r="NJB202" s="78"/>
      <c r="NJC202" s="78"/>
      <c r="NJD202" s="78"/>
      <c r="NJE202" s="78"/>
      <c r="NJF202" s="78"/>
      <c r="NJG202" s="78"/>
      <c r="NJH202" s="78"/>
      <c r="NJI202" s="78"/>
      <c r="NJJ202" s="78"/>
      <c r="NJK202" s="78"/>
      <c r="NJL202" s="78"/>
      <c r="NJM202" s="78"/>
      <c r="NJN202" s="78"/>
      <c r="NJO202" s="78"/>
      <c r="NJP202" s="78"/>
      <c r="NJQ202" s="78"/>
      <c r="NJR202" s="78"/>
      <c r="NJS202" s="78"/>
      <c r="NJT202" s="78"/>
      <c r="NJU202" s="78"/>
      <c r="NJV202" s="78"/>
      <c r="NJW202" s="78"/>
      <c r="NJX202" s="78"/>
      <c r="NJY202" s="78"/>
      <c r="NJZ202" s="78"/>
      <c r="NKA202" s="78"/>
      <c r="NKB202" s="78"/>
      <c r="NKC202" s="78"/>
      <c r="NKD202" s="78"/>
      <c r="NKE202" s="78"/>
      <c r="NKF202" s="78"/>
      <c r="NKG202" s="78"/>
      <c r="NKH202" s="78"/>
      <c r="NKI202" s="78"/>
      <c r="NKJ202" s="78"/>
      <c r="NKK202" s="78"/>
      <c r="NKL202" s="78"/>
      <c r="NKM202" s="78"/>
      <c r="NKN202" s="78"/>
      <c r="NKO202" s="78"/>
      <c r="NKP202" s="78"/>
      <c r="NKQ202" s="78"/>
      <c r="NKR202" s="78"/>
      <c r="NKS202" s="78"/>
      <c r="NKT202" s="78"/>
      <c r="NKU202" s="78"/>
      <c r="NKV202" s="78"/>
      <c r="NKW202" s="78"/>
      <c r="NKX202" s="78"/>
      <c r="NKY202" s="78"/>
      <c r="NKZ202" s="78"/>
      <c r="NLA202" s="78"/>
      <c r="NLB202" s="78"/>
      <c r="NLC202" s="78"/>
      <c r="NLD202" s="78"/>
      <c r="NLE202" s="78"/>
      <c r="NLF202" s="78"/>
      <c r="NLG202" s="78"/>
      <c r="NLH202" s="78"/>
      <c r="NLI202" s="78"/>
      <c r="NLJ202" s="78"/>
      <c r="NLK202" s="78"/>
      <c r="NLL202" s="78"/>
      <c r="NLM202" s="78"/>
      <c r="NLN202" s="78"/>
      <c r="NLO202" s="78"/>
      <c r="NLP202" s="78"/>
      <c r="NLQ202" s="78"/>
      <c r="NLR202" s="78"/>
      <c r="NLS202" s="78"/>
      <c r="NLT202" s="78"/>
      <c r="NLU202" s="78"/>
      <c r="NLV202" s="78"/>
      <c r="NLW202" s="78"/>
      <c r="NLX202" s="78"/>
      <c r="NLY202" s="78"/>
      <c r="NLZ202" s="78"/>
      <c r="NMA202" s="78"/>
      <c r="NMB202" s="78"/>
      <c r="NMC202" s="78"/>
      <c r="NMD202" s="78"/>
      <c r="NME202" s="78"/>
      <c r="NMF202" s="78"/>
      <c r="NMG202" s="78"/>
      <c r="NMH202" s="78"/>
      <c r="NMI202" s="78"/>
      <c r="NMJ202" s="78"/>
      <c r="NMK202" s="78"/>
      <c r="NML202" s="78"/>
      <c r="NMM202" s="78"/>
      <c r="NMN202" s="78"/>
      <c r="NMO202" s="78"/>
      <c r="NMP202" s="78"/>
      <c r="NMQ202" s="78"/>
      <c r="NMR202" s="78"/>
      <c r="NMS202" s="78"/>
      <c r="NMT202" s="78"/>
      <c r="NMU202" s="78"/>
      <c r="NMV202" s="78"/>
      <c r="NMW202" s="78"/>
      <c r="NMX202" s="78"/>
      <c r="NMY202" s="78"/>
      <c r="NMZ202" s="78"/>
      <c r="NNA202" s="78"/>
      <c r="NNB202" s="78"/>
      <c r="NNC202" s="78"/>
      <c r="NND202" s="78"/>
      <c r="NNE202" s="78"/>
      <c r="NNF202" s="78"/>
      <c r="NNG202" s="78"/>
      <c r="NNH202" s="78"/>
      <c r="NNI202" s="78"/>
      <c r="NNJ202" s="78"/>
      <c r="NNK202" s="78"/>
      <c r="NNL202" s="78"/>
      <c r="NNM202" s="78"/>
      <c r="NNN202" s="78"/>
      <c r="NNO202" s="78"/>
      <c r="NNP202" s="78"/>
      <c r="NNQ202" s="78"/>
      <c r="NNR202" s="78"/>
      <c r="NNS202" s="78"/>
      <c r="NNT202" s="78"/>
      <c r="NNU202" s="78"/>
      <c r="NNV202" s="78"/>
      <c r="NNW202" s="78"/>
      <c r="NNX202" s="78"/>
      <c r="NNY202" s="78"/>
      <c r="NNZ202" s="78"/>
      <c r="NOA202" s="78"/>
      <c r="NOB202" s="78"/>
      <c r="NOC202" s="78"/>
      <c r="NOD202" s="78"/>
      <c r="NOE202" s="78"/>
      <c r="NOF202" s="78"/>
      <c r="NOG202" s="78"/>
      <c r="NOH202" s="78"/>
      <c r="NOI202" s="78"/>
      <c r="NOJ202" s="78"/>
      <c r="NOK202" s="78"/>
      <c r="NOL202" s="78"/>
      <c r="NOM202" s="78"/>
      <c r="NON202" s="78"/>
      <c r="NOO202" s="78"/>
      <c r="NOP202" s="78"/>
      <c r="NOQ202" s="78"/>
      <c r="NOR202" s="78"/>
      <c r="NOS202" s="78"/>
      <c r="NOT202" s="78"/>
      <c r="NOU202" s="78"/>
      <c r="NOV202" s="78"/>
      <c r="NOW202" s="78"/>
      <c r="NOX202" s="78"/>
      <c r="NOY202" s="78"/>
      <c r="NOZ202" s="78"/>
      <c r="NPA202" s="78"/>
      <c r="NPB202" s="78"/>
      <c r="NPC202" s="78"/>
      <c r="NPD202" s="78"/>
      <c r="NPE202" s="78"/>
      <c r="NPF202" s="78"/>
      <c r="NPG202" s="78"/>
      <c r="NPH202" s="78"/>
      <c r="NPI202" s="78"/>
      <c r="NPJ202" s="78"/>
      <c r="NPK202" s="78"/>
      <c r="NPL202" s="78"/>
      <c r="NPM202" s="78"/>
      <c r="NPN202" s="78"/>
      <c r="NPO202" s="78"/>
      <c r="NPP202" s="78"/>
      <c r="NPQ202" s="78"/>
      <c r="NPR202" s="78"/>
      <c r="NPS202" s="78"/>
      <c r="NPT202" s="78"/>
      <c r="NPU202" s="78"/>
      <c r="NPV202" s="78"/>
      <c r="NPW202" s="78"/>
      <c r="NPX202" s="78"/>
      <c r="NPY202" s="78"/>
      <c r="NPZ202" s="78"/>
      <c r="NQA202" s="78"/>
      <c r="NQB202" s="78"/>
      <c r="NQC202" s="78"/>
      <c r="NQD202" s="78"/>
      <c r="NQE202" s="78"/>
      <c r="NQF202" s="78"/>
      <c r="NQG202" s="78"/>
      <c r="NQH202" s="78"/>
      <c r="NQI202" s="78"/>
      <c r="NQJ202" s="78"/>
      <c r="NQK202" s="78"/>
      <c r="NQL202" s="78"/>
      <c r="NQM202" s="78"/>
      <c r="NQN202" s="78"/>
      <c r="NQO202" s="78"/>
      <c r="NQP202" s="78"/>
      <c r="NQQ202" s="78"/>
      <c r="NQR202" s="78"/>
      <c r="NQS202" s="78"/>
      <c r="NQT202" s="78"/>
      <c r="NQU202" s="78"/>
      <c r="NQV202" s="78"/>
      <c r="NQW202" s="78"/>
      <c r="NQX202" s="78"/>
      <c r="NQY202" s="78"/>
      <c r="NQZ202" s="78"/>
      <c r="NRA202" s="78"/>
      <c r="NRB202" s="78"/>
      <c r="NRC202" s="78"/>
      <c r="NRD202" s="78"/>
      <c r="NRE202" s="78"/>
      <c r="NRF202" s="78"/>
      <c r="NRG202" s="78"/>
      <c r="NRH202" s="78"/>
      <c r="NRI202" s="78"/>
      <c r="NRJ202" s="78"/>
      <c r="NRK202" s="78"/>
      <c r="NRL202" s="78"/>
      <c r="NRM202" s="78"/>
      <c r="NRN202" s="78"/>
      <c r="NRO202" s="78"/>
      <c r="NRP202" s="78"/>
      <c r="NRQ202" s="78"/>
      <c r="NRR202" s="78"/>
      <c r="NRS202" s="78"/>
      <c r="NRT202" s="78"/>
      <c r="NRU202" s="78"/>
      <c r="NRV202" s="78"/>
      <c r="NRW202" s="78"/>
      <c r="NRX202" s="78"/>
      <c r="NRY202" s="78"/>
      <c r="NRZ202" s="78"/>
      <c r="NSA202" s="78"/>
      <c r="NSB202" s="78"/>
      <c r="NSC202" s="78"/>
      <c r="NSD202" s="78"/>
      <c r="NSE202" s="78"/>
      <c r="NSF202" s="78"/>
      <c r="NSG202" s="78"/>
      <c r="NSH202" s="78"/>
      <c r="NSI202" s="78"/>
      <c r="NSJ202" s="78"/>
      <c r="NSK202" s="78"/>
      <c r="NSL202" s="78"/>
      <c r="NSM202" s="78"/>
      <c r="NSN202" s="78"/>
      <c r="NSO202" s="78"/>
      <c r="NSP202" s="78"/>
      <c r="NSQ202" s="78"/>
      <c r="NSR202" s="78"/>
      <c r="NSS202" s="78"/>
      <c r="NST202" s="78"/>
      <c r="NSU202" s="78"/>
      <c r="NSV202" s="78"/>
      <c r="NSW202" s="78"/>
      <c r="NSX202" s="78"/>
      <c r="NSY202" s="78"/>
      <c r="NSZ202" s="78"/>
      <c r="NTA202" s="78"/>
      <c r="NTB202" s="78"/>
      <c r="NTC202" s="78"/>
      <c r="NTD202" s="78"/>
      <c r="NTE202" s="78"/>
      <c r="NTF202" s="78"/>
      <c r="NTG202" s="78"/>
      <c r="NTH202" s="78"/>
      <c r="NTI202" s="78"/>
      <c r="NTJ202" s="78"/>
      <c r="NTK202" s="78"/>
      <c r="NTL202" s="78"/>
      <c r="NTM202" s="78"/>
      <c r="NTN202" s="78"/>
      <c r="NTO202" s="78"/>
      <c r="NTP202" s="78"/>
      <c r="NTQ202" s="78"/>
      <c r="NTR202" s="78"/>
      <c r="NTS202" s="78"/>
      <c r="NTT202" s="78"/>
      <c r="NTU202" s="78"/>
      <c r="NTV202" s="78"/>
      <c r="NTW202" s="78"/>
      <c r="NTX202" s="78"/>
      <c r="NTY202" s="78"/>
      <c r="NTZ202" s="78"/>
      <c r="NUA202" s="78"/>
      <c r="NUB202" s="78"/>
      <c r="NUC202" s="78"/>
      <c r="NUD202" s="78"/>
      <c r="NUE202" s="78"/>
      <c r="NUF202" s="78"/>
      <c r="NUG202" s="78"/>
      <c r="NUH202" s="78"/>
      <c r="NUI202" s="78"/>
      <c r="NUJ202" s="78"/>
      <c r="NUK202" s="78"/>
      <c r="NUL202" s="78"/>
      <c r="NUM202" s="78"/>
      <c r="NUN202" s="78"/>
      <c r="NUO202" s="78"/>
      <c r="NUP202" s="78"/>
      <c r="NUQ202" s="78"/>
      <c r="NUR202" s="78"/>
      <c r="NUS202" s="78"/>
      <c r="NUT202" s="78"/>
      <c r="NUU202" s="78"/>
      <c r="NUV202" s="78"/>
      <c r="NUW202" s="78"/>
      <c r="NUX202" s="78"/>
      <c r="NUY202" s="78"/>
      <c r="NUZ202" s="78"/>
      <c r="NVA202" s="78"/>
      <c r="NVB202" s="78"/>
      <c r="NVC202" s="78"/>
      <c r="NVD202" s="78"/>
      <c r="NVE202" s="78"/>
      <c r="NVF202" s="78"/>
      <c r="NVG202" s="78"/>
      <c r="NVH202" s="78"/>
      <c r="NVI202" s="78"/>
      <c r="NVJ202" s="78"/>
      <c r="NVK202" s="78"/>
      <c r="NVL202" s="78"/>
      <c r="NVM202" s="78"/>
      <c r="NVN202" s="78"/>
      <c r="NVO202" s="78"/>
      <c r="NVP202" s="78"/>
      <c r="NVQ202" s="78"/>
      <c r="NVR202" s="78"/>
      <c r="NVS202" s="78"/>
      <c r="NVT202" s="78"/>
      <c r="NVU202" s="78"/>
      <c r="NVV202" s="78"/>
      <c r="NVW202" s="78"/>
      <c r="NVX202" s="78"/>
      <c r="NVY202" s="78"/>
      <c r="NVZ202" s="78"/>
      <c r="NWA202" s="78"/>
      <c r="NWB202" s="78"/>
      <c r="NWC202" s="78"/>
      <c r="NWD202" s="78"/>
      <c r="NWE202" s="78"/>
      <c r="NWF202" s="78"/>
      <c r="NWG202" s="78"/>
      <c r="NWH202" s="78"/>
      <c r="NWI202" s="78"/>
      <c r="NWJ202" s="78"/>
      <c r="NWK202" s="78"/>
      <c r="NWL202" s="78"/>
      <c r="NWM202" s="78"/>
      <c r="NWN202" s="78"/>
      <c r="NWO202" s="78"/>
      <c r="NWP202" s="78"/>
      <c r="NWQ202" s="78"/>
      <c r="NWR202" s="78"/>
      <c r="NWS202" s="78"/>
      <c r="NWT202" s="78"/>
      <c r="NWU202" s="78"/>
      <c r="NWV202" s="78"/>
      <c r="NWW202" s="78"/>
      <c r="NWX202" s="78"/>
      <c r="NWY202" s="78"/>
      <c r="NWZ202" s="78"/>
      <c r="NXA202" s="78"/>
      <c r="NXB202" s="78"/>
      <c r="NXC202" s="78"/>
      <c r="NXD202" s="78"/>
      <c r="NXE202" s="78"/>
      <c r="NXF202" s="78"/>
      <c r="NXG202" s="78"/>
      <c r="NXH202" s="78"/>
      <c r="NXI202" s="78"/>
      <c r="NXJ202" s="78"/>
      <c r="NXK202" s="78"/>
      <c r="NXL202" s="78"/>
      <c r="NXM202" s="78"/>
      <c r="NXN202" s="78"/>
      <c r="NXO202" s="78"/>
      <c r="NXP202" s="78"/>
      <c r="NXQ202" s="78"/>
      <c r="NXR202" s="78"/>
      <c r="NXS202" s="78"/>
      <c r="NXT202" s="78"/>
      <c r="NXU202" s="78"/>
      <c r="NXV202" s="78"/>
      <c r="NXW202" s="78"/>
      <c r="NXX202" s="78"/>
      <c r="NXY202" s="78"/>
      <c r="NXZ202" s="78"/>
      <c r="NYA202" s="78"/>
      <c r="NYB202" s="78"/>
      <c r="NYC202" s="78"/>
      <c r="NYD202" s="78"/>
      <c r="NYE202" s="78"/>
      <c r="NYF202" s="78"/>
      <c r="NYG202" s="78"/>
      <c r="NYH202" s="78"/>
      <c r="NYI202" s="78"/>
      <c r="NYJ202" s="78"/>
      <c r="NYK202" s="78"/>
      <c r="NYL202" s="78"/>
      <c r="NYM202" s="78"/>
      <c r="NYN202" s="78"/>
      <c r="NYO202" s="78"/>
      <c r="NYP202" s="78"/>
      <c r="NYQ202" s="78"/>
      <c r="NYR202" s="78"/>
      <c r="NYS202" s="78"/>
      <c r="NYT202" s="78"/>
      <c r="NYU202" s="78"/>
      <c r="NYV202" s="78"/>
      <c r="NYW202" s="78"/>
      <c r="NYX202" s="78"/>
      <c r="NYY202" s="78"/>
      <c r="NYZ202" s="78"/>
      <c r="NZA202" s="78"/>
      <c r="NZB202" s="78"/>
      <c r="NZC202" s="78"/>
      <c r="NZD202" s="78"/>
      <c r="NZE202" s="78"/>
      <c r="NZF202" s="78"/>
      <c r="NZG202" s="78"/>
      <c r="NZH202" s="78"/>
      <c r="NZI202" s="78"/>
      <c r="NZJ202" s="78"/>
      <c r="NZK202" s="78"/>
      <c r="NZL202" s="78"/>
      <c r="NZM202" s="78"/>
      <c r="NZN202" s="78"/>
      <c r="NZO202" s="78"/>
      <c r="NZP202" s="78"/>
      <c r="NZQ202" s="78"/>
      <c r="NZR202" s="78"/>
      <c r="NZS202" s="78"/>
      <c r="NZT202" s="78"/>
      <c r="NZU202" s="78"/>
      <c r="NZV202" s="78"/>
      <c r="NZW202" s="78"/>
      <c r="NZX202" s="78"/>
      <c r="NZY202" s="78"/>
      <c r="NZZ202" s="78"/>
      <c r="OAA202" s="78"/>
      <c r="OAB202" s="78"/>
      <c r="OAC202" s="78"/>
      <c r="OAD202" s="78"/>
      <c r="OAE202" s="78"/>
      <c r="OAF202" s="78"/>
      <c r="OAG202" s="78"/>
      <c r="OAH202" s="78"/>
      <c r="OAI202" s="78"/>
      <c r="OAJ202" s="78"/>
      <c r="OAK202" s="78"/>
      <c r="OAL202" s="78"/>
      <c r="OAM202" s="78"/>
      <c r="OAN202" s="78"/>
      <c r="OAO202" s="78"/>
      <c r="OAP202" s="78"/>
      <c r="OAQ202" s="78"/>
      <c r="OAR202" s="78"/>
      <c r="OAS202" s="78"/>
      <c r="OAT202" s="78"/>
      <c r="OAU202" s="78"/>
      <c r="OAV202" s="78"/>
      <c r="OAW202" s="78"/>
      <c r="OAX202" s="78"/>
      <c r="OAY202" s="78"/>
      <c r="OAZ202" s="78"/>
      <c r="OBA202" s="78"/>
      <c r="OBB202" s="78"/>
      <c r="OBC202" s="78"/>
      <c r="OBD202" s="78"/>
      <c r="OBE202" s="78"/>
      <c r="OBF202" s="78"/>
      <c r="OBG202" s="78"/>
      <c r="OBH202" s="78"/>
      <c r="OBI202" s="78"/>
      <c r="OBJ202" s="78"/>
      <c r="OBK202" s="78"/>
      <c r="OBL202" s="78"/>
      <c r="OBM202" s="78"/>
      <c r="OBN202" s="78"/>
      <c r="OBO202" s="78"/>
      <c r="OBP202" s="78"/>
      <c r="OBQ202" s="78"/>
      <c r="OBR202" s="78"/>
      <c r="OBS202" s="78"/>
      <c r="OBT202" s="78"/>
      <c r="OBU202" s="78"/>
      <c r="OBV202" s="78"/>
      <c r="OBW202" s="78"/>
      <c r="OBX202" s="78"/>
      <c r="OBY202" s="78"/>
      <c r="OBZ202" s="78"/>
      <c r="OCA202" s="78"/>
      <c r="OCB202" s="78"/>
      <c r="OCC202" s="78"/>
      <c r="OCD202" s="78"/>
      <c r="OCE202" s="78"/>
      <c r="OCF202" s="78"/>
      <c r="OCG202" s="78"/>
      <c r="OCH202" s="78"/>
      <c r="OCI202" s="78"/>
      <c r="OCJ202" s="78"/>
      <c r="OCK202" s="78"/>
      <c r="OCL202" s="78"/>
      <c r="OCM202" s="78"/>
      <c r="OCN202" s="78"/>
      <c r="OCO202" s="78"/>
      <c r="OCP202" s="78"/>
      <c r="OCQ202" s="78"/>
      <c r="OCR202" s="78"/>
      <c r="OCS202" s="78"/>
      <c r="OCT202" s="78"/>
      <c r="OCU202" s="78"/>
      <c r="OCV202" s="78"/>
      <c r="OCW202" s="78"/>
      <c r="OCX202" s="78"/>
      <c r="OCY202" s="78"/>
      <c r="OCZ202" s="78"/>
      <c r="ODA202" s="78"/>
      <c r="ODB202" s="78"/>
      <c r="ODC202" s="78"/>
      <c r="ODD202" s="78"/>
      <c r="ODE202" s="78"/>
      <c r="ODF202" s="78"/>
      <c r="ODG202" s="78"/>
      <c r="ODH202" s="78"/>
      <c r="ODI202" s="78"/>
      <c r="ODJ202" s="78"/>
      <c r="ODK202" s="78"/>
      <c r="ODL202" s="78"/>
      <c r="ODM202" s="78"/>
      <c r="ODN202" s="78"/>
      <c r="ODO202" s="78"/>
      <c r="ODP202" s="78"/>
      <c r="ODQ202" s="78"/>
      <c r="ODR202" s="78"/>
      <c r="ODS202" s="78"/>
      <c r="ODT202" s="78"/>
      <c r="ODU202" s="78"/>
      <c r="ODV202" s="78"/>
      <c r="ODW202" s="78"/>
      <c r="ODX202" s="78"/>
      <c r="ODY202" s="78"/>
      <c r="ODZ202" s="78"/>
      <c r="OEA202" s="78"/>
      <c r="OEB202" s="78"/>
      <c r="OEC202" s="78"/>
      <c r="OED202" s="78"/>
      <c r="OEE202" s="78"/>
      <c r="OEF202" s="78"/>
      <c r="OEG202" s="78"/>
      <c r="OEH202" s="78"/>
      <c r="OEI202" s="78"/>
      <c r="OEJ202" s="78"/>
      <c r="OEK202" s="78"/>
      <c r="OEL202" s="78"/>
      <c r="OEM202" s="78"/>
      <c r="OEN202" s="78"/>
      <c r="OEO202" s="78"/>
      <c r="OEP202" s="78"/>
      <c r="OEQ202" s="78"/>
      <c r="OER202" s="78"/>
      <c r="OES202" s="78"/>
      <c r="OET202" s="78"/>
      <c r="OEU202" s="78"/>
      <c r="OEV202" s="78"/>
      <c r="OEW202" s="78"/>
      <c r="OEX202" s="78"/>
      <c r="OEY202" s="78"/>
      <c r="OEZ202" s="78"/>
      <c r="OFA202" s="78"/>
      <c r="OFB202" s="78"/>
      <c r="OFC202" s="78"/>
      <c r="OFD202" s="78"/>
      <c r="OFE202" s="78"/>
      <c r="OFF202" s="78"/>
      <c r="OFG202" s="78"/>
      <c r="OFH202" s="78"/>
      <c r="OFI202" s="78"/>
      <c r="OFJ202" s="78"/>
      <c r="OFK202" s="78"/>
      <c r="OFL202" s="78"/>
      <c r="OFM202" s="78"/>
      <c r="OFN202" s="78"/>
      <c r="OFO202" s="78"/>
      <c r="OFP202" s="78"/>
      <c r="OFQ202" s="78"/>
      <c r="OFR202" s="78"/>
      <c r="OFS202" s="78"/>
      <c r="OFT202" s="78"/>
      <c r="OFU202" s="78"/>
      <c r="OFV202" s="78"/>
      <c r="OFW202" s="78"/>
      <c r="OFX202" s="78"/>
      <c r="OFY202" s="78"/>
      <c r="OFZ202" s="78"/>
      <c r="OGA202" s="78"/>
      <c r="OGB202" s="78"/>
      <c r="OGC202" s="78"/>
      <c r="OGD202" s="78"/>
      <c r="OGE202" s="78"/>
      <c r="OGF202" s="78"/>
      <c r="OGG202" s="78"/>
      <c r="OGH202" s="78"/>
      <c r="OGI202" s="78"/>
      <c r="OGJ202" s="78"/>
      <c r="OGK202" s="78"/>
      <c r="OGL202" s="78"/>
      <c r="OGM202" s="78"/>
      <c r="OGN202" s="78"/>
      <c r="OGO202" s="78"/>
      <c r="OGP202" s="78"/>
      <c r="OGQ202" s="78"/>
      <c r="OGR202" s="78"/>
      <c r="OGS202" s="78"/>
      <c r="OGT202" s="78"/>
      <c r="OGU202" s="78"/>
      <c r="OGV202" s="78"/>
      <c r="OGW202" s="78"/>
      <c r="OGX202" s="78"/>
      <c r="OGY202" s="78"/>
      <c r="OGZ202" s="78"/>
      <c r="OHA202" s="78"/>
      <c r="OHB202" s="78"/>
      <c r="OHC202" s="78"/>
      <c r="OHD202" s="78"/>
      <c r="OHE202" s="78"/>
      <c r="OHF202" s="78"/>
      <c r="OHG202" s="78"/>
      <c r="OHH202" s="78"/>
      <c r="OHI202" s="78"/>
      <c r="OHJ202" s="78"/>
      <c r="OHK202" s="78"/>
      <c r="OHL202" s="78"/>
      <c r="OHM202" s="78"/>
      <c r="OHN202" s="78"/>
      <c r="OHO202" s="78"/>
      <c r="OHP202" s="78"/>
      <c r="OHQ202" s="78"/>
      <c r="OHR202" s="78"/>
      <c r="OHS202" s="78"/>
      <c r="OHT202" s="78"/>
      <c r="OHU202" s="78"/>
      <c r="OHV202" s="78"/>
      <c r="OHW202" s="78"/>
      <c r="OHX202" s="78"/>
      <c r="OHY202" s="78"/>
      <c r="OHZ202" s="78"/>
      <c r="OIA202" s="78"/>
      <c r="OIB202" s="78"/>
      <c r="OIC202" s="78"/>
      <c r="OID202" s="78"/>
      <c r="OIE202" s="78"/>
      <c r="OIF202" s="78"/>
      <c r="OIG202" s="78"/>
      <c r="OIH202" s="78"/>
      <c r="OII202" s="78"/>
      <c r="OIJ202" s="78"/>
      <c r="OIK202" s="78"/>
      <c r="OIL202" s="78"/>
      <c r="OIM202" s="78"/>
      <c r="OIN202" s="78"/>
      <c r="OIO202" s="78"/>
      <c r="OIP202" s="78"/>
      <c r="OIQ202" s="78"/>
      <c r="OIR202" s="78"/>
      <c r="OIS202" s="78"/>
      <c r="OIT202" s="78"/>
      <c r="OIU202" s="78"/>
      <c r="OIV202" s="78"/>
      <c r="OIW202" s="78"/>
      <c r="OIX202" s="78"/>
      <c r="OIY202" s="78"/>
      <c r="OIZ202" s="78"/>
      <c r="OJA202" s="78"/>
      <c r="OJB202" s="78"/>
      <c r="OJC202" s="78"/>
      <c r="OJD202" s="78"/>
      <c r="OJE202" s="78"/>
      <c r="OJF202" s="78"/>
      <c r="OJG202" s="78"/>
      <c r="OJH202" s="78"/>
      <c r="OJI202" s="78"/>
      <c r="OJJ202" s="78"/>
      <c r="OJK202" s="78"/>
      <c r="OJL202" s="78"/>
      <c r="OJM202" s="78"/>
      <c r="OJN202" s="78"/>
      <c r="OJO202" s="78"/>
      <c r="OJP202" s="78"/>
      <c r="OJQ202" s="78"/>
      <c r="OJR202" s="78"/>
      <c r="OJS202" s="78"/>
      <c r="OJT202" s="78"/>
      <c r="OJU202" s="78"/>
      <c r="OJV202" s="78"/>
      <c r="OJW202" s="78"/>
      <c r="OJX202" s="78"/>
      <c r="OJY202" s="78"/>
      <c r="OJZ202" s="78"/>
      <c r="OKA202" s="78"/>
      <c r="OKB202" s="78"/>
      <c r="OKC202" s="78"/>
      <c r="OKD202" s="78"/>
      <c r="OKE202" s="78"/>
      <c r="OKF202" s="78"/>
      <c r="OKG202" s="78"/>
      <c r="OKH202" s="78"/>
      <c r="OKI202" s="78"/>
      <c r="OKJ202" s="78"/>
      <c r="OKK202" s="78"/>
      <c r="OKL202" s="78"/>
      <c r="OKM202" s="78"/>
      <c r="OKN202" s="78"/>
      <c r="OKO202" s="78"/>
      <c r="OKP202" s="78"/>
      <c r="OKQ202" s="78"/>
      <c r="OKR202" s="78"/>
      <c r="OKS202" s="78"/>
      <c r="OKT202" s="78"/>
      <c r="OKU202" s="78"/>
      <c r="OKV202" s="78"/>
      <c r="OKW202" s="78"/>
      <c r="OKX202" s="78"/>
      <c r="OKY202" s="78"/>
      <c r="OKZ202" s="78"/>
      <c r="OLA202" s="78"/>
      <c r="OLB202" s="78"/>
      <c r="OLC202" s="78"/>
      <c r="OLD202" s="78"/>
      <c r="OLE202" s="78"/>
      <c r="OLF202" s="78"/>
      <c r="OLG202" s="78"/>
      <c r="OLH202" s="78"/>
      <c r="OLI202" s="78"/>
      <c r="OLJ202" s="78"/>
      <c r="OLK202" s="78"/>
      <c r="OLL202" s="78"/>
      <c r="OLM202" s="78"/>
      <c r="OLN202" s="78"/>
      <c r="OLO202" s="78"/>
      <c r="OLP202" s="78"/>
      <c r="OLQ202" s="78"/>
      <c r="OLR202" s="78"/>
      <c r="OLS202" s="78"/>
      <c r="OLT202" s="78"/>
      <c r="OLU202" s="78"/>
      <c r="OLV202" s="78"/>
      <c r="OLW202" s="78"/>
      <c r="OLX202" s="78"/>
      <c r="OLY202" s="78"/>
      <c r="OLZ202" s="78"/>
      <c r="OMA202" s="78"/>
      <c r="OMB202" s="78"/>
      <c r="OMC202" s="78"/>
      <c r="OMD202" s="78"/>
      <c r="OME202" s="78"/>
      <c r="OMF202" s="78"/>
      <c r="OMG202" s="78"/>
      <c r="OMH202" s="78"/>
      <c r="OMI202" s="78"/>
      <c r="OMJ202" s="78"/>
      <c r="OMK202" s="78"/>
      <c r="OML202" s="78"/>
      <c r="OMM202" s="78"/>
      <c r="OMN202" s="78"/>
      <c r="OMO202" s="78"/>
      <c r="OMP202" s="78"/>
      <c r="OMQ202" s="78"/>
      <c r="OMR202" s="78"/>
      <c r="OMS202" s="78"/>
      <c r="OMT202" s="78"/>
      <c r="OMU202" s="78"/>
      <c r="OMV202" s="78"/>
      <c r="OMW202" s="78"/>
      <c r="OMX202" s="78"/>
      <c r="OMY202" s="78"/>
      <c r="OMZ202" s="78"/>
      <c r="ONA202" s="78"/>
      <c r="ONB202" s="78"/>
      <c r="ONC202" s="78"/>
      <c r="OND202" s="78"/>
      <c r="ONE202" s="78"/>
      <c r="ONF202" s="78"/>
      <c r="ONG202" s="78"/>
      <c r="ONH202" s="78"/>
      <c r="ONI202" s="78"/>
      <c r="ONJ202" s="78"/>
      <c r="ONK202" s="78"/>
      <c r="ONL202" s="78"/>
      <c r="ONM202" s="78"/>
      <c r="ONN202" s="78"/>
      <c r="ONO202" s="78"/>
      <c r="ONP202" s="78"/>
      <c r="ONQ202" s="78"/>
      <c r="ONR202" s="78"/>
      <c r="ONS202" s="78"/>
      <c r="ONT202" s="78"/>
      <c r="ONU202" s="78"/>
      <c r="ONV202" s="78"/>
      <c r="ONW202" s="78"/>
      <c r="ONX202" s="78"/>
      <c r="ONY202" s="78"/>
      <c r="ONZ202" s="78"/>
      <c r="OOA202" s="78"/>
      <c r="OOB202" s="78"/>
      <c r="OOC202" s="78"/>
      <c r="OOD202" s="78"/>
      <c r="OOE202" s="78"/>
      <c r="OOF202" s="78"/>
      <c r="OOG202" s="78"/>
      <c r="OOH202" s="78"/>
      <c r="OOI202" s="78"/>
      <c r="OOJ202" s="78"/>
      <c r="OOK202" s="78"/>
      <c r="OOL202" s="78"/>
      <c r="OOM202" s="78"/>
      <c r="OON202" s="78"/>
      <c r="OOO202" s="78"/>
      <c r="OOP202" s="78"/>
      <c r="OOQ202" s="78"/>
      <c r="OOR202" s="78"/>
      <c r="OOS202" s="78"/>
      <c r="OOT202" s="78"/>
      <c r="OOU202" s="78"/>
      <c r="OOV202" s="78"/>
      <c r="OOW202" s="78"/>
      <c r="OOX202" s="78"/>
      <c r="OOY202" s="78"/>
      <c r="OOZ202" s="78"/>
      <c r="OPA202" s="78"/>
      <c r="OPB202" s="78"/>
      <c r="OPC202" s="78"/>
      <c r="OPD202" s="78"/>
      <c r="OPE202" s="78"/>
      <c r="OPF202" s="78"/>
      <c r="OPG202" s="78"/>
      <c r="OPH202" s="78"/>
      <c r="OPI202" s="78"/>
      <c r="OPJ202" s="78"/>
      <c r="OPK202" s="78"/>
      <c r="OPL202" s="78"/>
      <c r="OPM202" s="78"/>
      <c r="OPN202" s="78"/>
      <c r="OPO202" s="78"/>
      <c r="OPP202" s="78"/>
      <c r="OPQ202" s="78"/>
      <c r="OPR202" s="78"/>
      <c r="OPS202" s="78"/>
      <c r="OPT202" s="78"/>
      <c r="OPU202" s="78"/>
      <c r="OPV202" s="78"/>
      <c r="OPW202" s="78"/>
      <c r="OPX202" s="78"/>
      <c r="OPY202" s="78"/>
      <c r="OPZ202" s="78"/>
      <c r="OQA202" s="78"/>
      <c r="OQB202" s="78"/>
      <c r="OQC202" s="78"/>
      <c r="OQD202" s="78"/>
      <c r="OQE202" s="78"/>
      <c r="OQF202" s="78"/>
      <c r="OQG202" s="78"/>
      <c r="OQH202" s="78"/>
      <c r="OQI202" s="78"/>
      <c r="OQJ202" s="78"/>
      <c r="OQK202" s="78"/>
      <c r="OQL202" s="78"/>
      <c r="OQM202" s="78"/>
      <c r="OQN202" s="78"/>
      <c r="OQO202" s="78"/>
      <c r="OQP202" s="78"/>
      <c r="OQQ202" s="78"/>
      <c r="OQR202" s="78"/>
      <c r="OQS202" s="78"/>
      <c r="OQT202" s="78"/>
      <c r="OQU202" s="78"/>
      <c r="OQV202" s="78"/>
      <c r="OQW202" s="78"/>
      <c r="OQX202" s="78"/>
      <c r="OQY202" s="78"/>
      <c r="OQZ202" s="78"/>
      <c r="ORA202" s="78"/>
      <c r="ORB202" s="78"/>
      <c r="ORC202" s="78"/>
      <c r="ORD202" s="78"/>
      <c r="ORE202" s="78"/>
      <c r="ORF202" s="78"/>
      <c r="ORG202" s="78"/>
      <c r="ORH202" s="78"/>
      <c r="ORI202" s="78"/>
      <c r="ORJ202" s="78"/>
      <c r="ORK202" s="78"/>
      <c r="ORL202" s="78"/>
      <c r="ORM202" s="78"/>
      <c r="ORN202" s="78"/>
      <c r="ORO202" s="78"/>
      <c r="ORP202" s="78"/>
      <c r="ORQ202" s="78"/>
      <c r="ORR202" s="78"/>
      <c r="ORS202" s="78"/>
      <c r="ORT202" s="78"/>
      <c r="ORU202" s="78"/>
      <c r="ORV202" s="78"/>
      <c r="ORW202" s="78"/>
      <c r="ORX202" s="78"/>
      <c r="ORY202" s="78"/>
      <c r="ORZ202" s="78"/>
      <c r="OSA202" s="78"/>
      <c r="OSB202" s="78"/>
      <c r="OSC202" s="78"/>
      <c r="OSD202" s="78"/>
      <c r="OSE202" s="78"/>
      <c r="OSF202" s="78"/>
      <c r="OSG202" s="78"/>
      <c r="OSH202" s="78"/>
      <c r="OSI202" s="78"/>
      <c r="OSJ202" s="78"/>
      <c r="OSK202" s="78"/>
      <c r="OSL202" s="78"/>
      <c r="OSM202" s="78"/>
      <c r="OSN202" s="78"/>
      <c r="OSO202" s="78"/>
      <c r="OSP202" s="78"/>
      <c r="OSQ202" s="78"/>
      <c r="OSR202" s="78"/>
      <c r="OSS202" s="78"/>
      <c r="OST202" s="78"/>
      <c r="OSU202" s="78"/>
      <c r="OSV202" s="78"/>
      <c r="OSW202" s="78"/>
      <c r="OSX202" s="78"/>
      <c r="OSY202" s="78"/>
      <c r="OSZ202" s="78"/>
      <c r="OTA202" s="78"/>
      <c r="OTB202" s="78"/>
      <c r="OTC202" s="78"/>
      <c r="OTD202" s="78"/>
      <c r="OTE202" s="78"/>
      <c r="OTF202" s="78"/>
      <c r="OTG202" s="78"/>
      <c r="OTH202" s="78"/>
      <c r="OTI202" s="78"/>
      <c r="OTJ202" s="78"/>
      <c r="OTK202" s="78"/>
      <c r="OTL202" s="78"/>
      <c r="OTM202" s="78"/>
      <c r="OTN202" s="78"/>
      <c r="OTO202" s="78"/>
      <c r="OTP202" s="78"/>
      <c r="OTQ202" s="78"/>
      <c r="OTR202" s="78"/>
      <c r="OTS202" s="78"/>
      <c r="OTT202" s="78"/>
      <c r="OTU202" s="78"/>
      <c r="OTV202" s="78"/>
      <c r="OTW202" s="78"/>
      <c r="OTX202" s="78"/>
      <c r="OTY202" s="78"/>
      <c r="OTZ202" s="78"/>
      <c r="OUA202" s="78"/>
      <c r="OUB202" s="78"/>
      <c r="OUC202" s="78"/>
      <c r="OUD202" s="78"/>
      <c r="OUE202" s="78"/>
      <c r="OUF202" s="78"/>
      <c r="OUG202" s="78"/>
      <c r="OUH202" s="78"/>
      <c r="OUI202" s="78"/>
      <c r="OUJ202" s="78"/>
      <c r="OUK202" s="78"/>
      <c r="OUL202" s="78"/>
      <c r="OUM202" s="78"/>
      <c r="OUN202" s="78"/>
      <c r="OUO202" s="78"/>
      <c r="OUP202" s="78"/>
      <c r="OUQ202" s="78"/>
      <c r="OUR202" s="78"/>
      <c r="OUS202" s="78"/>
      <c r="OUT202" s="78"/>
      <c r="OUU202" s="78"/>
      <c r="OUV202" s="78"/>
      <c r="OUW202" s="78"/>
      <c r="OUX202" s="78"/>
      <c r="OUY202" s="78"/>
      <c r="OUZ202" s="78"/>
      <c r="OVA202" s="78"/>
      <c r="OVB202" s="78"/>
      <c r="OVC202" s="78"/>
      <c r="OVD202" s="78"/>
      <c r="OVE202" s="78"/>
      <c r="OVF202" s="78"/>
      <c r="OVG202" s="78"/>
      <c r="OVH202" s="78"/>
      <c r="OVI202" s="78"/>
      <c r="OVJ202" s="78"/>
      <c r="OVK202" s="78"/>
      <c r="OVL202" s="78"/>
      <c r="OVM202" s="78"/>
      <c r="OVN202" s="78"/>
      <c r="OVO202" s="78"/>
      <c r="OVP202" s="78"/>
      <c r="OVQ202" s="78"/>
      <c r="OVR202" s="78"/>
      <c r="OVS202" s="78"/>
      <c r="OVT202" s="78"/>
      <c r="OVU202" s="78"/>
      <c r="OVV202" s="78"/>
      <c r="OVW202" s="78"/>
      <c r="OVX202" s="78"/>
      <c r="OVY202" s="78"/>
      <c r="OVZ202" s="78"/>
      <c r="OWA202" s="78"/>
      <c r="OWB202" s="78"/>
      <c r="OWC202" s="78"/>
      <c r="OWD202" s="78"/>
      <c r="OWE202" s="78"/>
      <c r="OWF202" s="78"/>
      <c r="OWG202" s="78"/>
      <c r="OWH202" s="78"/>
      <c r="OWI202" s="78"/>
      <c r="OWJ202" s="78"/>
      <c r="OWK202" s="78"/>
      <c r="OWL202" s="78"/>
      <c r="OWM202" s="78"/>
      <c r="OWN202" s="78"/>
      <c r="OWO202" s="78"/>
      <c r="OWP202" s="78"/>
      <c r="OWQ202" s="78"/>
      <c r="OWR202" s="78"/>
      <c r="OWS202" s="78"/>
      <c r="OWT202" s="78"/>
      <c r="OWU202" s="78"/>
      <c r="OWV202" s="78"/>
      <c r="OWW202" s="78"/>
      <c r="OWX202" s="78"/>
      <c r="OWY202" s="78"/>
      <c r="OWZ202" s="78"/>
      <c r="OXA202" s="78"/>
      <c r="OXB202" s="78"/>
      <c r="OXC202" s="78"/>
      <c r="OXD202" s="78"/>
      <c r="OXE202" s="78"/>
      <c r="OXF202" s="78"/>
      <c r="OXG202" s="78"/>
      <c r="OXH202" s="78"/>
      <c r="OXI202" s="78"/>
      <c r="OXJ202" s="78"/>
      <c r="OXK202" s="78"/>
      <c r="OXL202" s="78"/>
      <c r="OXM202" s="78"/>
      <c r="OXN202" s="78"/>
      <c r="OXO202" s="78"/>
      <c r="OXP202" s="78"/>
      <c r="OXQ202" s="78"/>
      <c r="OXR202" s="78"/>
      <c r="OXS202" s="78"/>
      <c r="OXT202" s="78"/>
      <c r="OXU202" s="78"/>
      <c r="OXV202" s="78"/>
      <c r="OXW202" s="78"/>
      <c r="OXX202" s="78"/>
      <c r="OXY202" s="78"/>
      <c r="OXZ202" s="78"/>
      <c r="OYA202" s="78"/>
      <c r="OYB202" s="78"/>
      <c r="OYC202" s="78"/>
      <c r="OYD202" s="78"/>
      <c r="OYE202" s="78"/>
      <c r="OYF202" s="78"/>
      <c r="OYG202" s="78"/>
      <c r="OYH202" s="78"/>
      <c r="OYI202" s="78"/>
      <c r="OYJ202" s="78"/>
      <c r="OYK202" s="78"/>
      <c r="OYL202" s="78"/>
      <c r="OYM202" s="78"/>
      <c r="OYN202" s="78"/>
      <c r="OYO202" s="78"/>
      <c r="OYP202" s="78"/>
      <c r="OYQ202" s="78"/>
      <c r="OYR202" s="78"/>
      <c r="OYS202" s="78"/>
      <c r="OYT202" s="78"/>
      <c r="OYU202" s="78"/>
      <c r="OYV202" s="78"/>
      <c r="OYW202" s="78"/>
      <c r="OYX202" s="78"/>
      <c r="OYY202" s="78"/>
      <c r="OYZ202" s="78"/>
      <c r="OZA202" s="78"/>
      <c r="OZB202" s="78"/>
      <c r="OZC202" s="78"/>
      <c r="OZD202" s="78"/>
      <c r="OZE202" s="78"/>
      <c r="OZF202" s="78"/>
      <c r="OZG202" s="78"/>
      <c r="OZH202" s="78"/>
      <c r="OZI202" s="78"/>
      <c r="OZJ202" s="78"/>
      <c r="OZK202" s="78"/>
      <c r="OZL202" s="78"/>
      <c r="OZM202" s="78"/>
      <c r="OZN202" s="78"/>
      <c r="OZO202" s="78"/>
      <c r="OZP202" s="78"/>
      <c r="OZQ202" s="78"/>
      <c r="OZR202" s="78"/>
      <c r="OZS202" s="78"/>
      <c r="OZT202" s="78"/>
      <c r="OZU202" s="78"/>
      <c r="OZV202" s="78"/>
      <c r="OZW202" s="78"/>
      <c r="OZX202" s="78"/>
      <c r="OZY202" s="78"/>
      <c r="OZZ202" s="78"/>
      <c r="PAA202" s="78"/>
      <c r="PAB202" s="78"/>
      <c r="PAC202" s="78"/>
      <c r="PAD202" s="78"/>
      <c r="PAE202" s="78"/>
      <c r="PAF202" s="78"/>
      <c r="PAG202" s="78"/>
      <c r="PAH202" s="78"/>
      <c r="PAI202" s="78"/>
      <c r="PAJ202" s="78"/>
      <c r="PAK202" s="78"/>
      <c r="PAL202" s="78"/>
      <c r="PAM202" s="78"/>
      <c r="PAN202" s="78"/>
      <c r="PAO202" s="78"/>
      <c r="PAP202" s="78"/>
      <c r="PAQ202" s="78"/>
      <c r="PAR202" s="78"/>
      <c r="PAS202" s="78"/>
      <c r="PAT202" s="78"/>
      <c r="PAU202" s="78"/>
      <c r="PAV202" s="78"/>
      <c r="PAW202" s="78"/>
      <c r="PAX202" s="78"/>
      <c r="PAY202" s="78"/>
      <c r="PAZ202" s="78"/>
      <c r="PBA202" s="78"/>
      <c r="PBB202" s="78"/>
      <c r="PBC202" s="78"/>
      <c r="PBD202" s="78"/>
      <c r="PBE202" s="78"/>
      <c r="PBF202" s="78"/>
      <c r="PBG202" s="78"/>
      <c r="PBH202" s="78"/>
      <c r="PBI202" s="78"/>
      <c r="PBJ202" s="78"/>
      <c r="PBK202" s="78"/>
      <c r="PBL202" s="78"/>
      <c r="PBM202" s="78"/>
      <c r="PBN202" s="78"/>
      <c r="PBO202" s="78"/>
      <c r="PBP202" s="78"/>
      <c r="PBQ202" s="78"/>
      <c r="PBR202" s="78"/>
      <c r="PBS202" s="78"/>
      <c r="PBT202" s="78"/>
      <c r="PBU202" s="78"/>
      <c r="PBV202" s="78"/>
      <c r="PBW202" s="78"/>
      <c r="PBX202" s="78"/>
      <c r="PBY202" s="78"/>
      <c r="PBZ202" s="78"/>
      <c r="PCA202" s="78"/>
      <c r="PCB202" s="78"/>
      <c r="PCC202" s="78"/>
      <c r="PCD202" s="78"/>
      <c r="PCE202" s="78"/>
      <c r="PCF202" s="78"/>
      <c r="PCG202" s="78"/>
      <c r="PCH202" s="78"/>
      <c r="PCI202" s="78"/>
      <c r="PCJ202" s="78"/>
      <c r="PCK202" s="78"/>
      <c r="PCL202" s="78"/>
      <c r="PCM202" s="78"/>
      <c r="PCN202" s="78"/>
      <c r="PCO202" s="78"/>
      <c r="PCP202" s="78"/>
      <c r="PCQ202" s="78"/>
      <c r="PCR202" s="78"/>
      <c r="PCS202" s="78"/>
      <c r="PCT202" s="78"/>
      <c r="PCU202" s="78"/>
      <c r="PCV202" s="78"/>
      <c r="PCW202" s="78"/>
      <c r="PCX202" s="78"/>
      <c r="PCY202" s="78"/>
      <c r="PCZ202" s="78"/>
      <c r="PDA202" s="78"/>
      <c r="PDB202" s="78"/>
      <c r="PDC202" s="78"/>
      <c r="PDD202" s="78"/>
      <c r="PDE202" s="78"/>
      <c r="PDF202" s="78"/>
      <c r="PDG202" s="78"/>
      <c r="PDH202" s="78"/>
      <c r="PDI202" s="78"/>
      <c r="PDJ202" s="78"/>
      <c r="PDK202" s="78"/>
      <c r="PDL202" s="78"/>
      <c r="PDM202" s="78"/>
      <c r="PDN202" s="78"/>
      <c r="PDO202" s="78"/>
      <c r="PDP202" s="78"/>
      <c r="PDQ202" s="78"/>
      <c r="PDR202" s="78"/>
      <c r="PDS202" s="78"/>
      <c r="PDT202" s="78"/>
      <c r="PDU202" s="78"/>
      <c r="PDV202" s="78"/>
      <c r="PDW202" s="78"/>
      <c r="PDX202" s="78"/>
      <c r="PDY202" s="78"/>
      <c r="PDZ202" s="78"/>
      <c r="PEA202" s="78"/>
      <c r="PEB202" s="78"/>
      <c r="PEC202" s="78"/>
      <c r="PED202" s="78"/>
      <c r="PEE202" s="78"/>
      <c r="PEF202" s="78"/>
      <c r="PEG202" s="78"/>
      <c r="PEH202" s="78"/>
      <c r="PEI202" s="78"/>
      <c r="PEJ202" s="78"/>
      <c r="PEK202" s="78"/>
      <c r="PEL202" s="78"/>
      <c r="PEM202" s="78"/>
      <c r="PEN202" s="78"/>
      <c r="PEO202" s="78"/>
      <c r="PEP202" s="78"/>
      <c r="PEQ202" s="78"/>
      <c r="PER202" s="78"/>
      <c r="PES202" s="78"/>
      <c r="PET202" s="78"/>
      <c r="PEU202" s="78"/>
      <c r="PEV202" s="78"/>
      <c r="PEW202" s="78"/>
      <c r="PEX202" s="78"/>
      <c r="PEY202" s="78"/>
      <c r="PEZ202" s="78"/>
      <c r="PFA202" s="78"/>
      <c r="PFB202" s="78"/>
      <c r="PFC202" s="78"/>
      <c r="PFD202" s="78"/>
      <c r="PFE202" s="78"/>
      <c r="PFF202" s="78"/>
      <c r="PFG202" s="78"/>
      <c r="PFH202" s="78"/>
      <c r="PFI202" s="78"/>
      <c r="PFJ202" s="78"/>
      <c r="PFK202" s="78"/>
      <c r="PFL202" s="78"/>
      <c r="PFM202" s="78"/>
      <c r="PFN202" s="78"/>
      <c r="PFO202" s="78"/>
      <c r="PFP202" s="78"/>
      <c r="PFQ202" s="78"/>
      <c r="PFR202" s="78"/>
      <c r="PFS202" s="78"/>
      <c r="PFT202" s="78"/>
      <c r="PFU202" s="78"/>
      <c r="PFV202" s="78"/>
      <c r="PFW202" s="78"/>
      <c r="PFX202" s="78"/>
      <c r="PFY202" s="78"/>
      <c r="PFZ202" s="78"/>
      <c r="PGA202" s="78"/>
      <c r="PGB202" s="78"/>
      <c r="PGC202" s="78"/>
      <c r="PGD202" s="78"/>
      <c r="PGE202" s="78"/>
      <c r="PGF202" s="78"/>
      <c r="PGG202" s="78"/>
      <c r="PGH202" s="78"/>
      <c r="PGI202" s="78"/>
      <c r="PGJ202" s="78"/>
      <c r="PGK202" s="78"/>
      <c r="PGL202" s="78"/>
      <c r="PGM202" s="78"/>
      <c r="PGN202" s="78"/>
      <c r="PGO202" s="78"/>
      <c r="PGP202" s="78"/>
      <c r="PGQ202" s="78"/>
      <c r="PGR202" s="78"/>
      <c r="PGS202" s="78"/>
      <c r="PGT202" s="78"/>
      <c r="PGU202" s="78"/>
      <c r="PGV202" s="78"/>
      <c r="PGW202" s="78"/>
      <c r="PGX202" s="78"/>
      <c r="PGY202" s="78"/>
      <c r="PGZ202" s="78"/>
      <c r="PHA202" s="78"/>
      <c r="PHB202" s="78"/>
      <c r="PHC202" s="78"/>
      <c r="PHD202" s="78"/>
      <c r="PHE202" s="78"/>
      <c r="PHF202" s="78"/>
      <c r="PHG202" s="78"/>
      <c r="PHH202" s="78"/>
      <c r="PHI202" s="78"/>
      <c r="PHJ202" s="78"/>
      <c r="PHK202" s="78"/>
      <c r="PHL202" s="78"/>
      <c r="PHM202" s="78"/>
      <c r="PHN202" s="78"/>
      <c r="PHO202" s="78"/>
      <c r="PHP202" s="78"/>
      <c r="PHQ202" s="78"/>
      <c r="PHR202" s="78"/>
      <c r="PHS202" s="78"/>
      <c r="PHT202" s="78"/>
      <c r="PHU202" s="78"/>
      <c r="PHV202" s="78"/>
      <c r="PHW202" s="78"/>
      <c r="PHX202" s="78"/>
      <c r="PHY202" s="78"/>
      <c r="PHZ202" s="78"/>
      <c r="PIA202" s="78"/>
      <c r="PIB202" s="78"/>
      <c r="PIC202" s="78"/>
      <c r="PID202" s="78"/>
      <c r="PIE202" s="78"/>
      <c r="PIF202" s="78"/>
      <c r="PIG202" s="78"/>
      <c r="PIH202" s="78"/>
      <c r="PII202" s="78"/>
      <c r="PIJ202" s="78"/>
      <c r="PIK202" s="78"/>
      <c r="PIL202" s="78"/>
      <c r="PIM202" s="78"/>
      <c r="PIN202" s="78"/>
      <c r="PIO202" s="78"/>
      <c r="PIP202" s="78"/>
      <c r="PIQ202" s="78"/>
      <c r="PIR202" s="78"/>
      <c r="PIS202" s="78"/>
      <c r="PIT202" s="78"/>
      <c r="PIU202" s="78"/>
      <c r="PIV202" s="78"/>
      <c r="PIW202" s="78"/>
      <c r="PIX202" s="78"/>
      <c r="PIY202" s="78"/>
      <c r="PIZ202" s="78"/>
      <c r="PJA202" s="78"/>
      <c r="PJB202" s="78"/>
      <c r="PJC202" s="78"/>
      <c r="PJD202" s="78"/>
      <c r="PJE202" s="78"/>
      <c r="PJF202" s="78"/>
      <c r="PJG202" s="78"/>
      <c r="PJH202" s="78"/>
      <c r="PJI202" s="78"/>
      <c r="PJJ202" s="78"/>
      <c r="PJK202" s="78"/>
      <c r="PJL202" s="78"/>
      <c r="PJM202" s="78"/>
      <c r="PJN202" s="78"/>
      <c r="PJO202" s="78"/>
      <c r="PJP202" s="78"/>
      <c r="PJQ202" s="78"/>
      <c r="PJR202" s="78"/>
      <c r="PJS202" s="78"/>
      <c r="PJT202" s="78"/>
      <c r="PJU202" s="78"/>
      <c r="PJV202" s="78"/>
      <c r="PJW202" s="78"/>
      <c r="PJX202" s="78"/>
      <c r="PJY202" s="78"/>
      <c r="PJZ202" s="78"/>
      <c r="PKA202" s="78"/>
      <c r="PKB202" s="78"/>
      <c r="PKC202" s="78"/>
      <c r="PKD202" s="78"/>
      <c r="PKE202" s="78"/>
      <c r="PKF202" s="78"/>
      <c r="PKG202" s="78"/>
      <c r="PKH202" s="78"/>
      <c r="PKI202" s="78"/>
      <c r="PKJ202" s="78"/>
      <c r="PKK202" s="78"/>
      <c r="PKL202" s="78"/>
      <c r="PKM202" s="78"/>
      <c r="PKN202" s="78"/>
      <c r="PKO202" s="78"/>
      <c r="PKP202" s="78"/>
      <c r="PKQ202" s="78"/>
      <c r="PKR202" s="78"/>
      <c r="PKS202" s="78"/>
      <c r="PKT202" s="78"/>
      <c r="PKU202" s="78"/>
      <c r="PKV202" s="78"/>
      <c r="PKW202" s="78"/>
      <c r="PKX202" s="78"/>
      <c r="PKY202" s="78"/>
      <c r="PKZ202" s="78"/>
      <c r="PLA202" s="78"/>
      <c r="PLB202" s="78"/>
      <c r="PLC202" s="78"/>
      <c r="PLD202" s="78"/>
      <c r="PLE202" s="78"/>
      <c r="PLF202" s="78"/>
      <c r="PLG202" s="78"/>
      <c r="PLH202" s="78"/>
      <c r="PLI202" s="78"/>
      <c r="PLJ202" s="78"/>
      <c r="PLK202" s="78"/>
      <c r="PLL202" s="78"/>
      <c r="PLM202" s="78"/>
      <c r="PLN202" s="78"/>
      <c r="PLO202" s="78"/>
      <c r="PLP202" s="78"/>
      <c r="PLQ202" s="78"/>
      <c r="PLR202" s="78"/>
      <c r="PLS202" s="78"/>
      <c r="PLT202" s="78"/>
      <c r="PLU202" s="78"/>
      <c r="PLV202" s="78"/>
      <c r="PLW202" s="78"/>
      <c r="PLX202" s="78"/>
      <c r="PLY202" s="78"/>
      <c r="PLZ202" s="78"/>
      <c r="PMA202" s="78"/>
      <c r="PMB202" s="78"/>
      <c r="PMC202" s="78"/>
      <c r="PMD202" s="78"/>
      <c r="PME202" s="78"/>
      <c r="PMF202" s="78"/>
      <c r="PMG202" s="78"/>
      <c r="PMH202" s="78"/>
      <c r="PMI202" s="78"/>
      <c r="PMJ202" s="78"/>
      <c r="PMK202" s="78"/>
      <c r="PML202" s="78"/>
      <c r="PMM202" s="78"/>
      <c r="PMN202" s="78"/>
      <c r="PMO202" s="78"/>
      <c r="PMP202" s="78"/>
      <c r="PMQ202" s="78"/>
      <c r="PMR202" s="78"/>
      <c r="PMS202" s="78"/>
      <c r="PMT202" s="78"/>
      <c r="PMU202" s="78"/>
      <c r="PMV202" s="78"/>
      <c r="PMW202" s="78"/>
      <c r="PMX202" s="78"/>
      <c r="PMY202" s="78"/>
      <c r="PMZ202" s="78"/>
      <c r="PNA202" s="78"/>
      <c r="PNB202" s="78"/>
      <c r="PNC202" s="78"/>
      <c r="PND202" s="78"/>
      <c r="PNE202" s="78"/>
      <c r="PNF202" s="78"/>
      <c r="PNG202" s="78"/>
      <c r="PNH202" s="78"/>
      <c r="PNI202" s="78"/>
      <c r="PNJ202" s="78"/>
      <c r="PNK202" s="78"/>
      <c r="PNL202" s="78"/>
      <c r="PNM202" s="78"/>
      <c r="PNN202" s="78"/>
      <c r="PNO202" s="78"/>
      <c r="PNP202" s="78"/>
      <c r="PNQ202" s="78"/>
      <c r="PNR202" s="78"/>
      <c r="PNS202" s="78"/>
      <c r="PNT202" s="78"/>
      <c r="PNU202" s="78"/>
      <c r="PNV202" s="78"/>
      <c r="PNW202" s="78"/>
      <c r="PNX202" s="78"/>
      <c r="PNY202" s="78"/>
      <c r="PNZ202" s="78"/>
      <c r="POA202" s="78"/>
      <c r="POB202" s="78"/>
      <c r="POC202" s="78"/>
      <c r="POD202" s="78"/>
      <c r="POE202" s="78"/>
      <c r="POF202" s="78"/>
      <c r="POG202" s="78"/>
      <c r="POH202" s="78"/>
      <c r="POI202" s="78"/>
      <c r="POJ202" s="78"/>
      <c r="POK202" s="78"/>
      <c r="POL202" s="78"/>
      <c r="POM202" s="78"/>
      <c r="PON202" s="78"/>
      <c r="POO202" s="78"/>
      <c r="POP202" s="78"/>
      <c r="POQ202" s="78"/>
      <c r="POR202" s="78"/>
      <c r="POS202" s="78"/>
      <c r="POT202" s="78"/>
      <c r="POU202" s="78"/>
      <c r="POV202" s="78"/>
      <c r="POW202" s="78"/>
      <c r="POX202" s="78"/>
      <c r="POY202" s="78"/>
      <c r="POZ202" s="78"/>
      <c r="PPA202" s="78"/>
      <c r="PPB202" s="78"/>
      <c r="PPC202" s="78"/>
      <c r="PPD202" s="78"/>
      <c r="PPE202" s="78"/>
      <c r="PPF202" s="78"/>
      <c r="PPG202" s="78"/>
      <c r="PPH202" s="78"/>
      <c r="PPI202" s="78"/>
      <c r="PPJ202" s="78"/>
      <c r="PPK202" s="78"/>
      <c r="PPL202" s="78"/>
      <c r="PPM202" s="78"/>
      <c r="PPN202" s="78"/>
      <c r="PPO202" s="78"/>
      <c r="PPP202" s="78"/>
      <c r="PPQ202" s="78"/>
      <c r="PPR202" s="78"/>
      <c r="PPS202" s="78"/>
      <c r="PPT202" s="78"/>
      <c r="PPU202" s="78"/>
      <c r="PPV202" s="78"/>
      <c r="PPW202" s="78"/>
      <c r="PPX202" s="78"/>
      <c r="PPY202" s="78"/>
      <c r="PPZ202" s="78"/>
      <c r="PQA202" s="78"/>
      <c r="PQB202" s="78"/>
      <c r="PQC202" s="78"/>
      <c r="PQD202" s="78"/>
      <c r="PQE202" s="78"/>
      <c r="PQF202" s="78"/>
      <c r="PQG202" s="78"/>
      <c r="PQH202" s="78"/>
      <c r="PQI202" s="78"/>
      <c r="PQJ202" s="78"/>
      <c r="PQK202" s="78"/>
      <c r="PQL202" s="78"/>
      <c r="PQM202" s="78"/>
      <c r="PQN202" s="78"/>
      <c r="PQO202" s="78"/>
      <c r="PQP202" s="78"/>
      <c r="PQQ202" s="78"/>
      <c r="PQR202" s="78"/>
      <c r="PQS202" s="78"/>
      <c r="PQT202" s="78"/>
      <c r="PQU202" s="78"/>
      <c r="PQV202" s="78"/>
      <c r="PQW202" s="78"/>
      <c r="PQX202" s="78"/>
      <c r="PQY202" s="78"/>
      <c r="PQZ202" s="78"/>
      <c r="PRA202" s="78"/>
      <c r="PRB202" s="78"/>
      <c r="PRC202" s="78"/>
      <c r="PRD202" s="78"/>
      <c r="PRE202" s="78"/>
      <c r="PRF202" s="78"/>
      <c r="PRG202" s="78"/>
      <c r="PRH202" s="78"/>
      <c r="PRI202" s="78"/>
      <c r="PRJ202" s="78"/>
      <c r="PRK202" s="78"/>
      <c r="PRL202" s="78"/>
      <c r="PRM202" s="78"/>
      <c r="PRN202" s="78"/>
      <c r="PRO202" s="78"/>
      <c r="PRP202" s="78"/>
      <c r="PRQ202" s="78"/>
      <c r="PRR202" s="78"/>
      <c r="PRS202" s="78"/>
      <c r="PRT202" s="78"/>
      <c r="PRU202" s="78"/>
      <c r="PRV202" s="78"/>
      <c r="PRW202" s="78"/>
      <c r="PRX202" s="78"/>
      <c r="PRY202" s="78"/>
      <c r="PRZ202" s="78"/>
      <c r="PSA202" s="78"/>
      <c r="PSB202" s="78"/>
      <c r="PSC202" s="78"/>
      <c r="PSD202" s="78"/>
      <c r="PSE202" s="78"/>
      <c r="PSF202" s="78"/>
      <c r="PSG202" s="78"/>
      <c r="PSH202" s="78"/>
      <c r="PSI202" s="78"/>
      <c r="PSJ202" s="78"/>
      <c r="PSK202" s="78"/>
      <c r="PSL202" s="78"/>
      <c r="PSM202" s="78"/>
      <c r="PSN202" s="78"/>
      <c r="PSO202" s="78"/>
      <c r="PSP202" s="78"/>
      <c r="PSQ202" s="78"/>
      <c r="PSR202" s="78"/>
      <c r="PSS202" s="78"/>
      <c r="PST202" s="78"/>
      <c r="PSU202" s="78"/>
      <c r="PSV202" s="78"/>
      <c r="PSW202" s="78"/>
      <c r="PSX202" s="78"/>
      <c r="PSY202" s="78"/>
      <c r="PSZ202" s="78"/>
      <c r="PTA202" s="78"/>
      <c r="PTB202" s="78"/>
      <c r="PTC202" s="78"/>
      <c r="PTD202" s="78"/>
      <c r="PTE202" s="78"/>
      <c r="PTF202" s="78"/>
      <c r="PTG202" s="78"/>
      <c r="PTH202" s="78"/>
      <c r="PTI202" s="78"/>
      <c r="PTJ202" s="78"/>
      <c r="PTK202" s="78"/>
      <c r="PTL202" s="78"/>
      <c r="PTM202" s="78"/>
      <c r="PTN202" s="78"/>
      <c r="PTO202" s="78"/>
      <c r="PTP202" s="78"/>
      <c r="PTQ202" s="78"/>
      <c r="PTR202" s="78"/>
      <c r="PTS202" s="78"/>
      <c r="PTT202" s="78"/>
      <c r="PTU202" s="78"/>
      <c r="PTV202" s="78"/>
      <c r="PTW202" s="78"/>
      <c r="PTX202" s="78"/>
      <c r="PTY202" s="78"/>
      <c r="PTZ202" s="78"/>
      <c r="PUA202" s="78"/>
      <c r="PUB202" s="78"/>
      <c r="PUC202" s="78"/>
      <c r="PUD202" s="78"/>
      <c r="PUE202" s="78"/>
      <c r="PUF202" s="78"/>
      <c r="PUG202" s="78"/>
      <c r="PUH202" s="78"/>
      <c r="PUI202" s="78"/>
      <c r="PUJ202" s="78"/>
      <c r="PUK202" s="78"/>
      <c r="PUL202" s="78"/>
      <c r="PUM202" s="78"/>
      <c r="PUN202" s="78"/>
      <c r="PUO202" s="78"/>
      <c r="PUP202" s="78"/>
      <c r="PUQ202" s="78"/>
      <c r="PUR202" s="78"/>
      <c r="PUS202" s="78"/>
      <c r="PUT202" s="78"/>
      <c r="PUU202" s="78"/>
      <c r="PUV202" s="78"/>
      <c r="PUW202" s="78"/>
      <c r="PUX202" s="78"/>
      <c r="PUY202" s="78"/>
      <c r="PUZ202" s="78"/>
      <c r="PVA202" s="78"/>
      <c r="PVB202" s="78"/>
      <c r="PVC202" s="78"/>
      <c r="PVD202" s="78"/>
      <c r="PVE202" s="78"/>
      <c r="PVF202" s="78"/>
      <c r="PVG202" s="78"/>
      <c r="PVH202" s="78"/>
      <c r="PVI202" s="78"/>
      <c r="PVJ202" s="78"/>
      <c r="PVK202" s="78"/>
      <c r="PVL202" s="78"/>
      <c r="PVM202" s="78"/>
      <c r="PVN202" s="78"/>
      <c r="PVO202" s="78"/>
      <c r="PVP202" s="78"/>
      <c r="PVQ202" s="78"/>
      <c r="PVR202" s="78"/>
      <c r="PVS202" s="78"/>
      <c r="PVT202" s="78"/>
      <c r="PVU202" s="78"/>
      <c r="PVV202" s="78"/>
      <c r="PVW202" s="78"/>
      <c r="PVX202" s="78"/>
      <c r="PVY202" s="78"/>
      <c r="PVZ202" s="78"/>
      <c r="PWA202" s="78"/>
      <c r="PWB202" s="78"/>
      <c r="PWC202" s="78"/>
      <c r="PWD202" s="78"/>
      <c r="PWE202" s="78"/>
      <c r="PWF202" s="78"/>
      <c r="PWG202" s="78"/>
      <c r="PWH202" s="78"/>
      <c r="PWI202" s="78"/>
      <c r="PWJ202" s="78"/>
      <c r="PWK202" s="78"/>
      <c r="PWL202" s="78"/>
      <c r="PWM202" s="78"/>
      <c r="PWN202" s="78"/>
      <c r="PWO202" s="78"/>
      <c r="PWP202" s="78"/>
      <c r="PWQ202" s="78"/>
      <c r="PWR202" s="78"/>
      <c r="PWS202" s="78"/>
      <c r="PWT202" s="78"/>
      <c r="PWU202" s="78"/>
      <c r="PWV202" s="78"/>
      <c r="PWW202" s="78"/>
      <c r="PWX202" s="78"/>
      <c r="PWY202" s="78"/>
      <c r="PWZ202" s="78"/>
      <c r="PXA202" s="78"/>
      <c r="PXB202" s="78"/>
      <c r="PXC202" s="78"/>
      <c r="PXD202" s="78"/>
      <c r="PXE202" s="78"/>
      <c r="PXF202" s="78"/>
      <c r="PXG202" s="78"/>
      <c r="PXH202" s="78"/>
      <c r="PXI202" s="78"/>
      <c r="PXJ202" s="78"/>
      <c r="PXK202" s="78"/>
      <c r="PXL202" s="78"/>
      <c r="PXM202" s="78"/>
      <c r="PXN202" s="78"/>
      <c r="PXO202" s="78"/>
      <c r="PXP202" s="78"/>
      <c r="PXQ202" s="78"/>
      <c r="PXR202" s="78"/>
      <c r="PXS202" s="78"/>
      <c r="PXT202" s="78"/>
      <c r="PXU202" s="78"/>
      <c r="PXV202" s="78"/>
      <c r="PXW202" s="78"/>
      <c r="PXX202" s="78"/>
      <c r="PXY202" s="78"/>
      <c r="PXZ202" s="78"/>
      <c r="PYA202" s="78"/>
      <c r="PYB202" s="78"/>
      <c r="PYC202" s="78"/>
      <c r="PYD202" s="78"/>
      <c r="PYE202" s="78"/>
      <c r="PYF202" s="78"/>
      <c r="PYG202" s="78"/>
      <c r="PYH202" s="78"/>
      <c r="PYI202" s="78"/>
      <c r="PYJ202" s="78"/>
      <c r="PYK202" s="78"/>
      <c r="PYL202" s="78"/>
      <c r="PYM202" s="78"/>
      <c r="PYN202" s="78"/>
      <c r="PYO202" s="78"/>
      <c r="PYP202" s="78"/>
      <c r="PYQ202" s="78"/>
      <c r="PYR202" s="78"/>
      <c r="PYS202" s="78"/>
      <c r="PYT202" s="78"/>
      <c r="PYU202" s="78"/>
      <c r="PYV202" s="78"/>
      <c r="PYW202" s="78"/>
      <c r="PYX202" s="78"/>
      <c r="PYY202" s="78"/>
      <c r="PYZ202" s="78"/>
      <c r="PZA202" s="78"/>
      <c r="PZB202" s="78"/>
      <c r="PZC202" s="78"/>
      <c r="PZD202" s="78"/>
      <c r="PZE202" s="78"/>
      <c r="PZF202" s="78"/>
      <c r="PZG202" s="78"/>
      <c r="PZH202" s="78"/>
      <c r="PZI202" s="78"/>
      <c r="PZJ202" s="78"/>
      <c r="PZK202" s="78"/>
      <c r="PZL202" s="78"/>
      <c r="PZM202" s="78"/>
      <c r="PZN202" s="78"/>
      <c r="PZO202" s="78"/>
      <c r="PZP202" s="78"/>
      <c r="PZQ202" s="78"/>
      <c r="PZR202" s="78"/>
      <c r="PZS202" s="78"/>
      <c r="PZT202" s="78"/>
      <c r="PZU202" s="78"/>
      <c r="PZV202" s="78"/>
      <c r="PZW202" s="78"/>
      <c r="PZX202" s="78"/>
      <c r="PZY202" s="78"/>
      <c r="PZZ202" s="78"/>
      <c r="QAA202" s="78"/>
      <c r="QAB202" s="78"/>
      <c r="QAC202" s="78"/>
      <c r="QAD202" s="78"/>
      <c r="QAE202" s="78"/>
      <c r="QAF202" s="78"/>
      <c r="QAG202" s="78"/>
      <c r="QAH202" s="78"/>
      <c r="QAI202" s="78"/>
      <c r="QAJ202" s="78"/>
      <c r="QAK202" s="78"/>
      <c r="QAL202" s="78"/>
      <c r="QAM202" s="78"/>
      <c r="QAN202" s="78"/>
      <c r="QAO202" s="78"/>
      <c r="QAP202" s="78"/>
      <c r="QAQ202" s="78"/>
      <c r="QAR202" s="78"/>
      <c r="QAS202" s="78"/>
      <c r="QAT202" s="78"/>
      <c r="QAU202" s="78"/>
      <c r="QAV202" s="78"/>
      <c r="QAW202" s="78"/>
      <c r="QAX202" s="78"/>
      <c r="QAY202" s="78"/>
      <c r="QAZ202" s="78"/>
      <c r="QBA202" s="78"/>
      <c r="QBB202" s="78"/>
      <c r="QBC202" s="78"/>
      <c r="QBD202" s="78"/>
      <c r="QBE202" s="78"/>
      <c r="QBF202" s="78"/>
      <c r="QBG202" s="78"/>
      <c r="QBH202" s="78"/>
      <c r="QBI202" s="78"/>
      <c r="QBJ202" s="78"/>
      <c r="QBK202" s="78"/>
      <c r="QBL202" s="78"/>
      <c r="QBM202" s="78"/>
      <c r="QBN202" s="78"/>
      <c r="QBO202" s="78"/>
      <c r="QBP202" s="78"/>
      <c r="QBQ202" s="78"/>
      <c r="QBR202" s="78"/>
      <c r="QBS202" s="78"/>
      <c r="QBT202" s="78"/>
      <c r="QBU202" s="78"/>
      <c r="QBV202" s="78"/>
      <c r="QBW202" s="78"/>
      <c r="QBX202" s="78"/>
      <c r="QBY202" s="78"/>
      <c r="QBZ202" s="78"/>
      <c r="QCA202" s="78"/>
      <c r="QCB202" s="78"/>
      <c r="QCC202" s="78"/>
      <c r="QCD202" s="78"/>
      <c r="QCE202" s="78"/>
      <c r="QCF202" s="78"/>
      <c r="QCG202" s="78"/>
      <c r="QCH202" s="78"/>
      <c r="QCI202" s="78"/>
      <c r="QCJ202" s="78"/>
      <c r="QCK202" s="78"/>
      <c r="QCL202" s="78"/>
      <c r="QCM202" s="78"/>
      <c r="QCN202" s="78"/>
      <c r="QCO202" s="78"/>
      <c r="QCP202" s="78"/>
      <c r="QCQ202" s="78"/>
      <c r="QCR202" s="78"/>
      <c r="QCS202" s="78"/>
      <c r="QCT202" s="78"/>
      <c r="QCU202" s="78"/>
      <c r="QCV202" s="78"/>
      <c r="QCW202" s="78"/>
      <c r="QCX202" s="78"/>
      <c r="QCY202" s="78"/>
      <c r="QCZ202" s="78"/>
      <c r="QDA202" s="78"/>
      <c r="QDB202" s="78"/>
      <c r="QDC202" s="78"/>
      <c r="QDD202" s="78"/>
      <c r="QDE202" s="78"/>
      <c r="QDF202" s="78"/>
      <c r="QDG202" s="78"/>
      <c r="QDH202" s="78"/>
      <c r="QDI202" s="78"/>
      <c r="QDJ202" s="78"/>
      <c r="QDK202" s="78"/>
      <c r="QDL202" s="78"/>
      <c r="QDM202" s="78"/>
      <c r="QDN202" s="78"/>
      <c r="QDO202" s="78"/>
      <c r="QDP202" s="78"/>
      <c r="QDQ202" s="78"/>
      <c r="QDR202" s="78"/>
      <c r="QDS202" s="78"/>
      <c r="QDT202" s="78"/>
      <c r="QDU202" s="78"/>
      <c r="QDV202" s="78"/>
      <c r="QDW202" s="78"/>
      <c r="QDX202" s="78"/>
      <c r="QDY202" s="78"/>
      <c r="QDZ202" s="78"/>
      <c r="QEA202" s="78"/>
      <c r="QEB202" s="78"/>
      <c r="QEC202" s="78"/>
      <c r="QED202" s="78"/>
      <c r="QEE202" s="78"/>
      <c r="QEF202" s="78"/>
      <c r="QEG202" s="78"/>
      <c r="QEH202" s="78"/>
      <c r="QEI202" s="78"/>
      <c r="QEJ202" s="78"/>
      <c r="QEK202" s="78"/>
      <c r="QEL202" s="78"/>
      <c r="QEM202" s="78"/>
      <c r="QEN202" s="78"/>
      <c r="QEO202" s="78"/>
      <c r="QEP202" s="78"/>
      <c r="QEQ202" s="78"/>
      <c r="QER202" s="78"/>
      <c r="QES202" s="78"/>
      <c r="QET202" s="78"/>
      <c r="QEU202" s="78"/>
      <c r="QEV202" s="78"/>
      <c r="QEW202" s="78"/>
      <c r="QEX202" s="78"/>
      <c r="QEY202" s="78"/>
      <c r="QEZ202" s="78"/>
      <c r="QFA202" s="78"/>
      <c r="QFB202" s="78"/>
      <c r="QFC202" s="78"/>
      <c r="QFD202" s="78"/>
      <c r="QFE202" s="78"/>
      <c r="QFF202" s="78"/>
      <c r="QFG202" s="78"/>
      <c r="QFH202" s="78"/>
      <c r="QFI202" s="78"/>
      <c r="QFJ202" s="78"/>
      <c r="QFK202" s="78"/>
      <c r="QFL202" s="78"/>
      <c r="QFM202" s="78"/>
      <c r="QFN202" s="78"/>
      <c r="QFO202" s="78"/>
      <c r="QFP202" s="78"/>
      <c r="QFQ202" s="78"/>
      <c r="QFR202" s="78"/>
      <c r="QFS202" s="78"/>
      <c r="QFT202" s="78"/>
      <c r="QFU202" s="78"/>
      <c r="QFV202" s="78"/>
      <c r="QFW202" s="78"/>
      <c r="QFX202" s="78"/>
      <c r="QFY202" s="78"/>
      <c r="QFZ202" s="78"/>
      <c r="QGA202" s="78"/>
      <c r="QGB202" s="78"/>
      <c r="QGC202" s="78"/>
      <c r="QGD202" s="78"/>
      <c r="QGE202" s="78"/>
      <c r="QGF202" s="78"/>
      <c r="QGG202" s="78"/>
      <c r="QGH202" s="78"/>
      <c r="QGI202" s="78"/>
      <c r="QGJ202" s="78"/>
      <c r="QGK202" s="78"/>
      <c r="QGL202" s="78"/>
      <c r="QGM202" s="78"/>
      <c r="QGN202" s="78"/>
      <c r="QGO202" s="78"/>
      <c r="QGP202" s="78"/>
      <c r="QGQ202" s="78"/>
      <c r="QGR202" s="78"/>
      <c r="QGS202" s="78"/>
      <c r="QGT202" s="78"/>
      <c r="QGU202" s="78"/>
      <c r="QGV202" s="78"/>
      <c r="QGW202" s="78"/>
      <c r="QGX202" s="78"/>
      <c r="QGY202" s="78"/>
      <c r="QGZ202" s="78"/>
      <c r="QHA202" s="78"/>
      <c r="QHB202" s="78"/>
      <c r="QHC202" s="78"/>
      <c r="QHD202" s="78"/>
      <c r="QHE202" s="78"/>
      <c r="QHF202" s="78"/>
      <c r="QHG202" s="78"/>
      <c r="QHH202" s="78"/>
      <c r="QHI202" s="78"/>
      <c r="QHJ202" s="78"/>
      <c r="QHK202" s="78"/>
      <c r="QHL202" s="78"/>
      <c r="QHM202" s="78"/>
      <c r="QHN202" s="78"/>
      <c r="QHO202" s="78"/>
      <c r="QHP202" s="78"/>
      <c r="QHQ202" s="78"/>
      <c r="QHR202" s="78"/>
      <c r="QHS202" s="78"/>
      <c r="QHT202" s="78"/>
      <c r="QHU202" s="78"/>
      <c r="QHV202" s="78"/>
      <c r="QHW202" s="78"/>
      <c r="QHX202" s="78"/>
      <c r="QHY202" s="78"/>
      <c r="QHZ202" s="78"/>
      <c r="QIA202" s="78"/>
      <c r="QIB202" s="78"/>
      <c r="QIC202" s="78"/>
      <c r="QID202" s="78"/>
      <c r="QIE202" s="78"/>
      <c r="QIF202" s="78"/>
      <c r="QIG202" s="78"/>
      <c r="QIH202" s="78"/>
      <c r="QII202" s="78"/>
      <c r="QIJ202" s="78"/>
      <c r="QIK202" s="78"/>
      <c r="QIL202" s="78"/>
      <c r="QIM202" s="78"/>
      <c r="QIN202" s="78"/>
      <c r="QIO202" s="78"/>
      <c r="QIP202" s="78"/>
      <c r="QIQ202" s="78"/>
      <c r="QIR202" s="78"/>
      <c r="QIS202" s="78"/>
      <c r="QIT202" s="78"/>
      <c r="QIU202" s="78"/>
      <c r="QIV202" s="78"/>
      <c r="QIW202" s="78"/>
      <c r="QIX202" s="78"/>
      <c r="QIY202" s="78"/>
      <c r="QIZ202" s="78"/>
      <c r="QJA202" s="78"/>
      <c r="QJB202" s="78"/>
      <c r="QJC202" s="78"/>
      <c r="QJD202" s="78"/>
      <c r="QJE202" s="78"/>
      <c r="QJF202" s="78"/>
      <c r="QJG202" s="78"/>
      <c r="QJH202" s="78"/>
      <c r="QJI202" s="78"/>
      <c r="QJJ202" s="78"/>
      <c r="QJK202" s="78"/>
      <c r="QJL202" s="78"/>
      <c r="QJM202" s="78"/>
      <c r="QJN202" s="78"/>
      <c r="QJO202" s="78"/>
      <c r="QJP202" s="78"/>
      <c r="QJQ202" s="78"/>
      <c r="QJR202" s="78"/>
      <c r="QJS202" s="78"/>
      <c r="QJT202" s="78"/>
      <c r="QJU202" s="78"/>
      <c r="QJV202" s="78"/>
      <c r="QJW202" s="78"/>
      <c r="QJX202" s="78"/>
      <c r="QJY202" s="78"/>
      <c r="QJZ202" s="78"/>
      <c r="QKA202" s="78"/>
      <c r="QKB202" s="78"/>
      <c r="QKC202" s="78"/>
      <c r="QKD202" s="78"/>
      <c r="QKE202" s="78"/>
      <c r="QKF202" s="78"/>
      <c r="QKG202" s="78"/>
      <c r="QKH202" s="78"/>
      <c r="QKI202" s="78"/>
      <c r="QKJ202" s="78"/>
      <c r="QKK202" s="78"/>
      <c r="QKL202" s="78"/>
      <c r="QKM202" s="78"/>
      <c r="QKN202" s="78"/>
      <c r="QKO202" s="78"/>
      <c r="QKP202" s="78"/>
      <c r="QKQ202" s="78"/>
      <c r="QKR202" s="78"/>
      <c r="QKS202" s="78"/>
      <c r="QKT202" s="78"/>
      <c r="QKU202" s="78"/>
      <c r="QKV202" s="78"/>
      <c r="QKW202" s="78"/>
      <c r="QKX202" s="78"/>
      <c r="QKY202" s="78"/>
      <c r="QKZ202" s="78"/>
      <c r="QLA202" s="78"/>
      <c r="QLB202" s="78"/>
      <c r="QLC202" s="78"/>
      <c r="QLD202" s="78"/>
      <c r="QLE202" s="78"/>
      <c r="QLF202" s="78"/>
      <c r="QLG202" s="78"/>
      <c r="QLH202" s="78"/>
      <c r="QLI202" s="78"/>
      <c r="QLJ202" s="78"/>
      <c r="QLK202" s="78"/>
      <c r="QLL202" s="78"/>
      <c r="QLM202" s="78"/>
      <c r="QLN202" s="78"/>
      <c r="QLO202" s="78"/>
      <c r="QLP202" s="78"/>
      <c r="QLQ202" s="78"/>
      <c r="QLR202" s="78"/>
      <c r="QLS202" s="78"/>
      <c r="QLT202" s="78"/>
      <c r="QLU202" s="78"/>
      <c r="QLV202" s="78"/>
      <c r="QLW202" s="78"/>
      <c r="QLX202" s="78"/>
      <c r="QLY202" s="78"/>
      <c r="QLZ202" s="78"/>
      <c r="QMA202" s="78"/>
      <c r="QMB202" s="78"/>
      <c r="QMC202" s="78"/>
      <c r="QMD202" s="78"/>
      <c r="QME202" s="78"/>
      <c r="QMF202" s="78"/>
      <c r="QMG202" s="78"/>
      <c r="QMH202" s="78"/>
      <c r="QMI202" s="78"/>
      <c r="QMJ202" s="78"/>
      <c r="QMK202" s="78"/>
      <c r="QML202" s="78"/>
      <c r="QMM202" s="78"/>
      <c r="QMN202" s="78"/>
      <c r="QMO202" s="78"/>
      <c r="QMP202" s="78"/>
      <c r="QMQ202" s="78"/>
      <c r="QMR202" s="78"/>
      <c r="QMS202" s="78"/>
      <c r="QMT202" s="78"/>
      <c r="QMU202" s="78"/>
      <c r="QMV202" s="78"/>
      <c r="QMW202" s="78"/>
      <c r="QMX202" s="78"/>
      <c r="QMY202" s="78"/>
      <c r="QMZ202" s="78"/>
      <c r="QNA202" s="78"/>
      <c r="QNB202" s="78"/>
      <c r="QNC202" s="78"/>
      <c r="QND202" s="78"/>
      <c r="QNE202" s="78"/>
      <c r="QNF202" s="78"/>
      <c r="QNG202" s="78"/>
      <c r="QNH202" s="78"/>
      <c r="QNI202" s="78"/>
      <c r="QNJ202" s="78"/>
      <c r="QNK202" s="78"/>
      <c r="QNL202" s="78"/>
      <c r="QNM202" s="78"/>
      <c r="QNN202" s="78"/>
      <c r="QNO202" s="78"/>
      <c r="QNP202" s="78"/>
      <c r="QNQ202" s="78"/>
      <c r="QNR202" s="78"/>
      <c r="QNS202" s="78"/>
      <c r="QNT202" s="78"/>
      <c r="QNU202" s="78"/>
      <c r="QNV202" s="78"/>
      <c r="QNW202" s="78"/>
      <c r="QNX202" s="78"/>
      <c r="QNY202" s="78"/>
      <c r="QNZ202" s="78"/>
      <c r="QOA202" s="78"/>
      <c r="QOB202" s="78"/>
      <c r="QOC202" s="78"/>
      <c r="QOD202" s="78"/>
      <c r="QOE202" s="78"/>
      <c r="QOF202" s="78"/>
      <c r="QOG202" s="78"/>
      <c r="QOH202" s="78"/>
      <c r="QOI202" s="78"/>
      <c r="QOJ202" s="78"/>
      <c r="QOK202" s="78"/>
      <c r="QOL202" s="78"/>
      <c r="QOM202" s="78"/>
      <c r="QON202" s="78"/>
      <c r="QOO202" s="78"/>
      <c r="QOP202" s="78"/>
      <c r="QOQ202" s="78"/>
      <c r="QOR202" s="78"/>
      <c r="QOS202" s="78"/>
      <c r="QOT202" s="78"/>
      <c r="QOU202" s="78"/>
      <c r="QOV202" s="78"/>
      <c r="QOW202" s="78"/>
      <c r="QOX202" s="78"/>
      <c r="QOY202" s="78"/>
      <c r="QOZ202" s="78"/>
      <c r="QPA202" s="78"/>
      <c r="QPB202" s="78"/>
      <c r="QPC202" s="78"/>
      <c r="QPD202" s="78"/>
      <c r="QPE202" s="78"/>
      <c r="QPF202" s="78"/>
      <c r="QPG202" s="78"/>
      <c r="QPH202" s="78"/>
      <c r="QPI202" s="78"/>
      <c r="QPJ202" s="78"/>
      <c r="QPK202" s="78"/>
      <c r="QPL202" s="78"/>
      <c r="QPM202" s="78"/>
      <c r="QPN202" s="78"/>
      <c r="QPO202" s="78"/>
      <c r="QPP202" s="78"/>
      <c r="QPQ202" s="78"/>
      <c r="QPR202" s="78"/>
      <c r="QPS202" s="78"/>
      <c r="QPT202" s="78"/>
      <c r="QPU202" s="78"/>
      <c r="QPV202" s="78"/>
      <c r="QPW202" s="78"/>
      <c r="QPX202" s="78"/>
      <c r="QPY202" s="78"/>
      <c r="QPZ202" s="78"/>
      <c r="QQA202" s="78"/>
      <c r="QQB202" s="78"/>
      <c r="QQC202" s="78"/>
      <c r="QQD202" s="78"/>
      <c r="QQE202" s="78"/>
      <c r="QQF202" s="78"/>
      <c r="QQG202" s="78"/>
      <c r="QQH202" s="78"/>
      <c r="QQI202" s="78"/>
      <c r="QQJ202" s="78"/>
      <c r="QQK202" s="78"/>
      <c r="QQL202" s="78"/>
      <c r="QQM202" s="78"/>
      <c r="QQN202" s="78"/>
      <c r="QQO202" s="78"/>
      <c r="QQP202" s="78"/>
      <c r="QQQ202" s="78"/>
      <c r="QQR202" s="78"/>
      <c r="QQS202" s="78"/>
      <c r="QQT202" s="78"/>
      <c r="QQU202" s="78"/>
      <c r="QQV202" s="78"/>
      <c r="QQW202" s="78"/>
      <c r="QQX202" s="78"/>
      <c r="QQY202" s="78"/>
      <c r="QQZ202" s="78"/>
      <c r="QRA202" s="78"/>
      <c r="QRB202" s="78"/>
      <c r="QRC202" s="78"/>
      <c r="QRD202" s="78"/>
      <c r="QRE202" s="78"/>
      <c r="QRF202" s="78"/>
      <c r="QRG202" s="78"/>
      <c r="QRH202" s="78"/>
      <c r="QRI202" s="78"/>
      <c r="QRJ202" s="78"/>
      <c r="QRK202" s="78"/>
      <c r="QRL202" s="78"/>
      <c r="QRM202" s="78"/>
      <c r="QRN202" s="78"/>
      <c r="QRO202" s="78"/>
      <c r="QRP202" s="78"/>
      <c r="QRQ202" s="78"/>
      <c r="QRR202" s="78"/>
      <c r="QRS202" s="78"/>
      <c r="QRT202" s="78"/>
      <c r="QRU202" s="78"/>
      <c r="QRV202" s="78"/>
      <c r="QRW202" s="78"/>
      <c r="QRX202" s="78"/>
      <c r="QRY202" s="78"/>
      <c r="QRZ202" s="78"/>
      <c r="QSA202" s="78"/>
      <c r="QSB202" s="78"/>
      <c r="QSC202" s="78"/>
      <c r="QSD202" s="78"/>
      <c r="QSE202" s="78"/>
      <c r="QSF202" s="78"/>
      <c r="QSG202" s="78"/>
      <c r="QSH202" s="78"/>
      <c r="QSI202" s="78"/>
      <c r="QSJ202" s="78"/>
      <c r="QSK202" s="78"/>
      <c r="QSL202" s="78"/>
      <c r="QSM202" s="78"/>
      <c r="QSN202" s="78"/>
      <c r="QSO202" s="78"/>
      <c r="QSP202" s="78"/>
      <c r="QSQ202" s="78"/>
      <c r="QSR202" s="78"/>
      <c r="QSS202" s="78"/>
      <c r="QST202" s="78"/>
      <c r="QSU202" s="78"/>
      <c r="QSV202" s="78"/>
      <c r="QSW202" s="78"/>
      <c r="QSX202" s="78"/>
      <c r="QSY202" s="78"/>
      <c r="QSZ202" s="78"/>
      <c r="QTA202" s="78"/>
      <c r="QTB202" s="78"/>
      <c r="QTC202" s="78"/>
      <c r="QTD202" s="78"/>
      <c r="QTE202" s="78"/>
      <c r="QTF202" s="78"/>
      <c r="QTG202" s="78"/>
      <c r="QTH202" s="78"/>
      <c r="QTI202" s="78"/>
      <c r="QTJ202" s="78"/>
      <c r="QTK202" s="78"/>
      <c r="QTL202" s="78"/>
      <c r="QTM202" s="78"/>
      <c r="QTN202" s="78"/>
      <c r="QTO202" s="78"/>
      <c r="QTP202" s="78"/>
      <c r="QTQ202" s="78"/>
      <c r="QTR202" s="78"/>
      <c r="QTS202" s="78"/>
      <c r="QTT202" s="78"/>
      <c r="QTU202" s="78"/>
      <c r="QTV202" s="78"/>
      <c r="QTW202" s="78"/>
      <c r="QTX202" s="78"/>
      <c r="QTY202" s="78"/>
      <c r="QTZ202" s="78"/>
      <c r="QUA202" s="78"/>
      <c r="QUB202" s="78"/>
      <c r="QUC202" s="78"/>
      <c r="QUD202" s="78"/>
      <c r="QUE202" s="78"/>
      <c r="QUF202" s="78"/>
      <c r="QUG202" s="78"/>
      <c r="QUH202" s="78"/>
      <c r="QUI202" s="78"/>
      <c r="QUJ202" s="78"/>
      <c r="QUK202" s="78"/>
      <c r="QUL202" s="78"/>
      <c r="QUM202" s="78"/>
      <c r="QUN202" s="78"/>
      <c r="QUO202" s="78"/>
      <c r="QUP202" s="78"/>
      <c r="QUQ202" s="78"/>
      <c r="QUR202" s="78"/>
      <c r="QUS202" s="78"/>
      <c r="QUT202" s="78"/>
      <c r="QUU202" s="78"/>
      <c r="QUV202" s="78"/>
      <c r="QUW202" s="78"/>
      <c r="QUX202" s="78"/>
      <c r="QUY202" s="78"/>
      <c r="QUZ202" s="78"/>
      <c r="QVA202" s="78"/>
      <c r="QVB202" s="78"/>
      <c r="QVC202" s="78"/>
      <c r="QVD202" s="78"/>
      <c r="QVE202" s="78"/>
      <c r="QVF202" s="78"/>
      <c r="QVG202" s="78"/>
      <c r="QVH202" s="78"/>
      <c r="QVI202" s="78"/>
      <c r="QVJ202" s="78"/>
      <c r="QVK202" s="78"/>
      <c r="QVL202" s="78"/>
      <c r="QVM202" s="78"/>
      <c r="QVN202" s="78"/>
      <c r="QVO202" s="78"/>
      <c r="QVP202" s="78"/>
      <c r="QVQ202" s="78"/>
      <c r="QVR202" s="78"/>
      <c r="QVS202" s="78"/>
      <c r="QVT202" s="78"/>
      <c r="QVU202" s="78"/>
      <c r="QVV202" s="78"/>
      <c r="QVW202" s="78"/>
      <c r="QVX202" s="78"/>
      <c r="QVY202" s="78"/>
      <c r="QVZ202" s="78"/>
      <c r="QWA202" s="78"/>
      <c r="QWB202" s="78"/>
      <c r="QWC202" s="78"/>
      <c r="QWD202" s="78"/>
      <c r="QWE202" s="78"/>
      <c r="QWF202" s="78"/>
      <c r="QWG202" s="78"/>
      <c r="QWH202" s="78"/>
      <c r="QWI202" s="78"/>
      <c r="QWJ202" s="78"/>
      <c r="QWK202" s="78"/>
      <c r="QWL202" s="78"/>
      <c r="QWM202" s="78"/>
      <c r="QWN202" s="78"/>
      <c r="QWO202" s="78"/>
      <c r="QWP202" s="78"/>
      <c r="QWQ202" s="78"/>
      <c r="QWR202" s="78"/>
      <c r="QWS202" s="78"/>
      <c r="QWT202" s="78"/>
      <c r="QWU202" s="78"/>
      <c r="QWV202" s="78"/>
      <c r="QWW202" s="78"/>
      <c r="QWX202" s="78"/>
      <c r="QWY202" s="78"/>
      <c r="QWZ202" s="78"/>
      <c r="QXA202" s="78"/>
      <c r="QXB202" s="78"/>
      <c r="QXC202" s="78"/>
      <c r="QXD202" s="78"/>
      <c r="QXE202" s="78"/>
      <c r="QXF202" s="78"/>
      <c r="QXG202" s="78"/>
      <c r="QXH202" s="78"/>
      <c r="QXI202" s="78"/>
      <c r="QXJ202" s="78"/>
      <c r="QXK202" s="78"/>
      <c r="QXL202" s="78"/>
      <c r="QXM202" s="78"/>
      <c r="QXN202" s="78"/>
      <c r="QXO202" s="78"/>
      <c r="QXP202" s="78"/>
      <c r="QXQ202" s="78"/>
      <c r="QXR202" s="78"/>
      <c r="QXS202" s="78"/>
      <c r="QXT202" s="78"/>
      <c r="QXU202" s="78"/>
      <c r="QXV202" s="78"/>
      <c r="QXW202" s="78"/>
      <c r="QXX202" s="78"/>
      <c r="QXY202" s="78"/>
      <c r="QXZ202" s="78"/>
      <c r="QYA202" s="78"/>
      <c r="QYB202" s="78"/>
      <c r="QYC202" s="78"/>
      <c r="QYD202" s="78"/>
      <c r="QYE202" s="78"/>
      <c r="QYF202" s="78"/>
      <c r="QYG202" s="78"/>
      <c r="QYH202" s="78"/>
      <c r="QYI202" s="78"/>
      <c r="QYJ202" s="78"/>
      <c r="QYK202" s="78"/>
      <c r="QYL202" s="78"/>
      <c r="QYM202" s="78"/>
      <c r="QYN202" s="78"/>
      <c r="QYO202" s="78"/>
      <c r="QYP202" s="78"/>
      <c r="QYQ202" s="78"/>
      <c r="QYR202" s="78"/>
      <c r="QYS202" s="78"/>
      <c r="QYT202" s="78"/>
      <c r="QYU202" s="78"/>
      <c r="QYV202" s="78"/>
      <c r="QYW202" s="78"/>
      <c r="QYX202" s="78"/>
      <c r="QYY202" s="78"/>
      <c r="QYZ202" s="78"/>
      <c r="QZA202" s="78"/>
      <c r="QZB202" s="78"/>
      <c r="QZC202" s="78"/>
      <c r="QZD202" s="78"/>
      <c r="QZE202" s="78"/>
      <c r="QZF202" s="78"/>
      <c r="QZG202" s="78"/>
      <c r="QZH202" s="78"/>
      <c r="QZI202" s="78"/>
      <c r="QZJ202" s="78"/>
      <c r="QZK202" s="78"/>
      <c r="QZL202" s="78"/>
      <c r="QZM202" s="78"/>
      <c r="QZN202" s="78"/>
      <c r="QZO202" s="78"/>
      <c r="QZP202" s="78"/>
      <c r="QZQ202" s="78"/>
      <c r="QZR202" s="78"/>
      <c r="QZS202" s="78"/>
      <c r="QZT202" s="78"/>
      <c r="QZU202" s="78"/>
      <c r="QZV202" s="78"/>
      <c r="QZW202" s="78"/>
      <c r="QZX202" s="78"/>
      <c r="QZY202" s="78"/>
      <c r="QZZ202" s="78"/>
      <c r="RAA202" s="78"/>
      <c r="RAB202" s="78"/>
      <c r="RAC202" s="78"/>
      <c r="RAD202" s="78"/>
      <c r="RAE202" s="78"/>
      <c r="RAF202" s="78"/>
      <c r="RAG202" s="78"/>
      <c r="RAH202" s="78"/>
      <c r="RAI202" s="78"/>
      <c r="RAJ202" s="78"/>
      <c r="RAK202" s="78"/>
      <c r="RAL202" s="78"/>
      <c r="RAM202" s="78"/>
      <c r="RAN202" s="78"/>
      <c r="RAO202" s="78"/>
      <c r="RAP202" s="78"/>
      <c r="RAQ202" s="78"/>
      <c r="RAR202" s="78"/>
      <c r="RAS202" s="78"/>
      <c r="RAT202" s="78"/>
      <c r="RAU202" s="78"/>
      <c r="RAV202" s="78"/>
      <c r="RAW202" s="78"/>
      <c r="RAX202" s="78"/>
      <c r="RAY202" s="78"/>
      <c r="RAZ202" s="78"/>
      <c r="RBA202" s="78"/>
      <c r="RBB202" s="78"/>
      <c r="RBC202" s="78"/>
      <c r="RBD202" s="78"/>
      <c r="RBE202" s="78"/>
      <c r="RBF202" s="78"/>
      <c r="RBG202" s="78"/>
      <c r="RBH202" s="78"/>
      <c r="RBI202" s="78"/>
      <c r="RBJ202" s="78"/>
      <c r="RBK202" s="78"/>
      <c r="RBL202" s="78"/>
      <c r="RBM202" s="78"/>
      <c r="RBN202" s="78"/>
      <c r="RBO202" s="78"/>
      <c r="RBP202" s="78"/>
      <c r="RBQ202" s="78"/>
      <c r="RBR202" s="78"/>
      <c r="RBS202" s="78"/>
      <c r="RBT202" s="78"/>
      <c r="RBU202" s="78"/>
      <c r="RBV202" s="78"/>
      <c r="RBW202" s="78"/>
      <c r="RBX202" s="78"/>
      <c r="RBY202" s="78"/>
      <c r="RBZ202" s="78"/>
      <c r="RCA202" s="78"/>
      <c r="RCB202" s="78"/>
      <c r="RCC202" s="78"/>
      <c r="RCD202" s="78"/>
      <c r="RCE202" s="78"/>
      <c r="RCF202" s="78"/>
      <c r="RCG202" s="78"/>
      <c r="RCH202" s="78"/>
      <c r="RCI202" s="78"/>
      <c r="RCJ202" s="78"/>
      <c r="RCK202" s="78"/>
      <c r="RCL202" s="78"/>
      <c r="RCM202" s="78"/>
      <c r="RCN202" s="78"/>
      <c r="RCO202" s="78"/>
      <c r="RCP202" s="78"/>
      <c r="RCQ202" s="78"/>
      <c r="RCR202" s="78"/>
      <c r="RCS202" s="78"/>
      <c r="RCT202" s="78"/>
      <c r="RCU202" s="78"/>
      <c r="RCV202" s="78"/>
      <c r="RCW202" s="78"/>
      <c r="RCX202" s="78"/>
      <c r="RCY202" s="78"/>
      <c r="RCZ202" s="78"/>
      <c r="RDA202" s="78"/>
      <c r="RDB202" s="78"/>
      <c r="RDC202" s="78"/>
      <c r="RDD202" s="78"/>
      <c r="RDE202" s="78"/>
      <c r="RDF202" s="78"/>
      <c r="RDG202" s="78"/>
      <c r="RDH202" s="78"/>
      <c r="RDI202" s="78"/>
      <c r="RDJ202" s="78"/>
      <c r="RDK202" s="78"/>
      <c r="RDL202" s="78"/>
      <c r="RDM202" s="78"/>
      <c r="RDN202" s="78"/>
      <c r="RDO202" s="78"/>
      <c r="RDP202" s="78"/>
      <c r="RDQ202" s="78"/>
      <c r="RDR202" s="78"/>
      <c r="RDS202" s="78"/>
      <c r="RDT202" s="78"/>
      <c r="RDU202" s="78"/>
      <c r="RDV202" s="78"/>
      <c r="RDW202" s="78"/>
      <c r="RDX202" s="78"/>
      <c r="RDY202" s="78"/>
      <c r="RDZ202" s="78"/>
      <c r="REA202" s="78"/>
      <c r="REB202" s="78"/>
      <c r="REC202" s="78"/>
      <c r="RED202" s="78"/>
      <c r="REE202" s="78"/>
      <c r="REF202" s="78"/>
      <c r="REG202" s="78"/>
      <c r="REH202" s="78"/>
      <c r="REI202" s="78"/>
      <c r="REJ202" s="78"/>
      <c r="REK202" s="78"/>
      <c r="REL202" s="78"/>
      <c r="REM202" s="78"/>
      <c r="REN202" s="78"/>
      <c r="REO202" s="78"/>
      <c r="REP202" s="78"/>
      <c r="REQ202" s="78"/>
      <c r="RER202" s="78"/>
      <c r="RES202" s="78"/>
      <c r="RET202" s="78"/>
      <c r="REU202" s="78"/>
      <c r="REV202" s="78"/>
      <c r="REW202" s="78"/>
      <c r="REX202" s="78"/>
      <c r="REY202" s="78"/>
      <c r="REZ202" s="78"/>
      <c r="RFA202" s="78"/>
      <c r="RFB202" s="78"/>
      <c r="RFC202" s="78"/>
      <c r="RFD202" s="78"/>
      <c r="RFE202" s="78"/>
      <c r="RFF202" s="78"/>
      <c r="RFG202" s="78"/>
      <c r="RFH202" s="78"/>
      <c r="RFI202" s="78"/>
      <c r="RFJ202" s="78"/>
      <c r="RFK202" s="78"/>
      <c r="RFL202" s="78"/>
      <c r="RFM202" s="78"/>
      <c r="RFN202" s="78"/>
      <c r="RFO202" s="78"/>
      <c r="RFP202" s="78"/>
      <c r="RFQ202" s="78"/>
      <c r="RFR202" s="78"/>
      <c r="RFS202" s="78"/>
      <c r="RFT202" s="78"/>
      <c r="RFU202" s="78"/>
      <c r="RFV202" s="78"/>
      <c r="RFW202" s="78"/>
      <c r="RFX202" s="78"/>
      <c r="RFY202" s="78"/>
      <c r="RFZ202" s="78"/>
      <c r="RGA202" s="78"/>
      <c r="RGB202" s="78"/>
      <c r="RGC202" s="78"/>
      <c r="RGD202" s="78"/>
      <c r="RGE202" s="78"/>
      <c r="RGF202" s="78"/>
      <c r="RGG202" s="78"/>
      <c r="RGH202" s="78"/>
      <c r="RGI202" s="78"/>
      <c r="RGJ202" s="78"/>
      <c r="RGK202" s="78"/>
      <c r="RGL202" s="78"/>
      <c r="RGM202" s="78"/>
      <c r="RGN202" s="78"/>
      <c r="RGO202" s="78"/>
      <c r="RGP202" s="78"/>
      <c r="RGQ202" s="78"/>
      <c r="RGR202" s="78"/>
      <c r="RGS202" s="78"/>
      <c r="RGT202" s="78"/>
      <c r="RGU202" s="78"/>
      <c r="RGV202" s="78"/>
      <c r="RGW202" s="78"/>
      <c r="RGX202" s="78"/>
      <c r="RGY202" s="78"/>
      <c r="RGZ202" s="78"/>
      <c r="RHA202" s="78"/>
      <c r="RHB202" s="78"/>
      <c r="RHC202" s="78"/>
      <c r="RHD202" s="78"/>
      <c r="RHE202" s="78"/>
      <c r="RHF202" s="78"/>
      <c r="RHG202" s="78"/>
      <c r="RHH202" s="78"/>
      <c r="RHI202" s="78"/>
      <c r="RHJ202" s="78"/>
      <c r="RHK202" s="78"/>
      <c r="RHL202" s="78"/>
      <c r="RHM202" s="78"/>
      <c r="RHN202" s="78"/>
      <c r="RHO202" s="78"/>
      <c r="RHP202" s="78"/>
      <c r="RHQ202" s="78"/>
      <c r="RHR202" s="78"/>
      <c r="RHS202" s="78"/>
      <c r="RHT202" s="78"/>
      <c r="RHU202" s="78"/>
      <c r="RHV202" s="78"/>
      <c r="RHW202" s="78"/>
      <c r="RHX202" s="78"/>
      <c r="RHY202" s="78"/>
      <c r="RHZ202" s="78"/>
      <c r="RIA202" s="78"/>
      <c r="RIB202" s="78"/>
      <c r="RIC202" s="78"/>
      <c r="RID202" s="78"/>
      <c r="RIE202" s="78"/>
      <c r="RIF202" s="78"/>
      <c r="RIG202" s="78"/>
      <c r="RIH202" s="78"/>
      <c r="RII202" s="78"/>
      <c r="RIJ202" s="78"/>
      <c r="RIK202" s="78"/>
      <c r="RIL202" s="78"/>
      <c r="RIM202" s="78"/>
      <c r="RIN202" s="78"/>
      <c r="RIO202" s="78"/>
      <c r="RIP202" s="78"/>
      <c r="RIQ202" s="78"/>
      <c r="RIR202" s="78"/>
      <c r="RIS202" s="78"/>
      <c r="RIT202" s="78"/>
      <c r="RIU202" s="78"/>
      <c r="RIV202" s="78"/>
      <c r="RIW202" s="78"/>
      <c r="RIX202" s="78"/>
      <c r="RIY202" s="78"/>
      <c r="RIZ202" s="78"/>
      <c r="RJA202" s="78"/>
      <c r="RJB202" s="78"/>
      <c r="RJC202" s="78"/>
      <c r="RJD202" s="78"/>
      <c r="RJE202" s="78"/>
      <c r="RJF202" s="78"/>
      <c r="RJG202" s="78"/>
      <c r="RJH202" s="78"/>
      <c r="RJI202" s="78"/>
      <c r="RJJ202" s="78"/>
      <c r="RJK202" s="78"/>
      <c r="RJL202" s="78"/>
      <c r="RJM202" s="78"/>
      <c r="RJN202" s="78"/>
      <c r="RJO202" s="78"/>
      <c r="RJP202" s="78"/>
      <c r="RJQ202" s="78"/>
      <c r="RJR202" s="78"/>
      <c r="RJS202" s="78"/>
      <c r="RJT202" s="78"/>
      <c r="RJU202" s="78"/>
      <c r="RJV202" s="78"/>
      <c r="RJW202" s="78"/>
      <c r="RJX202" s="78"/>
      <c r="RJY202" s="78"/>
      <c r="RJZ202" s="78"/>
      <c r="RKA202" s="78"/>
      <c r="RKB202" s="78"/>
      <c r="RKC202" s="78"/>
      <c r="RKD202" s="78"/>
      <c r="RKE202" s="78"/>
      <c r="RKF202" s="78"/>
      <c r="RKG202" s="78"/>
      <c r="RKH202" s="78"/>
      <c r="RKI202" s="78"/>
      <c r="RKJ202" s="78"/>
      <c r="RKK202" s="78"/>
      <c r="RKL202" s="78"/>
      <c r="RKM202" s="78"/>
      <c r="RKN202" s="78"/>
      <c r="RKO202" s="78"/>
      <c r="RKP202" s="78"/>
      <c r="RKQ202" s="78"/>
      <c r="RKR202" s="78"/>
      <c r="RKS202" s="78"/>
      <c r="RKT202" s="78"/>
      <c r="RKU202" s="78"/>
      <c r="RKV202" s="78"/>
      <c r="RKW202" s="78"/>
      <c r="RKX202" s="78"/>
      <c r="RKY202" s="78"/>
      <c r="RKZ202" s="78"/>
      <c r="RLA202" s="78"/>
      <c r="RLB202" s="78"/>
      <c r="RLC202" s="78"/>
      <c r="RLD202" s="78"/>
      <c r="RLE202" s="78"/>
      <c r="RLF202" s="78"/>
      <c r="RLG202" s="78"/>
      <c r="RLH202" s="78"/>
      <c r="RLI202" s="78"/>
      <c r="RLJ202" s="78"/>
      <c r="RLK202" s="78"/>
      <c r="RLL202" s="78"/>
      <c r="RLM202" s="78"/>
      <c r="RLN202" s="78"/>
      <c r="RLO202" s="78"/>
      <c r="RLP202" s="78"/>
      <c r="RLQ202" s="78"/>
      <c r="RLR202" s="78"/>
      <c r="RLS202" s="78"/>
      <c r="RLT202" s="78"/>
      <c r="RLU202" s="78"/>
      <c r="RLV202" s="78"/>
      <c r="RLW202" s="78"/>
      <c r="RLX202" s="78"/>
      <c r="RLY202" s="78"/>
      <c r="RLZ202" s="78"/>
      <c r="RMA202" s="78"/>
      <c r="RMB202" s="78"/>
      <c r="RMC202" s="78"/>
      <c r="RMD202" s="78"/>
      <c r="RME202" s="78"/>
      <c r="RMF202" s="78"/>
      <c r="RMG202" s="78"/>
      <c r="RMH202" s="78"/>
      <c r="RMI202" s="78"/>
      <c r="RMJ202" s="78"/>
      <c r="RMK202" s="78"/>
      <c r="RML202" s="78"/>
      <c r="RMM202" s="78"/>
      <c r="RMN202" s="78"/>
      <c r="RMO202" s="78"/>
      <c r="RMP202" s="78"/>
      <c r="RMQ202" s="78"/>
      <c r="RMR202" s="78"/>
      <c r="RMS202" s="78"/>
      <c r="RMT202" s="78"/>
      <c r="RMU202" s="78"/>
      <c r="RMV202" s="78"/>
      <c r="RMW202" s="78"/>
      <c r="RMX202" s="78"/>
      <c r="RMY202" s="78"/>
      <c r="RMZ202" s="78"/>
      <c r="RNA202" s="78"/>
      <c r="RNB202" s="78"/>
      <c r="RNC202" s="78"/>
      <c r="RND202" s="78"/>
      <c r="RNE202" s="78"/>
      <c r="RNF202" s="78"/>
      <c r="RNG202" s="78"/>
      <c r="RNH202" s="78"/>
      <c r="RNI202" s="78"/>
      <c r="RNJ202" s="78"/>
      <c r="RNK202" s="78"/>
      <c r="RNL202" s="78"/>
      <c r="RNM202" s="78"/>
      <c r="RNN202" s="78"/>
      <c r="RNO202" s="78"/>
      <c r="RNP202" s="78"/>
      <c r="RNQ202" s="78"/>
      <c r="RNR202" s="78"/>
      <c r="RNS202" s="78"/>
      <c r="RNT202" s="78"/>
      <c r="RNU202" s="78"/>
      <c r="RNV202" s="78"/>
      <c r="RNW202" s="78"/>
      <c r="RNX202" s="78"/>
      <c r="RNY202" s="78"/>
      <c r="RNZ202" s="78"/>
      <c r="ROA202" s="78"/>
      <c r="ROB202" s="78"/>
      <c r="ROC202" s="78"/>
      <c r="ROD202" s="78"/>
      <c r="ROE202" s="78"/>
      <c r="ROF202" s="78"/>
      <c r="ROG202" s="78"/>
      <c r="ROH202" s="78"/>
      <c r="ROI202" s="78"/>
      <c r="ROJ202" s="78"/>
      <c r="ROK202" s="78"/>
      <c r="ROL202" s="78"/>
      <c r="ROM202" s="78"/>
      <c r="RON202" s="78"/>
      <c r="ROO202" s="78"/>
      <c r="ROP202" s="78"/>
      <c r="ROQ202" s="78"/>
      <c r="ROR202" s="78"/>
      <c r="ROS202" s="78"/>
      <c r="ROT202" s="78"/>
      <c r="ROU202" s="78"/>
      <c r="ROV202" s="78"/>
      <c r="ROW202" s="78"/>
      <c r="ROX202" s="78"/>
      <c r="ROY202" s="78"/>
      <c r="ROZ202" s="78"/>
      <c r="RPA202" s="78"/>
      <c r="RPB202" s="78"/>
      <c r="RPC202" s="78"/>
      <c r="RPD202" s="78"/>
      <c r="RPE202" s="78"/>
      <c r="RPF202" s="78"/>
      <c r="RPG202" s="78"/>
      <c r="RPH202" s="78"/>
      <c r="RPI202" s="78"/>
      <c r="RPJ202" s="78"/>
      <c r="RPK202" s="78"/>
      <c r="RPL202" s="78"/>
      <c r="RPM202" s="78"/>
      <c r="RPN202" s="78"/>
      <c r="RPO202" s="78"/>
      <c r="RPP202" s="78"/>
      <c r="RPQ202" s="78"/>
      <c r="RPR202" s="78"/>
      <c r="RPS202" s="78"/>
      <c r="RPT202" s="78"/>
      <c r="RPU202" s="78"/>
      <c r="RPV202" s="78"/>
      <c r="RPW202" s="78"/>
      <c r="RPX202" s="78"/>
      <c r="RPY202" s="78"/>
      <c r="RPZ202" s="78"/>
      <c r="RQA202" s="78"/>
      <c r="RQB202" s="78"/>
      <c r="RQC202" s="78"/>
      <c r="RQD202" s="78"/>
      <c r="RQE202" s="78"/>
      <c r="RQF202" s="78"/>
      <c r="RQG202" s="78"/>
      <c r="RQH202" s="78"/>
      <c r="RQI202" s="78"/>
      <c r="RQJ202" s="78"/>
      <c r="RQK202" s="78"/>
      <c r="RQL202" s="78"/>
      <c r="RQM202" s="78"/>
      <c r="RQN202" s="78"/>
      <c r="RQO202" s="78"/>
      <c r="RQP202" s="78"/>
      <c r="RQQ202" s="78"/>
      <c r="RQR202" s="78"/>
      <c r="RQS202" s="78"/>
      <c r="RQT202" s="78"/>
      <c r="RQU202" s="78"/>
      <c r="RQV202" s="78"/>
      <c r="RQW202" s="78"/>
      <c r="RQX202" s="78"/>
      <c r="RQY202" s="78"/>
      <c r="RQZ202" s="78"/>
      <c r="RRA202" s="78"/>
      <c r="RRB202" s="78"/>
      <c r="RRC202" s="78"/>
      <c r="RRD202" s="78"/>
      <c r="RRE202" s="78"/>
      <c r="RRF202" s="78"/>
      <c r="RRG202" s="78"/>
      <c r="RRH202" s="78"/>
      <c r="RRI202" s="78"/>
      <c r="RRJ202" s="78"/>
      <c r="RRK202" s="78"/>
      <c r="RRL202" s="78"/>
      <c r="RRM202" s="78"/>
      <c r="RRN202" s="78"/>
      <c r="RRO202" s="78"/>
      <c r="RRP202" s="78"/>
      <c r="RRQ202" s="78"/>
      <c r="RRR202" s="78"/>
      <c r="RRS202" s="78"/>
      <c r="RRT202" s="78"/>
      <c r="RRU202" s="78"/>
      <c r="RRV202" s="78"/>
      <c r="RRW202" s="78"/>
      <c r="RRX202" s="78"/>
      <c r="RRY202" s="78"/>
      <c r="RRZ202" s="78"/>
      <c r="RSA202" s="78"/>
      <c r="RSB202" s="78"/>
      <c r="RSC202" s="78"/>
      <c r="RSD202" s="78"/>
      <c r="RSE202" s="78"/>
      <c r="RSF202" s="78"/>
      <c r="RSG202" s="78"/>
      <c r="RSH202" s="78"/>
      <c r="RSI202" s="78"/>
      <c r="RSJ202" s="78"/>
      <c r="RSK202" s="78"/>
      <c r="RSL202" s="78"/>
      <c r="RSM202" s="78"/>
      <c r="RSN202" s="78"/>
      <c r="RSO202" s="78"/>
      <c r="RSP202" s="78"/>
      <c r="RSQ202" s="78"/>
      <c r="RSR202" s="78"/>
      <c r="RSS202" s="78"/>
      <c r="RST202" s="78"/>
      <c r="RSU202" s="78"/>
      <c r="RSV202" s="78"/>
      <c r="RSW202" s="78"/>
      <c r="RSX202" s="78"/>
      <c r="RSY202" s="78"/>
      <c r="RSZ202" s="78"/>
      <c r="RTA202" s="78"/>
      <c r="RTB202" s="78"/>
      <c r="RTC202" s="78"/>
      <c r="RTD202" s="78"/>
      <c r="RTE202" s="78"/>
      <c r="RTF202" s="78"/>
      <c r="RTG202" s="78"/>
      <c r="RTH202" s="78"/>
      <c r="RTI202" s="78"/>
      <c r="RTJ202" s="78"/>
      <c r="RTK202" s="78"/>
      <c r="RTL202" s="78"/>
      <c r="RTM202" s="78"/>
      <c r="RTN202" s="78"/>
      <c r="RTO202" s="78"/>
      <c r="RTP202" s="78"/>
      <c r="RTQ202" s="78"/>
      <c r="RTR202" s="78"/>
      <c r="RTS202" s="78"/>
      <c r="RTT202" s="78"/>
      <c r="RTU202" s="78"/>
      <c r="RTV202" s="78"/>
      <c r="RTW202" s="78"/>
      <c r="RTX202" s="78"/>
      <c r="RTY202" s="78"/>
      <c r="RTZ202" s="78"/>
      <c r="RUA202" s="78"/>
      <c r="RUB202" s="78"/>
      <c r="RUC202" s="78"/>
      <c r="RUD202" s="78"/>
      <c r="RUE202" s="78"/>
      <c r="RUF202" s="78"/>
      <c r="RUG202" s="78"/>
      <c r="RUH202" s="78"/>
      <c r="RUI202" s="78"/>
      <c r="RUJ202" s="78"/>
      <c r="RUK202" s="78"/>
      <c r="RUL202" s="78"/>
      <c r="RUM202" s="78"/>
      <c r="RUN202" s="78"/>
      <c r="RUO202" s="78"/>
      <c r="RUP202" s="78"/>
      <c r="RUQ202" s="78"/>
      <c r="RUR202" s="78"/>
      <c r="RUS202" s="78"/>
      <c r="RUT202" s="78"/>
      <c r="RUU202" s="78"/>
      <c r="RUV202" s="78"/>
      <c r="RUW202" s="78"/>
      <c r="RUX202" s="78"/>
      <c r="RUY202" s="78"/>
      <c r="RUZ202" s="78"/>
      <c r="RVA202" s="78"/>
      <c r="RVB202" s="78"/>
      <c r="RVC202" s="78"/>
      <c r="RVD202" s="78"/>
      <c r="RVE202" s="78"/>
      <c r="RVF202" s="78"/>
      <c r="RVG202" s="78"/>
      <c r="RVH202" s="78"/>
      <c r="RVI202" s="78"/>
      <c r="RVJ202" s="78"/>
      <c r="RVK202" s="78"/>
      <c r="RVL202" s="78"/>
      <c r="RVM202" s="78"/>
      <c r="RVN202" s="78"/>
      <c r="RVO202" s="78"/>
      <c r="RVP202" s="78"/>
      <c r="RVQ202" s="78"/>
      <c r="RVR202" s="78"/>
      <c r="RVS202" s="78"/>
      <c r="RVT202" s="78"/>
      <c r="RVU202" s="78"/>
      <c r="RVV202" s="78"/>
      <c r="RVW202" s="78"/>
      <c r="RVX202" s="78"/>
      <c r="RVY202" s="78"/>
      <c r="RVZ202" s="78"/>
      <c r="RWA202" s="78"/>
      <c r="RWB202" s="78"/>
      <c r="RWC202" s="78"/>
      <c r="RWD202" s="78"/>
      <c r="RWE202" s="78"/>
      <c r="RWF202" s="78"/>
      <c r="RWG202" s="78"/>
      <c r="RWH202" s="78"/>
      <c r="RWI202" s="78"/>
      <c r="RWJ202" s="78"/>
      <c r="RWK202" s="78"/>
      <c r="RWL202" s="78"/>
      <c r="RWM202" s="78"/>
      <c r="RWN202" s="78"/>
      <c r="RWO202" s="78"/>
      <c r="RWP202" s="78"/>
      <c r="RWQ202" s="78"/>
      <c r="RWR202" s="78"/>
      <c r="RWS202" s="78"/>
      <c r="RWT202" s="78"/>
      <c r="RWU202" s="78"/>
      <c r="RWV202" s="78"/>
      <c r="RWW202" s="78"/>
      <c r="RWX202" s="78"/>
      <c r="RWY202" s="78"/>
      <c r="RWZ202" s="78"/>
      <c r="RXA202" s="78"/>
      <c r="RXB202" s="78"/>
      <c r="RXC202" s="78"/>
      <c r="RXD202" s="78"/>
      <c r="RXE202" s="78"/>
      <c r="RXF202" s="78"/>
      <c r="RXG202" s="78"/>
      <c r="RXH202" s="78"/>
      <c r="RXI202" s="78"/>
      <c r="RXJ202" s="78"/>
      <c r="RXK202" s="78"/>
      <c r="RXL202" s="78"/>
      <c r="RXM202" s="78"/>
      <c r="RXN202" s="78"/>
      <c r="RXO202" s="78"/>
      <c r="RXP202" s="78"/>
      <c r="RXQ202" s="78"/>
      <c r="RXR202" s="78"/>
      <c r="RXS202" s="78"/>
      <c r="RXT202" s="78"/>
      <c r="RXU202" s="78"/>
      <c r="RXV202" s="78"/>
      <c r="RXW202" s="78"/>
      <c r="RXX202" s="78"/>
      <c r="RXY202" s="78"/>
      <c r="RXZ202" s="78"/>
      <c r="RYA202" s="78"/>
      <c r="RYB202" s="78"/>
      <c r="RYC202" s="78"/>
      <c r="RYD202" s="78"/>
      <c r="RYE202" s="78"/>
      <c r="RYF202" s="78"/>
      <c r="RYG202" s="78"/>
      <c r="RYH202" s="78"/>
      <c r="RYI202" s="78"/>
      <c r="RYJ202" s="78"/>
      <c r="RYK202" s="78"/>
      <c r="RYL202" s="78"/>
      <c r="RYM202" s="78"/>
      <c r="RYN202" s="78"/>
      <c r="RYO202" s="78"/>
      <c r="RYP202" s="78"/>
      <c r="RYQ202" s="78"/>
      <c r="RYR202" s="78"/>
      <c r="RYS202" s="78"/>
      <c r="RYT202" s="78"/>
      <c r="RYU202" s="78"/>
      <c r="RYV202" s="78"/>
      <c r="RYW202" s="78"/>
      <c r="RYX202" s="78"/>
      <c r="RYY202" s="78"/>
      <c r="RYZ202" s="78"/>
      <c r="RZA202" s="78"/>
      <c r="RZB202" s="78"/>
      <c r="RZC202" s="78"/>
      <c r="RZD202" s="78"/>
      <c r="RZE202" s="78"/>
      <c r="RZF202" s="78"/>
      <c r="RZG202" s="78"/>
      <c r="RZH202" s="78"/>
      <c r="RZI202" s="78"/>
      <c r="RZJ202" s="78"/>
      <c r="RZK202" s="78"/>
      <c r="RZL202" s="78"/>
      <c r="RZM202" s="78"/>
      <c r="RZN202" s="78"/>
      <c r="RZO202" s="78"/>
      <c r="RZP202" s="78"/>
      <c r="RZQ202" s="78"/>
      <c r="RZR202" s="78"/>
      <c r="RZS202" s="78"/>
      <c r="RZT202" s="78"/>
      <c r="RZU202" s="78"/>
      <c r="RZV202" s="78"/>
      <c r="RZW202" s="78"/>
      <c r="RZX202" s="78"/>
      <c r="RZY202" s="78"/>
      <c r="RZZ202" s="78"/>
      <c r="SAA202" s="78"/>
      <c r="SAB202" s="78"/>
      <c r="SAC202" s="78"/>
      <c r="SAD202" s="78"/>
      <c r="SAE202" s="78"/>
      <c r="SAF202" s="78"/>
      <c r="SAG202" s="78"/>
      <c r="SAH202" s="78"/>
      <c r="SAI202" s="78"/>
      <c r="SAJ202" s="78"/>
      <c r="SAK202" s="78"/>
      <c r="SAL202" s="78"/>
      <c r="SAM202" s="78"/>
      <c r="SAN202" s="78"/>
      <c r="SAO202" s="78"/>
      <c r="SAP202" s="78"/>
      <c r="SAQ202" s="78"/>
      <c r="SAR202" s="78"/>
      <c r="SAS202" s="78"/>
      <c r="SAT202" s="78"/>
      <c r="SAU202" s="78"/>
      <c r="SAV202" s="78"/>
      <c r="SAW202" s="78"/>
      <c r="SAX202" s="78"/>
      <c r="SAY202" s="78"/>
      <c r="SAZ202" s="78"/>
      <c r="SBA202" s="78"/>
      <c r="SBB202" s="78"/>
      <c r="SBC202" s="78"/>
      <c r="SBD202" s="78"/>
      <c r="SBE202" s="78"/>
      <c r="SBF202" s="78"/>
      <c r="SBG202" s="78"/>
      <c r="SBH202" s="78"/>
      <c r="SBI202" s="78"/>
      <c r="SBJ202" s="78"/>
      <c r="SBK202" s="78"/>
      <c r="SBL202" s="78"/>
      <c r="SBM202" s="78"/>
      <c r="SBN202" s="78"/>
      <c r="SBO202" s="78"/>
      <c r="SBP202" s="78"/>
      <c r="SBQ202" s="78"/>
      <c r="SBR202" s="78"/>
      <c r="SBS202" s="78"/>
      <c r="SBT202" s="78"/>
      <c r="SBU202" s="78"/>
      <c r="SBV202" s="78"/>
      <c r="SBW202" s="78"/>
      <c r="SBX202" s="78"/>
      <c r="SBY202" s="78"/>
      <c r="SBZ202" s="78"/>
      <c r="SCA202" s="78"/>
      <c r="SCB202" s="78"/>
      <c r="SCC202" s="78"/>
      <c r="SCD202" s="78"/>
      <c r="SCE202" s="78"/>
      <c r="SCF202" s="78"/>
      <c r="SCG202" s="78"/>
      <c r="SCH202" s="78"/>
      <c r="SCI202" s="78"/>
      <c r="SCJ202" s="78"/>
      <c r="SCK202" s="78"/>
      <c r="SCL202" s="78"/>
      <c r="SCM202" s="78"/>
      <c r="SCN202" s="78"/>
      <c r="SCO202" s="78"/>
      <c r="SCP202" s="78"/>
      <c r="SCQ202" s="78"/>
      <c r="SCR202" s="78"/>
      <c r="SCS202" s="78"/>
      <c r="SCT202" s="78"/>
      <c r="SCU202" s="78"/>
      <c r="SCV202" s="78"/>
      <c r="SCW202" s="78"/>
      <c r="SCX202" s="78"/>
      <c r="SCY202" s="78"/>
      <c r="SCZ202" s="78"/>
      <c r="SDA202" s="78"/>
      <c r="SDB202" s="78"/>
      <c r="SDC202" s="78"/>
      <c r="SDD202" s="78"/>
      <c r="SDE202" s="78"/>
      <c r="SDF202" s="78"/>
      <c r="SDG202" s="78"/>
      <c r="SDH202" s="78"/>
      <c r="SDI202" s="78"/>
      <c r="SDJ202" s="78"/>
      <c r="SDK202" s="78"/>
      <c r="SDL202" s="78"/>
      <c r="SDM202" s="78"/>
      <c r="SDN202" s="78"/>
      <c r="SDO202" s="78"/>
      <c r="SDP202" s="78"/>
      <c r="SDQ202" s="78"/>
      <c r="SDR202" s="78"/>
      <c r="SDS202" s="78"/>
      <c r="SDT202" s="78"/>
      <c r="SDU202" s="78"/>
      <c r="SDV202" s="78"/>
      <c r="SDW202" s="78"/>
      <c r="SDX202" s="78"/>
      <c r="SDY202" s="78"/>
      <c r="SDZ202" s="78"/>
      <c r="SEA202" s="78"/>
      <c r="SEB202" s="78"/>
      <c r="SEC202" s="78"/>
      <c r="SED202" s="78"/>
      <c r="SEE202" s="78"/>
      <c r="SEF202" s="78"/>
      <c r="SEG202" s="78"/>
      <c r="SEH202" s="78"/>
      <c r="SEI202" s="78"/>
      <c r="SEJ202" s="78"/>
      <c r="SEK202" s="78"/>
      <c r="SEL202" s="78"/>
      <c r="SEM202" s="78"/>
      <c r="SEN202" s="78"/>
      <c r="SEO202" s="78"/>
      <c r="SEP202" s="78"/>
      <c r="SEQ202" s="78"/>
      <c r="SER202" s="78"/>
      <c r="SES202" s="78"/>
      <c r="SET202" s="78"/>
      <c r="SEU202" s="78"/>
      <c r="SEV202" s="78"/>
      <c r="SEW202" s="78"/>
      <c r="SEX202" s="78"/>
      <c r="SEY202" s="78"/>
      <c r="SEZ202" s="78"/>
      <c r="SFA202" s="78"/>
      <c r="SFB202" s="78"/>
      <c r="SFC202" s="78"/>
      <c r="SFD202" s="78"/>
      <c r="SFE202" s="78"/>
      <c r="SFF202" s="78"/>
      <c r="SFG202" s="78"/>
      <c r="SFH202" s="78"/>
      <c r="SFI202" s="78"/>
      <c r="SFJ202" s="78"/>
      <c r="SFK202" s="78"/>
      <c r="SFL202" s="78"/>
      <c r="SFM202" s="78"/>
      <c r="SFN202" s="78"/>
      <c r="SFO202" s="78"/>
      <c r="SFP202" s="78"/>
      <c r="SFQ202" s="78"/>
      <c r="SFR202" s="78"/>
      <c r="SFS202" s="78"/>
      <c r="SFT202" s="78"/>
      <c r="SFU202" s="78"/>
      <c r="SFV202" s="78"/>
      <c r="SFW202" s="78"/>
      <c r="SFX202" s="78"/>
      <c r="SFY202" s="78"/>
      <c r="SFZ202" s="78"/>
      <c r="SGA202" s="78"/>
      <c r="SGB202" s="78"/>
      <c r="SGC202" s="78"/>
      <c r="SGD202" s="78"/>
      <c r="SGE202" s="78"/>
      <c r="SGF202" s="78"/>
      <c r="SGG202" s="78"/>
      <c r="SGH202" s="78"/>
      <c r="SGI202" s="78"/>
      <c r="SGJ202" s="78"/>
      <c r="SGK202" s="78"/>
      <c r="SGL202" s="78"/>
      <c r="SGM202" s="78"/>
      <c r="SGN202" s="78"/>
      <c r="SGO202" s="78"/>
      <c r="SGP202" s="78"/>
      <c r="SGQ202" s="78"/>
      <c r="SGR202" s="78"/>
      <c r="SGS202" s="78"/>
      <c r="SGT202" s="78"/>
      <c r="SGU202" s="78"/>
      <c r="SGV202" s="78"/>
      <c r="SGW202" s="78"/>
      <c r="SGX202" s="78"/>
      <c r="SGY202" s="78"/>
      <c r="SGZ202" s="78"/>
      <c r="SHA202" s="78"/>
      <c r="SHB202" s="78"/>
      <c r="SHC202" s="78"/>
      <c r="SHD202" s="78"/>
      <c r="SHE202" s="78"/>
      <c r="SHF202" s="78"/>
      <c r="SHG202" s="78"/>
      <c r="SHH202" s="78"/>
      <c r="SHI202" s="78"/>
      <c r="SHJ202" s="78"/>
      <c r="SHK202" s="78"/>
      <c r="SHL202" s="78"/>
      <c r="SHM202" s="78"/>
      <c r="SHN202" s="78"/>
      <c r="SHO202" s="78"/>
      <c r="SHP202" s="78"/>
      <c r="SHQ202" s="78"/>
      <c r="SHR202" s="78"/>
      <c r="SHS202" s="78"/>
      <c r="SHT202" s="78"/>
      <c r="SHU202" s="78"/>
      <c r="SHV202" s="78"/>
      <c r="SHW202" s="78"/>
      <c r="SHX202" s="78"/>
      <c r="SHY202" s="78"/>
      <c r="SHZ202" s="78"/>
      <c r="SIA202" s="78"/>
      <c r="SIB202" s="78"/>
      <c r="SIC202" s="78"/>
      <c r="SID202" s="78"/>
      <c r="SIE202" s="78"/>
      <c r="SIF202" s="78"/>
      <c r="SIG202" s="78"/>
      <c r="SIH202" s="78"/>
      <c r="SII202" s="78"/>
      <c r="SIJ202" s="78"/>
      <c r="SIK202" s="78"/>
      <c r="SIL202" s="78"/>
      <c r="SIM202" s="78"/>
      <c r="SIN202" s="78"/>
      <c r="SIO202" s="78"/>
      <c r="SIP202" s="78"/>
      <c r="SIQ202" s="78"/>
      <c r="SIR202" s="78"/>
      <c r="SIS202" s="78"/>
      <c r="SIT202" s="78"/>
      <c r="SIU202" s="78"/>
      <c r="SIV202" s="78"/>
      <c r="SIW202" s="78"/>
      <c r="SIX202" s="78"/>
      <c r="SIY202" s="78"/>
      <c r="SIZ202" s="78"/>
      <c r="SJA202" s="78"/>
      <c r="SJB202" s="78"/>
      <c r="SJC202" s="78"/>
      <c r="SJD202" s="78"/>
      <c r="SJE202" s="78"/>
      <c r="SJF202" s="78"/>
      <c r="SJG202" s="78"/>
      <c r="SJH202" s="78"/>
      <c r="SJI202" s="78"/>
      <c r="SJJ202" s="78"/>
      <c r="SJK202" s="78"/>
      <c r="SJL202" s="78"/>
      <c r="SJM202" s="78"/>
      <c r="SJN202" s="78"/>
      <c r="SJO202" s="78"/>
      <c r="SJP202" s="78"/>
      <c r="SJQ202" s="78"/>
      <c r="SJR202" s="78"/>
      <c r="SJS202" s="78"/>
      <c r="SJT202" s="78"/>
      <c r="SJU202" s="78"/>
      <c r="SJV202" s="78"/>
      <c r="SJW202" s="78"/>
      <c r="SJX202" s="78"/>
      <c r="SJY202" s="78"/>
      <c r="SJZ202" s="78"/>
      <c r="SKA202" s="78"/>
      <c r="SKB202" s="78"/>
      <c r="SKC202" s="78"/>
      <c r="SKD202" s="78"/>
      <c r="SKE202" s="78"/>
      <c r="SKF202" s="78"/>
      <c r="SKG202" s="78"/>
      <c r="SKH202" s="78"/>
      <c r="SKI202" s="78"/>
      <c r="SKJ202" s="78"/>
      <c r="SKK202" s="78"/>
      <c r="SKL202" s="78"/>
      <c r="SKM202" s="78"/>
      <c r="SKN202" s="78"/>
      <c r="SKO202" s="78"/>
      <c r="SKP202" s="78"/>
      <c r="SKQ202" s="78"/>
      <c r="SKR202" s="78"/>
      <c r="SKS202" s="78"/>
      <c r="SKT202" s="78"/>
      <c r="SKU202" s="78"/>
      <c r="SKV202" s="78"/>
      <c r="SKW202" s="78"/>
      <c r="SKX202" s="78"/>
      <c r="SKY202" s="78"/>
      <c r="SKZ202" s="78"/>
      <c r="SLA202" s="78"/>
      <c r="SLB202" s="78"/>
      <c r="SLC202" s="78"/>
      <c r="SLD202" s="78"/>
      <c r="SLE202" s="78"/>
      <c r="SLF202" s="78"/>
      <c r="SLG202" s="78"/>
      <c r="SLH202" s="78"/>
      <c r="SLI202" s="78"/>
      <c r="SLJ202" s="78"/>
      <c r="SLK202" s="78"/>
      <c r="SLL202" s="78"/>
      <c r="SLM202" s="78"/>
      <c r="SLN202" s="78"/>
      <c r="SLO202" s="78"/>
      <c r="SLP202" s="78"/>
      <c r="SLQ202" s="78"/>
      <c r="SLR202" s="78"/>
      <c r="SLS202" s="78"/>
      <c r="SLT202" s="78"/>
      <c r="SLU202" s="78"/>
      <c r="SLV202" s="78"/>
      <c r="SLW202" s="78"/>
      <c r="SLX202" s="78"/>
      <c r="SLY202" s="78"/>
      <c r="SLZ202" s="78"/>
      <c r="SMA202" s="78"/>
      <c r="SMB202" s="78"/>
      <c r="SMC202" s="78"/>
      <c r="SMD202" s="78"/>
      <c r="SME202" s="78"/>
      <c r="SMF202" s="78"/>
      <c r="SMG202" s="78"/>
      <c r="SMH202" s="78"/>
      <c r="SMI202" s="78"/>
      <c r="SMJ202" s="78"/>
      <c r="SMK202" s="78"/>
      <c r="SML202" s="78"/>
      <c r="SMM202" s="78"/>
      <c r="SMN202" s="78"/>
      <c r="SMO202" s="78"/>
      <c r="SMP202" s="78"/>
      <c r="SMQ202" s="78"/>
      <c r="SMR202" s="78"/>
      <c r="SMS202" s="78"/>
      <c r="SMT202" s="78"/>
      <c r="SMU202" s="78"/>
      <c r="SMV202" s="78"/>
      <c r="SMW202" s="78"/>
      <c r="SMX202" s="78"/>
      <c r="SMY202" s="78"/>
      <c r="SMZ202" s="78"/>
      <c r="SNA202" s="78"/>
      <c r="SNB202" s="78"/>
      <c r="SNC202" s="78"/>
      <c r="SND202" s="78"/>
      <c r="SNE202" s="78"/>
      <c r="SNF202" s="78"/>
      <c r="SNG202" s="78"/>
      <c r="SNH202" s="78"/>
      <c r="SNI202" s="78"/>
      <c r="SNJ202" s="78"/>
      <c r="SNK202" s="78"/>
      <c r="SNL202" s="78"/>
      <c r="SNM202" s="78"/>
      <c r="SNN202" s="78"/>
      <c r="SNO202" s="78"/>
      <c r="SNP202" s="78"/>
      <c r="SNQ202" s="78"/>
      <c r="SNR202" s="78"/>
      <c r="SNS202" s="78"/>
      <c r="SNT202" s="78"/>
      <c r="SNU202" s="78"/>
      <c r="SNV202" s="78"/>
      <c r="SNW202" s="78"/>
      <c r="SNX202" s="78"/>
      <c r="SNY202" s="78"/>
      <c r="SNZ202" s="78"/>
      <c r="SOA202" s="78"/>
      <c r="SOB202" s="78"/>
      <c r="SOC202" s="78"/>
      <c r="SOD202" s="78"/>
      <c r="SOE202" s="78"/>
      <c r="SOF202" s="78"/>
      <c r="SOG202" s="78"/>
      <c r="SOH202" s="78"/>
      <c r="SOI202" s="78"/>
      <c r="SOJ202" s="78"/>
      <c r="SOK202" s="78"/>
      <c r="SOL202" s="78"/>
      <c r="SOM202" s="78"/>
      <c r="SON202" s="78"/>
      <c r="SOO202" s="78"/>
      <c r="SOP202" s="78"/>
      <c r="SOQ202" s="78"/>
      <c r="SOR202" s="78"/>
      <c r="SOS202" s="78"/>
      <c r="SOT202" s="78"/>
      <c r="SOU202" s="78"/>
      <c r="SOV202" s="78"/>
      <c r="SOW202" s="78"/>
      <c r="SOX202" s="78"/>
      <c r="SOY202" s="78"/>
      <c r="SOZ202" s="78"/>
      <c r="SPA202" s="78"/>
      <c r="SPB202" s="78"/>
      <c r="SPC202" s="78"/>
      <c r="SPD202" s="78"/>
      <c r="SPE202" s="78"/>
      <c r="SPF202" s="78"/>
      <c r="SPG202" s="78"/>
      <c r="SPH202" s="78"/>
      <c r="SPI202" s="78"/>
      <c r="SPJ202" s="78"/>
      <c r="SPK202" s="78"/>
      <c r="SPL202" s="78"/>
      <c r="SPM202" s="78"/>
      <c r="SPN202" s="78"/>
      <c r="SPO202" s="78"/>
      <c r="SPP202" s="78"/>
      <c r="SPQ202" s="78"/>
      <c r="SPR202" s="78"/>
      <c r="SPS202" s="78"/>
      <c r="SPT202" s="78"/>
      <c r="SPU202" s="78"/>
      <c r="SPV202" s="78"/>
      <c r="SPW202" s="78"/>
      <c r="SPX202" s="78"/>
      <c r="SPY202" s="78"/>
      <c r="SPZ202" s="78"/>
      <c r="SQA202" s="78"/>
      <c r="SQB202" s="78"/>
      <c r="SQC202" s="78"/>
      <c r="SQD202" s="78"/>
      <c r="SQE202" s="78"/>
      <c r="SQF202" s="78"/>
      <c r="SQG202" s="78"/>
      <c r="SQH202" s="78"/>
      <c r="SQI202" s="78"/>
      <c r="SQJ202" s="78"/>
      <c r="SQK202" s="78"/>
      <c r="SQL202" s="78"/>
      <c r="SQM202" s="78"/>
      <c r="SQN202" s="78"/>
      <c r="SQO202" s="78"/>
      <c r="SQP202" s="78"/>
      <c r="SQQ202" s="78"/>
      <c r="SQR202" s="78"/>
      <c r="SQS202" s="78"/>
      <c r="SQT202" s="78"/>
      <c r="SQU202" s="78"/>
      <c r="SQV202" s="78"/>
      <c r="SQW202" s="78"/>
      <c r="SQX202" s="78"/>
      <c r="SQY202" s="78"/>
      <c r="SQZ202" s="78"/>
      <c r="SRA202" s="78"/>
      <c r="SRB202" s="78"/>
      <c r="SRC202" s="78"/>
      <c r="SRD202" s="78"/>
      <c r="SRE202" s="78"/>
      <c r="SRF202" s="78"/>
      <c r="SRG202" s="78"/>
      <c r="SRH202" s="78"/>
      <c r="SRI202" s="78"/>
      <c r="SRJ202" s="78"/>
      <c r="SRK202" s="78"/>
      <c r="SRL202" s="78"/>
      <c r="SRM202" s="78"/>
      <c r="SRN202" s="78"/>
      <c r="SRO202" s="78"/>
      <c r="SRP202" s="78"/>
      <c r="SRQ202" s="78"/>
      <c r="SRR202" s="78"/>
      <c r="SRS202" s="78"/>
      <c r="SRT202" s="78"/>
      <c r="SRU202" s="78"/>
      <c r="SRV202" s="78"/>
      <c r="SRW202" s="78"/>
      <c r="SRX202" s="78"/>
      <c r="SRY202" s="78"/>
      <c r="SRZ202" s="78"/>
      <c r="SSA202" s="78"/>
      <c r="SSB202" s="78"/>
      <c r="SSC202" s="78"/>
      <c r="SSD202" s="78"/>
      <c r="SSE202" s="78"/>
      <c r="SSF202" s="78"/>
      <c r="SSG202" s="78"/>
      <c r="SSH202" s="78"/>
      <c r="SSI202" s="78"/>
      <c r="SSJ202" s="78"/>
      <c r="SSK202" s="78"/>
      <c r="SSL202" s="78"/>
      <c r="SSM202" s="78"/>
      <c r="SSN202" s="78"/>
      <c r="SSO202" s="78"/>
      <c r="SSP202" s="78"/>
      <c r="SSQ202" s="78"/>
      <c r="SSR202" s="78"/>
      <c r="SSS202" s="78"/>
      <c r="SST202" s="78"/>
      <c r="SSU202" s="78"/>
      <c r="SSV202" s="78"/>
      <c r="SSW202" s="78"/>
      <c r="SSX202" s="78"/>
      <c r="SSY202" s="78"/>
      <c r="SSZ202" s="78"/>
      <c r="STA202" s="78"/>
      <c r="STB202" s="78"/>
      <c r="STC202" s="78"/>
      <c r="STD202" s="78"/>
      <c r="STE202" s="78"/>
      <c r="STF202" s="78"/>
      <c r="STG202" s="78"/>
      <c r="STH202" s="78"/>
      <c r="STI202" s="78"/>
      <c r="STJ202" s="78"/>
      <c r="STK202" s="78"/>
      <c r="STL202" s="78"/>
      <c r="STM202" s="78"/>
      <c r="STN202" s="78"/>
      <c r="STO202" s="78"/>
      <c r="STP202" s="78"/>
      <c r="STQ202" s="78"/>
      <c r="STR202" s="78"/>
      <c r="STS202" s="78"/>
      <c r="STT202" s="78"/>
      <c r="STU202" s="78"/>
      <c r="STV202" s="78"/>
      <c r="STW202" s="78"/>
      <c r="STX202" s="78"/>
      <c r="STY202" s="78"/>
      <c r="STZ202" s="78"/>
      <c r="SUA202" s="78"/>
      <c r="SUB202" s="78"/>
      <c r="SUC202" s="78"/>
      <c r="SUD202" s="78"/>
      <c r="SUE202" s="78"/>
      <c r="SUF202" s="78"/>
      <c r="SUG202" s="78"/>
      <c r="SUH202" s="78"/>
      <c r="SUI202" s="78"/>
      <c r="SUJ202" s="78"/>
      <c r="SUK202" s="78"/>
      <c r="SUL202" s="78"/>
      <c r="SUM202" s="78"/>
      <c r="SUN202" s="78"/>
      <c r="SUO202" s="78"/>
      <c r="SUP202" s="78"/>
      <c r="SUQ202" s="78"/>
      <c r="SUR202" s="78"/>
      <c r="SUS202" s="78"/>
      <c r="SUT202" s="78"/>
      <c r="SUU202" s="78"/>
      <c r="SUV202" s="78"/>
      <c r="SUW202" s="78"/>
      <c r="SUX202" s="78"/>
      <c r="SUY202" s="78"/>
      <c r="SUZ202" s="78"/>
      <c r="SVA202" s="78"/>
      <c r="SVB202" s="78"/>
      <c r="SVC202" s="78"/>
      <c r="SVD202" s="78"/>
      <c r="SVE202" s="78"/>
      <c r="SVF202" s="78"/>
      <c r="SVG202" s="78"/>
      <c r="SVH202" s="78"/>
      <c r="SVI202" s="78"/>
      <c r="SVJ202" s="78"/>
      <c r="SVK202" s="78"/>
      <c r="SVL202" s="78"/>
      <c r="SVM202" s="78"/>
      <c r="SVN202" s="78"/>
      <c r="SVO202" s="78"/>
      <c r="SVP202" s="78"/>
      <c r="SVQ202" s="78"/>
      <c r="SVR202" s="78"/>
      <c r="SVS202" s="78"/>
      <c r="SVT202" s="78"/>
      <c r="SVU202" s="78"/>
      <c r="SVV202" s="78"/>
      <c r="SVW202" s="78"/>
      <c r="SVX202" s="78"/>
      <c r="SVY202" s="78"/>
      <c r="SVZ202" s="78"/>
      <c r="SWA202" s="78"/>
      <c r="SWB202" s="78"/>
      <c r="SWC202" s="78"/>
      <c r="SWD202" s="78"/>
      <c r="SWE202" s="78"/>
      <c r="SWF202" s="78"/>
      <c r="SWG202" s="78"/>
      <c r="SWH202" s="78"/>
      <c r="SWI202" s="78"/>
      <c r="SWJ202" s="78"/>
      <c r="SWK202" s="78"/>
      <c r="SWL202" s="78"/>
      <c r="SWM202" s="78"/>
      <c r="SWN202" s="78"/>
      <c r="SWO202" s="78"/>
      <c r="SWP202" s="78"/>
      <c r="SWQ202" s="78"/>
      <c r="SWR202" s="78"/>
      <c r="SWS202" s="78"/>
      <c r="SWT202" s="78"/>
      <c r="SWU202" s="78"/>
      <c r="SWV202" s="78"/>
      <c r="SWW202" s="78"/>
      <c r="SWX202" s="78"/>
      <c r="SWY202" s="78"/>
      <c r="SWZ202" s="78"/>
      <c r="SXA202" s="78"/>
      <c r="SXB202" s="78"/>
      <c r="SXC202" s="78"/>
      <c r="SXD202" s="78"/>
      <c r="SXE202" s="78"/>
      <c r="SXF202" s="78"/>
      <c r="SXG202" s="78"/>
      <c r="SXH202" s="78"/>
      <c r="SXI202" s="78"/>
      <c r="SXJ202" s="78"/>
      <c r="SXK202" s="78"/>
      <c r="SXL202" s="78"/>
      <c r="SXM202" s="78"/>
      <c r="SXN202" s="78"/>
      <c r="SXO202" s="78"/>
      <c r="SXP202" s="78"/>
      <c r="SXQ202" s="78"/>
      <c r="SXR202" s="78"/>
      <c r="SXS202" s="78"/>
      <c r="SXT202" s="78"/>
      <c r="SXU202" s="78"/>
      <c r="SXV202" s="78"/>
      <c r="SXW202" s="78"/>
      <c r="SXX202" s="78"/>
      <c r="SXY202" s="78"/>
      <c r="SXZ202" s="78"/>
      <c r="SYA202" s="78"/>
      <c r="SYB202" s="78"/>
      <c r="SYC202" s="78"/>
      <c r="SYD202" s="78"/>
      <c r="SYE202" s="78"/>
      <c r="SYF202" s="78"/>
      <c r="SYG202" s="78"/>
      <c r="SYH202" s="78"/>
      <c r="SYI202" s="78"/>
      <c r="SYJ202" s="78"/>
      <c r="SYK202" s="78"/>
      <c r="SYL202" s="78"/>
      <c r="SYM202" s="78"/>
      <c r="SYN202" s="78"/>
      <c r="SYO202" s="78"/>
      <c r="SYP202" s="78"/>
      <c r="SYQ202" s="78"/>
      <c r="SYR202" s="78"/>
      <c r="SYS202" s="78"/>
      <c r="SYT202" s="78"/>
      <c r="SYU202" s="78"/>
      <c r="SYV202" s="78"/>
      <c r="SYW202" s="78"/>
      <c r="SYX202" s="78"/>
      <c r="SYY202" s="78"/>
      <c r="SYZ202" s="78"/>
      <c r="SZA202" s="78"/>
      <c r="SZB202" s="78"/>
      <c r="SZC202" s="78"/>
      <c r="SZD202" s="78"/>
      <c r="SZE202" s="78"/>
      <c r="SZF202" s="78"/>
      <c r="SZG202" s="78"/>
      <c r="SZH202" s="78"/>
      <c r="SZI202" s="78"/>
      <c r="SZJ202" s="78"/>
      <c r="SZK202" s="78"/>
      <c r="SZL202" s="78"/>
      <c r="SZM202" s="78"/>
      <c r="SZN202" s="78"/>
      <c r="SZO202" s="78"/>
      <c r="SZP202" s="78"/>
      <c r="SZQ202" s="78"/>
      <c r="SZR202" s="78"/>
      <c r="SZS202" s="78"/>
      <c r="SZT202" s="78"/>
      <c r="SZU202" s="78"/>
      <c r="SZV202" s="78"/>
      <c r="SZW202" s="78"/>
      <c r="SZX202" s="78"/>
      <c r="SZY202" s="78"/>
      <c r="SZZ202" s="78"/>
      <c r="TAA202" s="78"/>
      <c r="TAB202" s="78"/>
      <c r="TAC202" s="78"/>
      <c r="TAD202" s="78"/>
      <c r="TAE202" s="78"/>
      <c r="TAF202" s="78"/>
      <c r="TAG202" s="78"/>
      <c r="TAH202" s="78"/>
      <c r="TAI202" s="78"/>
      <c r="TAJ202" s="78"/>
      <c r="TAK202" s="78"/>
      <c r="TAL202" s="78"/>
      <c r="TAM202" s="78"/>
      <c r="TAN202" s="78"/>
      <c r="TAO202" s="78"/>
      <c r="TAP202" s="78"/>
      <c r="TAQ202" s="78"/>
      <c r="TAR202" s="78"/>
      <c r="TAS202" s="78"/>
      <c r="TAT202" s="78"/>
      <c r="TAU202" s="78"/>
      <c r="TAV202" s="78"/>
      <c r="TAW202" s="78"/>
      <c r="TAX202" s="78"/>
      <c r="TAY202" s="78"/>
      <c r="TAZ202" s="78"/>
      <c r="TBA202" s="78"/>
      <c r="TBB202" s="78"/>
      <c r="TBC202" s="78"/>
      <c r="TBD202" s="78"/>
      <c r="TBE202" s="78"/>
      <c r="TBF202" s="78"/>
      <c r="TBG202" s="78"/>
      <c r="TBH202" s="78"/>
      <c r="TBI202" s="78"/>
      <c r="TBJ202" s="78"/>
      <c r="TBK202" s="78"/>
      <c r="TBL202" s="78"/>
      <c r="TBM202" s="78"/>
      <c r="TBN202" s="78"/>
      <c r="TBO202" s="78"/>
      <c r="TBP202" s="78"/>
      <c r="TBQ202" s="78"/>
      <c r="TBR202" s="78"/>
      <c r="TBS202" s="78"/>
      <c r="TBT202" s="78"/>
      <c r="TBU202" s="78"/>
      <c r="TBV202" s="78"/>
      <c r="TBW202" s="78"/>
      <c r="TBX202" s="78"/>
      <c r="TBY202" s="78"/>
      <c r="TBZ202" s="78"/>
      <c r="TCA202" s="78"/>
      <c r="TCB202" s="78"/>
      <c r="TCC202" s="78"/>
      <c r="TCD202" s="78"/>
      <c r="TCE202" s="78"/>
      <c r="TCF202" s="78"/>
      <c r="TCG202" s="78"/>
      <c r="TCH202" s="78"/>
      <c r="TCI202" s="78"/>
      <c r="TCJ202" s="78"/>
      <c r="TCK202" s="78"/>
      <c r="TCL202" s="78"/>
      <c r="TCM202" s="78"/>
      <c r="TCN202" s="78"/>
      <c r="TCO202" s="78"/>
      <c r="TCP202" s="78"/>
      <c r="TCQ202" s="78"/>
      <c r="TCR202" s="78"/>
      <c r="TCS202" s="78"/>
      <c r="TCT202" s="78"/>
      <c r="TCU202" s="78"/>
      <c r="TCV202" s="78"/>
      <c r="TCW202" s="78"/>
      <c r="TCX202" s="78"/>
      <c r="TCY202" s="78"/>
      <c r="TCZ202" s="78"/>
      <c r="TDA202" s="78"/>
      <c r="TDB202" s="78"/>
      <c r="TDC202" s="78"/>
      <c r="TDD202" s="78"/>
      <c r="TDE202" s="78"/>
      <c r="TDF202" s="78"/>
      <c r="TDG202" s="78"/>
      <c r="TDH202" s="78"/>
      <c r="TDI202" s="78"/>
      <c r="TDJ202" s="78"/>
      <c r="TDK202" s="78"/>
      <c r="TDL202" s="78"/>
      <c r="TDM202" s="78"/>
      <c r="TDN202" s="78"/>
      <c r="TDO202" s="78"/>
      <c r="TDP202" s="78"/>
      <c r="TDQ202" s="78"/>
      <c r="TDR202" s="78"/>
      <c r="TDS202" s="78"/>
      <c r="TDT202" s="78"/>
      <c r="TDU202" s="78"/>
      <c r="TDV202" s="78"/>
      <c r="TDW202" s="78"/>
      <c r="TDX202" s="78"/>
      <c r="TDY202" s="78"/>
      <c r="TDZ202" s="78"/>
      <c r="TEA202" s="78"/>
      <c r="TEB202" s="78"/>
      <c r="TEC202" s="78"/>
      <c r="TED202" s="78"/>
      <c r="TEE202" s="78"/>
      <c r="TEF202" s="78"/>
      <c r="TEG202" s="78"/>
      <c r="TEH202" s="78"/>
      <c r="TEI202" s="78"/>
      <c r="TEJ202" s="78"/>
      <c r="TEK202" s="78"/>
      <c r="TEL202" s="78"/>
      <c r="TEM202" s="78"/>
      <c r="TEN202" s="78"/>
      <c r="TEO202" s="78"/>
      <c r="TEP202" s="78"/>
      <c r="TEQ202" s="78"/>
      <c r="TER202" s="78"/>
      <c r="TES202" s="78"/>
      <c r="TET202" s="78"/>
      <c r="TEU202" s="78"/>
      <c r="TEV202" s="78"/>
      <c r="TEW202" s="78"/>
      <c r="TEX202" s="78"/>
      <c r="TEY202" s="78"/>
      <c r="TEZ202" s="78"/>
      <c r="TFA202" s="78"/>
      <c r="TFB202" s="78"/>
      <c r="TFC202" s="78"/>
      <c r="TFD202" s="78"/>
      <c r="TFE202" s="78"/>
      <c r="TFF202" s="78"/>
      <c r="TFG202" s="78"/>
      <c r="TFH202" s="78"/>
      <c r="TFI202" s="78"/>
      <c r="TFJ202" s="78"/>
      <c r="TFK202" s="78"/>
      <c r="TFL202" s="78"/>
      <c r="TFM202" s="78"/>
      <c r="TFN202" s="78"/>
      <c r="TFO202" s="78"/>
      <c r="TFP202" s="78"/>
      <c r="TFQ202" s="78"/>
      <c r="TFR202" s="78"/>
      <c r="TFS202" s="78"/>
      <c r="TFT202" s="78"/>
      <c r="TFU202" s="78"/>
      <c r="TFV202" s="78"/>
      <c r="TFW202" s="78"/>
      <c r="TFX202" s="78"/>
      <c r="TFY202" s="78"/>
      <c r="TFZ202" s="78"/>
      <c r="TGA202" s="78"/>
      <c r="TGB202" s="78"/>
      <c r="TGC202" s="78"/>
      <c r="TGD202" s="78"/>
      <c r="TGE202" s="78"/>
      <c r="TGF202" s="78"/>
      <c r="TGG202" s="78"/>
      <c r="TGH202" s="78"/>
      <c r="TGI202" s="78"/>
      <c r="TGJ202" s="78"/>
      <c r="TGK202" s="78"/>
      <c r="TGL202" s="78"/>
      <c r="TGM202" s="78"/>
      <c r="TGN202" s="78"/>
      <c r="TGO202" s="78"/>
      <c r="TGP202" s="78"/>
      <c r="TGQ202" s="78"/>
      <c r="TGR202" s="78"/>
      <c r="TGS202" s="78"/>
      <c r="TGT202" s="78"/>
      <c r="TGU202" s="78"/>
      <c r="TGV202" s="78"/>
      <c r="TGW202" s="78"/>
      <c r="TGX202" s="78"/>
      <c r="TGY202" s="78"/>
      <c r="TGZ202" s="78"/>
      <c r="THA202" s="78"/>
      <c r="THB202" s="78"/>
      <c r="THC202" s="78"/>
      <c r="THD202" s="78"/>
      <c r="THE202" s="78"/>
      <c r="THF202" s="78"/>
      <c r="THG202" s="78"/>
      <c r="THH202" s="78"/>
      <c r="THI202" s="78"/>
      <c r="THJ202" s="78"/>
      <c r="THK202" s="78"/>
      <c r="THL202" s="78"/>
      <c r="THM202" s="78"/>
      <c r="THN202" s="78"/>
      <c r="THO202" s="78"/>
      <c r="THP202" s="78"/>
      <c r="THQ202" s="78"/>
      <c r="THR202" s="78"/>
      <c r="THS202" s="78"/>
      <c r="THT202" s="78"/>
      <c r="THU202" s="78"/>
      <c r="THV202" s="78"/>
      <c r="THW202" s="78"/>
      <c r="THX202" s="78"/>
      <c r="THY202" s="78"/>
      <c r="THZ202" s="78"/>
      <c r="TIA202" s="78"/>
      <c r="TIB202" s="78"/>
      <c r="TIC202" s="78"/>
      <c r="TID202" s="78"/>
      <c r="TIE202" s="78"/>
      <c r="TIF202" s="78"/>
      <c r="TIG202" s="78"/>
      <c r="TIH202" s="78"/>
      <c r="TII202" s="78"/>
      <c r="TIJ202" s="78"/>
      <c r="TIK202" s="78"/>
      <c r="TIL202" s="78"/>
      <c r="TIM202" s="78"/>
      <c r="TIN202" s="78"/>
      <c r="TIO202" s="78"/>
      <c r="TIP202" s="78"/>
      <c r="TIQ202" s="78"/>
      <c r="TIR202" s="78"/>
      <c r="TIS202" s="78"/>
      <c r="TIT202" s="78"/>
      <c r="TIU202" s="78"/>
      <c r="TIV202" s="78"/>
      <c r="TIW202" s="78"/>
      <c r="TIX202" s="78"/>
      <c r="TIY202" s="78"/>
      <c r="TIZ202" s="78"/>
      <c r="TJA202" s="78"/>
      <c r="TJB202" s="78"/>
      <c r="TJC202" s="78"/>
      <c r="TJD202" s="78"/>
      <c r="TJE202" s="78"/>
      <c r="TJF202" s="78"/>
      <c r="TJG202" s="78"/>
      <c r="TJH202" s="78"/>
      <c r="TJI202" s="78"/>
      <c r="TJJ202" s="78"/>
      <c r="TJK202" s="78"/>
      <c r="TJL202" s="78"/>
      <c r="TJM202" s="78"/>
      <c r="TJN202" s="78"/>
      <c r="TJO202" s="78"/>
      <c r="TJP202" s="78"/>
      <c r="TJQ202" s="78"/>
      <c r="TJR202" s="78"/>
      <c r="TJS202" s="78"/>
      <c r="TJT202" s="78"/>
      <c r="TJU202" s="78"/>
      <c r="TJV202" s="78"/>
      <c r="TJW202" s="78"/>
      <c r="TJX202" s="78"/>
      <c r="TJY202" s="78"/>
      <c r="TJZ202" s="78"/>
      <c r="TKA202" s="78"/>
      <c r="TKB202" s="78"/>
      <c r="TKC202" s="78"/>
      <c r="TKD202" s="78"/>
      <c r="TKE202" s="78"/>
      <c r="TKF202" s="78"/>
      <c r="TKG202" s="78"/>
      <c r="TKH202" s="78"/>
      <c r="TKI202" s="78"/>
      <c r="TKJ202" s="78"/>
      <c r="TKK202" s="78"/>
      <c r="TKL202" s="78"/>
      <c r="TKM202" s="78"/>
      <c r="TKN202" s="78"/>
      <c r="TKO202" s="78"/>
      <c r="TKP202" s="78"/>
      <c r="TKQ202" s="78"/>
      <c r="TKR202" s="78"/>
      <c r="TKS202" s="78"/>
      <c r="TKT202" s="78"/>
      <c r="TKU202" s="78"/>
      <c r="TKV202" s="78"/>
      <c r="TKW202" s="78"/>
      <c r="TKX202" s="78"/>
      <c r="TKY202" s="78"/>
      <c r="TKZ202" s="78"/>
      <c r="TLA202" s="78"/>
      <c r="TLB202" s="78"/>
      <c r="TLC202" s="78"/>
      <c r="TLD202" s="78"/>
      <c r="TLE202" s="78"/>
      <c r="TLF202" s="78"/>
      <c r="TLG202" s="78"/>
      <c r="TLH202" s="78"/>
      <c r="TLI202" s="78"/>
      <c r="TLJ202" s="78"/>
      <c r="TLK202" s="78"/>
      <c r="TLL202" s="78"/>
      <c r="TLM202" s="78"/>
      <c r="TLN202" s="78"/>
      <c r="TLO202" s="78"/>
      <c r="TLP202" s="78"/>
      <c r="TLQ202" s="78"/>
      <c r="TLR202" s="78"/>
      <c r="TLS202" s="78"/>
      <c r="TLT202" s="78"/>
      <c r="TLU202" s="78"/>
      <c r="TLV202" s="78"/>
      <c r="TLW202" s="78"/>
      <c r="TLX202" s="78"/>
      <c r="TLY202" s="78"/>
      <c r="TLZ202" s="78"/>
      <c r="TMA202" s="78"/>
      <c r="TMB202" s="78"/>
      <c r="TMC202" s="78"/>
      <c r="TMD202" s="78"/>
      <c r="TME202" s="78"/>
      <c r="TMF202" s="78"/>
      <c r="TMG202" s="78"/>
      <c r="TMH202" s="78"/>
      <c r="TMI202" s="78"/>
      <c r="TMJ202" s="78"/>
      <c r="TMK202" s="78"/>
      <c r="TML202" s="78"/>
      <c r="TMM202" s="78"/>
      <c r="TMN202" s="78"/>
      <c r="TMO202" s="78"/>
      <c r="TMP202" s="78"/>
      <c r="TMQ202" s="78"/>
      <c r="TMR202" s="78"/>
      <c r="TMS202" s="78"/>
      <c r="TMT202" s="78"/>
      <c r="TMU202" s="78"/>
      <c r="TMV202" s="78"/>
      <c r="TMW202" s="78"/>
      <c r="TMX202" s="78"/>
      <c r="TMY202" s="78"/>
      <c r="TMZ202" s="78"/>
      <c r="TNA202" s="78"/>
      <c r="TNB202" s="78"/>
      <c r="TNC202" s="78"/>
      <c r="TND202" s="78"/>
      <c r="TNE202" s="78"/>
      <c r="TNF202" s="78"/>
      <c r="TNG202" s="78"/>
      <c r="TNH202" s="78"/>
      <c r="TNI202" s="78"/>
      <c r="TNJ202" s="78"/>
      <c r="TNK202" s="78"/>
      <c r="TNL202" s="78"/>
      <c r="TNM202" s="78"/>
      <c r="TNN202" s="78"/>
      <c r="TNO202" s="78"/>
      <c r="TNP202" s="78"/>
      <c r="TNQ202" s="78"/>
      <c r="TNR202" s="78"/>
      <c r="TNS202" s="78"/>
      <c r="TNT202" s="78"/>
      <c r="TNU202" s="78"/>
      <c r="TNV202" s="78"/>
      <c r="TNW202" s="78"/>
      <c r="TNX202" s="78"/>
      <c r="TNY202" s="78"/>
      <c r="TNZ202" s="78"/>
      <c r="TOA202" s="78"/>
      <c r="TOB202" s="78"/>
      <c r="TOC202" s="78"/>
      <c r="TOD202" s="78"/>
      <c r="TOE202" s="78"/>
      <c r="TOF202" s="78"/>
      <c r="TOG202" s="78"/>
      <c r="TOH202" s="78"/>
      <c r="TOI202" s="78"/>
      <c r="TOJ202" s="78"/>
      <c r="TOK202" s="78"/>
      <c r="TOL202" s="78"/>
      <c r="TOM202" s="78"/>
      <c r="TON202" s="78"/>
      <c r="TOO202" s="78"/>
      <c r="TOP202" s="78"/>
      <c r="TOQ202" s="78"/>
      <c r="TOR202" s="78"/>
      <c r="TOS202" s="78"/>
      <c r="TOT202" s="78"/>
      <c r="TOU202" s="78"/>
      <c r="TOV202" s="78"/>
      <c r="TOW202" s="78"/>
      <c r="TOX202" s="78"/>
      <c r="TOY202" s="78"/>
      <c r="TOZ202" s="78"/>
      <c r="TPA202" s="78"/>
      <c r="TPB202" s="78"/>
      <c r="TPC202" s="78"/>
      <c r="TPD202" s="78"/>
      <c r="TPE202" s="78"/>
      <c r="TPF202" s="78"/>
      <c r="TPG202" s="78"/>
      <c r="TPH202" s="78"/>
      <c r="TPI202" s="78"/>
      <c r="TPJ202" s="78"/>
      <c r="TPK202" s="78"/>
      <c r="TPL202" s="78"/>
      <c r="TPM202" s="78"/>
      <c r="TPN202" s="78"/>
      <c r="TPO202" s="78"/>
      <c r="TPP202" s="78"/>
      <c r="TPQ202" s="78"/>
      <c r="TPR202" s="78"/>
      <c r="TPS202" s="78"/>
      <c r="TPT202" s="78"/>
      <c r="TPU202" s="78"/>
      <c r="TPV202" s="78"/>
      <c r="TPW202" s="78"/>
      <c r="TPX202" s="78"/>
      <c r="TPY202" s="78"/>
      <c r="TPZ202" s="78"/>
      <c r="TQA202" s="78"/>
      <c r="TQB202" s="78"/>
      <c r="TQC202" s="78"/>
      <c r="TQD202" s="78"/>
      <c r="TQE202" s="78"/>
      <c r="TQF202" s="78"/>
      <c r="TQG202" s="78"/>
      <c r="TQH202" s="78"/>
      <c r="TQI202" s="78"/>
      <c r="TQJ202" s="78"/>
      <c r="TQK202" s="78"/>
      <c r="TQL202" s="78"/>
      <c r="TQM202" s="78"/>
      <c r="TQN202" s="78"/>
      <c r="TQO202" s="78"/>
      <c r="TQP202" s="78"/>
      <c r="TQQ202" s="78"/>
      <c r="TQR202" s="78"/>
      <c r="TQS202" s="78"/>
      <c r="TQT202" s="78"/>
      <c r="TQU202" s="78"/>
      <c r="TQV202" s="78"/>
      <c r="TQW202" s="78"/>
      <c r="TQX202" s="78"/>
      <c r="TQY202" s="78"/>
      <c r="TQZ202" s="78"/>
      <c r="TRA202" s="78"/>
      <c r="TRB202" s="78"/>
      <c r="TRC202" s="78"/>
      <c r="TRD202" s="78"/>
      <c r="TRE202" s="78"/>
      <c r="TRF202" s="78"/>
      <c r="TRG202" s="78"/>
      <c r="TRH202" s="78"/>
      <c r="TRI202" s="78"/>
      <c r="TRJ202" s="78"/>
      <c r="TRK202" s="78"/>
      <c r="TRL202" s="78"/>
      <c r="TRM202" s="78"/>
      <c r="TRN202" s="78"/>
      <c r="TRO202" s="78"/>
      <c r="TRP202" s="78"/>
      <c r="TRQ202" s="78"/>
      <c r="TRR202" s="78"/>
      <c r="TRS202" s="78"/>
      <c r="TRT202" s="78"/>
      <c r="TRU202" s="78"/>
      <c r="TRV202" s="78"/>
      <c r="TRW202" s="78"/>
      <c r="TRX202" s="78"/>
      <c r="TRY202" s="78"/>
      <c r="TRZ202" s="78"/>
      <c r="TSA202" s="78"/>
      <c r="TSB202" s="78"/>
      <c r="TSC202" s="78"/>
      <c r="TSD202" s="78"/>
      <c r="TSE202" s="78"/>
      <c r="TSF202" s="78"/>
      <c r="TSG202" s="78"/>
      <c r="TSH202" s="78"/>
      <c r="TSI202" s="78"/>
      <c r="TSJ202" s="78"/>
      <c r="TSK202" s="78"/>
      <c r="TSL202" s="78"/>
      <c r="TSM202" s="78"/>
      <c r="TSN202" s="78"/>
      <c r="TSO202" s="78"/>
      <c r="TSP202" s="78"/>
      <c r="TSQ202" s="78"/>
      <c r="TSR202" s="78"/>
      <c r="TSS202" s="78"/>
      <c r="TST202" s="78"/>
      <c r="TSU202" s="78"/>
      <c r="TSV202" s="78"/>
      <c r="TSW202" s="78"/>
      <c r="TSX202" s="78"/>
      <c r="TSY202" s="78"/>
      <c r="TSZ202" s="78"/>
      <c r="TTA202" s="78"/>
      <c r="TTB202" s="78"/>
      <c r="TTC202" s="78"/>
      <c r="TTD202" s="78"/>
      <c r="TTE202" s="78"/>
      <c r="TTF202" s="78"/>
      <c r="TTG202" s="78"/>
      <c r="TTH202" s="78"/>
      <c r="TTI202" s="78"/>
      <c r="TTJ202" s="78"/>
      <c r="TTK202" s="78"/>
      <c r="TTL202" s="78"/>
      <c r="TTM202" s="78"/>
      <c r="TTN202" s="78"/>
      <c r="TTO202" s="78"/>
      <c r="TTP202" s="78"/>
      <c r="TTQ202" s="78"/>
      <c r="TTR202" s="78"/>
      <c r="TTS202" s="78"/>
      <c r="TTT202" s="78"/>
      <c r="TTU202" s="78"/>
      <c r="TTV202" s="78"/>
      <c r="TTW202" s="78"/>
      <c r="TTX202" s="78"/>
      <c r="TTY202" s="78"/>
      <c r="TTZ202" s="78"/>
      <c r="TUA202" s="78"/>
      <c r="TUB202" s="78"/>
      <c r="TUC202" s="78"/>
      <c r="TUD202" s="78"/>
      <c r="TUE202" s="78"/>
      <c r="TUF202" s="78"/>
      <c r="TUG202" s="78"/>
      <c r="TUH202" s="78"/>
      <c r="TUI202" s="78"/>
      <c r="TUJ202" s="78"/>
      <c r="TUK202" s="78"/>
      <c r="TUL202" s="78"/>
      <c r="TUM202" s="78"/>
      <c r="TUN202" s="78"/>
      <c r="TUO202" s="78"/>
      <c r="TUP202" s="78"/>
      <c r="TUQ202" s="78"/>
      <c r="TUR202" s="78"/>
      <c r="TUS202" s="78"/>
      <c r="TUT202" s="78"/>
      <c r="TUU202" s="78"/>
      <c r="TUV202" s="78"/>
      <c r="TUW202" s="78"/>
      <c r="TUX202" s="78"/>
      <c r="TUY202" s="78"/>
      <c r="TUZ202" s="78"/>
      <c r="TVA202" s="78"/>
      <c r="TVB202" s="78"/>
      <c r="TVC202" s="78"/>
      <c r="TVD202" s="78"/>
      <c r="TVE202" s="78"/>
      <c r="TVF202" s="78"/>
      <c r="TVG202" s="78"/>
      <c r="TVH202" s="78"/>
      <c r="TVI202" s="78"/>
      <c r="TVJ202" s="78"/>
      <c r="TVK202" s="78"/>
      <c r="TVL202" s="78"/>
      <c r="TVM202" s="78"/>
      <c r="TVN202" s="78"/>
      <c r="TVO202" s="78"/>
      <c r="TVP202" s="78"/>
      <c r="TVQ202" s="78"/>
      <c r="TVR202" s="78"/>
      <c r="TVS202" s="78"/>
      <c r="TVT202" s="78"/>
      <c r="TVU202" s="78"/>
      <c r="TVV202" s="78"/>
      <c r="TVW202" s="78"/>
      <c r="TVX202" s="78"/>
      <c r="TVY202" s="78"/>
      <c r="TVZ202" s="78"/>
      <c r="TWA202" s="78"/>
      <c r="TWB202" s="78"/>
      <c r="TWC202" s="78"/>
      <c r="TWD202" s="78"/>
      <c r="TWE202" s="78"/>
      <c r="TWF202" s="78"/>
      <c r="TWG202" s="78"/>
      <c r="TWH202" s="78"/>
      <c r="TWI202" s="78"/>
      <c r="TWJ202" s="78"/>
      <c r="TWK202" s="78"/>
      <c r="TWL202" s="78"/>
      <c r="TWM202" s="78"/>
      <c r="TWN202" s="78"/>
      <c r="TWO202" s="78"/>
      <c r="TWP202" s="78"/>
      <c r="TWQ202" s="78"/>
      <c r="TWR202" s="78"/>
      <c r="TWS202" s="78"/>
      <c r="TWT202" s="78"/>
      <c r="TWU202" s="78"/>
      <c r="TWV202" s="78"/>
      <c r="TWW202" s="78"/>
      <c r="TWX202" s="78"/>
      <c r="TWY202" s="78"/>
      <c r="TWZ202" s="78"/>
      <c r="TXA202" s="78"/>
      <c r="TXB202" s="78"/>
      <c r="TXC202" s="78"/>
      <c r="TXD202" s="78"/>
      <c r="TXE202" s="78"/>
      <c r="TXF202" s="78"/>
      <c r="TXG202" s="78"/>
      <c r="TXH202" s="78"/>
      <c r="TXI202" s="78"/>
      <c r="TXJ202" s="78"/>
      <c r="TXK202" s="78"/>
      <c r="TXL202" s="78"/>
      <c r="TXM202" s="78"/>
      <c r="TXN202" s="78"/>
      <c r="TXO202" s="78"/>
      <c r="TXP202" s="78"/>
      <c r="TXQ202" s="78"/>
      <c r="TXR202" s="78"/>
      <c r="TXS202" s="78"/>
      <c r="TXT202" s="78"/>
      <c r="TXU202" s="78"/>
      <c r="TXV202" s="78"/>
      <c r="TXW202" s="78"/>
      <c r="TXX202" s="78"/>
      <c r="TXY202" s="78"/>
      <c r="TXZ202" s="78"/>
      <c r="TYA202" s="78"/>
      <c r="TYB202" s="78"/>
      <c r="TYC202" s="78"/>
      <c r="TYD202" s="78"/>
      <c r="TYE202" s="78"/>
      <c r="TYF202" s="78"/>
      <c r="TYG202" s="78"/>
      <c r="TYH202" s="78"/>
      <c r="TYI202" s="78"/>
      <c r="TYJ202" s="78"/>
      <c r="TYK202" s="78"/>
      <c r="TYL202" s="78"/>
      <c r="TYM202" s="78"/>
      <c r="TYN202" s="78"/>
      <c r="TYO202" s="78"/>
      <c r="TYP202" s="78"/>
      <c r="TYQ202" s="78"/>
      <c r="TYR202" s="78"/>
      <c r="TYS202" s="78"/>
      <c r="TYT202" s="78"/>
      <c r="TYU202" s="78"/>
      <c r="TYV202" s="78"/>
      <c r="TYW202" s="78"/>
      <c r="TYX202" s="78"/>
      <c r="TYY202" s="78"/>
      <c r="TYZ202" s="78"/>
      <c r="TZA202" s="78"/>
      <c r="TZB202" s="78"/>
      <c r="TZC202" s="78"/>
      <c r="TZD202" s="78"/>
      <c r="TZE202" s="78"/>
      <c r="TZF202" s="78"/>
      <c r="TZG202" s="78"/>
      <c r="TZH202" s="78"/>
      <c r="TZI202" s="78"/>
      <c r="TZJ202" s="78"/>
      <c r="TZK202" s="78"/>
      <c r="TZL202" s="78"/>
      <c r="TZM202" s="78"/>
      <c r="TZN202" s="78"/>
      <c r="TZO202" s="78"/>
      <c r="TZP202" s="78"/>
      <c r="TZQ202" s="78"/>
      <c r="TZR202" s="78"/>
      <c r="TZS202" s="78"/>
      <c r="TZT202" s="78"/>
      <c r="TZU202" s="78"/>
      <c r="TZV202" s="78"/>
      <c r="TZW202" s="78"/>
      <c r="TZX202" s="78"/>
      <c r="TZY202" s="78"/>
      <c r="TZZ202" s="78"/>
      <c r="UAA202" s="78"/>
      <c r="UAB202" s="78"/>
      <c r="UAC202" s="78"/>
      <c r="UAD202" s="78"/>
      <c r="UAE202" s="78"/>
      <c r="UAF202" s="78"/>
      <c r="UAG202" s="78"/>
      <c r="UAH202" s="78"/>
      <c r="UAI202" s="78"/>
      <c r="UAJ202" s="78"/>
      <c r="UAK202" s="78"/>
      <c r="UAL202" s="78"/>
      <c r="UAM202" s="78"/>
      <c r="UAN202" s="78"/>
      <c r="UAO202" s="78"/>
      <c r="UAP202" s="78"/>
      <c r="UAQ202" s="78"/>
      <c r="UAR202" s="78"/>
      <c r="UAS202" s="78"/>
      <c r="UAT202" s="78"/>
      <c r="UAU202" s="78"/>
      <c r="UAV202" s="78"/>
      <c r="UAW202" s="78"/>
      <c r="UAX202" s="78"/>
      <c r="UAY202" s="78"/>
      <c r="UAZ202" s="78"/>
      <c r="UBA202" s="78"/>
      <c r="UBB202" s="78"/>
      <c r="UBC202" s="78"/>
      <c r="UBD202" s="78"/>
      <c r="UBE202" s="78"/>
      <c r="UBF202" s="78"/>
      <c r="UBG202" s="78"/>
      <c r="UBH202" s="78"/>
      <c r="UBI202" s="78"/>
      <c r="UBJ202" s="78"/>
      <c r="UBK202" s="78"/>
      <c r="UBL202" s="78"/>
      <c r="UBM202" s="78"/>
      <c r="UBN202" s="78"/>
      <c r="UBO202" s="78"/>
      <c r="UBP202" s="78"/>
      <c r="UBQ202" s="78"/>
      <c r="UBR202" s="78"/>
      <c r="UBS202" s="78"/>
      <c r="UBT202" s="78"/>
      <c r="UBU202" s="78"/>
      <c r="UBV202" s="78"/>
      <c r="UBW202" s="78"/>
      <c r="UBX202" s="78"/>
      <c r="UBY202" s="78"/>
      <c r="UBZ202" s="78"/>
      <c r="UCA202" s="78"/>
      <c r="UCB202" s="78"/>
      <c r="UCC202" s="78"/>
      <c r="UCD202" s="78"/>
      <c r="UCE202" s="78"/>
      <c r="UCF202" s="78"/>
      <c r="UCG202" s="78"/>
      <c r="UCH202" s="78"/>
      <c r="UCI202" s="78"/>
      <c r="UCJ202" s="78"/>
      <c r="UCK202" s="78"/>
      <c r="UCL202" s="78"/>
      <c r="UCM202" s="78"/>
      <c r="UCN202" s="78"/>
      <c r="UCO202" s="78"/>
      <c r="UCP202" s="78"/>
      <c r="UCQ202" s="78"/>
      <c r="UCR202" s="78"/>
      <c r="UCS202" s="78"/>
      <c r="UCT202" s="78"/>
      <c r="UCU202" s="78"/>
      <c r="UCV202" s="78"/>
      <c r="UCW202" s="78"/>
      <c r="UCX202" s="78"/>
      <c r="UCY202" s="78"/>
      <c r="UCZ202" s="78"/>
      <c r="UDA202" s="78"/>
      <c r="UDB202" s="78"/>
      <c r="UDC202" s="78"/>
      <c r="UDD202" s="78"/>
      <c r="UDE202" s="78"/>
      <c r="UDF202" s="78"/>
      <c r="UDG202" s="78"/>
      <c r="UDH202" s="78"/>
      <c r="UDI202" s="78"/>
      <c r="UDJ202" s="78"/>
      <c r="UDK202" s="78"/>
      <c r="UDL202" s="78"/>
      <c r="UDM202" s="78"/>
      <c r="UDN202" s="78"/>
      <c r="UDO202" s="78"/>
      <c r="UDP202" s="78"/>
      <c r="UDQ202" s="78"/>
      <c r="UDR202" s="78"/>
      <c r="UDS202" s="78"/>
      <c r="UDT202" s="78"/>
      <c r="UDU202" s="78"/>
      <c r="UDV202" s="78"/>
      <c r="UDW202" s="78"/>
      <c r="UDX202" s="78"/>
      <c r="UDY202" s="78"/>
      <c r="UDZ202" s="78"/>
      <c r="UEA202" s="78"/>
      <c r="UEB202" s="78"/>
      <c r="UEC202" s="78"/>
      <c r="UED202" s="78"/>
      <c r="UEE202" s="78"/>
      <c r="UEF202" s="78"/>
      <c r="UEG202" s="78"/>
      <c r="UEH202" s="78"/>
      <c r="UEI202" s="78"/>
      <c r="UEJ202" s="78"/>
      <c r="UEK202" s="78"/>
      <c r="UEL202" s="78"/>
      <c r="UEM202" s="78"/>
      <c r="UEN202" s="78"/>
      <c r="UEO202" s="78"/>
      <c r="UEP202" s="78"/>
      <c r="UEQ202" s="78"/>
      <c r="UER202" s="78"/>
      <c r="UES202" s="78"/>
      <c r="UET202" s="78"/>
      <c r="UEU202" s="78"/>
      <c r="UEV202" s="78"/>
      <c r="UEW202" s="78"/>
      <c r="UEX202" s="78"/>
      <c r="UEY202" s="78"/>
      <c r="UEZ202" s="78"/>
      <c r="UFA202" s="78"/>
      <c r="UFB202" s="78"/>
      <c r="UFC202" s="78"/>
      <c r="UFD202" s="78"/>
      <c r="UFE202" s="78"/>
      <c r="UFF202" s="78"/>
      <c r="UFG202" s="78"/>
      <c r="UFH202" s="78"/>
      <c r="UFI202" s="78"/>
      <c r="UFJ202" s="78"/>
      <c r="UFK202" s="78"/>
      <c r="UFL202" s="78"/>
      <c r="UFM202" s="78"/>
      <c r="UFN202" s="78"/>
      <c r="UFO202" s="78"/>
      <c r="UFP202" s="78"/>
      <c r="UFQ202" s="78"/>
      <c r="UFR202" s="78"/>
      <c r="UFS202" s="78"/>
      <c r="UFT202" s="78"/>
      <c r="UFU202" s="78"/>
      <c r="UFV202" s="78"/>
      <c r="UFW202" s="78"/>
      <c r="UFX202" s="78"/>
      <c r="UFY202" s="78"/>
      <c r="UFZ202" s="78"/>
      <c r="UGA202" s="78"/>
      <c r="UGB202" s="78"/>
      <c r="UGC202" s="78"/>
      <c r="UGD202" s="78"/>
      <c r="UGE202" s="78"/>
      <c r="UGF202" s="78"/>
      <c r="UGG202" s="78"/>
      <c r="UGH202" s="78"/>
      <c r="UGI202" s="78"/>
      <c r="UGJ202" s="78"/>
      <c r="UGK202" s="78"/>
      <c r="UGL202" s="78"/>
      <c r="UGM202" s="78"/>
      <c r="UGN202" s="78"/>
      <c r="UGO202" s="78"/>
      <c r="UGP202" s="78"/>
      <c r="UGQ202" s="78"/>
      <c r="UGR202" s="78"/>
      <c r="UGS202" s="78"/>
      <c r="UGT202" s="78"/>
      <c r="UGU202" s="78"/>
      <c r="UGV202" s="78"/>
      <c r="UGW202" s="78"/>
      <c r="UGX202" s="78"/>
      <c r="UGY202" s="78"/>
      <c r="UGZ202" s="78"/>
      <c r="UHA202" s="78"/>
      <c r="UHB202" s="78"/>
      <c r="UHC202" s="78"/>
      <c r="UHD202" s="78"/>
      <c r="UHE202" s="78"/>
      <c r="UHF202" s="78"/>
      <c r="UHG202" s="78"/>
      <c r="UHH202" s="78"/>
      <c r="UHI202" s="78"/>
      <c r="UHJ202" s="78"/>
      <c r="UHK202" s="78"/>
      <c r="UHL202" s="78"/>
      <c r="UHM202" s="78"/>
      <c r="UHN202" s="78"/>
      <c r="UHO202" s="78"/>
      <c r="UHP202" s="78"/>
      <c r="UHQ202" s="78"/>
      <c r="UHR202" s="78"/>
      <c r="UHS202" s="78"/>
      <c r="UHT202" s="78"/>
      <c r="UHU202" s="78"/>
      <c r="UHV202" s="78"/>
      <c r="UHW202" s="78"/>
      <c r="UHX202" s="78"/>
      <c r="UHY202" s="78"/>
      <c r="UHZ202" s="78"/>
      <c r="UIA202" s="78"/>
      <c r="UIB202" s="78"/>
      <c r="UIC202" s="78"/>
      <c r="UID202" s="78"/>
      <c r="UIE202" s="78"/>
      <c r="UIF202" s="78"/>
      <c r="UIG202" s="78"/>
      <c r="UIH202" s="78"/>
      <c r="UII202" s="78"/>
      <c r="UIJ202" s="78"/>
      <c r="UIK202" s="78"/>
      <c r="UIL202" s="78"/>
      <c r="UIM202" s="78"/>
      <c r="UIN202" s="78"/>
      <c r="UIO202" s="78"/>
      <c r="UIP202" s="78"/>
      <c r="UIQ202" s="78"/>
      <c r="UIR202" s="78"/>
      <c r="UIS202" s="78"/>
      <c r="UIT202" s="78"/>
      <c r="UIU202" s="78"/>
      <c r="UIV202" s="78"/>
      <c r="UIW202" s="78"/>
      <c r="UIX202" s="78"/>
      <c r="UIY202" s="78"/>
      <c r="UIZ202" s="78"/>
      <c r="UJA202" s="78"/>
      <c r="UJB202" s="78"/>
      <c r="UJC202" s="78"/>
      <c r="UJD202" s="78"/>
      <c r="UJE202" s="78"/>
      <c r="UJF202" s="78"/>
      <c r="UJG202" s="78"/>
      <c r="UJH202" s="78"/>
      <c r="UJI202" s="78"/>
      <c r="UJJ202" s="78"/>
      <c r="UJK202" s="78"/>
      <c r="UJL202" s="78"/>
      <c r="UJM202" s="78"/>
      <c r="UJN202" s="78"/>
      <c r="UJO202" s="78"/>
      <c r="UJP202" s="78"/>
      <c r="UJQ202" s="78"/>
      <c r="UJR202" s="78"/>
      <c r="UJS202" s="78"/>
      <c r="UJT202" s="78"/>
      <c r="UJU202" s="78"/>
      <c r="UJV202" s="78"/>
      <c r="UJW202" s="78"/>
      <c r="UJX202" s="78"/>
      <c r="UJY202" s="78"/>
      <c r="UJZ202" s="78"/>
      <c r="UKA202" s="78"/>
      <c r="UKB202" s="78"/>
      <c r="UKC202" s="78"/>
      <c r="UKD202" s="78"/>
      <c r="UKE202" s="78"/>
      <c r="UKF202" s="78"/>
      <c r="UKG202" s="78"/>
      <c r="UKH202" s="78"/>
      <c r="UKI202" s="78"/>
      <c r="UKJ202" s="78"/>
      <c r="UKK202" s="78"/>
      <c r="UKL202" s="78"/>
      <c r="UKM202" s="78"/>
      <c r="UKN202" s="78"/>
      <c r="UKO202" s="78"/>
      <c r="UKP202" s="78"/>
      <c r="UKQ202" s="78"/>
      <c r="UKR202" s="78"/>
      <c r="UKS202" s="78"/>
      <c r="UKT202" s="78"/>
      <c r="UKU202" s="78"/>
      <c r="UKV202" s="78"/>
      <c r="UKW202" s="78"/>
      <c r="UKX202" s="78"/>
      <c r="UKY202" s="78"/>
      <c r="UKZ202" s="78"/>
      <c r="ULA202" s="78"/>
      <c r="ULB202" s="78"/>
      <c r="ULC202" s="78"/>
      <c r="ULD202" s="78"/>
      <c r="ULE202" s="78"/>
      <c r="ULF202" s="78"/>
      <c r="ULG202" s="78"/>
      <c r="ULH202" s="78"/>
      <c r="ULI202" s="78"/>
      <c r="ULJ202" s="78"/>
      <c r="ULK202" s="78"/>
      <c r="ULL202" s="78"/>
      <c r="ULM202" s="78"/>
      <c r="ULN202" s="78"/>
      <c r="ULO202" s="78"/>
      <c r="ULP202" s="78"/>
      <c r="ULQ202" s="78"/>
      <c r="ULR202" s="78"/>
      <c r="ULS202" s="78"/>
      <c r="ULT202" s="78"/>
      <c r="ULU202" s="78"/>
      <c r="ULV202" s="78"/>
      <c r="ULW202" s="78"/>
      <c r="ULX202" s="78"/>
      <c r="ULY202" s="78"/>
      <c r="ULZ202" s="78"/>
      <c r="UMA202" s="78"/>
      <c r="UMB202" s="78"/>
      <c r="UMC202" s="78"/>
      <c r="UMD202" s="78"/>
      <c r="UME202" s="78"/>
      <c r="UMF202" s="78"/>
      <c r="UMG202" s="78"/>
      <c r="UMH202" s="78"/>
      <c r="UMI202" s="78"/>
      <c r="UMJ202" s="78"/>
      <c r="UMK202" s="78"/>
      <c r="UML202" s="78"/>
      <c r="UMM202" s="78"/>
      <c r="UMN202" s="78"/>
      <c r="UMO202" s="78"/>
      <c r="UMP202" s="78"/>
      <c r="UMQ202" s="78"/>
      <c r="UMR202" s="78"/>
      <c r="UMS202" s="78"/>
      <c r="UMT202" s="78"/>
      <c r="UMU202" s="78"/>
      <c r="UMV202" s="78"/>
      <c r="UMW202" s="78"/>
      <c r="UMX202" s="78"/>
      <c r="UMY202" s="78"/>
      <c r="UMZ202" s="78"/>
      <c r="UNA202" s="78"/>
      <c r="UNB202" s="78"/>
      <c r="UNC202" s="78"/>
      <c r="UND202" s="78"/>
      <c r="UNE202" s="78"/>
      <c r="UNF202" s="78"/>
      <c r="UNG202" s="78"/>
      <c r="UNH202" s="78"/>
      <c r="UNI202" s="78"/>
      <c r="UNJ202" s="78"/>
      <c r="UNK202" s="78"/>
      <c r="UNL202" s="78"/>
      <c r="UNM202" s="78"/>
      <c r="UNN202" s="78"/>
      <c r="UNO202" s="78"/>
      <c r="UNP202" s="78"/>
      <c r="UNQ202" s="78"/>
      <c r="UNR202" s="78"/>
      <c r="UNS202" s="78"/>
      <c r="UNT202" s="78"/>
      <c r="UNU202" s="78"/>
      <c r="UNV202" s="78"/>
      <c r="UNW202" s="78"/>
      <c r="UNX202" s="78"/>
      <c r="UNY202" s="78"/>
      <c r="UNZ202" s="78"/>
      <c r="UOA202" s="78"/>
      <c r="UOB202" s="78"/>
      <c r="UOC202" s="78"/>
      <c r="UOD202" s="78"/>
      <c r="UOE202" s="78"/>
      <c r="UOF202" s="78"/>
      <c r="UOG202" s="78"/>
      <c r="UOH202" s="78"/>
      <c r="UOI202" s="78"/>
      <c r="UOJ202" s="78"/>
      <c r="UOK202" s="78"/>
      <c r="UOL202" s="78"/>
      <c r="UOM202" s="78"/>
      <c r="UON202" s="78"/>
      <c r="UOO202" s="78"/>
      <c r="UOP202" s="78"/>
      <c r="UOQ202" s="78"/>
      <c r="UOR202" s="78"/>
      <c r="UOS202" s="78"/>
      <c r="UOT202" s="78"/>
      <c r="UOU202" s="78"/>
      <c r="UOV202" s="78"/>
      <c r="UOW202" s="78"/>
      <c r="UOX202" s="78"/>
      <c r="UOY202" s="78"/>
      <c r="UOZ202" s="78"/>
      <c r="UPA202" s="78"/>
      <c r="UPB202" s="78"/>
      <c r="UPC202" s="78"/>
      <c r="UPD202" s="78"/>
      <c r="UPE202" s="78"/>
      <c r="UPF202" s="78"/>
      <c r="UPG202" s="78"/>
      <c r="UPH202" s="78"/>
      <c r="UPI202" s="78"/>
      <c r="UPJ202" s="78"/>
      <c r="UPK202" s="78"/>
      <c r="UPL202" s="78"/>
      <c r="UPM202" s="78"/>
      <c r="UPN202" s="78"/>
      <c r="UPO202" s="78"/>
      <c r="UPP202" s="78"/>
      <c r="UPQ202" s="78"/>
      <c r="UPR202" s="78"/>
      <c r="UPS202" s="78"/>
      <c r="UPT202" s="78"/>
      <c r="UPU202" s="78"/>
      <c r="UPV202" s="78"/>
      <c r="UPW202" s="78"/>
      <c r="UPX202" s="78"/>
      <c r="UPY202" s="78"/>
      <c r="UPZ202" s="78"/>
      <c r="UQA202" s="78"/>
      <c r="UQB202" s="78"/>
      <c r="UQC202" s="78"/>
      <c r="UQD202" s="78"/>
      <c r="UQE202" s="78"/>
      <c r="UQF202" s="78"/>
      <c r="UQG202" s="78"/>
      <c r="UQH202" s="78"/>
      <c r="UQI202" s="78"/>
      <c r="UQJ202" s="78"/>
      <c r="UQK202" s="78"/>
      <c r="UQL202" s="78"/>
      <c r="UQM202" s="78"/>
      <c r="UQN202" s="78"/>
      <c r="UQO202" s="78"/>
      <c r="UQP202" s="78"/>
      <c r="UQQ202" s="78"/>
      <c r="UQR202" s="78"/>
      <c r="UQS202" s="78"/>
      <c r="UQT202" s="78"/>
      <c r="UQU202" s="78"/>
      <c r="UQV202" s="78"/>
      <c r="UQW202" s="78"/>
      <c r="UQX202" s="78"/>
      <c r="UQY202" s="78"/>
      <c r="UQZ202" s="78"/>
      <c r="URA202" s="78"/>
      <c r="URB202" s="78"/>
      <c r="URC202" s="78"/>
      <c r="URD202" s="78"/>
      <c r="URE202" s="78"/>
      <c r="URF202" s="78"/>
      <c r="URG202" s="78"/>
      <c r="URH202" s="78"/>
      <c r="URI202" s="78"/>
      <c r="URJ202" s="78"/>
      <c r="URK202" s="78"/>
      <c r="URL202" s="78"/>
      <c r="URM202" s="78"/>
      <c r="URN202" s="78"/>
      <c r="URO202" s="78"/>
      <c r="URP202" s="78"/>
      <c r="URQ202" s="78"/>
      <c r="URR202" s="78"/>
      <c r="URS202" s="78"/>
      <c r="URT202" s="78"/>
      <c r="URU202" s="78"/>
      <c r="URV202" s="78"/>
      <c r="URW202" s="78"/>
      <c r="URX202" s="78"/>
      <c r="URY202" s="78"/>
      <c r="URZ202" s="78"/>
      <c r="USA202" s="78"/>
      <c r="USB202" s="78"/>
      <c r="USC202" s="78"/>
      <c r="USD202" s="78"/>
      <c r="USE202" s="78"/>
      <c r="USF202" s="78"/>
      <c r="USG202" s="78"/>
      <c r="USH202" s="78"/>
      <c r="USI202" s="78"/>
      <c r="USJ202" s="78"/>
      <c r="USK202" s="78"/>
      <c r="USL202" s="78"/>
      <c r="USM202" s="78"/>
      <c r="USN202" s="78"/>
      <c r="USO202" s="78"/>
      <c r="USP202" s="78"/>
      <c r="USQ202" s="78"/>
      <c r="USR202" s="78"/>
      <c r="USS202" s="78"/>
      <c r="UST202" s="78"/>
      <c r="USU202" s="78"/>
      <c r="USV202" s="78"/>
      <c r="USW202" s="78"/>
      <c r="USX202" s="78"/>
      <c r="USY202" s="78"/>
      <c r="USZ202" s="78"/>
      <c r="UTA202" s="78"/>
      <c r="UTB202" s="78"/>
      <c r="UTC202" s="78"/>
      <c r="UTD202" s="78"/>
      <c r="UTE202" s="78"/>
      <c r="UTF202" s="78"/>
      <c r="UTG202" s="78"/>
      <c r="UTH202" s="78"/>
      <c r="UTI202" s="78"/>
      <c r="UTJ202" s="78"/>
      <c r="UTK202" s="78"/>
      <c r="UTL202" s="78"/>
      <c r="UTM202" s="78"/>
      <c r="UTN202" s="78"/>
      <c r="UTO202" s="78"/>
      <c r="UTP202" s="78"/>
      <c r="UTQ202" s="78"/>
      <c r="UTR202" s="78"/>
      <c r="UTS202" s="78"/>
      <c r="UTT202" s="78"/>
      <c r="UTU202" s="78"/>
      <c r="UTV202" s="78"/>
      <c r="UTW202" s="78"/>
      <c r="UTX202" s="78"/>
      <c r="UTY202" s="78"/>
      <c r="UTZ202" s="78"/>
      <c r="UUA202" s="78"/>
      <c r="UUB202" s="78"/>
      <c r="UUC202" s="78"/>
      <c r="UUD202" s="78"/>
      <c r="UUE202" s="78"/>
      <c r="UUF202" s="78"/>
      <c r="UUG202" s="78"/>
      <c r="UUH202" s="78"/>
      <c r="UUI202" s="78"/>
      <c r="UUJ202" s="78"/>
      <c r="UUK202" s="78"/>
      <c r="UUL202" s="78"/>
      <c r="UUM202" s="78"/>
      <c r="UUN202" s="78"/>
      <c r="UUO202" s="78"/>
      <c r="UUP202" s="78"/>
      <c r="UUQ202" s="78"/>
      <c r="UUR202" s="78"/>
      <c r="UUS202" s="78"/>
      <c r="UUT202" s="78"/>
      <c r="UUU202" s="78"/>
      <c r="UUV202" s="78"/>
      <c r="UUW202" s="78"/>
      <c r="UUX202" s="78"/>
      <c r="UUY202" s="78"/>
      <c r="UUZ202" s="78"/>
      <c r="UVA202" s="78"/>
      <c r="UVB202" s="78"/>
      <c r="UVC202" s="78"/>
      <c r="UVD202" s="78"/>
      <c r="UVE202" s="78"/>
      <c r="UVF202" s="78"/>
      <c r="UVG202" s="78"/>
      <c r="UVH202" s="78"/>
      <c r="UVI202" s="78"/>
      <c r="UVJ202" s="78"/>
      <c r="UVK202" s="78"/>
      <c r="UVL202" s="78"/>
      <c r="UVM202" s="78"/>
      <c r="UVN202" s="78"/>
      <c r="UVO202" s="78"/>
      <c r="UVP202" s="78"/>
      <c r="UVQ202" s="78"/>
      <c r="UVR202" s="78"/>
      <c r="UVS202" s="78"/>
      <c r="UVT202" s="78"/>
      <c r="UVU202" s="78"/>
      <c r="UVV202" s="78"/>
      <c r="UVW202" s="78"/>
      <c r="UVX202" s="78"/>
      <c r="UVY202" s="78"/>
      <c r="UVZ202" s="78"/>
      <c r="UWA202" s="78"/>
      <c r="UWB202" s="78"/>
      <c r="UWC202" s="78"/>
      <c r="UWD202" s="78"/>
      <c r="UWE202" s="78"/>
      <c r="UWF202" s="78"/>
      <c r="UWG202" s="78"/>
      <c r="UWH202" s="78"/>
      <c r="UWI202" s="78"/>
      <c r="UWJ202" s="78"/>
      <c r="UWK202" s="78"/>
      <c r="UWL202" s="78"/>
      <c r="UWM202" s="78"/>
      <c r="UWN202" s="78"/>
      <c r="UWO202" s="78"/>
      <c r="UWP202" s="78"/>
      <c r="UWQ202" s="78"/>
      <c r="UWR202" s="78"/>
      <c r="UWS202" s="78"/>
      <c r="UWT202" s="78"/>
      <c r="UWU202" s="78"/>
      <c r="UWV202" s="78"/>
      <c r="UWW202" s="78"/>
      <c r="UWX202" s="78"/>
      <c r="UWY202" s="78"/>
      <c r="UWZ202" s="78"/>
      <c r="UXA202" s="78"/>
      <c r="UXB202" s="78"/>
      <c r="UXC202" s="78"/>
      <c r="UXD202" s="78"/>
      <c r="UXE202" s="78"/>
      <c r="UXF202" s="78"/>
      <c r="UXG202" s="78"/>
      <c r="UXH202" s="78"/>
      <c r="UXI202" s="78"/>
      <c r="UXJ202" s="78"/>
      <c r="UXK202" s="78"/>
      <c r="UXL202" s="78"/>
      <c r="UXM202" s="78"/>
      <c r="UXN202" s="78"/>
      <c r="UXO202" s="78"/>
      <c r="UXP202" s="78"/>
      <c r="UXQ202" s="78"/>
      <c r="UXR202" s="78"/>
      <c r="UXS202" s="78"/>
      <c r="UXT202" s="78"/>
      <c r="UXU202" s="78"/>
      <c r="UXV202" s="78"/>
      <c r="UXW202" s="78"/>
      <c r="UXX202" s="78"/>
      <c r="UXY202" s="78"/>
      <c r="UXZ202" s="78"/>
      <c r="UYA202" s="78"/>
      <c r="UYB202" s="78"/>
      <c r="UYC202" s="78"/>
      <c r="UYD202" s="78"/>
      <c r="UYE202" s="78"/>
      <c r="UYF202" s="78"/>
      <c r="UYG202" s="78"/>
      <c r="UYH202" s="78"/>
      <c r="UYI202" s="78"/>
      <c r="UYJ202" s="78"/>
      <c r="UYK202" s="78"/>
      <c r="UYL202" s="78"/>
      <c r="UYM202" s="78"/>
      <c r="UYN202" s="78"/>
      <c r="UYO202" s="78"/>
      <c r="UYP202" s="78"/>
      <c r="UYQ202" s="78"/>
      <c r="UYR202" s="78"/>
      <c r="UYS202" s="78"/>
      <c r="UYT202" s="78"/>
      <c r="UYU202" s="78"/>
      <c r="UYV202" s="78"/>
      <c r="UYW202" s="78"/>
      <c r="UYX202" s="78"/>
      <c r="UYY202" s="78"/>
      <c r="UYZ202" s="78"/>
      <c r="UZA202" s="78"/>
      <c r="UZB202" s="78"/>
      <c r="UZC202" s="78"/>
      <c r="UZD202" s="78"/>
      <c r="UZE202" s="78"/>
      <c r="UZF202" s="78"/>
      <c r="UZG202" s="78"/>
      <c r="UZH202" s="78"/>
      <c r="UZI202" s="78"/>
      <c r="UZJ202" s="78"/>
      <c r="UZK202" s="78"/>
      <c r="UZL202" s="78"/>
      <c r="UZM202" s="78"/>
      <c r="UZN202" s="78"/>
      <c r="UZO202" s="78"/>
      <c r="UZP202" s="78"/>
      <c r="UZQ202" s="78"/>
      <c r="UZR202" s="78"/>
      <c r="UZS202" s="78"/>
      <c r="UZT202" s="78"/>
      <c r="UZU202" s="78"/>
      <c r="UZV202" s="78"/>
      <c r="UZW202" s="78"/>
      <c r="UZX202" s="78"/>
      <c r="UZY202" s="78"/>
      <c r="UZZ202" s="78"/>
      <c r="VAA202" s="78"/>
      <c r="VAB202" s="78"/>
      <c r="VAC202" s="78"/>
      <c r="VAD202" s="78"/>
      <c r="VAE202" s="78"/>
      <c r="VAF202" s="78"/>
      <c r="VAG202" s="78"/>
      <c r="VAH202" s="78"/>
      <c r="VAI202" s="78"/>
      <c r="VAJ202" s="78"/>
      <c r="VAK202" s="78"/>
      <c r="VAL202" s="78"/>
      <c r="VAM202" s="78"/>
      <c r="VAN202" s="78"/>
      <c r="VAO202" s="78"/>
      <c r="VAP202" s="78"/>
      <c r="VAQ202" s="78"/>
      <c r="VAR202" s="78"/>
      <c r="VAS202" s="78"/>
      <c r="VAT202" s="78"/>
      <c r="VAU202" s="78"/>
      <c r="VAV202" s="78"/>
      <c r="VAW202" s="78"/>
      <c r="VAX202" s="78"/>
      <c r="VAY202" s="78"/>
      <c r="VAZ202" s="78"/>
      <c r="VBA202" s="78"/>
      <c r="VBB202" s="78"/>
      <c r="VBC202" s="78"/>
      <c r="VBD202" s="78"/>
      <c r="VBE202" s="78"/>
      <c r="VBF202" s="78"/>
      <c r="VBG202" s="78"/>
      <c r="VBH202" s="78"/>
      <c r="VBI202" s="78"/>
      <c r="VBJ202" s="78"/>
      <c r="VBK202" s="78"/>
      <c r="VBL202" s="78"/>
      <c r="VBM202" s="78"/>
      <c r="VBN202" s="78"/>
      <c r="VBO202" s="78"/>
      <c r="VBP202" s="78"/>
      <c r="VBQ202" s="78"/>
      <c r="VBR202" s="78"/>
      <c r="VBS202" s="78"/>
      <c r="VBT202" s="78"/>
      <c r="VBU202" s="78"/>
      <c r="VBV202" s="78"/>
      <c r="VBW202" s="78"/>
      <c r="VBX202" s="78"/>
      <c r="VBY202" s="78"/>
      <c r="VBZ202" s="78"/>
      <c r="VCA202" s="78"/>
      <c r="VCB202" s="78"/>
      <c r="VCC202" s="78"/>
      <c r="VCD202" s="78"/>
      <c r="VCE202" s="78"/>
      <c r="VCF202" s="78"/>
      <c r="VCG202" s="78"/>
      <c r="VCH202" s="78"/>
      <c r="VCI202" s="78"/>
      <c r="VCJ202" s="78"/>
      <c r="VCK202" s="78"/>
      <c r="VCL202" s="78"/>
      <c r="VCM202" s="78"/>
      <c r="VCN202" s="78"/>
      <c r="VCO202" s="78"/>
      <c r="VCP202" s="78"/>
      <c r="VCQ202" s="78"/>
      <c r="VCR202" s="78"/>
      <c r="VCS202" s="78"/>
      <c r="VCT202" s="78"/>
      <c r="VCU202" s="78"/>
      <c r="VCV202" s="78"/>
      <c r="VCW202" s="78"/>
      <c r="VCX202" s="78"/>
      <c r="VCY202" s="78"/>
      <c r="VCZ202" s="78"/>
      <c r="VDA202" s="78"/>
      <c r="VDB202" s="78"/>
      <c r="VDC202" s="78"/>
      <c r="VDD202" s="78"/>
      <c r="VDE202" s="78"/>
      <c r="VDF202" s="78"/>
      <c r="VDG202" s="78"/>
      <c r="VDH202" s="78"/>
      <c r="VDI202" s="78"/>
      <c r="VDJ202" s="78"/>
      <c r="VDK202" s="78"/>
      <c r="VDL202" s="78"/>
      <c r="VDM202" s="78"/>
      <c r="VDN202" s="78"/>
      <c r="VDO202" s="78"/>
      <c r="VDP202" s="78"/>
      <c r="VDQ202" s="78"/>
      <c r="VDR202" s="78"/>
      <c r="VDS202" s="78"/>
      <c r="VDT202" s="78"/>
      <c r="VDU202" s="78"/>
      <c r="VDV202" s="78"/>
      <c r="VDW202" s="78"/>
      <c r="VDX202" s="78"/>
      <c r="VDY202" s="78"/>
      <c r="VDZ202" s="78"/>
      <c r="VEA202" s="78"/>
      <c r="VEB202" s="78"/>
      <c r="VEC202" s="78"/>
      <c r="VED202" s="78"/>
      <c r="VEE202" s="78"/>
      <c r="VEF202" s="78"/>
      <c r="VEG202" s="78"/>
      <c r="VEH202" s="78"/>
      <c r="VEI202" s="78"/>
      <c r="VEJ202" s="78"/>
      <c r="VEK202" s="78"/>
      <c r="VEL202" s="78"/>
      <c r="VEM202" s="78"/>
      <c r="VEN202" s="78"/>
      <c r="VEO202" s="78"/>
      <c r="VEP202" s="78"/>
      <c r="VEQ202" s="78"/>
      <c r="VER202" s="78"/>
      <c r="VES202" s="78"/>
      <c r="VET202" s="78"/>
      <c r="VEU202" s="78"/>
      <c r="VEV202" s="78"/>
      <c r="VEW202" s="78"/>
      <c r="VEX202" s="78"/>
      <c r="VEY202" s="78"/>
      <c r="VEZ202" s="78"/>
      <c r="VFA202" s="78"/>
      <c r="VFB202" s="78"/>
      <c r="VFC202" s="78"/>
      <c r="VFD202" s="78"/>
      <c r="VFE202" s="78"/>
      <c r="VFF202" s="78"/>
      <c r="VFG202" s="78"/>
      <c r="VFH202" s="78"/>
      <c r="VFI202" s="78"/>
      <c r="VFJ202" s="78"/>
      <c r="VFK202" s="78"/>
      <c r="VFL202" s="78"/>
      <c r="VFM202" s="78"/>
      <c r="VFN202" s="78"/>
      <c r="VFO202" s="78"/>
      <c r="VFP202" s="78"/>
      <c r="VFQ202" s="78"/>
      <c r="VFR202" s="78"/>
      <c r="VFS202" s="78"/>
      <c r="VFT202" s="78"/>
      <c r="VFU202" s="78"/>
      <c r="VFV202" s="78"/>
      <c r="VFW202" s="78"/>
      <c r="VFX202" s="78"/>
      <c r="VFY202" s="78"/>
      <c r="VFZ202" s="78"/>
      <c r="VGA202" s="78"/>
      <c r="VGB202" s="78"/>
      <c r="VGC202" s="78"/>
      <c r="VGD202" s="78"/>
      <c r="VGE202" s="78"/>
      <c r="VGF202" s="78"/>
      <c r="VGG202" s="78"/>
      <c r="VGH202" s="78"/>
      <c r="VGI202" s="78"/>
      <c r="VGJ202" s="78"/>
      <c r="VGK202" s="78"/>
      <c r="VGL202" s="78"/>
      <c r="VGM202" s="78"/>
      <c r="VGN202" s="78"/>
      <c r="VGO202" s="78"/>
      <c r="VGP202" s="78"/>
      <c r="VGQ202" s="78"/>
      <c r="VGR202" s="78"/>
      <c r="VGS202" s="78"/>
      <c r="VGT202" s="78"/>
      <c r="VGU202" s="78"/>
      <c r="VGV202" s="78"/>
      <c r="VGW202" s="78"/>
      <c r="VGX202" s="78"/>
      <c r="VGY202" s="78"/>
      <c r="VGZ202" s="78"/>
      <c r="VHA202" s="78"/>
      <c r="VHB202" s="78"/>
      <c r="VHC202" s="78"/>
      <c r="VHD202" s="78"/>
      <c r="VHE202" s="78"/>
      <c r="VHF202" s="78"/>
      <c r="VHG202" s="78"/>
      <c r="VHH202" s="78"/>
      <c r="VHI202" s="78"/>
      <c r="VHJ202" s="78"/>
      <c r="VHK202" s="78"/>
      <c r="VHL202" s="78"/>
      <c r="VHM202" s="78"/>
      <c r="VHN202" s="78"/>
      <c r="VHO202" s="78"/>
      <c r="VHP202" s="78"/>
      <c r="VHQ202" s="78"/>
      <c r="VHR202" s="78"/>
      <c r="VHS202" s="78"/>
      <c r="VHT202" s="78"/>
      <c r="VHU202" s="78"/>
      <c r="VHV202" s="78"/>
      <c r="VHW202" s="78"/>
      <c r="VHX202" s="78"/>
      <c r="VHY202" s="78"/>
      <c r="VHZ202" s="78"/>
      <c r="VIA202" s="78"/>
      <c r="VIB202" s="78"/>
      <c r="VIC202" s="78"/>
      <c r="VID202" s="78"/>
      <c r="VIE202" s="78"/>
      <c r="VIF202" s="78"/>
      <c r="VIG202" s="78"/>
      <c r="VIH202" s="78"/>
      <c r="VII202" s="78"/>
      <c r="VIJ202" s="78"/>
      <c r="VIK202" s="78"/>
      <c r="VIL202" s="78"/>
      <c r="VIM202" s="78"/>
      <c r="VIN202" s="78"/>
      <c r="VIO202" s="78"/>
      <c r="VIP202" s="78"/>
      <c r="VIQ202" s="78"/>
      <c r="VIR202" s="78"/>
      <c r="VIS202" s="78"/>
      <c r="VIT202" s="78"/>
      <c r="VIU202" s="78"/>
      <c r="VIV202" s="78"/>
      <c r="VIW202" s="78"/>
      <c r="VIX202" s="78"/>
      <c r="VIY202" s="78"/>
      <c r="VIZ202" s="78"/>
      <c r="VJA202" s="78"/>
      <c r="VJB202" s="78"/>
      <c r="VJC202" s="78"/>
      <c r="VJD202" s="78"/>
      <c r="VJE202" s="78"/>
      <c r="VJF202" s="78"/>
      <c r="VJG202" s="78"/>
      <c r="VJH202" s="78"/>
      <c r="VJI202" s="78"/>
      <c r="VJJ202" s="78"/>
      <c r="VJK202" s="78"/>
      <c r="VJL202" s="78"/>
      <c r="VJM202" s="78"/>
      <c r="VJN202" s="78"/>
      <c r="VJO202" s="78"/>
      <c r="VJP202" s="78"/>
      <c r="VJQ202" s="78"/>
      <c r="VJR202" s="78"/>
      <c r="VJS202" s="78"/>
      <c r="VJT202" s="78"/>
      <c r="VJU202" s="78"/>
      <c r="VJV202" s="78"/>
      <c r="VJW202" s="78"/>
      <c r="VJX202" s="78"/>
      <c r="VJY202" s="78"/>
      <c r="VJZ202" s="78"/>
      <c r="VKA202" s="78"/>
      <c r="VKB202" s="78"/>
      <c r="VKC202" s="78"/>
      <c r="VKD202" s="78"/>
      <c r="VKE202" s="78"/>
      <c r="VKF202" s="78"/>
      <c r="VKG202" s="78"/>
      <c r="VKH202" s="78"/>
      <c r="VKI202" s="78"/>
      <c r="VKJ202" s="78"/>
      <c r="VKK202" s="78"/>
      <c r="VKL202" s="78"/>
      <c r="VKM202" s="78"/>
      <c r="VKN202" s="78"/>
      <c r="VKO202" s="78"/>
      <c r="VKP202" s="78"/>
      <c r="VKQ202" s="78"/>
      <c r="VKR202" s="78"/>
      <c r="VKS202" s="78"/>
      <c r="VKT202" s="78"/>
      <c r="VKU202" s="78"/>
      <c r="VKV202" s="78"/>
      <c r="VKW202" s="78"/>
      <c r="VKX202" s="78"/>
      <c r="VKY202" s="78"/>
      <c r="VKZ202" s="78"/>
      <c r="VLA202" s="78"/>
      <c r="VLB202" s="78"/>
      <c r="VLC202" s="78"/>
      <c r="VLD202" s="78"/>
      <c r="VLE202" s="78"/>
      <c r="VLF202" s="78"/>
      <c r="VLG202" s="78"/>
      <c r="VLH202" s="78"/>
      <c r="VLI202" s="78"/>
      <c r="VLJ202" s="78"/>
      <c r="VLK202" s="78"/>
      <c r="VLL202" s="78"/>
      <c r="VLM202" s="78"/>
      <c r="VLN202" s="78"/>
      <c r="VLO202" s="78"/>
      <c r="VLP202" s="78"/>
      <c r="VLQ202" s="78"/>
      <c r="VLR202" s="78"/>
      <c r="VLS202" s="78"/>
      <c r="VLT202" s="78"/>
      <c r="VLU202" s="78"/>
      <c r="VLV202" s="78"/>
      <c r="VLW202" s="78"/>
      <c r="VLX202" s="78"/>
      <c r="VLY202" s="78"/>
      <c r="VLZ202" s="78"/>
      <c r="VMA202" s="78"/>
      <c r="VMB202" s="78"/>
      <c r="VMC202" s="78"/>
      <c r="VMD202" s="78"/>
      <c r="VME202" s="78"/>
      <c r="VMF202" s="78"/>
      <c r="VMG202" s="78"/>
      <c r="VMH202" s="78"/>
      <c r="VMI202" s="78"/>
      <c r="VMJ202" s="78"/>
      <c r="VMK202" s="78"/>
      <c r="VML202" s="78"/>
      <c r="VMM202" s="78"/>
      <c r="VMN202" s="78"/>
      <c r="VMO202" s="78"/>
      <c r="VMP202" s="78"/>
      <c r="VMQ202" s="78"/>
      <c r="VMR202" s="78"/>
      <c r="VMS202" s="78"/>
      <c r="VMT202" s="78"/>
      <c r="VMU202" s="78"/>
      <c r="VMV202" s="78"/>
      <c r="VMW202" s="78"/>
      <c r="VMX202" s="78"/>
      <c r="VMY202" s="78"/>
      <c r="VMZ202" s="78"/>
      <c r="VNA202" s="78"/>
      <c r="VNB202" s="78"/>
      <c r="VNC202" s="78"/>
      <c r="VND202" s="78"/>
      <c r="VNE202" s="78"/>
      <c r="VNF202" s="78"/>
      <c r="VNG202" s="78"/>
      <c r="VNH202" s="78"/>
      <c r="VNI202" s="78"/>
      <c r="VNJ202" s="78"/>
      <c r="VNK202" s="78"/>
      <c r="VNL202" s="78"/>
      <c r="VNM202" s="78"/>
      <c r="VNN202" s="78"/>
      <c r="VNO202" s="78"/>
      <c r="VNP202" s="78"/>
      <c r="VNQ202" s="78"/>
      <c r="VNR202" s="78"/>
      <c r="VNS202" s="78"/>
      <c r="VNT202" s="78"/>
      <c r="VNU202" s="78"/>
      <c r="VNV202" s="78"/>
      <c r="VNW202" s="78"/>
      <c r="VNX202" s="78"/>
      <c r="VNY202" s="78"/>
      <c r="VNZ202" s="78"/>
      <c r="VOA202" s="78"/>
      <c r="VOB202" s="78"/>
      <c r="VOC202" s="78"/>
      <c r="VOD202" s="78"/>
      <c r="VOE202" s="78"/>
      <c r="VOF202" s="78"/>
      <c r="VOG202" s="78"/>
      <c r="VOH202" s="78"/>
      <c r="VOI202" s="78"/>
      <c r="VOJ202" s="78"/>
      <c r="VOK202" s="78"/>
      <c r="VOL202" s="78"/>
      <c r="VOM202" s="78"/>
      <c r="VON202" s="78"/>
      <c r="VOO202" s="78"/>
      <c r="VOP202" s="78"/>
      <c r="VOQ202" s="78"/>
      <c r="VOR202" s="78"/>
      <c r="VOS202" s="78"/>
      <c r="VOT202" s="78"/>
      <c r="VOU202" s="78"/>
      <c r="VOV202" s="78"/>
      <c r="VOW202" s="78"/>
      <c r="VOX202" s="78"/>
      <c r="VOY202" s="78"/>
      <c r="VOZ202" s="78"/>
      <c r="VPA202" s="78"/>
      <c r="VPB202" s="78"/>
      <c r="VPC202" s="78"/>
      <c r="VPD202" s="78"/>
      <c r="VPE202" s="78"/>
      <c r="VPF202" s="78"/>
      <c r="VPG202" s="78"/>
      <c r="VPH202" s="78"/>
      <c r="VPI202" s="78"/>
      <c r="VPJ202" s="78"/>
      <c r="VPK202" s="78"/>
      <c r="VPL202" s="78"/>
      <c r="VPM202" s="78"/>
      <c r="VPN202" s="78"/>
      <c r="VPO202" s="78"/>
      <c r="VPP202" s="78"/>
      <c r="VPQ202" s="78"/>
      <c r="VPR202" s="78"/>
      <c r="VPS202" s="78"/>
      <c r="VPT202" s="78"/>
      <c r="VPU202" s="78"/>
      <c r="VPV202" s="78"/>
      <c r="VPW202" s="78"/>
      <c r="VPX202" s="78"/>
      <c r="VPY202" s="78"/>
      <c r="VPZ202" s="78"/>
      <c r="VQA202" s="78"/>
      <c r="VQB202" s="78"/>
      <c r="VQC202" s="78"/>
      <c r="VQD202" s="78"/>
      <c r="VQE202" s="78"/>
      <c r="VQF202" s="78"/>
      <c r="VQG202" s="78"/>
      <c r="VQH202" s="78"/>
      <c r="VQI202" s="78"/>
      <c r="VQJ202" s="78"/>
      <c r="VQK202" s="78"/>
      <c r="VQL202" s="78"/>
      <c r="VQM202" s="78"/>
      <c r="VQN202" s="78"/>
      <c r="VQO202" s="78"/>
      <c r="VQP202" s="78"/>
      <c r="VQQ202" s="78"/>
      <c r="VQR202" s="78"/>
      <c r="VQS202" s="78"/>
      <c r="VQT202" s="78"/>
      <c r="VQU202" s="78"/>
      <c r="VQV202" s="78"/>
      <c r="VQW202" s="78"/>
      <c r="VQX202" s="78"/>
      <c r="VQY202" s="78"/>
      <c r="VQZ202" s="78"/>
      <c r="VRA202" s="78"/>
      <c r="VRB202" s="78"/>
      <c r="VRC202" s="78"/>
      <c r="VRD202" s="78"/>
      <c r="VRE202" s="78"/>
      <c r="VRF202" s="78"/>
      <c r="VRG202" s="78"/>
      <c r="VRH202" s="78"/>
      <c r="VRI202" s="78"/>
      <c r="VRJ202" s="78"/>
      <c r="VRK202" s="78"/>
      <c r="VRL202" s="78"/>
      <c r="VRM202" s="78"/>
      <c r="VRN202" s="78"/>
      <c r="VRO202" s="78"/>
      <c r="VRP202" s="78"/>
      <c r="VRQ202" s="78"/>
      <c r="VRR202" s="78"/>
      <c r="VRS202" s="78"/>
      <c r="VRT202" s="78"/>
      <c r="VRU202" s="78"/>
      <c r="VRV202" s="78"/>
      <c r="VRW202" s="78"/>
      <c r="VRX202" s="78"/>
      <c r="VRY202" s="78"/>
      <c r="VRZ202" s="78"/>
      <c r="VSA202" s="78"/>
      <c r="VSB202" s="78"/>
      <c r="VSC202" s="78"/>
      <c r="VSD202" s="78"/>
      <c r="VSE202" s="78"/>
      <c r="VSF202" s="78"/>
      <c r="VSG202" s="78"/>
      <c r="VSH202" s="78"/>
      <c r="VSI202" s="78"/>
      <c r="VSJ202" s="78"/>
      <c r="VSK202" s="78"/>
      <c r="VSL202" s="78"/>
      <c r="VSM202" s="78"/>
      <c r="VSN202" s="78"/>
      <c r="VSO202" s="78"/>
      <c r="VSP202" s="78"/>
      <c r="VSQ202" s="78"/>
      <c r="VSR202" s="78"/>
      <c r="VSS202" s="78"/>
      <c r="VST202" s="78"/>
      <c r="VSU202" s="78"/>
      <c r="VSV202" s="78"/>
      <c r="VSW202" s="78"/>
      <c r="VSX202" s="78"/>
      <c r="VSY202" s="78"/>
      <c r="VSZ202" s="78"/>
      <c r="VTA202" s="78"/>
      <c r="VTB202" s="78"/>
      <c r="VTC202" s="78"/>
      <c r="VTD202" s="78"/>
      <c r="VTE202" s="78"/>
      <c r="VTF202" s="78"/>
      <c r="VTG202" s="78"/>
      <c r="VTH202" s="78"/>
      <c r="VTI202" s="78"/>
      <c r="VTJ202" s="78"/>
      <c r="VTK202" s="78"/>
      <c r="VTL202" s="78"/>
      <c r="VTM202" s="78"/>
      <c r="VTN202" s="78"/>
      <c r="VTO202" s="78"/>
      <c r="VTP202" s="78"/>
      <c r="VTQ202" s="78"/>
      <c r="VTR202" s="78"/>
      <c r="VTS202" s="78"/>
      <c r="VTT202" s="78"/>
      <c r="VTU202" s="78"/>
      <c r="VTV202" s="78"/>
      <c r="VTW202" s="78"/>
      <c r="VTX202" s="78"/>
      <c r="VTY202" s="78"/>
      <c r="VTZ202" s="78"/>
      <c r="VUA202" s="78"/>
      <c r="VUB202" s="78"/>
      <c r="VUC202" s="78"/>
      <c r="VUD202" s="78"/>
      <c r="VUE202" s="78"/>
      <c r="VUF202" s="78"/>
      <c r="VUG202" s="78"/>
      <c r="VUH202" s="78"/>
      <c r="VUI202" s="78"/>
      <c r="VUJ202" s="78"/>
      <c r="VUK202" s="78"/>
      <c r="VUL202" s="78"/>
      <c r="VUM202" s="78"/>
      <c r="VUN202" s="78"/>
      <c r="VUO202" s="78"/>
      <c r="VUP202" s="78"/>
      <c r="VUQ202" s="78"/>
      <c r="VUR202" s="78"/>
      <c r="VUS202" s="78"/>
      <c r="VUT202" s="78"/>
      <c r="VUU202" s="78"/>
      <c r="VUV202" s="78"/>
      <c r="VUW202" s="78"/>
      <c r="VUX202" s="78"/>
      <c r="VUY202" s="78"/>
      <c r="VUZ202" s="78"/>
      <c r="VVA202" s="78"/>
      <c r="VVB202" s="78"/>
      <c r="VVC202" s="78"/>
      <c r="VVD202" s="78"/>
      <c r="VVE202" s="78"/>
      <c r="VVF202" s="78"/>
      <c r="VVG202" s="78"/>
      <c r="VVH202" s="78"/>
      <c r="VVI202" s="78"/>
      <c r="VVJ202" s="78"/>
      <c r="VVK202" s="78"/>
      <c r="VVL202" s="78"/>
      <c r="VVM202" s="78"/>
      <c r="VVN202" s="78"/>
      <c r="VVO202" s="78"/>
      <c r="VVP202" s="78"/>
      <c r="VVQ202" s="78"/>
      <c r="VVR202" s="78"/>
      <c r="VVS202" s="78"/>
      <c r="VVT202" s="78"/>
      <c r="VVU202" s="78"/>
      <c r="VVV202" s="78"/>
      <c r="VVW202" s="78"/>
      <c r="VVX202" s="78"/>
      <c r="VVY202" s="78"/>
      <c r="VVZ202" s="78"/>
      <c r="VWA202" s="78"/>
      <c r="VWB202" s="78"/>
      <c r="VWC202" s="78"/>
      <c r="VWD202" s="78"/>
      <c r="VWE202" s="78"/>
      <c r="VWF202" s="78"/>
      <c r="VWG202" s="78"/>
      <c r="VWH202" s="78"/>
      <c r="VWI202" s="78"/>
      <c r="VWJ202" s="78"/>
      <c r="VWK202" s="78"/>
      <c r="VWL202" s="78"/>
      <c r="VWM202" s="78"/>
      <c r="VWN202" s="78"/>
      <c r="VWO202" s="78"/>
      <c r="VWP202" s="78"/>
      <c r="VWQ202" s="78"/>
      <c r="VWR202" s="78"/>
      <c r="VWS202" s="78"/>
      <c r="VWT202" s="78"/>
      <c r="VWU202" s="78"/>
      <c r="VWV202" s="78"/>
      <c r="VWW202" s="78"/>
      <c r="VWX202" s="78"/>
      <c r="VWY202" s="78"/>
      <c r="VWZ202" s="78"/>
      <c r="VXA202" s="78"/>
      <c r="VXB202" s="78"/>
      <c r="VXC202" s="78"/>
      <c r="VXD202" s="78"/>
      <c r="VXE202" s="78"/>
      <c r="VXF202" s="78"/>
      <c r="VXG202" s="78"/>
      <c r="VXH202" s="78"/>
      <c r="VXI202" s="78"/>
      <c r="VXJ202" s="78"/>
      <c r="VXK202" s="78"/>
      <c r="VXL202" s="78"/>
      <c r="VXM202" s="78"/>
      <c r="VXN202" s="78"/>
      <c r="VXO202" s="78"/>
      <c r="VXP202" s="78"/>
      <c r="VXQ202" s="78"/>
      <c r="VXR202" s="78"/>
      <c r="VXS202" s="78"/>
      <c r="VXT202" s="78"/>
      <c r="VXU202" s="78"/>
      <c r="VXV202" s="78"/>
      <c r="VXW202" s="78"/>
      <c r="VXX202" s="78"/>
      <c r="VXY202" s="78"/>
      <c r="VXZ202" s="78"/>
      <c r="VYA202" s="78"/>
      <c r="VYB202" s="78"/>
      <c r="VYC202" s="78"/>
      <c r="VYD202" s="78"/>
      <c r="VYE202" s="78"/>
      <c r="VYF202" s="78"/>
      <c r="VYG202" s="78"/>
      <c r="VYH202" s="78"/>
      <c r="VYI202" s="78"/>
      <c r="VYJ202" s="78"/>
      <c r="VYK202" s="78"/>
      <c r="VYL202" s="78"/>
      <c r="VYM202" s="78"/>
      <c r="VYN202" s="78"/>
      <c r="VYO202" s="78"/>
      <c r="VYP202" s="78"/>
      <c r="VYQ202" s="78"/>
      <c r="VYR202" s="78"/>
      <c r="VYS202" s="78"/>
      <c r="VYT202" s="78"/>
      <c r="VYU202" s="78"/>
      <c r="VYV202" s="78"/>
      <c r="VYW202" s="78"/>
      <c r="VYX202" s="78"/>
      <c r="VYY202" s="78"/>
      <c r="VYZ202" s="78"/>
      <c r="VZA202" s="78"/>
      <c r="VZB202" s="78"/>
      <c r="VZC202" s="78"/>
      <c r="VZD202" s="78"/>
      <c r="VZE202" s="78"/>
      <c r="VZF202" s="78"/>
      <c r="VZG202" s="78"/>
      <c r="VZH202" s="78"/>
      <c r="VZI202" s="78"/>
      <c r="VZJ202" s="78"/>
      <c r="VZK202" s="78"/>
      <c r="VZL202" s="78"/>
      <c r="VZM202" s="78"/>
      <c r="VZN202" s="78"/>
      <c r="VZO202" s="78"/>
      <c r="VZP202" s="78"/>
      <c r="VZQ202" s="78"/>
      <c r="VZR202" s="78"/>
      <c r="VZS202" s="78"/>
      <c r="VZT202" s="78"/>
      <c r="VZU202" s="78"/>
      <c r="VZV202" s="78"/>
      <c r="VZW202" s="78"/>
      <c r="VZX202" s="78"/>
      <c r="VZY202" s="78"/>
      <c r="VZZ202" s="78"/>
      <c r="WAA202" s="78"/>
      <c r="WAB202" s="78"/>
      <c r="WAC202" s="78"/>
      <c r="WAD202" s="78"/>
      <c r="WAE202" s="78"/>
      <c r="WAF202" s="78"/>
      <c r="WAG202" s="78"/>
      <c r="WAH202" s="78"/>
      <c r="WAI202" s="78"/>
      <c r="WAJ202" s="78"/>
      <c r="WAK202" s="78"/>
      <c r="WAL202" s="78"/>
      <c r="WAM202" s="78"/>
      <c r="WAN202" s="78"/>
      <c r="WAO202" s="78"/>
      <c r="WAP202" s="78"/>
      <c r="WAQ202" s="78"/>
      <c r="WAR202" s="78"/>
      <c r="WAS202" s="78"/>
      <c r="WAT202" s="78"/>
      <c r="WAU202" s="78"/>
      <c r="WAV202" s="78"/>
      <c r="WAW202" s="78"/>
      <c r="WAX202" s="78"/>
      <c r="WAY202" s="78"/>
      <c r="WAZ202" s="78"/>
      <c r="WBA202" s="78"/>
      <c r="WBB202" s="78"/>
      <c r="WBC202" s="78"/>
      <c r="WBD202" s="78"/>
      <c r="WBE202" s="78"/>
      <c r="WBF202" s="78"/>
      <c r="WBG202" s="78"/>
      <c r="WBH202" s="78"/>
      <c r="WBI202" s="78"/>
      <c r="WBJ202" s="78"/>
      <c r="WBK202" s="78"/>
      <c r="WBL202" s="78"/>
      <c r="WBM202" s="78"/>
      <c r="WBN202" s="78"/>
      <c r="WBO202" s="78"/>
      <c r="WBP202" s="78"/>
      <c r="WBQ202" s="78"/>
      <c r="WBR202" s="78"/>
      <c r="WBS202" s="78"/>
      <c r="WBT202" s="78"/>
      <c r="WBU202" s="78"/>
      <c r="WBV202" s="78"/>
      <c r="WBW202" s="78"/>
      <c r="WBX202" s="78"/>
      <c r="WBY202" s="78"/>
      <c r="WBZ202" s="78"/>
      <c r="WCA202" s="78"/>
      <c r="WCB202" s="78"/>
      <c r="WCC202" s="78"/>
      <c r="WCD202" s="78"/>
      <c r="WCE202" s="78"/>
      <c r="WCF202" s="78"/>
      <c r="WCG202" s="78"/>
      <c r="WCH202" s="78"/>
      <c r="WCI202" s="78"/>
      <c r="WCJ202" s="78"/>
      <c r="WCK202" s="78"/>
      <c r="WCL202" s="78"/>
      <c r="WCM202" s="78"/>
      <c r="WCN202" s="78"/>
      <c r="WCO202" s="78"/>
      <c r="WCP202" s="78"/>
      <c r="WCQ202" s="78"/>
      <c r="WCR202" s="78"/>
      <c r="WCS202" s="78"/>
      <c r="WCT202" s="78"/>
      <c r="WCU202" s="78"/>
      <c r="WCV202" s="78"/>
      <c r="WCW202" s="78"/>
      <c r="WCX202" s="78"/>
      <c r="WCY202" s="78"/>
      <c r="WCZ202" s="78"/>
      <c r="WDA202" s="78"/>
      <c r="WDB202" s="78"/>
      <c r="WDC202" s="78"/>
      <c r="WDD202" s="78"/>
      <c r="WDE202" s="78"/>
      <c r="WDF202" s="78"/>
      <c r="WDG202" s="78"/>
      <c r="WDH202" s="78"/>
      <c r="WDI202" s="78"/>
      <c r="WDJ202" s="78"/>
      <c r="WDK202" s="78"/>
      <c r="WDL202" s="78"/>
      <c r="WDM202" s="78"/>
      <c r="WDN202" s="78"/>
      <c r="WDO202" s="78"/>
      <c r="WDP202" s="78"/>
      <c r="WDQ202" s="78"/>
      <c r="WDR202" s="78"/>
      <c r="WDS202" s="78"/>
      <c r="WDT202" s="78"/>
      <c r="WDU202" s="78"/>
      <c r="WDV202" s="78"/>
      <c r="WDW202" s="78"/>
      <c r="WDX202" s="78"/>
      <c r="WDY202" s="78"/>
      <c r="WDZ202" s="78"/>
      <c r="WEA202" s="78"/>
      <c r="WEB202" s="78"/>
      <c r="WEC202" s="78"/>
      <c r="WED202" s="78"/>
      <c r="WEE202" s="78"/>
      <c r="WEF202" s="78"/>
      <c r="WEG202" s="78"/>
      <c r="WEH202" s="78"/>
      <c r="WEI202" s="78"/>
      <c r="WEJ202" s="78"/>
      <c r="WEK202" s="78"/>
      <c r="WEL202" s="78"/>
      <c r="WEM202" s="78"/>
      <c r="WEN202" s="78"/>
      <c r="WEO202" s="78"/>
      <c r="WEP202" s="78"/>
      <c r="WEQ202" s="78"/>
      <c r="WER202" s="78"/>
      <c r="WES202" s="78"/>
      <c r="WET202" s="78"/>
      <c r="WEU202" s="78"/>
      <c r="WEV202" s="78"/>
      <c r="WEW202" s="78"/>
      <c r="WEX202" s="78"/>
      <c r="WEY202" s="78"/>
      <c r="WEZ202" s="78"/>
      <c r="WFA202" s="78"/>
      <c r="WFB202" s="78"/>
      <c r="WFC202" s="78"/>
      <c r="WFD202" s="78"/>
      <c r="WFE202" s="78"/>
      <c r="WFF202" s="78"/>
      <c r="WFG202" s="78"/>
      <c r="WFH202" s="78"/>
      <c r="WFI202" s="78"/>
      <c r="WFJ202" s="78"/>
      <c r="WFK202" s="78"/>
      <c r="WFL202" s="78"/>
      <c r="WFM202" s="78"/>
      <c r="WFN202" s="78"/>
      <c r="WFO202" s="78"/>
      <c r="WFP202" s="78"/>
      <c r="WFQ202" s="78"/>
      <c r="WFR202" s="78"/>
      <c r="WFS202" s="78"/>
      <c r="WFT202" s="78"/>
      <c r="WFU202" s="78"/>
      <c r="WFV202" s="78"/>
      <c r="WFW202" s="78"/>
      <c r="WFX202" s="78"/>
      <c r="WFY202" s="78"/>
      <c r="WFZ202" s="78"/>
      <c r="WGA202" s="78"/>
      <c r="WGB202" s="78"/>
      <c r="WGC202" s="78"/>
      <c r="WGD202" s="78"/>
      <c r="WGE202" s="78"/>
      <c r="WGF202" s="78"/>
      <c r="WGG202" s="78"/>
      <c r="WGH202" s="78"/>
      <c r="WGI202" s="78"/>
      <c r="WGJ202" s="78"/>
      <c r="WGK202" s="78"/>
      <c r="WGL202" s="78"/>
      <c r="WGM202" s="78"/>
      <c r="WGN202" s="78"/>
      <c r="WGO202" s="78"/>
      <c r="WGP202" s="78"/>
      <c r="WGQ202" s="78"/>
      <c r="WGR202" s="78"/>
      <c r="WGS202" s="78"/>
      <c r="WGT202" s="78"/>
      <c r="WGU202" s="78"/>
      <c r="WGV202" s="78"/>
      <c r="WGW202" s="78"/>
      <c r="WGX202" s="78"/>
      <c r="WGY202" s="78"/>
      <c r="WGZ202" s="78"/>
      <c r="WHA202" s="78"/>
      <c r="WHB202" s="78"/>
      <c r="WHC202" s="78"/>
      <c r="WHD202" s="78"/>
      <c r="WHE202" s="78"/>
      <c r="WHF202" s="78"/>
      <c r="WHG202" s="78"/>
      <c r="WHH202" s="78"/>
      <c r="WHI202" s="78"/>
      <c r="WHJ202" s="78"/>
      <c r="WHK202" s="78"/>
      <c r="WHL202" s="78"/>
      <c r="WHM202" s="78"/>
      <c r="WHN202" s="78"/>
      <c r="WHO202" s="78"/>
      <c r="WHP202" s="78"/>
      <c r="WHQ202" s="78"/>
      <c r="WHR202" s="78"/>
      <c r="WHS202" s="78"/>
      <c r="WHT202" s="78"/>
      <c r="WHU202" s="78"/>
      <c r="WHV202" s="78"/>
      <c r="WHW202" s="78"/>
      <c r="WHX202" s="78"/>
      <c r="WHY202" s="78"/>
      <c r="WHZ202" s="78"/>
      <c r="WIA202" s="78"/>
      <c r="WIB202" s="78"/>
      <c r="WIC202" s="78"/>
      <c r="WID202" s="78"/>
      <c r="WIE202" s="78"/>
      <c r="WIF202" s="78"/>
      <c r="WIG202" s="78"/>
      <c r="WIH202" s="78"/>
      <c r="WII202" s="78"/>
      <c r="WIJ202" s="78"/>
      <c r="WIK202" s="78"/>
      <c r="WIL202" s="78"/>
      <c r="WIM202" s="78"/>
      <c r="WIN202" s="78"/>
      <c r="WIO202" s="78"/>
      <c r="WIP202" s="78"/>
      <c r="WIQ202" s="78"/>
      <c r="WIR202" s="78"/>
      <c r="WIS202" s="78"/>
      <c r="WIT202" s="78"/>
      <c r="WIU202" s="78"/>
      <c r="WIV202" s="78"/>
      <c r="WIW202" s="78"/>
      <c r="WIX202" s="78"/>
      <c r="WIY202" s="78"/>
      <c r="WIZ202" s="78"/>
      <c r="WJA202" s="78"/>
      <c r="WJB202" s="78"/>
      <c r="WJC202" s="78"/>
      <c r="WJD202" s="78"/>
      <c r="WJE202" s="78"/>
      <c r="WJF202" s="78"/>
      <c r="WJG202" s="78"/>
      <c r="WJH202" s="78"/>
      <c r="WJI202" s="78"/>
      <c r="WJJ202" s="78"/>
      <c r="WJK202" s="78"/>
      <c r="WJL202" s="78"/>
      <c r="WJM202" s="78"/>
      <c r="WJN202" s="78"/>
      <c r="WJO202" s="78"/>
      <c r="WJP202" s="78"/>
      <c r="WJQ202" s="78"/>
      <c r="WJR202" s="78"/>
      <c r="WJS202" s="78"/>
      <c r="WJT202" s="78"/>
      <c r="WJU202" s="78"/>
      <c r="WJV202" s="78"/>
      <c r="WJW202" s="78"/>
      <c r="WJX202" s="78"/>
      <c r="WJY202" s="78"/>
      <c r="WJZ202" s="78"/>
      <c r="WKA202" s="78"/>
      <c r="WKB202" s="78"/>
      <c r="WKC202" s="78"/>
      <c r="WKD202" s="78"/>
      <c r="WKE202" s="78"/>
      <c r="WKF202" s="78"/>
      <c r="WKG202" s="78"/>
      <c r="WKH202" s="78"/>
      <c r="WKI202" s="78"/>
      <c r="WKJ202" s="78"/>
      <c r="WKK202" s="78"/>
      <c r="WKL202" s="78"/>
      <c r="WKM202" s="78"/>
      <c r="WKN202" s="78"/>
      <c r="WKO202" s="78"/>
      <c r="WKP202" s="78"/>
      <c r="WKQ202" s="78"/>
      <c r="WKR202" s="78"/>
      <c r="WKS202" s="78"/>
      <c r="WKT202" s="78"/>
      <c r="WKU202" s="78"/>
      <c r="WKV202" s="78"/>
      <c r="WKW202" s="78"/>
      <c r="WKX202" s="78"/>
      <c r="WKY202" s="78"/>
      <c r="WKZ202" s="78"/>
      <c r="WLA202" s="78"/>
      <c r="WLB202" s="78"/>
      <c r="WLC202" s="78"/>
      <c r="WLD202" s="78"/>
      <c r="WLE202" s="78"/>
      <c r="WLF202" s="78"/>
      <c r="WLG202" s="78"/>
      <c r="WLH202" s="78"/>
      <c r="WLI202" s="78"/>
      <c r="WLJ202" s="78"/>
      <c r="WLK202" s="78"/>
      <c r="WLL202" s="78"/>
      <c r="WLM202" s="78"/>
      <c r="WLN202" s="78"/>
      <c r="WLO202" s="78"/>
      <c r="WLP202" s="78"/>
      <c r="WLQ202" s="78"/>
      <c r="WLR202" s="78"/>
      <c r="WLS202" s="78"/>
      <c r="WLT202" s="78"/>
      <c r="WLU202" s="78"/>
      <c r="WLV202" s="78"/>
      <c r="WLW202" s="78"/>
      <c r="WLX202" s="78"/>
      <c r="WLY202" s="78"/>
      <c r="WLZ202" s="78"/>
      <c r="WMA202" s="78"/>
      <c r="WMB202" s="78"/>
      <c r="WMC202" s="78"/>
      <c r="WMD202" s="78"/>
      <c r="WME202" s="78"/>
      <c r="WMF202" s="78"/>
      <c r="WMG202" s="78"/>
      <c r="WMH202" s="78"/>
      <c r="WMI202" s="78"/>
      <c r="WMJ202" s="78"/>
      <c r="WMK202" s="78"/>
      <c r="WML202" s="78"/>
      <c r="WMM202" s="78"/>
      <c r="WMN202" s="78"/>
      <c r="WMO202" s="78"/>
      <c r="WMP202" s="78"/>
      <c r="WMQ202" s="78"/>
      <c r="WMR202" s="78"/>
      <c r="WMS202" s="78"/>
      <c r="WMT202" s="78"/>
      <c r="WMU202" s="78"/>
      <c r="WMV202" s="78"/>
      <c r="WMW202" s="78"/>
      <c r="WMX202" s="78"/>
      <c r="WMY202" s="78"/>
      <c r="WMZ202" s="78"/>
      <c r="WNA202" s="78"/>
      <c r="WNB202" s="78"/>
      <c r="WNC202" s="78"/>
      <c r="WND202" s="78"/>
      <c r="WNE202" s="78"/>
      <c r="WNF202" s="78"/>
      <c r="WNG202" s="78"/>
      <c r="WNH202" s="78"/>
      <c r="WNI202" s="78"/>
      <c r="WNJ202" s="78"/>
      <c r="WNK202" s="78"/>
      <c r="WNL202" s="78"/>
      <c r="WNM202" s="78"/>
      <c r="WNN202" s="78"/>
      <c r="WNO202" s="78"/>
      <c r="WNP202" s="78"/>
      <c r="WNQ202" s="78"/>
      <c r="WNR202" s="78"/>
      <c r="WNS202" s="78"/>
      <c r="WNT202" s="78"/>
      <c r="WNU202" s="78"/>
      <c r="WNV202" s="78"/>
      <c r="WNW202" s="78"/>
      <c r="WNX202" s="78"/>
      <c r="WNY202" s="78"/>
      <c r="WNZ202" s="78"/>
      <c r="WOA202" s="78"/>
      <c r="WOB202" s="78"/>
      <c r="WOC202" s="78"/>
      <c r="WOD202" s="78"/>
      <c r="WOE202" s="78"/>
      <c r="WOF202" s="78"/>
      <c r="WOG202" s="78"/>
      <c r="WOH202" s="78"/>
      <c r="WOI202" s="78"/>
      <c r="WOJ202" s="78"/>
      <c r="WOK202" s="78"/>
      <c r="WOL202" s="78"/>
      <c r="WOM202" s="78"/>
      <c r="WON202" s="78"/>
      <c r="WOO202" s="78"/>
      <c r="WOP202" s="78"/>
      <c r="WOQ202" s="78"/>
      <c r="WOR202" s="78"/>
      <c r="WOS202" s="78"/>
      <c r="WOT202" s="78"/>
      <c r="WOU202" s="78"/>
      <c r="WOV202" s="78"/>
      <c r="WOW202" s="78"/>
      <c r="WOX202" s="78"/>
      <c r="WOY202" s="78"/>
      <c r="WOZ202" s="78"/>
      <c r="WPA202" s="78"/>
      <c r="WPB202" s="78"/>
      <c r="WPC202" s="78"/>
      <c r="WPD202" s="78"/>
      <c r="WPE202" s="78"/>
      <c r="WPF202" s="78"/>
      <c r="WPG202" s="78"/>
      <c r="WPH202" s="78"/>
      <c r="WPI202" s="78"/>
      <c r="WPJ202" s="78"/>
      <c r="WPK202" s="78"/>
      <c r="WPL202" s="78"/>
      <c r="WPM202" s="78"/>
      <c r="WPN202" s="78"/>
      <c r="WPO202" s="78"/>
      <c r="WPP202" s="78"/>
      <c r="WPQ202" s="78"/>
      <c r="WPR202" s="78"/>
      <c r="WPS202" s="78"/>
      <c r="WPT202" s="78"/>
      <c r="WPU202" s="78"/>
      <c r="WPV202" s="78"/>
      <c r="WPW202" s="78"/>
      <c r="WPX202" s="78"/>
      <c r="WPY202" s="78"/>
      <c r="WPZ202" s="78"/>
      <c r="WQA202" s="78"/>
      <c r="WQB202" s="78"/>
      <c r="WQC202" s="78"/>
      <c r="WQD202" s="78"/>
      <c r="WQE202" s="78"/>
      <c r="WQF202" s="78"/>
      <c r="WQG202" s="78"/>
      <c r="WQH202" s="78"/>
      <c r="WQI202" s="78"/>
      <c r="WQJ202" s="78"/>
      <c r="WQK202" s="78"/>
      <c r="WQL202" s="78"/>
      <c r="WQM202" s="78"/>
      <c r="WQN202" s="78"/>
      <c r="WQO202" s="78"/>
      <c r="WQP202" s="78"/>
      <c r="WQQ202" s="78"/>
      <c r="WQR202" s="78"/>
      <c r="WQS202" s="78"/>
      <c r="WQT202" s="78"/>
      <c r="WQU202" s="78"/>
      <c r="WQV202" s="78"/>
      <c r="WQW202" s="78"/>
      <c r="WQX202" s="78"/>
      <c r="WQY202" s="78"/>
      <c r="WQZ202" s="78"/>
      <c r="WRA202" s="78"/>
      <c r="WRB202" s="78"/>
      <c r="WRC202" s="78"/>
      <c r="WRD202" s="78"/>
      <c r="WRE202" s="78"/>
      <c r="WRF202" s="78"/>
      <c r="WRG202" s="78"/>
      <c r="WRH202" s="78"/>
      <c r="WRI202" s="78"/>
      <c r="WRJ202" s="78"/>
      <c r="WRK202" s="78"/>
      <c r="WRL202" s="78"/>
      <c r="WRM202" s="78"/>
      <c r="WRN202" s="78"/>
      <c r="WRO202" s="78"/>
      <c r="WRP202" s="78"/>
      <c r="WRQ202" s="78"/>
      <c r="WRR202" s="78"/>
      <c r="WRS202" s="78"/>
      <c r="WRT202" s="78"/>
      <c r="WRU202" s="78"/>
      <c r="WRV202" s="78"/>
      <c r="WRW202" s="78"/>
      <c r="WRX202" s="78"/>
      <c r="WRY202" s="78"/>
      <c r="WRZ202" s="78"/>
      <c r="WSA202" s="78"/>
      <c r="WSB202" s="78"/>
      <c r="WSC202" s="78"/>
      <c r="WSD202" s="78"/>
      <c r="WSE202" s="78"/>
      <c r="WSF202" s="78"/>
      <c r="WSG202" s="78"/>
      <c r="WSH202" s="78"/>
      <c r="WSI202" s="78"/>
      <c r="WSJ202" s="78"/>
      <c r="WSK202" s="78"/>
      <c r="WSL202" s="78"/>
      <c r="WSM202" s="78"/>
      <c r="WSN202" s="78"/>
      <c r="WSO202" s="78"/>
      <c r="WSP202" s="78"/>
      <c r="WSQ202" s="78"/>
      <c r="WSR202" s="78"/>
      <c r="WSS202" s="78"/>
      <c r="WST202" s="78"/>
      <c r="WSU202" s="78"/>
      <c r="WSV202" s="78"/>
      <c r="WSW202" s="78"/>
      <c r="WSX202" s="78"/>
      <c r="WSY202" s="78"/>
      <c r="WSZ202" s="78"/>
      <c r="WTA202" s="78"/>
      <c r="WTB202" s="78"/>
      <c r="WTC202" s="78"/>
      <c r="WTD202" s="78"/>
      <c r="WTE202" s="78"/>
      <c r="WTF202" s="78"/>
      <c r="WTG202" s="78"/>
      <c r="WTH202" s="78"/>
      <c r="WTI202" s="78"/>
      <c r="WTJ202" s="78"/>
      <c r="WTK202" s="78"/>
      <c r="WTL202" s="78"/>
      <c r="WTM202" s="78"/>
      <c r="WTN202" s="78"/>
      <c r="WTO202" s="78"/>
      <c r="WTP202" s="78"/>
      <c r="WTQ202" s="78"/>
      <c r="WTR202" s="78"/>
      <c r="WTS202" s="78"/>
      <c r="WTT202" s="78"/>
      <c r="WTU202" s="78"/>
      <c r="WTV202" s="78"/>
      <c r="WTW202" s="78"/>
      <c r="WTX202" s="78"/>
      <c r="WTY202" s="78"/>
      <c r="WTZ202" s="78"/>
      <c r="WUA202" s="78"/>
      <c r="WUB202" s="78"/>
      <c r="WUC202" s="78"/>
      <c r="WUD202" s="78"/>
      <c r="WUE202" s="78"/>
      <c r="WUF202" s="78"/>
      <c r="WUG202" s="78"/>
      <c r="WUH202" s="78"/>
      <c r="WUI202" s="78"/>
      <c r="WUJ202" s="78"/>
      <c r="WUK202" s="78"/>
      <c r="WUL202" s="78"/>
      <c r="WUM202" s="78"/>
      <c r="WUN202" s="78"/>
      <c r="WUO202" s="78"/>
      <c r="WUP202" s="78"/>
      <c r="WUQ202" s="78"/>
      <c r="WUR202" s="78"/>
      <c r="WUS202" s="78"/>
      <c r="WUT202" s="78"/>
      <c r="WUU202" s="78"/>
      <c r="WUV202" s="78"/>
      <c r="WUW202" s="78"/>
      <c r="WUX202" s="78"/>
      <c r="WUY202" s="78"/>
      <c r="WUZ202" s="78"/>
      <c r="WVA202" s="78"/>
      <c r="WVB202" s="78"/>
      <c r="WVC202" s="78"/>
      <c r="WVD202" s="78"/>
      <c r="WVE202" s="78"/>
      <c r="WVF202" s="78"/>
      <c r="WVG202" s="78"/>
      <c r="WVH202" s="78"/>
      <c r="WVI202" s="78"/>
      <c r="WVJ202" s="78"/>
      <c r="WVK202" s="78"/>
      <c r="WVL202" s="78"/>
      <c r="WVM202" s="78"/>
      <c r="WVN202" s="78"/>
      <c r="WVO202" s="78"/>
      <c r="WVP202" s="78"/>
      <c r="WVQ202" s="78"/>
      <c r="WVR202" s="78"/>
      <c r="WVS202" s="78"/>
      <c r="WVT202" s="78"/>
      <c r="WVU202" s="78"/>
      <c r="WVV202" s="78"/>
      <c r="WVW202" s="78"/>
      <c r="WVX202" s="78"/>
      <c r="WVY202" s="78"/>
      <c r="WVZ202" s="78"/>
      <c r="WWA202" s="78"/>
      <c r="WWB202" s="78"/>
      <c r="WWC202" s="78"/>
      <c r="WWD202" s="78"/>
      <c r="WWE202" s="78"/>
      <c r="WWF202" s="78"/>
      <c r="WWG202" s="78"/>
      <c r="WWH202" s="78"/>
      <c r="WWI202" s="78"/>
      <c r="WWJ202" s="78"/>
      <c r="WWK202" s="78"/>
      <c r="WWL202" s="78"/>
      <c r="WWM202" s="78"/>
      <c r="WWN202" s="78"/>
      <c r="WWO202" s="78"/>
      <c r="WWP202" s="78"/>
      <c r="WWQ202" s="78"/>
      <c r="WWR202" s="78"/>
      <c r="WWS202" s="78"/>
      <c r="WWT202" s="78"/>
      <c r="WWU202" s="78"/>
      <c r="WWV202" s="78"/>
      <c r="WWW202" s="78"/>
      <c r="WWX202" s="78"/>
      <c r="WWY202" s="78"/>
      <c r="WWZ202" s="78"/>
      <c r="WXA202" s="78"/>
      <c r="WXB202" s="78"/>
      <c r="WXC202" s="78"/>
      <c r="WXD202" s="78"/>
      <c r="WXE202" s="78"/>
      <c r="WXF202" s="78"/>
      <c r="WXG202" s="78"/>
      <c r="WXH202" s="78"/>
      <c r="WXI202" s="78"/>
      <c r="WXJ202" s="78"/>
      <c r="WXK202" s="78"/>
      <c r="WXL202" s="78"/>
      <c r="WXM202" s="78"/>
      <c r="WXN202" s="78"/>
      <c r="WXO202" s="78"/>
      <c r="WXP202" s="78"/>
      <c r="WXQ202" s="78"/>
      <c r="WXR202" s="78"/>
      <c r="WXS202" s="78"/>
      <c r="WXT202" s="78"/>
      <c r="WXU202" s="78"/>
      <c r="WXV202" s="78"/>
      <c r="WXW202" s="78"/>
      <c r="WXX202" s="78"/>
      <c r="WXY202" s="78"/>
      <c r="WXZ202" s="78"/>
      <c r="WYA202" s="78"/>
      <c r="WYB202" s="78"/>
      <c r="WYC202" s="78"/>
      <c r="WYD202" s="78"/>
      <c r="WYE202" s="78"/>
      <c r="WYF202" s="78"/>
      <c r="WYG202" s="78"/>
      <c r="WYH202" s="78"/>
      <c r="WYI202" s="78"/>
      <c r="WYJ202" s="78"/>
      <c r="WYK202" s="78"/>
      <c r="WYL202" s="78"/>
      <c r="WYM202" s="78"/>
      <c r="WYN202" s="78"/>
      <c r="WYO202" s="78"/>
      <c r="WYP202" s="78"/>
      <c r="WYQ202" s="78"/>
      <c r="WYR202" s="78"/>
      <c r="WYS202" s="78"/>
      <c r="WYT202" s="78"/>
      <c r="WYU202" s="78"/>
      <c r="WYV202" s="78"/>
      <c r="WYW202" s="78"/>
      <c r="WYX202" s="78"/>
      <c r="WYY202" s="78"/>
      <c r="WYZ202" s="78"/>
      <c r="WZA202" s="78"/>
      <c r="WZB202" s="78"/>
    </row>
    <row r="203" spans="1:16226" s="112" customFormat="1" ht="20.25" hidden="1" x14ac:dyDescent="0.25">
      <c r="A203" s="176" t="s">
        <v>120</v>
      </c>
      <c r="B203" s="176"/>
      <c r="C203" s="176"/>
      <c r="D203" s="113" t="s">
        <v>4</v>
      </c>
      <c r="E203" s="107" t="s">
        <v>121</v>
      </c>
      <c r="F203" s="114" t="s">
        <v>122</v>
      </c>
      <c r="G203" s="113" t="s">
        <v>4</v>
      </c>
      <c r="H203" s="179" t="s">
        <v>100</v>
      </c>
      <c r="I203" s="179"/>
      <c r="J203" s="78"/>
      <c r="K203" s="78"/>
      <c r="L203" s="78"/>
      <c r="M203" s="78"/>
      <c r="N203" s="78"/>
      <c r="O203" s="78"/>
      <c r="P203" s="78"/>
      <c r="Q203" s="78"/>
      <c r="R203" s="78"/>
      <c r="S203" s="78"/>
      <c r="T203" s="78"/>
      <c r="U203" s="78"/>
      <c r="V203" s="78"/>
      <c r="W203" s="78"/>
      <c r="X203" s="78"/>
      <c r="Y203" s="78"/>
      <c r="Z203" s="78"/>
      <c r="AA203" s="78"/>
      <c r="EV203" s="78"/>
      <c r="EW203" s="78"/>
      <c r="EX203" s="78"/>
      <c r="EY203" s="78"/>
      <c r="EZ203" s="78"/>
      <c r="FA203" s="78"/>
      <c r="FB203" s="78"/>
      <c r="FC203" s="78"/>
      <c r="FD203" s="78"/>
      <c r="FE203" s="78"/>
      <c r="FF203" s="78"/>
      <c r="FG203" s="78"/>
      <c r="FH203" s="78"/>
      <c r="FI203" s="78"/>
      <c r="FJ203" s="78"/>
      <c r="FK203" s="78"/>
      <c r="FL203" s="78"/>
      <c r="FM203" s="78"/>
      <c r="FN203" s="78"/>
      <c r="FO203" s="78"/>
      <c r="FP203" s="78"/>
      <c r="FQ203" s="78"/>
      <c r="FR203" s="78"/>
      <c r="FS203" s="78"/>
      <c r="FT203" s="78"/>
      <c r="FU203" s="78"/>
      <c r="FV203" s="78"/>
      <c r="FW203" s="78"/>
      <c r="FX203" s="78"/>
      <c r="FY203" s="78"/>
      <c r="FZ203" s="78"/>
      <c r="GA203" s="78"/>
      <c r="GB203" s="78"/>
      <c r="GC203" s="78"/>
      <c r="GD203" s="78"/>
      <c r="GE203" s="78"/>
      <c r="GF203" s="78"/>
      <c r="GG203" s="78"/>
      <c r="GH203" s="78"/>
      <c r="GI203" s="78"/>
      <c r="GJ203" s="78"/>
      <c r="GK203" s="78"/>
      <c r="GL203" s="78"/>
      <c r="GM203" s="78"/>
      <c r="GN203" s="78"/>
      <c r="GO203" s="78"/>
      <c r="GP203" s="78"/>
      <c r="GQ203" s="78"/>
      <c r="GR203" s="78"/>
      <c r="GS203" s="78"/>
      <c r="GT203" s="78"/>
      <c r="GU203" s="78"/>
      <c r="GV203" s="78"/>
      <c r="GW203" s="78"/>
      <c r="GX203" s="78"/>
      <c r="GY203" s="78"/>
      <c r="GZ203" s="78"/>
      <c r="HA203" s="78"/>
      <c r="HB203" s="78"/>
      <c r="HC203" s="78"/>
      <c r="HD203" s="78"/>
      <c r="HE203" s="78"/>
      <c r="HF203" s="78"/>
      <c r="HG203" s="78"/>
      <c r="HH203" s="78"/>
      <c r="HI203" s="78"/>
      <c r="HJ203" s="78"/>
      <c r="HK203" s="78"/>
      <c r="HL203" s="78"/>
      <c r="HM203" s="78"/>
      <c r="HN203" s="78"/>
      <c r="HO203" s="78"/>
      <c r="HP203" s="78"/>
      <c r="HQ203" s="78"/>
      <c r="HR203" s="78"/>
      <c r="HS203" s="78"/>
      <c r="HT203" s="78"/>
      <c r="HU203" s="78"/>
      <c r="HV203" s="78"/>
      <c r="HW203" s="78"/>
      <c r="HX203" s="78"/>
      <c r="HY203" s="78"/>
      <c r="HZ203" s="78"/>
      <c r="IA203" s="78"/>
      <c r="IB203" s="78"/>
      <c r="IC203" s="78"/>
      <c r="ID203" s="78"/>
      <c r="IE203" s="78"/>
      <c r="IF203" s="78"/>
      <c r="IG203" s="78"/>
      <c r="IH203" s="78"/>
      <c r="II203" s="78"/>
      <c r="IJ203" s="78"/>
      <c r="IK203" s="78"/>
      <c r="IL203" s="78"/>
      <c r="IM203" s="78"/>
      <c r="IN203" s="78"/>
      <c r="IO203" s="78"/>
      <c r="IP203" s="78"/>
      <c r="IQ203" s="78"/>
      <c r="IR203" s="78"/>
      <c r="IS203" s="78"/>
      <c r="IT203" s="78"/>
      <c r="IU203" s="78"/>
      <c r="IV203" s="78"/>
      <c r="IW203" s="78"/>
      <c r="IX203" s="78"/>
      <c r="IY203" s="78"/>
      <c r="IZ203" s="78"/>
      <c r="JA203" s="78"/>
      <c r="JB203" s="78"/>
      <c r="JC203" s="78"/>
      <c r="JD203" s="78"/>
      <c r="JE203" s="78"/>
      <c r="JF203" s="78"/>
      <c r="JG203" s="78"/>
      <c r="JH203" s="78"/>
      <c r="JI203" s="78"/>
      <c r="JJ203" s="78"/>
      <c r="JK203" s="78"/>
      <c r="JL203" s="78"/>
      <c r="JM203" s="78"/>
      <c r="JN203" s="78"/>
      <c r="JO203" s="78"/>
      <c r="JP203" s="78"/>
      <c r="JQ203" s="78"/>
      <c r="JR203" s="78"/>
      <c r="JS203" s="78"/>
      <c r="JT203" s="78"/>
      <c r="JU203" s="78"/>
      <c r="JV203" s="78"/>
      <c r="JW203" s="78"/>
      <c r="JX203" s="78"/>
      <c r="JY203" s="78"/>
      <c r="JZ203" s="78"/>
      <c r="KA203" s="78"/>
      <c r="KB203" s="78"/>
      <c r="KC203" s="78"/>
      <c r="KD203" s="78"/>
      <c r="KE203" s="78"/>
      <c r="KF203" s="78"/>
      <c r="KG203" s="78"/>
      <c r="KH203" s="78"/>
      <c r="KI203" s="78"/>
      <c r="KJ203" s="78"/>
      <c r="KK203" s="78"/>
      <c r="KL203" s="78"/>
      <c r="KM203" s="78"/>
      <c r="KN203" s="78"/>
      <c r="KO203" s="78"/>
      <c r="KP203" s="78"/>
      <c r="KQ203" s="78"/>
      <c r="KR203" s="78"/>
      <c r="KS203" s="78"/>
      <c r="KT203" s="78"/>
      <c r="KU203" s="78"/>
      <c r="KV203" s="78"/>
      <c r="KW203" s="78"/>
      <c r="KX203" s="78"/>
      <c r="KY203" s="78"/>
      <c r="KZ203" s="78"/>
      <c r="LA203" s="78"/>
      <c r="LB203" s="78"/>
      <c r="LC203" s="78"/>
      <c r="LD203" s="78"/>
      <c r="LE203" s="78"/>
      <c r="LF203" s="78"/>
      <c r="LG203" s="78"/>
      <c r="LH203" s="78"/>
      <c r="LI203" s="78"/>
      <c r="LJ203" s="78"/>
      <c r="LK203" s="78"/>
      <c r="LL203" s="78"/>
      <c r="LM203" s="78"/>
      <c r="LN203" s="78"/>
      <c r="LO203" s="78"/>
      <c r="LP203" s="78"/>
      <c r="LQ203" s="78"/>
      <c r="LR203" s="78"/>
      <c r="LS203" s="78"/>
      <c r="LT203" s="78"/>
      <c r="LU203" s="78"/>
      <c r="LV203" s="78"/>
      <c r="LW203" s="78"/>
      <c r="LX203" s="78"/>
      <c r="LY203" s="78"/>
      <c r="LZ203" s="78"/>
      <c r="MA203" s="78"/>
      <c r="MB203" s="78"/>
      <c r="MC203" s="78"/>
      <c r="MD203" s="78"/>
      <c r="ME203" s="78"/>
      <c r="MF203" s="78"/>
      <c r="MG203" s="78"/>
      <c r="MH203" s="78"/>
      <c r="MI203" s="78"/>
      <c r="MJ203" s="78"/>
      <c r="MK203" s="78"/>
      <c r="ML203" s="78"/>
      <c r="MM203" s="78"/>
      <c r="MN203" s="78"/>
      <c r="MO203" s="78"/>
      <c r="MP203" s="78"/>
      <c r="MQ203" s="78"/>
      <c r="MR203" s="78"/>
      <c r="MS203" s="78"/>
      <c r="MT203" s="78"/>
      <c r="MU203" s="78"/>
      <c r="MV203" s="78"/>
      <c r="MW203" s="78"/>
      <c r="MX203" s="78"/>
      <c r="MY203" s="78"/>
      <c r="MZ203" s="78"/>
      <c r="NA203" s="78"/>
      <c r="NB203" s="78"/>
      <c r="NC203" s="78"/>
      <c r="ND203" s="78"/>
      <c r="NE203" s="78"/>
      <c r="NF203" s="78"/>
      <c r="NG203" s="78"/>
      <c r="NH203" s="78"/>
      <c r="NI203" s="78"/>
      <c r="NJ203" s="78"/>
      <c r="NK203" s="78"/>
      <c r="NL203" s="78"/>
      <c r="NM203" s="78"/>
      <c r="NN203" s="78"/>
      <c r="NO203" s="78"/>
      <c r="NP203" s="78"/>
      <c r="NQ203" s="78"/>
      <c r="NR203" s="78"/>
      <c r="NS203" s="78"/>
      <c r="NT203" s="78"/>
      <c r="NU203" s="78"/>
      <c r="NV203" s="78"/>
      <c r="NW203" s="78"/>
      <c r="NX203" s="78"/>
      <c r="NY203" s="78"/>
      <c r="NZ203" s="78"/>
      <c r="OA203" s="78"/>
      <c r="OB203" s="78"/>
      <c r="OC203" s="78"/>
      <c r="OD203" s="78"/>
      <c r="OE203" s="78"/>
      <c r="OF203" s="78"/>
      <c r="OG203" s="78"/>
      <c r="OH203" s="78"/>
      <c r="OI203" s="78"/>
      <c r="OJ203" s="78"/>
      <c r="OK203" s="78"/>
      <c r="OL203" s="78"/>
      <c r="OM203" s="78"/>
      <c r="ON203" s="78"/>
      <c r="OO203" s="78"/>
      <c r="OP203" s="78"/>
      <c r="OQ203" s="78"/>
      <c r="OR203" s="78"/>
      <c r="OS203" s="78"/>
      <c r="OT203" s="78"/>
      <c r="OU203" s="78"/>
      <c r="OV203" s="78"/>
      <c r="OW203" s="78"/>
      <c r="OX203" s="78"/>
      <c r="OY203" s="78"/>
      <c r="OZ203" s="78"/>
      <c r="PA203" s="78"/>
      <c r="PB203" s="78"/>
      <c r="PC203" s="78"/>
      <c r="PD203" s="78"/>
      <c r="PE203" s="78"/>
      <c r="PF203" s="78"/>
      <c r="PG203" s="78"/>
      <c r="PH203" s="78"/>
      <c r="PI203" s="78"/>
      <c r="PJ203" s="78"/>
      <c r="PK203" s="78"/>
      <c r="PL203" s="78"/>
      <c r="PM203" s="78"/>
      <c r="PN203" s="78"/>
      <c r="PO203" s="78"/>
      <c r="PP203" s="78"/>
      <c r="PQ203" s="78"/>
      <c r="PR203" s="78"/>
      <c r="PS203" s="78"/>
      <c r="PT203" s="78"/>
      <c r="PU203" s="78"/>
      <c r="PV203" s="78"/>
      <c r="PW203" s="78"/>
      <c r="PX203" s="78"/>
      <c r="PY203" s="78"/>
      <c r="PZ203" s="78"/>
      <c r="QA203" s="78"/>
      <c r="QB203" s="78"/>
      <c r="QC203" s="78"/>
      <c r="QD203" s="78"/>
      <c r="QE203" s="78"/>
      <c r="QF203" s="78"/>
      <c r="QG203" s="78"/>
      <c r="QH203" s="78"/>
      <c r="QI203" s="78"/>
      <c r="QJ203" s="78"/>
      <c r="QK203" s="78"/>
      <c r="QL203" s="78"/>
      <c r="QM203" s="78"/>
      <c r="QN203" s="78"/>
      <c r="QO203" s="78"/>
      <c r="QP203" s="78"/>
      <c r="QQ203" s="78"/>
      <c r="QR203" s="78"/>
      <c r="QS203" s="78"/>
      <c r="QT203" s="78"/>
      <c r="QU203" s="78"/>
      <c r="QV203" s="78"/>
      <c r="QW203" s="78"/>
      <c r="QX203" s="78"/>
      <c r="QY203" s="78"/>
      <c r="QZ203" s="78"/>
      <c r="RA203" s="78"/>
      <c r="RB203" s="78"/>
      <c r="RC203" s="78"/>
      <c r="RD203" s="78"/>
      <c r="RE203" s="78"/>
      <c r="RF203" s="78"/>
      <c r="RG203" s="78"/>
      <c r="RH203" s="78"/>
      <c r="RI203" s="78"/>
      <c r="RJ203" s="78"/>
      <c r="RK203" s="78"/>
      <c r="RL203" s="78"/>
      <c r="RM203" s="78"/>
      <c r="RN203" s="78"/>
      <c r="RO203" s="78"/>
      <c r="RP203" s="78"/>
      <c r="RQ203" s="78"/>
      <c r="RR203" s="78"/>
      <c r="RS203" s="78"/>
      <c r="RT203" s="78"/>
      <c r="RU203" s="78"/>
      <c r="RV203" s="78"/>
      <c r="RW203" s="78"/>
      <c r="RX203" s="78"/>
      <c r="RY203" s="78"/>
      <c r="RZ203" s="78"/>
      <c r="SA203" s="78"/>
      <c r="SB203" s="78"/>
      <c r="SC203" s="78"/>
      <c r="SD203" s="78"/>
      <c r="SE203" s="78"/>
      <c r="SF203" s="78"/>
      <c r="SG203" s="78"/>
      <c r="SH203" s="78"/>
      <c r="SI203" s="78"/>
      <c r="SJ203" s="78"/>
      <c r="SK203" s="78"/>
      <c r="SL203" s="78"/>
      <c r="SM203" s="78"/>
      <c r="SN203" s="78"/>
      <c r="SO203" s="78"/>
      <c r="SP203" s="78"/>
      <c r="SQ203" s="78"/>
      <c r="SR203" s="78"/>
      <c r="SS203" s="78"/>
      <c r="ST203" s="78"/>
      <c r="SU203" s="78"/>
      <c r="SV203" s="78"/>
      <c r="SW203" s="78"/>
      <c r="SX203" s="78"/>
      <c r="SY203" s="78"/>
      <c r="SZ203" s="78"/>
      <c r="TA203" s="78"/>
      <c r="TB203" s="78"/>
      <c r="TC203" s="78"/>
      <c r="TD203" s="78"/>
      <c r="TE203" s="78"/>
      <c r="TF203" s="78"/>
      <c r="TG203" s="78"/>
      <c r="TH203" s="78"/>
      <c r="TI203" s="78"/>
      <c r="TJ203" s="78"/>
      <c r="TK203" s="78"/>
      <c r="TL203" s="78"/>
      <c r="TM203" s="78"/>
      <c r="TN203" s="78"/>
      <c r="TO203" s="78"/>
      <c r="TP203" s="78"/>
      <c r="TQ203" s="78"/>
      <c r="TR203" s="78"/>
      <c r="TS203" s="78"/>
      <c r="TT203" s="78"/>
      <c r="TU203" s="78"/>
      <c r="TV203" s="78"/>
      <c r="TW203" s="78"/>
      <c r="TX203" s="78"/>
      <c r="TY203" s="78"/>
      <c r="TZ203" s="78"/>
      <c r="UA203" s="78"/>
      <c r="UB203" s="78"/>
      <c r="UC203" s="78"/>
      <c r="UD203" s="78"/>
      <c r="UE203" s="78"/>
      <c r="UF203" s="78"/>
      <c r="UG203" s="78"/>
      <c r="UH203" s="78"/>
      <c r="UI203" s="78"/>
      <c r="UJ203" s="78"/>
      <c r="UK203" s="78"/>
      <c r="UL203" s="78"/>
      <c r="UM203" s="78"/>
      <c r="UN203" s="78"/>
      <c r="UO203" s="78"/>
      <c r="UP203" s="78"/>
      <c r="UQ203" s="78"/>
      <c r="UR203" s="78"/>
      <c r="US203" s="78"/>
      <c r="UT203" s="78"/>
      <c r="UU203" s="78"/>
      <c r="UV203" s="78"/>
      <c r="UW203" s="78"/>
      <c r="UX203" s="78"/>
      <c r="UY203" s="78"/>
      <c r="UZ203" s="78"/>
      <c r="VA203" s="78"/>
      <c r="VB203" s="78"/>
      <c r="VC203" s="78"/>
      <c r="VD203" s="78"/>
      <c r="VE203" s="78"/>
      <c r="VF203" s="78"/>
      <c r="VG203" s="78"/>
      <c r="VH203" s="78"/>
      <c r="VI203" s="78"/>
      <c r="VJ203" s="78"/>
      <c r="VK203" s="78"/>
      <c r="VL203" s="78"/>
      <c r="VM203" s="78"/>
      <c r="VN203" s="78"/>
      <c r="VO203" s="78"/>
      <c r="VP203" s="78"/>
      <c r="VQ203" s="78"/>
      <c r="VR203" s="78"/>
      <c r="VS203" s="78"/>
      <c r="VT203" s="78"/>
      <c r="VU203" s="78"/>
      <c r="VV203" s="78"/>
      <c r="VW203" s="78"/>
      <c r="VX203" s="78"/>
      <c r="VY203" s="78"/>
      <c r="VZ203" s="78"/>
      <c r="WA203" s="78"/>
      <c r="WB203" s="78"/>
      <c r="WC203" s="78"/>
      <c r="WD203" s="78"/>
      <c r="WE203" s="78"/>
      <c r="WF203" s="78"/>
      <c r="WG203" s="78"/>
      <c r="WH203" s="78"/>
      <c r="WI203" s="78"/>
      <c r="WJ203" s="78"/>
      <c r="WK203" s="78"/>
      <c r="WL203" s="78"/>
      <c r="WM203" s="78"/>
      <c r="WN203" s="78"/>
      <c r="WO203" s="78"/>
      <c r="WP203" s="78"/>
      <c r="WQ203" s="78"/>
      <c r="WR203" s="78"/>
      <c r="WS203" s="78"/>
      <c r="WT203" s="78"/>
      <c r="WU203" s="78"/>
      <c r="WV203" s="78"/>
      <c r="WW203" s="78"/>
      <c r="WX203" s="78"/>
      <c r="WY203" s="78"/>
      <c r="WZ203" s="78"/>
      <c r="XA203" s="78"/>
      <c r="XB203" s="78"/>
      <c r="XC203" s="78"/>
      <c r="XD203" s="78"/>
      <c r="XE203" s="78"/>
      <c r="XF203" s="78"/>
      <c r="XG203" s="78"/>
      <c r="XH203" s="78"/>
      <c r="XI203" s="78"/>
      <c r="XJ203" s="78"/>
      <c r="XK203" s="78"/>
      <c r="XL203" s="78"/>
      <c r="XM203" s="78"/>
      <c r="XN203" s="78"/>
      <c r="XO203" s="78"/>
      <c r="XP203" s="78"/>
      <c r="XQ203" s="78"/>
      <c r="XR203" s="78"/>
      <c r="XS203" s="78"/>
      <c r="XT203" s="78"/>
      <c r="XU203" s="78"/>
      <c r="XV203" s="78"/>
      <c r="XW203" s="78"/>
      <c r="XX203" s="78"/>
      <c r="XY203" s="78"/>
      <c r="XZ203" s="78"/>
      <c r="YA203" s="78"/>
      <c r="YB203" s="78"/>
      <c r="YC203" s="78"/>
      <c r="YD203" s="78"/>
      <c r="YE203" s="78"/>
      <c r="YF203" s="78"/>
      <c r="YG203" s="78"/>
      <c r="YH203" s="78"/>
      <c r="YI203" s="78"/>
      <c r="YJ203" s="78"/>
      <c r="YK203" s="78"/>
      <c r="YL203" s="78"/>
      <c r="YM203" s="78"/>
      <c r="YN203" s="78"/>
      <c r="YO203" s="78"/>
      <c r="YP203" s="78"/>
      <c r="YQ203" s="78"/>
      <c r="YR203" s="78"/>
      <c r="YS203" s="78"/>
      <c r="YT203" s="78"/>
      <c r="YU203" s="78"/>
      <c r="YV203" s="78"/>
      <c r="YW203" s="78"/>
      <c r="YX203" s="78"/>
      <c r="YY203" s="78"/>
      <c r="YZ203" s="78"/>
      <c r="ZA203" s="78"/>
      <c r="ZB203" s="78"/>
      <c r="ZC203" s="78"/>
      <c r="ZD203" s="78"/>
      <c r="ZE203" s="78"/>
      <c r="ZF203" s="78"/>
      <c r="ZG203" s="78"/>
      <c r="ZH203" s="78"/>
      <c r="ZI203" s="78"/>
      <c r="ZJ203" s="78"/>
      <c r="ZK203" s="78"/>
      <c r="ZL203" s="78"/>
      <c r="ZM203" s="78"/>
      <c r="ZN203" s="78"/>
      <c r="ZO203" s="78"/>
      <c r="ZP203" s="78"/>
      <c r="ZQ203" s="78"/>
      <c r="ZR203" s="78"/>
      <c r="ZS203" s="78"/>
      <c r="ZT203" s="78"/>
      <c r="ZU203" s="78"/>
      <c r="ZV203" s="78"/>
      <c r="ZW203" s="78"/>
      <c r="ZX203" s="78"/>
      <c r="ZY203" s="78"/>
      <c r="ZZ203" s="78"/>
      <c r="AAA203" s="78"/>
      <c r="AAB203" s="78"/>
      <c r="AAC203" s="78"/>
      <c r="AAD203" s="78"/>
      <c r="AAE203" s="78"/>
      <c r="AAF203" s="78"/>
      <c r="AAG203" s="78"/>
      <c r="AAH203" s="78"/>
      <c r="AAI203" s="78"/>
      <c r="AAJ203" s="78"/>
      <c r="AAK203" s="78"/>
      <c r="AAL203" s="78"/>
      <c r="AAM203" s="78"/>
      <c r="AAN203" s="78"/>
      <c r="AAO203" s="78"/>
      <c r="AAP203" s="78"/>
      <c r="AAQ203" s="78"/>
      <c r="AAR203" s="78"/>
      <c r="AAS203" s="78"/>
      <c r="AAT203" s="78"/>
      <c r="AAU203" s="78"/>
      <c r="AAV203" s="78"/>
      <c r="AAW203" s="78"/>
      <c r="AAX203" s="78"/>
      <c r="AAY203" s="78"/>
      <c r="AAZ203" s="78"/>
      <c r="ABA203" s="78"/>
      <c r="ABB203" s="78"/>
      <c r="ABC203" s="78"/>
      <c r="ABD203" s="78"/>
      <c r="ABE203" s="78"/>
      <c r="ABF203" s="78"/>
      <c r="ABG203" s="78"/>
      <c r="ABH203" s="78"/>
      <c r="ABI203" s="78"/>
      <c r="ABJ203" s="78"/>
      <c r="ABK203" s="78"/>
      <c r="ABL203" s="78"/>
      <c r="ABM203" s="78"/>
      <c r="ABN203" s="78"/>
      <c r="ABO203" s="78"/>
      <c r="ABP203" s="78"/>
      <c r="ABQ203" s="78"/>
      <c r="ABR203" s="78"/>
      <c r="ABS203" s="78"/>
      <c r="ABT203" s="78"/>
      <c r="ABU203" s="78"/>
      <c r="ABV203" s="78"/>
      <c r="ABW203" s="78"/>
      <c r="ABX203" s="78"/>
      <c r="ABY203" s="78"/>
      <c r="ABZ203" s="78"/>
      <c r="ACA203" s="78"/>
      <c r="ACB203" s="78"/>
      <c r="ACC203" s="78"/>
      <c r="ACD203" s="78"/>
      <c r="ACE203" s="78"/>
      <c r="ACF203" s="78"/>
      <c r="ACG203" s="78"/>
      <c r="ACH203" s="78"/>
      <c r="ACI203" s="78"/>
      <c r="ACJ203" s="78"/>
      <c r="ACK203" s="78"/>
      <c r="ACL203" s="78"/>
      <c r="ACM203" s="78"/>
      <c r="ACN203" s="78"/>
      <c r="ACO203" s="78"/>
      <c r="ACP203" s="78"/>
      <c r="ACQ203" s="78"/>
      <c r="ACR203" s="78"/>
      <c r="ACS203" s="78"/>
      <c r="ACT203" s="78"/>
      <c r="ACU203" s="78"/>
      <c r="ACV203" s="78"/>
      <c r="ACW203" s="78"/>
      <c r="ACX203" s="78"/>
      <c r="ACY203" s="78"/>
      <c r="ACZ203" s="78"/>
      <c r="ADA203" s="78"/>
      <c r="ADB203" s="78"/>
      <c r="ADC203" s="78"/>
      <c r="ADD203" s="78"/>
      <c r="ADE203" s="78"/>
      <c r="ADF203" s="78"/>
      <c r="ADG203" s="78"/>
      <c r="ADH203" s="78"/>
      <c r="ADI203" s="78"/>
      <c r="ADJ203" s="78"/>
      <c r="ADK203" s="78"/>
      <c r="ADL203" s="78"/>
      <c r="ADM203" s="78"/>
      <c r="ADN203" s="78"/>
      <c r="ADO203" s="78"/>
      <c r="ADP203" s="78"/>
      <c r="ADQ203" s="78"/>
      <c r="ADR203" s="78"/>
      <c r="ADS203" s="78"/>
      <c r="ADT203" s="78"/>
      <c r="ADU203" s="78"/>
      <c r="ADV203" s="78"/>
      <c r="ADW203" s="78"/>
      <c r="ADX203" s="78"/>
      <c r="ADY203" s="78"/>
      <c r="ADZ203" s="78"/>
      <c r="AEA203" s="78"/>
      <c r="AEB203" s="78"/>
      <c r="AEC203" s="78"/>
      <c r="AED203" s="78"/>
      <c r="AEE203" s="78"/>
      <c r="AEF203" s="78"/>
      <c r="AEG203" s="78"/>
      <c r="AEH203" s="78"/>
      <c r="AEI203" s="78"/>
      <c r="AEJ203" s="78"/>
      <c r="AEK203" s="78"/>
      <c r="AEL203" s="78"/>
      <c r="AEM203" s="78"/>
      <c r="AEN203" s="78"/>
      <c r="AEO203" s="78"/>
      <c r="AEP203" s="78"/>
      <c r="AEQ203" s="78"/>
      <c r="AER203" s="78"/>
      <c r="AES203" s="78"/>
      <c r="AET203" s="78"/>
      <c r="AEU203" s="78"/>
      <c r="AEV203" s="78"/>
      <c r="AEW203" s="78"/>
      <c r="AEX203" s="78"/>
      <c r="AEY203" s="78"/>
      <c r="AEZ203" s="78"/>
      <c r="AFA203" s="78"/>
      <c r="AFB203" s="78"/>
      <c r="AFC203" s="78"/>
      <c r="AFD203" s="78"/>
      <c r="AFE203" s="78"/>
      <c r="AFF203" s="78"/>
      <c r="AFG203" s="78"/>
      <c r="AFH203" s="78"/>
      <c r="AFI203" s="78"/>
      <c r="AFJ203" s="78"/>
      <c r="AFK203" s="78"/>
      <c r="AFL203" s="78"/>
      <c r="AFM203" s="78"/>
      <c r="AFN203" s="78"/>
      <c r="AFO203" s="78"/>
      <c r="AFP203" s="78"/>
      <c r="AFQ203" s="78"/>
      <c r="AFR203" s="78"/>
      <c r="AFS203" s="78"/>
      <c r="AFT203" s="78"/>
      <c r="AFU203" s="78"/>
      <c r="AFV203" s="78"/>
      <c r="AFW203" s="78"/>
      <c r="AFX203" s="78"/>
      <c r="AFY203" s="78"/>
      <c r="AFZ203" s="78"/>
      <c r="AGA203" s="78"/>
      <c r="AGB203" s="78"/>
      <c r="AGC203" s="78"/>
      <c r="AGD203" s="78"/>
      <c r="AGE203" s="78"/>
      <c r="AGF203" s="78"/>
      <c r="AGG203" s="78"/>
      <c r="AGH203" s="78"/>
      <c r="AGI203" s="78"/>
      <c r="AGJ203" s="78"/>
      <c r="AGK203" s="78"/>
      <c r="AGL203" s="78"/>
      <c r="AGM203" s="78"/>
      <c r="AGN203" s="78"/>
      <c r="AGO203" s="78"/>
      <c r="AGP203" s="78"/>
      <c r="AGQ203" s="78"/>
      <c r="AGR203" s="78"/>
      <c r="AGS203" s="78"/>
      <c r="AGT203" s="78"/>
      <c r="AGU203" s="78"/>
      <c r="AGV203" s="78"/>
      <c r="AGW203" s="78"/>
      <c r="AGX203" s="78"/>
      <c r="AGY203" s="78"/>
      <c r="AGZ203" s="78"/>
      <c r="AHA203" s="78"/>
      <c r="AHB203" s="78"/>
      <c r="AHC203" s="78"/>
      <c r="AHD203" s="78"/>
      <c r="AHE203" s="78"/>
      <c r="AHF203" s="78"/>
      <c r="AHG203" s="78"/>
      <c r="AHH203" s="78"/>
      <c r="AHI203" s="78"/>
      <c r="AHJ203" s="78"/>
      <c r="AHK203" s="78"/>
      <c r="AHL203" s="78"/>
      <c r="AHM203" s="78"/>
      <c r="AHN203" s="78"/>
      <c r="AHO203" s="78"/>
      <c r="AHP203" s="78"/>
      <c r="AHQ203" s="78"/>
      <c r="AHR203" s="78"/>
      <c r="AHS203" s="78"/>
      <c r="AHT203" s="78"/>
      <c r="AHU203" s="78"/>
      <c r="AHV203" s="78"/>
      <c r="AHW203" s="78"/>
      <c r="AHX203" s="78"/>
      <c r="AHY203" s="78"/>
      <c r="AHZ203" s="78"/>
      <c r="AIA203" s="78"/>
      <c r="AIB203" s="78"/>
      <c r="AIC203" s="78"/>
      <c r="AID203" s="78"/>
      <c r="AIE203" s="78"/>
      <c r="AIF203" s="78"/>
      <c r="AIG203" s="78"/>
      <c r="AIH203" s="78"/>
      <c r="AII203" s="78"/>
      <c r="AIJ203" s="78"/>
      <c r="AIK203" s="78"/>
      <c r="AIL203" s="78"/>
      <c r="AIM203" s="78"/>
      <c r="AIN203" s="78"/>
      <c r="AIO203" s="78"/>
      <c r="AIP203" s="78"/>
      <c r="AIQ203" s="78"/>
      <c r="AIR203" s="78"/>
      <c r="AIS203" s="78"/>
      <c r="AIT203" s="78"/>
      <c r="AIU203" s="78"/>
      <c r="AIV203" s="78"/>
      <c r="AIW203" s="78"/>
      <c r="AIX203" s="78"/>
      <c r="AIY203" s="78"/>
      <c r="AIZ203" s="78"/>
      <c r="AJA203" s="78"/>
      <c r="AJB203" s="78"/>
      <c r="AJC203" s="78"/>
      <c r="AJD203" s="78"/>
      <c r="AJE203" s="78"/>
      <c r="AJF203" s="78"/>
      <c r="AJG203" s="78"/>
      <c r="AJH203" s="78"/>
      <c r="AJI203" s="78"/>
      <c r="AJJ203" s="78"/>
      <c r="AJK203" s="78"/>
      <c r="AJL203" s="78"/>
      <c r="AJM203" s="78"/>
      <c r="AJN203" s="78"/>
      <c r="AJO203" s="78"/>
      <c r="AJP203" s="78"/>
      <c r="AJQ203" s="78"/>
      <c r="AJR203" s="78"/>
      <c r="AJS203" s="78"/>
      <c r="AJT203" s="78"/>
      <c r="AJU203" s="78"/>
      <c r="AJV203" s="78"/>
      <c r="AJW203" s="78"/>
      <c r="AJX203" s="78"/>
      <c r="AJY203" s="78"/>
      <c r="AJZ203" s="78"/>
      <c r="AKA203" s="78"/>
      <c r="AKB203" s="78"/>
      <c r="AKC203" s="78"/>
      <c r="AKD203" s="78"/>
      <c r="AKE203" s="78"/>
      <c r="AKF203" s="78"/>
      <c r="AKG203" s="78"/>
      <c r="AKH203" s="78"/>
      <c r="AKI203" s="78"/>
      <c r="AKJ203" s="78"/>
      <c r="AKK203" s="78"/>
      <c r="AKL203" s="78"/>
      <c r="AKM203" s="78"/>
      <c r="AKN203" s="78"/>
      <c r="AKO203" s="78"/>
      <c r="AKP203" s="78"/>
      <c r="AKQ203" s="78"/>
      <c r="AKR203" s="78"/>
      <c r="AKS203" s="78"/>
      <c r="AKT203" s="78"/>
      <c r="AKU203" s="78"/>
      <c r="AKV203" s="78"/>
      <c r="AKW203" s="78"/>
      <c r="AKX203" s="78"/>
      <c r="AKY203" s="78"/>
      <c r="AKZ203" s="78"/>
      <c r="ALA203" s="78"/>
      <c r="ALB203" s="78"/>
      <c r="ALC203" s="78"/>
      <c r="ALD203" s="78"/>
      <c r="ALE203" s="78"/>
      <c r="ALF203" s="78"/>
      <c r="ALG203" s="78"/>
      <c r="ALH203" s="78"/>
      <c r="ALI203" s="78"/>
      <c r="ALJ203" s="78"/>
      <c r="ALK203" s="78"/>
      <c r="ALL203" s="78"/>
      <c r="ALM203" s="78"/>
      <c r="ALN203" s="78"/>
      <c r="ALO203" s="78"/>
      <c r="ALP203" s="78"/>
      <c r="ALQ203" s="78"/>
      <c r="ALR203" s="78"/>
      <c r="ALS203" s="78"/>
      <c r="ALT203" s="78"/>
      <c r="ALU203" s="78"/>
      <c r="ALV203" s="78"/>
      <c r="ALW203" s="78"/>
      <c r="ALX203" s="78"/>
      <c r="ALY203" s="78"/>
      <c r="ALZ203" s="78"/>
      <c r="AMA203" s="78"/>
      <c r="AMB203" s="78"/>
      <c r="AMC203" s="78"/>
      <c r="AMD203" s="78"/>
      <c r="AME203" s="78"/>
      <c r="AMF203" s="78"/>
      <c r="AMG203" s="78"/>
      <c r="AMH203" s="78"/>
      <c r="AMI203" s="78"/>
      <c r="AMJ203" s="78"/>
      <c r="AMK203" s="78"/>
      <c r="AML203" s="78"/>
      <c r="AMM203" s="78"/>
      <c r="AMN203" s="78"/>
      <c r="AMO203" s="78"/>
      <c r="AMP203" s="78"/>
      <c r="AMQ203" s="78"/>
      <c r="AMR203" s="78"/>
      <c r="AMS203" s="78"/>
      <c r="AMT203" s="78"/>
      <c r="AMU203" s="78"/>
      <c r="AMV203" s="78"/>
      <c r="AMW203" s="78"/>
      <c r="AMX203" s="78"/>
      <c r="AMY203" s="78"/>
      <c r="AMZ203" s="78"/>
      <c r="ANA203" s="78"/>
      <c r="ANB203" s="78"/>
      <c r="ANC203" s="78"/>
      <c r="AND203" s="78"/>
      <c r="ANE203" s="78"/>
      <c r="ANF203" s="78"/>
      <c r="ANG203" s="78"/>
      <c r="ANH203" s="78"/>
      <c r="ANI203" s="78"/>
      <c r="ANJ203" s="78"/>
      <c r="ANK203" s="78"/>
      <c r="ANL203" s="78"/>
      <c r="ANM203" s="78"/>
      <c r="ANN203" s="78"/>
      <c r="ANO203" s="78"/>
      <c r="ANP203" s="78"/>
      <c r="ANQ203" s="78"/>
      <c r="ANR203" s="78"/>
      <c r="ANS203" s="78"/>
      <c r="ANT203" s="78"/>
      <c r="ANU203" s="78"/>
      <c r="ANV203" s="78"/>
      <c r="ANW203" s="78"/>
      <c r="ANX203" s="78"/>
      <c r="ANY203" s="78"/>
      <c r="ANZ203" s="78"/>
      <c r="AOA203" s="78"/>
      <c r="AOB203" s="78"/>
      <c r="AOC203" s="78"/>
      <c r="AOD203" s="78"/>
      <c r="AOE203" s="78"/>
      <c r="AOF203" s="78"/>
      <c r="AOG203" s="78"/>
      <c r="AOH203" s="78"/>
      <c r="AOI203" s="78"/>
      <c r="AOJ203" s="78"/>
      <c r="AOK203" s="78"/>
      <c r="AOL203" s="78"/>
      <c r="AOM203" s="78"/>
      <c r="AON203" s="78"/>
      <c r="AOO203" s="78"/>
      <c r="AOP203" s="78"/>
      <c r="AOQ203" s="78"/>
      <c r="AOR203" s="78"/>
      <c r="AOS203" s="78"/>
      <c r="AOT203" s="78"/>
      <c r="AOU203" s="78"/>
      <c r="AOV203" s="78"/>
      <c r="AOW203" s="78"/>
      <c r="AOX203" s="78"/>
      <c r="AOY203" s="78"/>
      <c r="AOZ203" s="78"/>
      <c r="APA203" s="78"/>
      <c r="APB203" s="78"/>
      <c r="APC203" s="78"/>
      <c r="APD203" s="78"/>
      <c r="APE203" s="78"/>
      <c r="APF203" s="78"/>
      <c r="APG203" s="78"/>
      <c r="APH203" s="78"/>
      <c r="API203" s="78"/>
      <c r="APJ203" s="78"/>
      <c r="APK203" s="78"/>
      <c r="APL203" s="78"/>
      <c r="APM203" s="78"/>
      <c r="APN203" s="78"/>
      <c r="APO203" s="78"/>
      <c r="APP203" s="78"/>
      <c r="APQ203" s="78"/>
      <c r="APR203" s="78"/>
      <c r="APS203" s="78"/>
      <c r="APT203" s="78"/>
      <c r="APU203" s="78"/>
      <c r="APV203" s="78"/>
      <c r="APW203" s="78"/>
      <c r="APX203" s="78"/>
      <c r="APY203" s="78"/>
      <c r="APZ203" s="78"/>
      <c r="AQA203" s="78"/>
      <c r="AQB203" s="78"/>
      <c r="AQC203" s="78"/>
      <c r="AQD203" s="78"/>
      <c r="AQE203" s="78"/>
      <c r="AQF203" s="78"/>
      <c r="AQG203" s="78"/>
      <c r="AQH203" s="78"/>
      <c r="AQI203" s="78"/>
      <c r="AQJ203" s="78"/>
      <c r="AQK203" s="78"/>
      <c r="AQL203" s="78"/>
      <c r="AQM203" s="78"/>
      <c r="AQN203" s="78"/>
      <c r="AQO203" s="78"/>
      <c r="AQP203" s="78"/>
      <c r="AQQ203" s="78"/>
      <c r="AQR203" s="78"/>
      <c r="AQS203" s="78"/>
      <c r="AQT203" s="78"/>
      <c r="AQU203" s="78"/>
      <c r="AQV203" s="78"/>
      <c r="AQW203" s="78"/>
      <c r="AQX203" s="78"/>
      <c r="AQY203" s="78"/>
      <c r="AQZ203" s="78"/>
      <c r="ARA203" s="78"/>
      <c r="ARB203" s="78"/>
      <c r="ARC203" s="78"/>
      <c r="ARD203" s="78"/>
      <c r="ARE203" s="78"/>
      <c r="ARF203" s="78"/>
      <c r="ARG203" s="78"/>
      <c r="ARH203" s="78"/>
      <c r="ARI203" s="78"/>
      <c r="ARJ203" s="78"/>
      <c r="ARK203" s="78"/>
      <c r="ARL203" s="78"/>
      <c r="ARM203" s="78"/>
      <c r="ARN203" s="78"/>
      <c r="ARO203" s="78"/>
      <c r="ARP203" s="78"/>
      <c r="ARQ203" s="78"/>
      <c r="ARR203" s="78"/>
      <c r="ARS203" s="78"/>
      <c r="ART203" s="78"/>
      <c r="ARU203" s="78"/>
      <c r="ARV203" s="78"/>
      <c r="ARW203" s="78"/>
      <c r="ARX203" s="78"/>
      <c r="ARY203" s="78"/>
      <c r="ARZ203" s="78"/>
      <c r="ASA203" s="78"/>
      <c r="ASB203" s="78"/>
      <c r="ASC203" s="78"/>
      <c r="ASD203" s="78"/>
      <c r="ASE203" s="78"/>
      <c r="ASF203" s="78"/>
      <c r="ASG203" s="78"/>
      <c r="ASH203" s="78"/>
      <c r="ASI203" s="78"/>
      <c r="ASJ203" s="78"/>
      <c r="ASK203" s="78"/>
      <c r="ASL203" s="78"/>
      <c r="ASM203" s="78"/>
      <c r="ASN203" s="78"/>
      <c r="ASO203" s="78"/>
      <c r="ASP203" s="78"/>
      <c r="ASQ203" s="78"/>
      <c r="ASR203" s="78"/>
      <c r="ASS203" s="78"/>
      <c r="AST203" s="78"/>
      <c r="ASU203" s="78"/>
      <c r="ASV203" s="78"/>
      <c r="ASW203" s="78"/>
      <c r="ASX203" s="78"/>
      <c r="ASY203" s="78"/>
      <c r="ASZ203" s="78"/>
      <c r="ATA203" s="78"/>
      <c r="ATB203" s="78"/>
      <c r="ATC203" s="78"/>
      <c r="ATD203" s="78"/>
      <c r="ATE203" s="78"/>
      <c r="ATF203" s="78"/>
      <c r="ATG203" s="78"/>
      <c r="ATH203" s="78"/>
      <c r="ATI203" s="78"/>
      <c r="ATJ203" s="78"/>
      <c r="ATK203" s="78"/>
      <c r="ATL203" s="78"/>
      <c r="ATM203" s="78"/>
      <c r="ATN203" s="78"/>
      <c r="ATO203" s="78"/>
      <c r="ATP203" s="78"/>
      <c r="ATQ203" s="78"/>
      <c r="ATR203" s="78"/>
      <c r="ATS203" s="78"/>
      <c r="ATT203" s="78"/>
      <c r="ATU203" s="78"/>
      <c r="ATV203" s="78"/>
      <c r="ATW203" s="78"/>
      <c r="ATX203" s="78"/>
      <c r="ATY203" s="78"/>
      <c r="ATZ203" s="78"/>
      <c r="AUA203" s="78"/>
      <c r="AUB203" s="78"/>
      <c r="AUC203" s="78"/>
      <c r="AUD203" s="78"/>
      <c r="AUE203" s="78"/>
      <c r="AUF203" s="78"/>
      <c r="AUG203" s="78"/>
      <c r="AUH203" s="78"/>
      <c r="AUI203" s="78"/>
      <c r="AUJ203" s="78"/>
      <c r="AUK203" s="78"/>
      <c r="AUL203" s="78"/>
      <c r="AUM203" s="78"/>
      <c r="AUN203" s="78"/>
      <c r="AUO203" s="78"/>
      <c r="AUP203" s="78"/>
      <c r="AUQ203" s="78"/>
      <c r="AUR203" s="78"/>
      <c r="AUS203" s="78"/>
      <c r="AUT203" s="78"/>
      <c r="AUU203" s="78"/>
      <c r="AUV203" s="78"/>
      <c r="AUW203" s="78"/>
      <c r="AUX203" s="78"/>
      <c r="AUY203" s="78"/>
      <c r="AUZ203" s="78"/>
      <c r="AVA203" s="78"/>
      <c r="AVB203" s="78"/>
      <c r="AVC203" s="78"/>
      <c r="AVD203" s="78"/>
      <c r="AVE203" s="78"/>
      <c r="AVF203" s="78"/>
      <c r="AVG203" s="78"/>
      <c r="AVH203" s="78"/>
      <c r="AVI203" s="78"/>
      <c r="AVJ203" s="78"/>
      <c r="AVK203" s="78"/>
      <c r="AVL203" s="78"/>
      <c r="AVM203" s="78"/>
      <c r="AVN203" s="78"/>
      <c r="AVO203" s="78"/>
      <c r="AVP203" s="78"/>
      <c r="AVQ203" s="78"/>
      <c r="AVR203" s="78"/>
      <c r="AVS203" s="78"/>
      <c r="AVT203" s="78"/>
      <c r="AVU203" s="78"/>
      <c r="AVV203" s="78"/>
      <c r="AVW203" s="78"/>
      <c r="AVX203" s="78"/>
      <c r="AVY203" s="78"/>
      <c r="AVZ203" s="78"/>
      <c r="AWA203" s="78"/>
      <c r="AWB203" s="78"/>
      <c r="AWC203" s="78"/>
      <c r="AWD203" s="78"/>
      <c r="AWE203" s="78"/>
      <c r="AWF203" s="78"/>
      <c r="AWG203" s="78"/>
      <c r="AWH203" s="78"/>
      <c r="AWI203" s="78"/>
      <c r="AWJ203" s="78"/>
      <c r="AWK203" s="78"/>
      <c r="AWL203" s="78"/>
      <c r="AWM203" s="78"/>
      <c r="AWN203" s="78"/>
      <c r="AWO203" s="78"/>
      <c r="AWP203" s="78"/>
      <c r="AWQ203" s="78"/>
      <c r="AWR203" s="78"/>
      <c r="AWS203" s="78"/>
      <c r="AWT203" s="78"/>
      <c r="AWU203" s="78"/>
      <c r="AWV203" s="78"/>
      <c r="AWW203" s="78"/>
      <c r="AWX203" s="78"/>
      <c r="AWY203" s="78"/>
      <c r="AWZ203" s="78"/>
      <c r="AXA203" s="78"/>
      <c r="AXB203" s="78"/>
      <c r="AXC203" s="78"/>
      <c r="AXD203" s="78"/>
      <c r="AXE203" s="78"/>
      <c r="AXF203" s="78"/>
      <c r="AXG203" s="78"/>
      <c r="AXH203" s="78"/>
      <c r="AXI203" s="78"/>
      <c r="AXJ203" s="78"/>
      <c r="AXK203" s="78"/>
      <c r="AXL203" s="78"/>
      <c r="AXM203" s="78"/>
      <c r="AXN203" s="78"/>
      <c r="AXO203" s="78"/>
      <c r="AXP203" s="78"/>
      <c r="AXQ203" s="78"/>
      <c r="AXR203" s="78"/>
      <c r="AXS203" s="78"/>
      <c r="AXT203" s="78"/>
      <c r="AXU203" s="78"/>
      <c r="AXV203" s="78"/>
      <c r="AXW203" s="78"/>
      <c r="AXX203" s="78"/>
      <c r="AXY203" s="78"/>
      <c r="AXZ203" s="78"/>
      <c r="AYA203" s="78"/>
      <c r="AYB203" s="78"/>
      <c r="AYC203" s="78"/>
      <c r="AYD203" s="78"/>
      <c r="AYE203" s="78"/>
      <c r="AYF203" s="78"/>
      <c r="AYG203" s="78"/>
      <c r="AYH203" s="78"/>
      <c r="AYI203" s="78"/>
      <c r="AYJ203" s="78"/>
      <c r="AYK203" s="78"/>
      <c r="AYL203" s="78"/>
      <c r="AYM203" s="78"/>
      <c r="AYN203" s="78"/>
      <c r="AYO203" s="78"/>
      <c r="AYP203" s="78"/>
      <c r="AYQ203" s="78"/>
      <c r="AYR203" s="78"/>
      <c r="AYS203" s="78"/>
      <c r="AYT203" s="78"/>
      <c r="AYU203" s="78"/>
      <c r="AYV203" s="78"/>
      <c r="AYW203" s="78"/>
      <c r="AYX203" s="78"/>
      <c r="AYY203" s="78"/>
      <c r="AYZ203" s="78"/>
      <c r="AZA203" s="78"/>
      <c r="AZB203" s="78"/>
      <c r="AZC203" s="78"/>
      <c r="AZD203" s="78"/>
      <c r="AZE203" s="78"/>
      <c r="AZF203" s="78"/>
      <c r="AZG203" s="78"/>
      <c r="AZH203" s="78"/>
      <c r="AZI203" s="78"/>
      <c r="AZJ203" s="78"/>
      <c r="AZK203" s="78"/>
      <c r="AZL203" s="78"/>
      <c r="AZM203" s="78"/>
      <c r="AZN203" s="78"/>
      <c r="AZO203" s="78"/>
      <c r="AZP203" s="78"/>
      <c r="AZQ203" s="78"/>
      <c r="AZR203" s="78"/>
      <c r="AZS203" s="78"/>
      <c r="AZT203" s="78"/>
      <c r="AZU203" s="78"/>
      <c r="AZV203" s="78"/>
      <c r="AZW203" s="78"/>
      <c r="AZX203" s="78"/>
      <c r="AZY203" s="78"/>
      <c r="AZZ203" s="78"/>
      <c r="BAA203" s="78"/>
      <c r="BAB203" s="78"/>
      <c r="BAC203" s="78"/>
      <c r="BAD203" s="78"/>
      <c r="BAE203" s="78"/>
      <c r="BAF203" s="78"/>
      <c r="BAG203" s="78"/>
      <c r="BAH203" s="78"/>
      <c r="BAI203" s="78"/>
      <c r="BAJ203" s="78"/>
      <c r="BAK203" s="78"/>
      <c r="BAL203" s="78"/>
      <c r="BAM203" s="78"/>
      <c r="BAN203" s="78"/>
      <c r="BAO203" s="78"/>
      <c r="BAP203" s="78"/>
      <c r="BAQ203" s="78"/>
      <c r="BAR203" s="78"/>
      <c r="BAS203" s="78"/>
      <c r="BAT203" s="78"/>
      <c r="BAU203" s="78"/>
      <c r="BAV203" s="78"/>
      <c r="BAW203" s="78"/>
      <c r="BAX203" s="78"/>
      <c r="BAY203" s="78"/>
      <c r="BAZ203" s="78"/>
      <c r="BBA203" s="78"/>
      <c r="BBB203" s="78"/>
      <c r="BBC203" s="78"/>
      <c r="BBD203" s="78"/>
      <c r="BBE203" s="78"/>
      <c r="BBF203" s="78"/>
      <c r="BBG203" s="78"/>
      <c r="BBH203" s="78"/>
      <c r="BBI203" s="78"/>
      <c r="BBJ203" s="78"/>
      <c r="BBK203" s="78"/>
      <c r="BBL203" s="78"/>
      <c r="BBM203" s="78"/>
      <c r="BBN203" s="78"/>
      <c r="BBO203" s="78"/>
      <c r="BBP203" s="78"/>
      <c r="BBQ203" s="78"/>
      <c r="BBR203" s="78"/>
      <c r="BBS203" s="78"/>
      <c r="BBT203" s="78"/>
      <c r="BBU203" s="78"/>
      <c r="BBV203" s="78"/>
      <c r="BBW203" s="78"/>
      <c r="BBX203" s="78"/>
      <c r="BBY203" s="78"/>
      <c r="BBZ203" s="78"/>
      <c r="BCA203" s="78"/>
      <c r="BCB203" s="78"/>
      <c r="BCC203" s="78"/>
      <c r="BCD203" s="78"/>
      <c r="BCE203" s="78"/>
      <c r="BCF203" s="78"/>
      <c r="BCG203" s="78"/>
      <c r="BCH203" s="78"/>
      <c r="BCI203" s="78"/>
      <c r="BCJ203" s="78"/>
      <c r="BCK203" s="78"/>
      <c r="BCL203" s="78"/>
      <c r="BCM203" s="78"/>
      <c r="BCN203" s="78"/>
      <c r="BCO203" s="78"/>
      <c r="BCP203" s="78"/>
      <c r="BCQ203" s="78"/>
      <c r="BCR203" s="78"/>
      <c r="BCS203" s="78"/>
      <c r="BCT203" s="78"/>
      <c r="BCU203" s="78"/>
      <c r="BCV203" s="78"/>
      <c r="BCW203" s="78"/>
      <c r="BCX203" s="78"/>
      <c r="BCY203" s="78"/>
      <c r="BCZ203" s="78"/>
      <c r="BDA203" s="78"/>
      <c r="BDB203" s="78"/>
      <c r="BDC203" s="78"/>
      <c r="BDD203" s="78"/>
      <c r="BDE203" s="78"/>
      <c r="BDF203" s="78"/>
      <c r="BDG203" s="78"/>
      <c r="BDH203" s="78"/>
      <c r="BDI203" s="78"/>
      <c r="BDJ203" s="78"/>
      <c r="BDK203" s="78"/>
      <c r="BDL203" s="78"/>
      <c r="BDM203" s="78"/>
      <c r="BDN203" s="78"/>
      <c r="BDO203" s="78"/>
      <c r="BDP203" s="78"/>
      <c r="BDQ203" s="78"/>
      <c r="BDR203" s="78"/>
      <c r="BDS203" s="78"/>
      <c r="BDT203" s="78"/>
      <c r="BDU203" s="78"/>
      <c r="BDV203" s="78"/>
      <c r="BDW203" s="78"/>
      <c r="BDX203" s="78"/>
      <c r="BDY203" s="78"/>
      <c r="BDZ203" s="78"/>
      <c r="BEA203" s="78"/>
      <c r="BEB203" s="78"/>
      <c r="BEC203" s="78"/>
      <c r="BED203" s="78"/>
      <c r="BEE203" s="78"/>
      <c r="BEF203" s="78"/>
      <c r="BEG203" s="78"/>
      <c r="BEH203" s="78"/>
      <c r="BEI203" s="78"/>
      <c r="BEJ203" s="78"/>
      <c r="BEK203" s="78"/>
      <c r="BEL203" s="78"/>
      <c r="BEM203" s="78"/>
      <c r="BEN203" s="78"/>
      <c r="BEO203" s="78"/>
      <c r="BEP203" s="78"/>
      <c r="BEQ203" s="78"/>
      <c r="BER203" s="78"/>
      <c r="BES203" s="78"/>
      <c r="BET203" s="78"/>
      <c r="BEU203" s="78"/>
      <c r="BEV203" s="78"/>
      <c r="BEW203" s="78"/>
      <c r="BEX203" s="78"/>
      <c r="BEY203" s="78"/>
      <c r="BEZ203" s="78"/>
      <c r="BFA203" s="78"/>
      <c r="BFB203" s="78"/>
      <c r="BFC203" s="78"/>
      <c r="BFD203" s="78"/>
      <c r="BFE203" s="78"/>
      <c r="BFF203" s="78"/>
      <c r="BFG203" s="78"/>
      <c r="BFH203" s="78"/>
      <c r="BFI203" s="78"/>
      <c r="BFJ203" s="78"/>
      <c r="BFK203" s="78"/>
      <c r="BFL203" s="78"/>
      <c r="BFM203" s="78"/>
      <c r="BFN203" s="78"/>
      <c r="BFO203" s="78"/>
      <c r="BFP203" s="78"/>
      <c r="BFQ203" s="78"/>
      <c r="BFR203" s="78"/>
      <c r="BFS203" s="78"/>
      <c r="BFT203" s="78"/>
      <c r="BFU203" s="78"/>
      <c r="BFV203" s="78"/>
      <c r="BFW203" s="78"/>
      <c r="BFX203" s="78"/>
      <c r="BFY203" s="78"/>
      <c r="BFZ203" s="78"/>
      <c r="BGA203" s="78"/>
      <c r="BGB203" s="78"/>
      <c r="BGC203" s="78"/>
      <c r="BGD203" s="78"/>
      <c r="BGE203" s="78"/>
      <c r="BGF203" s="78"/>
      <c r="BGG203" s="78"/>
      <c r="BGH203" s="78"/>
      <c r="BGI203" s="78"/>
      <c r="BGJ203" s="78"/>
      <c r="BGK203" s="78"/>
      <c r="BGL203" s="78"/>
      <c r="BGM203" s="78"/>
      <c r="BGN203" s="78"/>
      <c r="BGO203" s="78"/>
      <c r="BGP203" s="78"/>
      <c r="BGQ203" s="78"/>
      <c r="BGR203" s="78"/>
      <c r="BGS203" s="78"/>
      <c r="BGT203" s="78"/>
      <c r="BGU203" s="78"/>
      <c r="BGV203" s="78"/>
      <c r="BGW203" s="78"/>
      <c r="BGX203" s="78"/>
      <c r="BGY203" s="78"/>
      <c r="BGZ203" s="78"/>
      <c r="BHA203" s="78"/>
      <c r="BHB203" s="78"/>
      <c r="BHC203" s="78"/>
      <c r="BHD203" s="78"/>
      <c r="BHE203" s="78"/>
      <c r="BHF203" s="78"/>
      <c r="BHG203" s="78"/>
      <c r="BHH203" s="78"/>
      <c r="BHI203" s="78"/>
      <c r="BHJ203" s="78"/>
      <c r="BHK203" s="78"/>
      <c r="BHL203" s="78"/>
      <c r="BHM203" s="78"/>
      <c r="BHN203" s="78"/>
      <c r="BHO203" s="78"/>
      <c r="BHP203" s="78"/>
      <c r="BHQ203" s="78"/>
      <c r="BHR203" s="78"/>
      <c r="BHS203" s="78"/>
      <c r="BHT203" s="78"/>
      <c r="BHU203" s="78"/>
      <c r="BHV203" s="78"/>
      <c r="BHW203" s="78"/>
      <c r="BHX203" s="78"/>
      <c r="BHY203" s="78"/>
      <c r="BHZ203" s="78"/>
      <c r="BIA203" s="78"/>
      <c r="BIB203" s="78"/>
      <c r="BIC203" s="78"/>
      <c r="BID203" s="78"/>
      <c r="BIE203" s="78"/>
      <c r="BIF203" s="78"/>
      <c r="BIG203" s="78"/>
      <c r="BIH203" s="78"/>
      <c r="BII203" s="78"/>
      <c r="BIJ203" s="78"/>
      <c r="BIK203" s="78"/>
      <c r="BIL203" s="78"/>
      <c r="BIM203" s="78"/>
      <c r="BIN203" s="78"/>
      <c r="BIO203" s="78"/>
      <c r="BIP203" s="78"/>
      <c r="BIQ203" s="78"/>
      <c r="BIR203" s="78"/>
      <c r="BIS203" s="78"/>
      <c r="BIT203" s="78"/>
      <c r="BIU203" s="78"/>
      <c r="BIV203" s="78"/>
      <c r="BIW203" s="78"/>
      <c r="BIX203" s="78"/>
      <c r="BIY203" s="78"/>
      <c r="BIZ203" s="78"/>
      <c r="BJA203" s="78"/>
      <c r="BJB203" s="78"/>
      <c r="BJC203" s="78"/>
      <c r="BJD203" s="78"/>
      <c r="BJE203" s="78"/>
      <c r="BJF203" s="78"/>
      <c r="BJG203" s="78"/>
      <c r="BJH203" s="78"/>
      <c r="BJI203" s="78"/>
      <c r="BJJ203" s="78"/>
      <c r="BJK203" s="78"/>
      <c r="BJL203" s="78"/>
      <c r="BJM203" s="78"/>
      <c r="BJN203" s="78"/>
      <c r="BJO203" s="78"/>
      <c r="BJP203" s="78"/>
      <c r="BJQ203" s="78"/>
      <c r="BJR203" s="78"/>
      <c r="BJS203" s="78"/>
      <c r="BJT203" s="78"/>
      <c r="BJU203" s="78"/>
      <c r="BJV203" s="78"/>
      <c r="BJW203" s="78"/>
      <c r="BJX203" s="78"/>
      <c r="BJY203" s="78"/>
      <c r="BJZ203" s="78"/>
      <c r="BKA203" s="78"/>
      <c r="BKB203" s="78"/>
      <c r="BKC203" s="78"/>
      <c r="BKD203" s="78"/>
      <c r="BKE203" s="78"/>
      <c r="BKF203" s="78"/>
      <c r="BKG203" s="78"/>
      <c r="BKH203" s="78"/>
      <c r="BKI203" s="78"/>
      <c r="BKJ203" s="78"/>
      <c r="BKK203" s="78"/>
      <c r="BKL203" s="78"/>
      <c r="BKM203" s="78"/>
      <c r="BKN203" s="78"/>
      <c r="BKO203" s="78"/>
      <c r="BKP203" s="78"/>
      <c r="BKQ203" s="78"/>
      <c r="BKR203" s="78"/>
      <c r="BKS203" s="78"/>
      <c r="BKT203" s="78"/>
      <c r="BKU203" s="78"/>
      <c r="BKV203" s="78"/>
      <c r="BKW203" s="78"/>
      <c r="BKX203" s="78"/>
      <c r="BKY203" s="78"/>
      <c r="BKZ203" s="78"/>
      <c r="BLA203" s="78"/>
      <c r="BLB203" s="78"/>
      <c r="BLC203" s="78"/>
      <c r="BLD203" s="78"/>
      <c r="BLE203" s="78"/>
      <c r="BLF203" s="78"/>
      <c r="BLG203" s="78"/>
      <c r="BLH203" s="78"/>
      <c r="BLI203" s="78"/>
      <c r="BLJ203" s="78"/>
      <c r="BLK203" s="78"/>
      <c r="BLL203" s="78"/>
      <c r="BLM203" s="78"/>
      <c r="BLN203" s="78"/>
      <c r="BLO203" s="78"/>
      <c r="BLP203" s="78"/>
      <c r="BLQ203" s="78"/>
      <c r="BLR203" s="78"/>
      <c r="BLS203" s="78"/>
      <c r="BLT203" s="78"/>
      <c r="BLU203" s="78"/>
      <c r="BLV203" s="78"/>
      <c r="BLW203" s="78"/>
      <c r="BLX203" s="78"/>
      <c r="BLY203" s="78"/>
      <c r="BLZ203" s="78"/>
      <c r="BMA203" s="78"/>
      <c r="BMB203" s="78"/>
      <c r="BMC203" s="78"/>
      <c r="BMD203" s="78"/>
      <c r="BME203" s="78"/>
      <c r="BMF203" s="78"/>
      <c r="BMG203" s="78"/>
      <c r="BMH203" s="78"/>
      <c r="BMI203" s="78"/>
      <c r="BMJ203" s="78"/>
      <c r="BMK203" s="78"/>
      <c r="BML203" s="78"/>
      <c r="BMM203" s="78"/>
      <c r="BMN203" s="78"/>
      <c r="BMO203" s="78"/>
      <c r="BMP203" s="78"/>
      <c r="BMQ203" s="78"/>
      <c r="BMR203" s="78"/>
      <c r="BMS203" s="78"/>
      <c r="BMT203" s="78"/>
      <c r="BMU203" s="78"/>
      <c r="BMV203" s="78"/>
      <c r="BMW203" s="78"/>
      <c r="BMX203" s="78"/>
      <c r="BMY203" s="78"/>
      <c r="BMZ203" s="78"/>
      <c r="BNA203" s="78"/>
      <c r="BNB203" s="78"/>
      <c r="BNC203" s="78"/>
      <c r="BND203" s="78"/>
      <c r="BNE203" s="78"/>
      <c r="BNF203" s="78"/>
      <c r="BNG203" s="78"/>
      <c r="BNH203" s="78"/>
      <c r="BNI203" s="78"/>
      <c r="BNJ203" s="78"/>
      <c r="BNK203" s="78"/>
      <c r="BNL203" s="78"/>
      <c r="BNM203" s="78"/>
      <c r="BNN203" s="78"/>
      <c r="BNO203" s="78"/>
      <c r="BNP203" s="78"/>
      <c r="BNQ203" s="78"/>
      <c r="BNR203" s="78"/>
      <c r="BNS203" s="78"/>
      <c r="BNT203" s="78"/>
      <c r="BNU203" s="78"/>
      <c r="BNV203" s="78"/>
      <c r="BNW203" s="78"/>
      <c r="BNX203" s="78"/>
      <c r="BNY203" s="78"/>
      <c r="BNZ203" s="78"/>
      <c r="BOA203" s="78"/>
      <c r="BOB203" s="78"/>
      <c r="BOC203" s="78"/>
      <c r="BOD203" s="78"/>
      <c r="BOE203" s="78"/>
      <c r="BOF203" s="78"/>
      <c r="BOG203" s="78"/>
      <c r="BOH203" s="78"/>
      <c r="BOI203" s="78"/>
      <c r="BOJ203" s="78"/>
      <c r="BOK203" s="78"/>
      <c r="BOL203" s="78"/>
      <c r="BOM203" s="78"/>
      <c r="BON203" s="78"/>
      <c r="BOO203" s="78"/>
      <c r="BOP203" s="78"/>
      <c r="BOQ203" s="78"/>
      <c r="BOR203" s="78"/>
      <c r="BOS203" s="78"/>
      <c r="BOT203" s="78"/>
      <c r="BOU203" s="78"/>
      <c r="BOV203" s="78"/>
      <c r="BOW203" s="78"/>
      <c r="BOX203" s="78"/>
      <c r="BOY203" s="78"/>
      <c r="BOZ203" s="78"/>
      <c r="BPA203" s="78"/>
      <c r="BPB203" s="78"/>
      <c r="BPC203" s="78"/>
      <c r="BPD203" s="78"/>
      <c r="BPE203" s="78"/>
      <c r="BPF203" s="78"/>
      <c r="BPG203" s="78"/>
      <c r="BPH203" s="78"/>
      <c r="BPI203" s="78"/>
      <c r="BPJ203" s="78"/>
      <c r="BPK203" s="78"/>
      <c r="BPL203" s="78"/>
      <c r="BPM203" s="78"/>
      <c r="BPN203" s="78"/>
      <c r="BPO203" s="78"/>
      <c r="BPP203" s="78"/>
      <c r="BPQ203" s="78"/>
      <c r="BPR203" s="78"/>
      <c r="BPS203" s="78"/>
      <c r="BPT203" s="78"/>
      <c r="BPU203" s="78"/>
      <c r="BPV203" s="78"/>
      <c r="BPW203" s="78"/>
      <c r="BPX203" s="78"/>
      <c r="BPY203" s="78"/>
      <c r="BPZ203" s="78"/>
      <c r="BQA203" s="78"/>
      <c r="BQB203" s="78"/>
      <c r="BQC203" s="78"/>
      <c r="BQD203" s="78"/>
      <c r="BQE203" s="78"/>
      <c r="BQF203" s="78"/>
      <c r="BQG203" s="78"/>
      <c r="BQH203" s="78"/>
      <c r="BQI203" s="78"/>
      <c r="BQJ203" s="78"/>
      <c r="BQK203" s="78"/>
      <c r="BQL203" s="78"/>
      <c r="BQM203" s="78"/>
      <c r="BQN203" s="78"/>
      <c r="BQO203" s="78"/>
      <c r="BQP203" s="78"/>
      <c r="BQQ203" s="78"/>
      <c r="BQR203" s="78"/>
      <c r="BQS203" s="78"/>
      <c r="BQT203" s="78"/>
      <c r="BQU203" s="78"/>
      <c r="BQV203" s="78"/>
      <c r="BQW203" s="78"/>
      <c r="BQX203" s="78"/>
      <c r="BQY203" s="78"/>
      <c r="BQZ203" s="78"/>
      <c r="BRA203" s="78"/>
      <c r="BRB203" s="78"/>
      <c r="BRC203" s="78"/>
      <c r="BRD203" s="78"/>
      <c r="BRE203" s="78"/>
      <c r="BRF203" s="78"/>
      <c r="BRG203" s="78"/>
      <c r="BRH203" s="78"/>
      <c r="BRI203" s="78"/>
      <c r="BRJ203" s="78"/>
      <c r="BRK203" s="78"/>
      <c r="BRL203" s="78"/>
      <c r="BRM203" s="78"/>
      <c r="BRN203" s="78"/>
      <c r="BRO203" s="78"/>
      <c r="BRP203" s="78"/>
      <c r="BRQ203" s="78"/>
      <c r="BRR203" s="78"/>
      <c r="BRS203" s="78"/>
      <c r="BRT203" s="78"/>
      <c r="BRU203" s="78"/>
      <c r="BRV203" s="78"/>
      <c r="BRW203" s="78"/>
      <c r="BRX203" s="78"/>
      <c r="BRY203" s="78"/>
      <c r="BRZ203" s="78"/>
      <c r="BSA203" s="78"/>
      <c r="BSB203" s="78"/>
      <c r="BSC203" s="78"/>
      <c r="BSD203" s="78"/>
      <c r="BSE203" s="78"/>
      <c r="BSF203" s="78"/>
      <c r="BSG203" s="78"/>
      <c r="BSH203" s="78"/>
      <c r="BSI203" s="78"/>
      <c r="BSJ203" s="78"/>
      <c r="BSK203" s="78"/>
      <c r="BSL203" s="78"/>
      <c r="BSM203" s="78"/>
      <c r="BSN203" s="78"/>
      <c r="BSO203" s="78"/>
      <c r="BSP203" s="78"/>
      <c r="BSQ203" s="78"/>
      <c r="BSR203" s="78"/>
      <c r="BSS203" s="78"/>
      <c r="BST203" s="78"/>
      <c r="BSU203" s="78"/>
      <c r="BSV203" s="78"/>
      <c r="BSW203" s="78"/>
      <c r="BSX203" s="78"/>
      <c r="BSY203" s="78"/>
      <c r="BSZ203" s="78"/>
      <c r="BTA203" s="78"/>
      <c r="BTB203" s="78"/>
      <c r="BTC203" s="78"/>
      <c r="BTD203" s="78"/>
      <c r="BTE203" s="78"/>
      <c r="BTF203" s="78"/>
      <c r="BTG203" s="78"/>
      <c r="BTH203" s="78"/>
      <c r="BTI203" s="78"/>
      <c r="BTJ203" s="78"/>
      <c r="BTK203" s="78"/>
      <c r="BTL203" s="78"/>
      <c r="BTM203" s="78"/>
      <c r="BTN203" s="78"/>
      <c r="BTO203" s="78"/>
      <c r="BTP203" s="78"/>
      <c r="BTQ203" s="78"/>
      <c r="BTR203" s="78"/>
      <c r="BTS203" s="78"/>
      <c r="BTT203" s="78"/>
      <c r="BTU203" s="78"/>
      <c r="BTV203" s="78"/>
      <c r="BTW203" s="78"/>
      <c r="BTX203" s="78"/>
      <c r="BTY203" s="78"/>
      <c r="BTZ203" s="78"/>
      <c r="BUA203" s="78"/>
      <c r="BUB203" s="78"/>
      <c r="BUC203" s="78"/>
      <c r="BUD203" s="78"/>
      <c r="BUE203" s="78"/>
      <c r="BUF203" s="78"/>
      <c r="BUG203" s="78"/>
      <c r="BUH203" s="78"/>
      <c r="BUI203" s="78"/>
      <c r="BUJ203" s="78"/>
      <c r="BUK203" s="78"/>
      <c r="BUL203" s="78"/>
      <c r="BUM203" s="78"/>
      <c r="BUN203" s="78"/>
      <c r="BUO203" s="78"/>
      <c r="BUP203" s="78"/>
      <c r="BUQ203" s="78"/>
      <c r="BUR203" s="78"/>
      <c r="BUS203" s="78"/>
      <c r="BUT203" s="78"/>
      <c r="BUU203" s="78"/>
      <c r="BUV203" s="78"/>
      <c r="BUW203" s="78"/>
      <c r="BUX203" s="78"/>
      <c r="BUY203" s="78"/>
      <c r="BUZ203" s="78"/>
      <c r="BVA203" s="78"/>
      <c r="BVB203" s="78"/>
      <c r="BVC203" s="78"/>
      <c r="BVD203" s="78"/>
      <c r="BVE203" s="78"/>
      <c r="BVF203" s="78"/>
      <c r="BVG203" s="78"/>
      <c r="BVH203" s="78"/>
      <c r="BVI203" s="78"/>
      <c r="BVJ203" s="78"/>
      <c r="BVK203" s="78"/>
      <c r="BVL203" s="78"/>
      <c r="BVM203" s="78"/>
      <c r="BVN203" s="78"/>
      <c r="BVO203" s="78"/>
      <c r="BVP203" s="78"/>
      <c r="BVQ203" s="78"/>
      <c r="BVR203" s="78"/>
      <c r="BVS203" s="78"/>
      <c r="BVT203" s="78"/>
      <c r="BVU203" s="78"/>
      <c r="BVV203" s="78"/>
      <c r="BVW203" s="78"/>
      <c r="BVX203" s="78"/>
      <c r="BVY203" s="78"/>
      <c r="BVZ203" s="78"/>
      <c r="BWA203" s="78"/>
      <c r="BWB203" s="78"/>
      <c r="BWC203" s="78"/>
      <c r="BWD203" s="78"/>
      <c r="BWE203" s="78"/>
      <c r="BWF203" s="78"/>
      <c r="BWG203" s="78"/>
      <c r="BWH203" s="78"/>
      <c r="BWI203" s="78"/>
      <c r="BWJ203" s="78"/>
      <c r="BWK203" s="78"/>
      <c r="BWL203" s="78"/>
      <c r="BWM203" s="78"/>
      <c r="BWN203" s="78"/>
      <c r="BWO203" s="78"/>
      <c r="BWP203" s="78"/>
      <c r="BWQ203" s="78"/>
      <c r="BWR203" s="78"/>
      <c r="BWS203" s="78"/>
      <c r="BWT203" s="78"/>
      <c r="BWU203" s="78"/>
      <c r="BWV203" s="78"/>
      <c r="BWW203" s="78"/>
      <c r="BWX203" s="78"/>
      <c r="BWY203" s="78"/>
      <c r="BWZ203" s="78"/>
      <c r="BXA203" s="78"/>
      <c r="BXB203" s="78"/>
      <c r="BXC203" s="78"/>
      <c r="BXD203" s="78"/>
      <c r="BXE203" s="78"/>
      <c r="BXF203" s="78"/>
      <c r="BXG203" s="78"/>
      <c r="BXH203" s="78"/>
      <c r="BXI203" s="78"/>
      <c r="BXJ203" s="78"/>
      <c r="BXK203" s="78"/>
      <c r="BXL203" s="78"/>
      <c r="BXM203" s="78"/>
      <c r="BXN203" s="78"/>
      <c r="BXO203" s="78"/>
      <c r="BXP203" s="78"/>
      <c r="BXQ203" s="78"/>
      <c r="BXR203" s="78"/>
      <c r="BXS203" s="78"/>
      <c r="BXT203" s="78"/>
      <c r="BXU203" s="78"/>
      <c r="BXV203" s="78"/>
      <c r="BXW203" s="78"/>
      <c r="BXX203" s="78"/>
      <c r="BXY203" s="78"/>
      <c r="BXZ203" s="78"/>
      <c r="BYA203" s="78"/>
      <c r="BYB203" s="78"/>
      <c r="BYC203" s="78"/>
      <c r="BYD203" s="78"/>
      <c r="BYE203" s="78"/>
      <c r="BYF203" s="78"/>
      <c r="BYG203" s="78"/>
      <c r="BYH203" s="78"/>
      <c r="BYI203" s="78"/>
      <c r="BYJ203" s="78"/>
      <c r="BYK203" s="78"/>
      <c r="BYL203" s="78"/>
      <c r="BYM203" s="78"/>
      <c r="BYN203" s="78"/>
      <c r="BYO203" s="78"/>
      <c r="BYP203" s="78"/>
      <c r="BYQ203" s="78"/>
      <c r="BYR203" s="78"/>
      <c r="BYS203" s="78"/>
      <c r="BYT203" s="78"/>
      <c r="BYU203" s="78"/>
      <c r="BYV203" s="78"/>
      <c r="BYW203" s="78"/>
      <c r="BYX203" s="78"/>
      <c r="BYY203" s="78"/>
      <c r="BYZ203" s="78"/>
      <c r="BZA203" s="78"/>
      <c r="BZB203" s="78"/>
      <c r="BZC203" s="78"/>
      <c r="BZD203" s="78"/>
      <c r="BZE203" s="78"/>
      <c r="BZF203" s="78"/>
      <c r="BZG203" s="78"/>
      <c r="BZH203" s="78"/>
      <c r="BZI203" s="78"/>
      <c r="BZJ203" s="78"/>
      <c r="BZK203" s="78"/>
      <c r="BZL203" s="78"/>
      <c r="BZM203" s="78"/>
      <c r="BZN203" s="78"/>
      <c r="BZO203" s="78"/>
      <c r="BZP203" s="78"/>
      <c r="BZQ203" s="78"/>
      <c r="BZR203" s="78"/>
      <c r="BZS203" s="78"/>
      <c r="BZT203" s="78"/>
      <c r="BZU203" s="78"/>
      <c r="BZV203" s="78"/>
      <c r="BZW203" s="78"/>
      <c r="BZX203" s="78"/>
      <c r="BZY203" s="78"/>
      <c r="BZZ203" s="78"/>
      <c r="CAA203" s="78"/>
      <c r="CAB203" s="78"/>
      <c r="CAC203" s="78"/>
      <c r="CAD203" s="78"/>
      <c r="CAE203" s="78"/>
      <c r="CAF203" s="78"/>
      <c r="CAG203" s="78"/>
      <c r="CAH203" s="78"/>
      <c r="CAI203" s="78"/>
      <c r="CAJ203" s="78"/>
      <c r="CAK203" s="78"/>
      <c r="CAL203" s="78"/>
      <c r="CAM203" s="78"/>
      <c r="CAN203" s="78"/>
      <c r="CAO203" s="78"/>
      <c r="CAP203" s="78"/>
      <c r="CAQ203" s="78"/>
      <c r="CAR203" s="78"/>
      <c r="CAS203" s="78"/>
      <c r="CAT203" s="78"/>
      <c r="CAU203" s="78"/>
      <c r="CAV203" s="78"/>
      <c r="CAW203" s="78"/>
      <c r="CAX203" s="78"/>
      <c r="CAY203" s="78"/>
      <c r="CAZ203" s="78"/>
      <c r="CBA203" s="78"/>
      <c r="CBB203" s="78"/>
      <c r="CBC203" s="78"/>
      <c r="CBD203" s="78"/>
      <c r="CBE203" s="78"/>
      <c r="CBF203" s="78"/>
      <c r="CBG203" s="78"/>
      <c r="CBH203" s="78"/>
      <c r="CBI203" s="78"/>
      <c r="CBJ203" s="78"/>
      <c r="CBK203" s="78"/>
      <c r="CBL203" s="78"/>
      <c r="CBM203" s="78"/>
      <c r="CBN203" s="78"/>
      <c r="CBO203" s="78"/>
      <c r="CBP203" s="78"/>
      <c r="CBQ203" s="78"/>
      <c r="CBR203" s="78"/>
      <c r="CBS203" s="78"/>
      <c r="CBT203" s="78"/>
      <c r="CBU203" s="78"/>
      <c r="CBV203" s="78"/>
      <c r="CBW203" s="78"/>
      <c r="CBX203" s="78"/>
      <c r="CBY203" s="78"/>
      <c r="CBZ203" s="78"/>
      <c r="CCA203" s="78"/>
      <c r="CCB203" s="78"/>
      <c r="CCC203" s="78"/>
      <c r="CCD203" s="78"/>
      <c r="CCE203" s="78"/>
      <c r="CCF203" s="78"/>
      <c r="CCG203" s="78"/>
      <c r="CCH203" s="78"/>
      <c r="CCI203" s="78"/>
      <c r="CCJ203" s="78"/>
      <c r="CCK203" s="78"/>
      <c r="CCL203" s="78"/>
      <c r="CCM203" s="78"/>
      <c r="CCN203" s="78"/>
      <c r="CCO203" s="78"/>
      <c r="CCP203" s="78"/>
      <c r="CCQ203" s="78"/>
      <c r="CCR203" s="78"/>
      <c r="CCS203" s="78"/>
      <c r="CCT203" s="78"/>
      <c r="CCU203" s="78"/>
      <c r="CCV203" s="78"/>
      <c r="CCW203" s="78"/>
      <c r="CCX203" s="78"/>
      <c r="CCY203" s="78"/>
      <c r="CCZ203" s="78"/>
      <c r="CDA203" s="78"/>
      <c r="CDB203" s="78"/>
      <c r="CDC203" s="78"/>
      <c r="CDD203" s="78"/>
      <c r="CDE203" s="78"/>
      <c r="CDF203" s="78"/>
      <c r="CDG203" s="78"/>
      <c r="CDH203" s="78"/>
      <c r="CDI203" s="78"/>
      <c r="CDJ203" s="78"/>
      <c r="CDK203" s="78"/>
      <c r="CDL203" s="78"/>
      <c r="CDM203" s="78"/>
      <c r="CDN203" s="78"/>
      <c r="CDO203" s="78"/>
      <c r="CDP203" s="78"/>
      <c r="CDQ203" s="78"/>
      <c r="CDR203" s="78"/>
      <c r="CDS203" s="78"/>
      <c r="CDT203" s="78"/>
      <c r="CDU203" s="78"/>
      <c r="CDV203" s="78"/>
      <c r="CDW203" s="78"/>
      <c r="CDX203" s="78"/>
      <c r="CDY203" s="78"/>
      <c r="CDZ203" s="78"/>
      <c r="CEA203" s="78"/>
      <c r="CEB203" s="78"/>
      <c r="CEC203" s="78"/>
      <c r="CED203" s="78"/>
      <c r="CEE203" s="78"/>
      <c r="CEF203" s="78"/>
      <c r="CEG203" s="78"/>
      <c r="CEH203" s="78"/>
      <c r="CEI203" s="78"/>
      <c r="CEJ203" s="78"/>
      <c r="CEK203" s="78"/>
      <c r="CEL203" s="78"/>
      <c r="CEM203" s="78"/>
      <c r="CEN203" s="78"/>
      <c r="CEO203" s="78"/>
      <c r="CEP203" s="78"/>
      <c r="CEQ203" s="78"/>
      <c r="CER203" s="78"/>
      <c r="CES203" s="78"/>
      <c r="CET203" s="78"/>
      <c r="CEU203" s="78"/>
      <c r="CEV203" s="78"/>
      <c r="CEW203" s="78"/>
      <c r="CEX203" s="78"/>
      <c r="CEY203" s="78"/>
      <c r="CEZ203" s="78"/>
      <c r="CFA203" s="78"/>
      <c r="CFB203" s="78"/>
      <c r="CFC203" s="78"/>
      <c r="CFD203" s="78"/>
      <c r="CFE203" s="78"/>
      <c r="CFF203" s="78"/>
      <c r="CFG203" s="78"/>
      <c r="CFH203" s="78"/>
      <c r="CFI203" s="78"/>
      <c r="CFJ203" s="78"/>
      <c r="CFK203" s="78"/>
      <c r="CFL203" s="78"/>
      <c r="CFM203" s="78"/>
      <c r="CFN203" s="78"/>
      <c r="CFO203" s="78"/>
      <c r="CFP203" s="78"/>
      <c r="CFQ203" s="78"/>
      <c r="CFR203" s="78"/>
      <c r="CFS203" s="78"/>
      <c r="CFT203" s="78"/>
      <c r="CFU203" s="78"/>
      <c r="CFV203" s="78"/>
      <c r="CFW203" s="78"/>
      <c r="CFX203" s="78"/>
      <c r="CFY203" s="78"/>
      <c r="CFZ203" s="78"/>
      <c r="CGA203" s="78"/>
      <c r="CGB203" s="78"/>
      <c r="CGC203" s="78"/>
      <c r="CGD203" s="78"/>
      <c r="CGE203" s="78"/>
      <c r="CGF203" s="78"/>
      <c r="CGG203" s="78"/>
      <c r="CGH203" s="78"/>
      <c r="CGI203" s="78"/>
      <c r="CGJ203" s="78"/>
      <c r="CGK203" s="78"/>
      <c r="CGL203" s="78"/>
      <c r="CGM203" s="78"/>
      <c r="CGN203" s="78"/>
      <c r="CGO203" s="78"/>
      <c r="CGP203" s="78"/>
      <c r="CGQ203" s="78"/>
      <c r="CGR203" s="78"/>
      <c r="CGS203" s="78"/>
      <c r="CGT203" s="78"/>
      <c r="CGU203" s="78"/>
      <c r="CGV203" s="78"/>
      <c r="CGW203" s="78"/>
      <c r="CGX203" s="78"/>
      <c r="CGY203" s="78"/>
      <c r="CGZ203" s="78"/>
      <c r="CHA203" s="78"/>
      <c r="CHB203" s="78"/>
      <c r="CHC203" s="78"/>
      <c r="CHD203" s="78"/>
      <c r="CHE203" s="78"/>
      <c r="CHF203" s="78"/>
      <c r="CHG203" s="78"/>
      <c r="CHH203" s="78"/>
      <c r="CHI203" s="78"/>
      <c r="CHJ203" s="78"/>
      <c r="CHK203" s="78"/>
      <c r="CHL203" s="78"/>
      <c r="CHM203" s="78"/>
      <c r="CHN203" s="78"/>
      <c r="CHO203" s="78"/>
      <c r="CHP203" s="78"/>
      <c r="CHQ203" s="78"/>
      <c r="CHR203" s="78"/>
      <c r="CHS203" s="78"/>
      <c r="CHT203" s="78"/>
      <c r="CHU203" s="78"/>
      <c r="CHV203" s="78"/>
      <c r="CHW203" s="78"/>
      <c r="CHX203" s="78"/>
      <c r="CHY203" s="78"/>
      <c r="CHZ203" s="78"/>
      <c r="CIA203" s="78"/>
      <c r="CIB203" s="78"/>
      <c r="CIC203" s="78"/>
      <c r="CID203" s="78"/>
      <c r="CIE203" s="78"/>
      <c r="CIF203" s="78"/>
      <c r="CIG203" s="78"/>
      <c r="CIH203" s="78"/>
      <c r="CII203" s="78"/>
      <c r="CIJ203" s="78"/>
      <c r="CIK203" s="78"/>
      <c r="CIL203" s="78"/>
      <c r="CIM203" s="78"/>
      <c r="CIN203" s="78"/>
      <c r="CIO203" s="78"/>
      <c r="CIP203" s="78"/>
      <c r="CIQ203" s="78"/>
      <c r="CIR203" s="78"/>
      <c r="CIS203" s="78"/>
      <c r="CIT203" s="78"/>
      <c r="CIU203" s="78"/>
      <c r="CIV203" s="78"/>
      <c r="CIW203" s="78"/>
      <c r="CIX203" s="78"/>
      <c r="CIY203" s="78"/>
      <c r="CIZ203" s="78"/>
      <c r="CJA203" s="78"/>
      <c r="CJB203" s="78"/>
      <c r="CJC203" s="78"/>
      <c r="CJD203" s="78"/>
      <c r="CJE203" s="78"/>
      <c r="CJF203" s="78"/>
      <c r="CJG203" s="78"/>
      <c r="CJH203" s="78"/>
      <c r="CJI203" s="78"/>
      <c r="CJJ203" s="78"/>
      <c r="CJK203" s="78"/>
      <c r="CJL203" s="78"/>
      <c r="CJM203" s="78"/>
      <c r="CJN203" s="78"/>
      <c r="CJO203" s="78"/>
      <c r="CJP203" s="78"/>
      <c r="CJQ203" s="78"/>
      <c r="CJR203" s="78"/>
      <c r="CJS203" s="78"/>
      <c r="CJT203" s="78"/>
      <c r="CJU203" s="78"/>
      <c r="CJV203" s="78"/>
      <c r="CJW203" s="78"/>
      <c r="CJX203" s="78"/>
      <c r="CJY203" s="78"/>
      <c r="CJZ203" s="78"/>
      <c r="CKA203" s="78"/>
      <c r="CKB203" s="78"/>
      <c r="CKC203" s="78"/>
      <c r="CKD203" s="78"/>
      <c r="CKE203" s="78"/>
      <c r="CKF203" s="78"/>
      <c r="CKG203" s="78"/>
      <c r="CKH203" s="78"/>
      <c r="CKI203" s="78"/>
      <c r="CKJ203" s="78"/>
      <c r="CKK203" s="78"/>
      <c r="CKL203" s="78"/>
      <c r="CKM203" s="78"/>
      <c r="CKN203" s="78"/>
      <c r="CKO203" s="78"/>
      <c r="CKP203" s="78"/>
      <c r="CKQ203" s="78"/>
      <c r="CKR203" s="78"/>
      <c r="CKS203" s="78"/>
      <c r="CKT203" s="78"/>
      <c r="CKU203" s="78"/>
      <c r="CKV203" s="78"/>
      <c r="CKW203" s="78"/>
      <c r="CKX203" s="78"/>
      <c r="CKY203" s="78"/>
      <c r="CKZ203" s="78"/>
      <c r="CLA203" s="78"/>
      <c r="CLB203" s="78"/>
      <c r="CLC203" s="78"/>
      <c r="CLD203" s="78"/>
      <c r="CLE203" s="78"/>
      <c r="CLF203" s="78"/>
      <c r="CLG203" s="78"/>
      <c r="CLH203" s="78"/>
      <c r="CLI203" s="78"/>
      <c r="CLJ203" s="78"/>
      <c r="CLK203" s="78"/>
      <c r="CLL203" s="78"/>
      <c r="CLM203" s="78"/>
      <c r="CLN203" s="78"/>
      <c r="CLO203" s="78"/>
      <c r="CLP203" s="78"/>
      <c r="CLQ203" s="78"/>
      <c r="CLR203" s="78"/>
      <c r="CLS203" s="78"/>
      <c r="CLT203" s="78"/>
      <c r="CLU203" s="78"/>
      <c r="CLV203" s="78"/>
      <c r="CLW203" s="78"/>
      <c r="CLX203" s="78"/>
      <c r="CLY203" s="78"/>
      <c r="CLZ203" s="78"/>
      <c r="CMA203" s="78"/>
      <c r="CMB203" s="78"/>
      <c r="CMC203" s="78"/>
      <c r="CMD203" s="78"/>
      <c r="CME203" s="78"/>
      <c r="CMF203" s="78"/>
      <c r="CMG203" s="78"/>
      <c r="CMH203" s="78"/>
      <c r="CMI203" s="78"/>
      <c r="CMJ203" s="78"/>
      <c r="CMK203" s="78"/>
      <c r="CML203" s="78"/>
      <c r="CMM203" s="78"/>
      <c r="CMN203" s="78"/>
      <c r="CMO203" s="78"/>
      <c r="CMP203" s="78"/>
      <c r="CMQ203" s="78"/>
      <c r="CMR203" s="78"/>
      <c r="CMS203" s="78"/>
      <c r="CMT203" s="78"/>
      <c r="CMU203" s="78"/>
      <c r="CMV203" s="78"/>
      <c r="CMW203" s="78"/>
      <c r="CMX203" s="78"/>
      <c r="CMY203" s="78"/>
      <c r="CMZ203" s="78"/>
      <c r="CNA203" s="78"/>
      <c r="CNB203" s="78"/>
      <c r="CNC203" s="78"/>
      <c r="CND203" s="78"/>
      <c r="CNE203" s="78"/>
      <c r="CNF203" s="78"/>
      <c r="CNG203" s="78"/>
      <c r="CNH203" s="78"/>
      <c r="CNI203" s="78"/>
      <c r="CNJ203" s="78"/>
      <c r="CNK203" s="78"/>
      <c r="CNL203" s="78"/>
      <c r="CNM203" s="78"/>
      <c r="CNN203" s="78"/>
      <c r="CNO203" s="78"/>
      <c r="CNP203" s="78"/>
      <c r="CNQ203" s="78"/>
      <c r="CNR203" s="78"/>
      <c r="CNS203" s="78"/>
      <c r="CNT203" s="78"/>
      <c r="CNU203" s="78"/>
      <c r="CNV203" s="78"/>
      <c r="CNW203" s="78"/>
      <c r="CNX203" s="78"/>
      <c r="CNY203" s="78"/>
      <c r="CNZ203" s="78"/>
      <c r="COA203" s="78"/>
      <c r="COB203" s="78"/>
      <c r="COC203" s="78"/>
      <c r="COD203" s="78"/>
      <c r="COE203" s="78"/>
      <c r="COF203" s="78"/>
      <c r="COG203" s="78"/>
      <c r="COH203" s="78"/>
      <c r="COI203" s="78"/>
      <c r="COJ203" s="78"/>
      <c r="COK203" s="78"/>
      <c r="COL203" s="78"/>
      <c r="COM203" s="78"/>
      <c r="CON203" s="78"/>
      <c r="COO203" s="78"/>
      <c r="COP203" s="78"/>
      <c r="COQ203" s="78"/>
      <c r="COR203" s="78"/>
      <c r="COS203" s="78"/>
      <c r="COT203" s="78"/>
      <c r="COU203" s="78"/>
      <c r="COV203" s="78"/>
      <c r="COW203" s="78"/>
      <c r="COX203" s="78"/>
      <c r="COY203" s="78"/>
      <c r="COZ203" s="78"/>
      <c r="CPA203" s="78"/>
      <c r="CPB203" s="78"/>
      <c r="CPC203" s="78"/>
      <c r="CPD203" s="78"/>
      <c r="CPE203" s="78"/>
      <c r="CPF203" s="78"/>
      <c r="CPG203" s="78"/>
      <c r="CPH203" s="78"/>
      <c r="CPI203" s="78"/>
      <c r="CPJ203" s="78"/>
      <c r="CPK203" s="78"/>
      <c r="CPL203" s="78"/>
      <c r="CPM203" s="78"/>
      <c r="CPN203" s="78"/>
      <c r="CPO203" s="78"/>
      <c r="CPP203" s="78"/>
      <c r="CPQ203" s="78"/>
      <c r="CPR203" s="78"/>
      <c r="CPS203" s="78"/>
      <c r="CPT203" s="78"/>
      <c r="CPU203" s="78"/>
      <c r="CPV203" s="78"/>
      <c r="CPW203" s="78"/>
      <c r="CPX203" s="78"/>
      <c r="CPY203" s="78"/>
      <c r="CPZ203" s="78"/>
      <c r="CQA203" s="78"/>
      <c r="CQB203" s="78"/>
      <c r="CQC203" s="78"/>
      <c r="CQD203" s="78"/>
      <c r="CQE203" s="78"/>
      <c r="CQF203" s="78"/>
      <c r="CQG203" s="78"/>
      <c r="CQH203" s="78"/>
      <c r="CQI203" s="78"/>
      <c r="CQJ203" s="78"/>
      <c r="CQK203" s="78"/>
      <c r="CQL203" s="78"/>
      <c r="CQM203" s="78"/>
      <c r="CQN203" s="78"/>
      <c r="CQO203" s="78"/>
      <c r="CQP203" s="78"/>
      <c r="CQQ203" s="78"/>
      <c r="CQR203" s="78"/>
      <c r="CQS203" s="78"/>
      <c r="CQT203" s="78"/>
      <c r="CQU203" s="78"/>
      <c r="CQV203" s="78"/>
      <c r="CQW203" s="78"/>
      <c r="CQX203" s="78"/>
      <c r="CQY203" s="78"/>
      <c r="CQZ203" s="78"/>
      <c r="CRA203" s="78"/>
      <c r="CRB203" s="78"/>
      <c r="CRC203" s="78"/>
      <c r="CRD203" s="78"/>
      <c r="CRE203" s="78"/>
      <c r="CRF203" s="78"/>
      <c r="CRG203" s="78"/>
      <c r="CRH203" s="78"/>
      <c r="CRI203" s="78"/>
      <c r="CRJ203" s="78"/>
      <c r="CRK203" s="78"/>
      <c r="CRL203" s="78"/>
      <c r="CRM203" s="78"/>
      <c r="CRN203" s="78"/>
      <c r="CRO203" s="78"/>
      <c r="CRP203" s="78"/>
      <c r="CRQ203" s="78"/>
      <c r="CRR203" s="78"/>
      <c r="CRS203" s="78"/>
      <c r="CRT203" s="78"/>
      <c r="CRU203" s="78"/>
      <c r="CRV203" s="78"/>
      <c r="CRW203" s="78"/>
      <c r="CRX203" s="78"/>
      <c r="CRY203" s="78"/>
      <c r="CRZ203" s="78"/>
      <c r="CSA203" s="78"/>
      <c r="CSB203" s="78"/>
      <c r="CSC203" s="78"/>
      <c r="CSD203" s="78"/>
      <c r="CSE203" s="78"/>
      <c r="CSF203" s="78"/>
      <c r="CSG203" s="78"/>
      <c r="CSH203" s="78"/>
      <c r="CSI203" s="78"/>
      <c r="CSJ203" s="78"/>
      <c r="CSK203" s="78"/>
      <c r="CSL203" s="78"/>
      <c r="CSM203" s="78"/>
      <c r="CSN203" s="78"/>
      <c r="CSO203" s="78"/>
      <c r="CSP203" s="78"/>
      <c r="CSQ203" s="78"/>
      <c r="CSR203" s="78"/>
      <c r="CSS203" s="78"/>
      <c r="CST203" s="78"/>
      <c r="CSU203" s="78"/>
      <c r="CSV203" s="78"/>
      <c r="CSW203" s="78"/>
      <c r="CSX203" s="78"/>
      <c r="CSY203" s="78"/>
      <c r="CSZ203" s="78"/>
      <c r="CTA203" s="78"/>
      <c r="CTB203" s="78"/>
      <c r="CTC203" s="78"/>
      <c r="CTD203" s="78"/>
      <c r="CTE203" s="78"/>
      <c r="CTF203" s="78"/>
      <c r="CTG203" s="78"/>
      <c r="CTH203" s="78"/>
      <c r="CTI203" s="78"/>
      <c r="CTJ203" s="78"/>
      <c r="CTK203" s="78"/>
      <c r="CTL203" s="78"/>
      <c r="CTM203" s="78"/>
      <c r="CTN203" s="78"/>
      <c r="CTO203" s="78"/>
      <c r="CTP203" s="78"/>
      <c r="CTQ203" s="78"/>
      <c r="CTR203" s="78"/>
      <c r="CTS203" s="78"/>
      <c r="CTT203" s="78"/>
      <c r="CTU203" s="78"/>
      <c r="CTV203" s="78"/>
      <c r="CTW203" s="78"/>
      <c r="CTX203" s="78"/>
      <c r="CTY203" s="78"/>
      <c r="CTZ203" s="78"/>
      <c r="CUA203" s="78"/>
      <c r="CUB203" s="78"/>
      <c r="CUC203" s="78"/>
      <c r="CUD203" s="78"/>
      <c r="CUE203" s="78"/>
      <c r="CUF203" s="78"/>
      <c r="CUG203" s="78"/>
      <c r="CUH203" s="78"/>
      <c r="CUI203" s="78"/>
      <c r="CUJ203" s="78"/>
      <c r="CUK203" s="78"/>
      <c r="CUL203" s="78"/>
      <c r="CUM203" s="78"/>
      <c r="CUN203" s="78"/>
      <c r="CUO203" s="78"/>
      <c r="CUP203" s="78"/>
      <c r="CUQ203" s="78"/>
      <c r="CUR203" s="78"/>
      <c r="CUS203" s="78"/>
      <c r="CUT203" s="78"/>
      <c r="CUU203" s="78"/>
      <c r="CUV203" s="78"/>
      <c r="CUW203" s="78"/>
      <c r="CUX203" s="78"/>
      <c r="CUY203" s="78"/>
      <c r="CUZ203" s="78"/>
      <c r="CVA203" s="78"/>
      <c r="CVB203" s="78"/>
      <c r="CVC203" s="78"/>
      <c r="CVD203" s="78"/>
      <c r="CVE203" s="78"/>
      <c r="CVF203" s="78"/>
      <c r="CVG203" s="78"/>
      <c r="CVH203" s="78"/>
      <c r="CVI203" s="78"/>
      <c r="CVJ203" s="78"/>
      <c r="CVK203" s="78"/>
      <c r="CVL203" s="78"/>
      <c r="CVM203" s="78"/>
      <c r="CVN203" s="78"/>
      <c r="CVO203" s="78"/>
      <c r="CVP203" s="78"/>
      <c r="CVQ203" s="78"/>
      <c r="CVR203" s="78"/>
      <c r="CVS203" s="78"/>
      <c r="CVT203" s="78"/>
      <c r="CVU203" s="78"/>
      <c r="CVV203" s="78"/>
      <c r="CVW203" s="78"/>
      <c r="CVX203" s="78"/>
      <c r="CVY203" s="78"/>
      <c r="CVZ203" s="78"/>
      <c r="CWA203" s="78"/>
      <c r="CWB203" s="78"/>
      <c r="CWC203" s="78"/>
      <c r="CWD203" s="78"/>
      <c r="CWE203" s="78"/>
      <c r="CWF203" s="78"/>
      <c r="CWG203" s="78"/>
      <c r="CWH203" s="78"/>
      <c r="CWI203" s="78"/>
      <c r="CWJ203" s="78"/>
      <c r="CWK203" s="78"/>
      <c r="CWL203" s="78"/>
      <c r="CWM203" s="78"/>
      <c r="CWN203" s="78"/>
      <c r="CWO203" s="78"/>
      <c r="CWP203" s="78"/>
      <c r="CWQ203" s="78"/>
      <c r="CWR203" s="78"/>
      <c r="CWS203" s="78"/>
      <c r="CWT203" s="78"/>
      <c r="CWU203" s="78"/>
      <c r="CWV203" s="78"/>
      <c r="CWW203" s="78"/>
      <c r="CWX203" s="78"/>
      <c r="CWY203" s="78"/>
      <c r="CWZ203" s="78"/>
      <c r="CXA203" s="78"/>
      <c r="CXB203" s="78"/>
      <c r="CXC203" s="78"/>
      <c r="CXD203" s="78"/>
      <c r="CXE203" s="78"/>
      <c r="CXF203" s="78"/>
      <c r="CXG203" s="78"/>
      <c r="CXH203" s="78"/>
      <c r="CXI203" s="78"/>
      <c r="CXJ203" s="78"/>
      <c r="CXK203" s="78"/>
      <c r="CXL203" s="78"/>
      <c r="CXM203" s="78"/>
      <c r="CXN203" s="78"/>
      <c r="CXO203" s="78"/>
      <c r="CXP203" s="78"/>
      <c r="CXQ203" s="78"/>
      <c r="CXR203" s="78"/>
      <c r="CXS203" s="78"/>
      <c r="CXT203" s="78"/>
      <c r="CXU203" s="78"/>
      <c r="CXV203" s="78"/>
      <c r="CXW203" s="78"/>
      <c r="CXX203" s="78"/>
      <c r="CXY203" s="78"/>
      <c r="CXZ203" s="78"/>
      <c r="CYA203" s="78"/>
      <c r="CYB203" s="78"/>
      <c r="CYC203" s="78"/>
      <c r="CYD203" s="78"/>
      <c r="CYE203" s="78"/>
      <c r="CYF203" s="78"/>
      <c r="CYG203" s="78"/>
      <c r="CYH203" s="78"/>
      <c r="CYI203" s="78"/>
      <c r="CYJ203" s="78"/>
      <c r="CYK203" s="78"/>
      <c r="CYL203" s="78"/>
      <c r="CYM203" s="78"/>
      <c r="CYN203" s="78"/>
      <c r="CYO203" s="78"/>
      <c r="CYP203" s="78"/>
      <c r="CYQ203" s="78"/>
      <c r="CYR203" s="78"/>
      <c r="CYS203" s="78"/>
      <c r="CYT203" s="78"/>
      <c r="CYU203" s="78"/>
      <c r="CYV203" s="78"/>
      <c r="CYW203" s="78"/>
      <c r="CYX203" s="78"/>
      <c r="CYY203" s="78"/>
      <c r="CYZ203" s="78"/>
      <c r="CZA203" s="78"/>
      <c r="CZB203" s="78"/>
      <c r="CZC203" s="78"/>
      <c r="CZD203" s="78"/>
      <c r="CZE203" s="78"/>
      <c r="CZF203" s="78"/>
      <c r="CZG203" s="78"/>
      <c r="CZH203" s="78"/>
      <c r="CZI203" s="78"/>
      <c r="CZJ203" s="78"/>
      <c r="CZK203" s="78"/>
      <c r="CZL203" s="78"/>
      <c r="CZM203" s="78"/>
      <c r="CZN203" s="78"/>
      <c r="CZO203" s="78"/>
      <c r="CZP203" s="78"/>
      <c r="CZQ203" s="78"/>
      <c r="CZR203" s="78"/>
      <c r="CZS203" s="78"/>
      <c r="CZT203" s="78"/>
      <c r="CZU203" s="78"/>
      <c r="CZV203" s="78"/>
      <c r="CZW203" s="78"/>
      <c r="CZX203" s="78"/>
      <c r="CZY203" s="78"/>
      <c r="CZZ203" s="78"/>
      <c r="DAA203" s="78"/>
      <c r="DAB203" s="78"/>
      <c r="DAC203" s="78"/>
      <c r="DAD203" s="78"/>
      <c r="DAE203" s="78"/>
      <c r="DAF203" s="78"/>
      <c r="DAG203" s="78"/>
      <c r="DAH203" s="78"/>
      <c r="DAI203" s="78"/>
      <c r="DAJ203" s="78"/>
      <c r="DAK203" s="78"/>
      <c r="DAL203" s="78"/>
      <c r="DAM203" s="78"/>
      <c r="DAN203" s="78"/>
      <c r="DAO203" s="78"/>
      <c r="DAP203" s="78"/>
      <c r="DAQ203" s="78"/>
      <c r="DAR203" s="78"/>
      <c r="DAS203" s="78"/>
      <c r="DAT203" s="78"/>
      <c r="DAU203" s="78"/>
      <c r="DAV203" s="78"/>
      <c r="DAW203" s="78"/>
      <c r="DAX203" s="78"/>
      <c r="DAY203" s="78"/>
      <c r="DAZ203" s="78"/>
      <c r="DBA203" s="78"/>
      <c r="DBB203" s="78"/>
      <c r="DBC203" s="78"/>
      <c r="DBD203" s="78"/>
      <c r="DBE203" s="78"/>
      <c r="DBF203" s="78"/>
      <c r="DBG203" s="78"/>
      <c r="DBH203" s="78"/>
      <c r="DBI203" s="78"/>
      <c r="DBJ203" s="78"/>
      <c r="DBK203" s="78"/>
      <c r="DBL203" s="78"/>
      <c r="DBM203" s="78"/>
      <c r="DBN203" s="78"/>
      <c r="DBO203" s="78"/>
      <c r="DBP203" s="78"/>
      <c r="DBQ203" s="78"/>
      <c r="DBR203" s="78"/>
      <c r="DBS203" s="78"/>
      <c r="DBT203" s="78"/>
      <c r="DBU203" s="78"/>
      <c r="DBV203" s="78"/>
      <c r="DBW203" s="78"/>
      <c r="DBX203" s="78"/>
      <c r="DBY203" s="78"/>
      <c r="DBZ203" s="78"/>
      <c r="DCA203" s="78"/>
      <c r="DCB203" s="78"/>
      <c r="DCC203" s="78"/>
      <c r="DCD203" s="78"/>
      <c r="DCE203" s="78"/>
      <c r="DCF203" s="78"/>
      <c r="DCG203" s="78"/>
      <c r="DCH203" s="78"/>
      <c r="DCI203" s="78"/>
      <c r="DCJ203" s="78"/>
      <c r="DCK203" s="78"/>
      <c r="DCL203" s="78"/>
      <c r="DCM203" s="78"/>
      <c r="DCN203" s="78"/>
      <c r="DCO203" s="78"/>
      <c r="DCP203" s="78"/>
      <c r="DCQ203" s="78"/>
      <c r="DCR203" s="78"/>
      <c r="DCS203" s="78"/>
      <c r="DCT203" s="78"/>
      <c r="DCU203" s="78"/>
      <c r="DCV203" s="78"/>
      <c r="DCW203" s="78"/>
      <c r="DCX203" s="78"/>
      <c r="DCY203" s="78"/>
      <c r="DCZ203" s="78"/>
      <c r="DDA203" s="78"/>
      <c r="DDB203" s="78"/>
      <c r="DDC203" s="78"/>
      <c r="DDD203" s="78"/>
      <c r="DDE203" s="78"/>
      <c r="DDF203" s="78"/>
      <c r="DDG203" s="78"/>
      <c r="DDH203" s="78"/>
      <c r="DDI203" s="78"/>
      <c r="DDJ203" s="78"/>
      <c r="DDK203" s="78"/>
      <c r="DDL203" s="78"/>
      <c r="DDM203" s="78"/>
      <c r="DDN203" s="78"/>
      <c r="DDO203" s="78"/>
      <c r="DDP203" s="78"/>
      <c r="DDQ203" s="78"/>
      <c r="DDR203" s="78"/>
      <c r="DDS203" s="78"/>
      <c r="DDT203" s="78"/>
      <c r="DDU203" s="78"/>
      <c r="DDV203" s="78"/>
      <c r="DDW203" s="78"/>
      <c r="DDX203" s="78"/>
      <c r="DDY203" s="78"/>
      <c r="DDZ203" s="78"/>
      <c r="DEA203" s="78"/>
      <c r="DEB203" s="78"/>
      <c r="DEC203" s="78"/>
      <c r="DED203" s="78"/>
      <c r="DEE203" s="78"/>
      <c r="DEF203" s="78"/>
      <c r="DEG203" s="78"/>
      <c r="DEH203" s="78"/>
      <c r="DEI203" s="78"/>
      <c r="DEJ203" s="78"/>
      <c r="DEK203" s="78"/>
      <c r="DEL203" s="78"/>
      <c r="DEM203" s="78"/>
      <c r="DEN203" s="78"/>
      <c r="DEO203" s="78"/>
      <c r="DEP203" s="78"/>
      <c r="DEQ203" s="78"/>
      <c r="DER203" s="78"/>
      <c r="DES203" s="78"/>
      <c r="DET203" s="78"/>
      <c r="DEU203" s="78"/>
      <c r="DEV203" s="78"/>
      <c r="DEW203" s="78"/>
      <c r="DEX203" s="78"/>
      <c r="DEY203" s="78"/>
      <c r="DEZ203" s="78"/>
      <c r="DFA203" s="78"/>
      <c r="DFB203" s="78"/>
      <c r="DFC203" s="78"/>
      <c r="DFD203" s="78"/>
      <c r="DFE203" s="78"/>
      <c r="DFF203" s="78"/>
      <c r="DFG203" s="78"/>
      <c r="DFH203" s="78"/>
      <c r="DFI203" s="78"/>
      <c r="DFJ203" s="78"/>
      <c r="DFK203" s="78"/>
      <c r="DFL203" s="78"/>
      <c r="DFM203" s="78"/>
      <c r="DFN203" s="78"/>
      <c r="DFO203" s="78"/>
      <c r="DFP203" s="78"/>
      <c r="DFQ203" s="78"/>
      <c r="DFR203" s="78"/>
      <c r="DFS203" s="78"/>
      <c r="DFT203" s="78"/>
      <c r="DFU203" s="78"/>
      <c r="DFV203" s="78"/>
      <c r="DFW203" s="78"/>
      <c r="DFX203" s="78"/>
      <c r="DFY203" s="78"/>
      <c r="DFZ203" s="78"/>
      <c r="DGA203" s="78"/>
      <c r="DGB203" s="78"/>
      <c r="DGC203" s="78"/>
      <c r="DGD203" s="78"/>
      <c r="DGE203" s="78"/>
      <c r="DGF203" s="78"/>
      <c r="DGG203" s="78"/>
      <c r="DGH203" s="78"/>
      <c r="DGI203" s="78"/>
      <c r="DGJ203" s="78"/>
      <c r="DGK203" s="78"/>
      <c r="DGL203" s="78"/>
      <c r="DGM203" s="78"/>
      <c r="DGN203" s="78"/>
      <c r="DGO203" s="78"/>
      <c r="DGP203" s="78"/>
      <c r="DGQ203" s="78"/>
      <c r="DGR203" s="78"/>
      <c r="DGS203" s="78"/>
      <c r="DGT203" s="78"/>
      <c r="DGU203" s="78"/>
      <c r="DGV203" s="78"/>
      <c r="DGW203" s="78"/>
      <c r="DGX203" s="78"/>
      <c r="DGY203" s="78"/>
      <c r="DGZ203" s="78"/>
      <c r="DHA203" s="78"/>
      <c r="DHB203" s="78"/>
      <c r="DHC203" s="78"/>
      <c r="DHD203" s="78"/>
      <c r="DHE203" s="78"/>
      <c r="DHF203" s="78"/>
      <c r="DHG203" s="78"/>
      <c r="DHH203" s="78"/>
      <c r="DHI203" s="78"/>
      <c r="DHJ203" s="78"/>
      <c r="DHK203" s="78"/>
      <c r="DHL203" s="78"/>
      <c r="DHM203" s="78"/>
      <c r="DHN203" s="78"/>
      <c r="DHO203" s="78"/>
      <c r="DHP203" s="78"/>
      <c r="DHQ203" s="78"/>
      <c r="DHR203" s="78"/>
      <c r="DHS203" s="78"/>
      <c r="DHT203" s="78"/>
      <c r="DHU203" s="78"/>
      <c r="DHV203" s="78"/>
      <c r="DHW203" s="78"/>
      <c r="DHX203" s="78"/>
      <c r="DHY203" s="78"/>
      <c r="DHZ203" s="78"/>
      <c r="DIA203" s="78"/>
      <c r="DIB203" s="78"/>
      <c r="DIC203" s="78"/>
      <c r="DID203" s="78"/>
      <c r="DIE203" s="78"/>
      <c r="DIF203" s="78"/>
      <c r="DIG203" s="78"/>
      <c r="DIH203" s="78"/>
      <c r="DII203" s="78"/>
      <c r="DIJ203" s="78"/>
      <c r="DIK203" s="78"/>
      <c r="DIL203" s="78"/>
      <c r="DIM203" s="78"/>
      <c r="DIN203" s="78"/>
      <c r="DIO203" s="78"/>
      <c r="DIP203" s="78"/>
      <c r="DIQ203" s="78"/>
      <c r="DIR203" s="78"/>
      <c r="DIS203" s="78"/>
      <c r="DIT203" s="78"/>
      <c r="DIU203" s="78"/>
      <c r="DIV203" s="78"/>
      <c r="DIW203" s="78"/>
      <c r="DIX203" s="78"/>
      <c r="DIY203" s="78"/>
      <c r="DIZ203" s="78"/>
      <c r="DJA203" s="78"/>
      <c r="DJB203" s="78"/>
      <c r="DJC203" s="78"/>
      <c r="DJD203" s="78"/>
      <c r="DJE203" s="78"/>
      <c r="DJF203" s="78"/>
      <c r="DJG203" s="78"/>
      <c r="DJH203" s="78"/>
      <c r="DJI203" s="78"/>
      <c r="DJJ203" s="78"/>
      <c r="DJK203" s="78"/>
      <c r="DJL203" s="78"/>
      <c r="DJM203" s="78"/>
      <c r="DJN203" s="78"/>
      <c r="DJO203" s="78"/>
      <c r="DJP203" s="78"/>
      <c r="DJQ203" s="78"/>
      <c r="DJR203" s="78"/>
      <c r="DJS203" s="78"/>
      <c r="DJT203" s="78"/>
      <c r="DJU203" s="78"/>
      <c r="DJV203" s="78"/>
      <c r="DJW203" s="78"/>
      <c r="DJX203" s="78"/>
      <c r="DJY203" s="78"/>
      <c r="DJZ203" s="78"/>
      <c r="DKA203" s="78"/>
      <c r="DKB203" s="78"/>
      <c r="DKC203" s="78"/>
      <c r="DKD203" s="78"/>
      <c r="DKE203" s="78"/>
      <c r="DKF203" s="78"/>
      <c r="DKG203" s="78"/>
      <c r="DKH203" s="78"/>
      <c r="DKI203" s="78"/>
      <c r="DKJ203" s="78"/>
      <c r="DKK203" s="78"/>
      <c r="DKL203" s="78"/>
      <c r="DKM203" s="78"/>
      <c r="DKN203" s="78"/>
      <c r="DKO203" s="78"/>
      <c r="DKP203" s="78"/>
      <c r="DKQ203" s="78"/>
      <c r="DKR203" s="78"/>
      <c r="DKS203" s="78"/>
      <c r="DKT203" s="78"/>
      <c r="DKU203" s="78"/>
      <c r="DKV203" s="78"/>
      <c r="DKW203" s="78"/>
      <c r="DKX203" s="78"/>
      <c r="DKY203" s="78"/>
      <c r="DKZ203" s="78"/>
      <c r="DLA203" s="78"/>
      <c r="DLB203" s="78"/>
      <c r="DLC203" s="78"/>
      <c r="DLD203" s="78"/>
      <c r="DLE203" s="78"/>
      <c r="DLF203" s="78"/>
      <c r="DLG203" s="78"/>
      <c r="DLH203" s="78"/>
      <c r="DLI203" s="78"/>
      <c r="DLJ203" s="78"/>
      <c r="DLK203" s="78"/>
      <c r="DLL203" s="78"/>
      <c r="DLM203" s="78"/>
      <c r="DLN203" s="78"/>
      <c r="DLO203" s="78"/>
      <c r="DLP203" s="78"/>
      <c r="DLQ203" s="78"/>
      <c r="DLR203" s="78"/>
      <c r="DLS203" s="78"/>
      <c r="DLT203" s="78"/>
      <c r="DLU203" s="78"/>
      <c r="DLV203" s="78"/>
      <c r="DLW203" s="78"/>
      <c r="DLX203" s="78"/>
      <c r="DLY203" s="78"/>
      <c r="DLZ203" s="78"/>
      <c r="DMA203" s="78"/>
      <c r="DMB203" s="78"/>
      <c r="DMC203" s="78"/>
      <c r="DMD203" s="78"/>
      <c r="DME203" s="78"/>
      <c r="DMF203" s="78"/>
      <c r="DMG203" s="78"/>
      <c r="DMH203" s="78"/>
      <c r="DMI203" s="78"/>
      <c r="DMJ203" s="78"/>
      <c r="DMK203" s="78"/>
      <c r="DML203" s="78"/>
      <c r="DMM203" s="78"/>
      <c r="DMN203" s="78"/>
      <c r="DMO203" s="78"/>
      <c r="DMP203" s="78"/>
      <c r="DMQ203" s="78"/>
      <c r="DMR203" s="78"/>
      <c r="DMS203" s="78"/>
      <c r="DMT203" s="78"/>
      <c r="DMU203" s="78"/>
      <c r="DMV203" s="78"/>
      <c r="DMW203" s="78"/>
      <c r="DMX203" s="78"/>
      <c r="DMY203" s="78"/>
      <c r="DMZ203" s="78"/>
      <c r="DNA203" s="78"/>
      <c r="DNB203" s="78"/>
      <c r="DNC203" s="78"/>
      <c r="DND203" s="78"/>
      <c r="DNE203" s="78"/>
      <c r="DNF203" s="78"/>
      <c r="DNG203" s="78"/>
      <c r="DNH203" s="78"/>
      <c r="DNI203" s="78"/>
      <c r="DNJ203" s="78"/>
      <c r="DNK203" s="78"/>
      <c r="DNL203" s="78"/>
      <c r="DNM203" s="78"/>
      <c r="DNN203" s="78"/>
      <c r="DNO203" s="78"/>
      <c r="DNP203" s="78"/>
      <c r="DNQ203" s="78"/>
      <c r="DNR203" s="78"/>
      <c r="DNS203" s="78"/>
      <c r="DNT203" s="78"/>
      <c r="DNU203" s="78"/>
      <c r="DNV203" s="78"/>
      <c r="DNW203" s="78"/>
      <c r="DNX203" s="78"/>
      <c r="DNY203" s="78"/>
      <c r="DNZ203" s="78"/>
      <c r="DOA203" s="78"/>
      <c r="DOB203" s="78"/>
      <c r="DOC203" s="78"/>
      <c r="DOD203" s="78"/>
      <c r="DOE203" s="78"/>
      <c r="DOF203" s="78"/>
      <c r="DOG203" s="78"/>
      <c r="DOH203" s="78"/>
      <c r="DOI203" s="78"/>
      <c r="DOJ203" s="78"/>
      <c r="DOK203" s="78"/>
      <c r="DOL203" s="78"/>
      <c r="DOM203" s="78"/>
      <c r="DON203" s="78"/>
      <c r="DOO203" s="78"/>
      <c r="DOP203" s="78"/>
      <c r="DOQ203" s="78"/>
      <c r="DOR203" s="78"/>
      <c r="DOS203" s="78"/>
      <c r="DOT203" s="78"/>
      <c r="DOU203" s="78"/>
      <c r="DOV203" s="78"/>
      <c r="DOW203" s="78"/>
      <c r="DOX203" s="78"/>
      <c r="DOY203" s="78"/>
      <c r="DOZ203" s="78"/>
      <c r="DPA203" s="78"/>
      <c r="DPB203" s="78"/>
      <c r="DPC203" s="78"/>
      <c r="DPD203" s="78"/>
      <c r="DPE203" s="78"/>
      <c r="DPF203" s="78"/>
      <c r="DPG203" s="78"/>
      <c r="DPH203" s="78"/>
      <c r="DPI203" s="78"/>
      <c r="DPJ203" s="78"/>
      <c r="DPK203" s="78"/>
      <c r="DPL203" s="78"/>
      <c r="DPM203" s="78"/>
      <c r="DPN203" s="78"/>
      <c r="DPO203" s="78"/>
      <c r="DPP203" s="78"/>
      <c r="DPQ203" s="78"/>
      <c r="DPR203" s="78"/>
      <c r="DPS203" s="78"/>
      <c r="DPT203" s="78"/>
      <c r="DPU203" s="78"/>
      <c r="DPV203" s="78"/>
      <c r="DPW203" s="78"/>
      <c r="DPX203" s="78"/>
      <c r="DPY203" s="78"/>
      <c r="DPZ203" s="78"/>
      <c r="DQA203" s="78"/>
      <c r="DQB203" s="78"/>
      <c r="DQC203" s="78"/>
      <c r="DQD203" s="78"/>
      <c r="DQE203" s="78"/>
      <c r="DQF203" s="78"/>
      <c r="DQG203" s="78"/>
      <c r="DQH203" s="78"/>
      <c r="DQI203" s="78"/>
      <c r="DQJ203" s="78"/>
      <c r="DQK203" s="78"/>
      <c r="DQL203" s="78"/>
      <c r="DQM203" s="78"/>
      <c r="DQN203" s="78"/>
      <c r="DQO203" s="78"/>
      <c r="DQP203" s="78"/>
      <c r="DQQ203" s="78"/>
      <c r="DQR203" s="78"/>
      <c r="DQS203" s="78"/>
      <c r="DQT203" s="78"/>
      <c r="DQU203" s="78"/>
      <c r="DQV203" s="78"/>
      <c r="DQW203" s="78"/>
      <c r="DQX203" s="78"/>
      <c r="DQY203" s="78"/>
      <c r="DQZ203" s="78"/>
      <c r="DRA203" s="78"/>
      <c r="DRB203" s="78"/>
      <c r="DRC203" s="78"/>
      <c r="DRD203" s="78"/>
      <c r="DRE203" s="78"/>
      <c r="DRF203" s="78"/>
      <c r="DRG203" s="78"/>
      <c r="DRH203" s="78"/>
      <c r="DRI203" s="78"/>
      <c r="DRJ203" s="78"/>
      <c r="DRK203" s="78"/>
      <c r="DRL203" s="78"/>
      <c r="DRM203" s="78"/>
      <c r="DRN203" s="78"/>
      <c r="DRO203" s="78"/>
      <c r="DRP203" s="78"/>
      <c r="DRQ203" s="78"/>
      <c r="DRR203" s="78"/>
      <c r="DRS203" s="78"/>
      <c r="DRT203" s="78"/>
      <c r="DRU203" s="78"/>
      <c r="DRV203" s="78"/>
      <c r="DRW203" s="78"/>
      <c r="DRX203" s="78"/>
      <c r="DRY203" s="78"/>
      <c r="DRZ203" s="78"/>
      <c r="DSA203" s="78"/>
      <c r="DSB203" s="78"/>
      <c r="DSC203" s="78"/>
      <c r="DSD203" s="78"/>
      <c r="DSE203" s="78"/>
      <c r="DSF203" s="78"/>
      <c r="DSG203" s="78"/>
      <c r="DSH203" s="78"/>
      <c r="DSI203" s="78"/>
      <c r="DSJ203" s="78"/>
      <c r="DSK203" s="78"/>
      <c r="DSL203" s="78"/>
      <c r="DSM203" s="78"/>
      <c r="DSN203" s="78"/>
      <c r="DSO203" s="78"/>
      <c r="DSP203" s="78"/>
      <c r="DSQ203" s="78"/>
      <c r="DSR203" s="78"/>
      <c r="DSS203" s="78"/>
      <c r="DST203" s="78"/>
      <c r="DSU203" s="78"/>
      <c r="DSV203" s="78"/>
      <c r="DSW203" s="78"/>
      <c r="DSX203" s="78"/>
      <c r="DSY203" s="78"/>
      <c r="DSZ203" s="78"/>
      <c r="DTA203" s="78"/>
      <c r="DTB203" s="78"/>
      <c r="DTC203" s="78"/>
      <c r="DTD203" s="78"/>
      <c r="DTE203" s="78"/>
      <c r="DTF203" s="78"/>
      <c r="DTG203" s="78"/>
      <c r="DTH203" s="78"/>
      <c r="DTI203" s="78"/>
      <c r="DTJ203" s="78"/>
      <c r="DTK203" s="78"/>
      <c r="DTL203" s="78"/>
      <c r="DTM203" s="78"/>
      <c r="DTN203" s="78"/>
      <c r="DTO203" s="78"/>
      <c r="DTP203" s="78"/>
      <c r="DTQ203" s="78"/>
      <c r="DTR203" s="78"/>
      <c r="DTS203" s="78"/>
      <c r="DTT203" s="78"/>
      <c r="DTU203" s="78"/>
      <c r="DTV203" s="78"/>
      <c r="DTW203" s="78"/>
      <c r="DTX203" s="78"/>
      <c r="DTY203" s="78"/>
      <c r="DTZ203" s="78"/>
      <c r="DUA203" s="78"/>
      <c r="DUB203" s="78"/>
      <c r="DUC203" s="78"/>
      <c r="DUD203" s="78"/>
      <c r="DUE203" s="78"/>
      <c r="DUF203" s="78"/>
      <c r="DUG203" s="78"/>
      <c r="DUH203" s="78"/>
      <c r="DUI203" s="78"/>
      <c r="DUJ203" s="78"/>
      <c r="DUK203" s="78"/>
      <c r="DUL203" s="78"/>
      <c r="DUM203" s="78"/>
      <c r="DUN203" s="78"/>
      <c r="DUO203" s="78"/>
      <c r="DUP203" s="78"/>
      <c r="DUQ203" s="78"/>
      <c r="DUR203" s="78"/>
      <c r="DUS203" s="78"/>
      <c r="DUT203" s="78"/>
      <c r="DUU203" s="78"/>
      <c r="DUV203" s="78"/>
      <c r="DUW203" s="78"/>
      <c r="DUX203" s="78"/>
      <c r="DUY203" s="78"/>
      <c r="DUZ203" s="78"/>
      <c r="DVA203" s="78"/>
      <c r="DVB203" s="78"/>
      <c r="DVC203" s="78"/>
      <c r="DVD203" s="78"/>
      <c r="DVE203" s="78"/>
      <c r="DVF203" s="78"/>
      <c r="DVG203" s="78"/>
      <c r="DVH203" s="78"/>
      <c r="DVI203" s="78"/>
      <c r="DVJ203" s="78"/>
      <c r="DVK203" s="78"/>
      <c r="DVL203" s="78"/>
      <c r="DVM203" s="78"/>
      <c r="DVN203" s="78"/>
      <c r="DVO203" s="78"/>
      <c r="DVP203" s="78"/>
      <c r="DVQ203" s="78"/>
      <c r="DVR203" s="78"/>
      <c r="DVS203" s="78"/>
      <c r="DVT203" s="78"/>
      <c r="DVU203" s="78"/>
      <c r="DVV203" s="78"/>
      <c r="DVW203" s="78"/>
      <c r="DVX203" s="78"/>
      <c r="DVY203" s="78"/>
      <c r="DVZ203" s="78"/>
      <c r="DWA203" s="78"/>
      <c r="DWB203" s="78"/>
      <c r="DWC203" s="78"/>
      <c r="DWD203" s="78"/>
      <c r="DWE203" s="78"/>
      <c r="DWF203" s="78"/>
      <c r="DWG203" s="78"/>
      <c r="DWH203" s="78"/>
      <c r="DWI203" s="78"/>
      <c r="DWJ203" s="78"/>
      <c r="DWK203" s="78"/>
      <c r="DWL203" s="78"/>
      <c r="DWM203" s="78"/>
      <c r="DWN203" s="78"/>
      <c r="DWO203" s="78"/>
      <c r="DWP203" s="78"/>
      <c r="DWQ203" s="78"/>
      <c r="DWR203" s="78"/>
      <c r="DWS203" s="78"/>
      <c r="DWT203" s="78"/>
      <c r="DWU203" s="78"/>
      <c r="DWV203" s="78"/>
      <c r="DWW203" s="78"/>
      <c r="DWX203" s="78"/>
      <c r="DWY203" s="78"/>
      <c r="DWZ203" s="78"/>
      <c r="DXA203" s="78"/>
      <c r="DXB203" s="78"/>
      <c r="DXC203" s="78"/>
      <c r="DXD203" s="78"/>
      <c r="DXE203" s="78"/>
      <c r="DXF203" s="78"/>
      <c r="DXG203" s="78"/>
      <c r="DXH203" s="78"/>
      <c r="DXI203" s="78"/>
      <c r="DXJ203" s="78"/>
      <c r="DXK203" s="78"/>
      <c r="DXL203" s="78"/>
      <c r="DXM203" s="78"/>
      <c r="DXN203" s="78"/>
      <c r="DXO203" s="78"/>
      <c r="DXP203" s="78"/>
      <c r="DXQ203" s="78"/>
      <c r="DXR203" s="78"/>
      <c r="DXS203" s="78"/>
      <c r="DXT203" s="78"/>
      <c r="DXU203" s="78"/>
      <c r="DXV203" s="78"/>
      <c r="DXW203" s="78"/>
      <c r="DXX203" s="78"/>
      <c r="DXY203" s="78"/>
      <c r="DXZ203" s="78"/>
      <c r="DYA203" s="78"/>
      <c r="DYB203" s="78"/>
      <c r="DYC203" s="78"/>
      <c r="DYD203" s="78"/>
      <c r="DYE203" s="78"/>
      <c r="DYF203" s="78"/>
      <c r="DYG203" s="78"/>
      <c r="DYH203" s="78"/>
      <c r="DYI203" s="78"/>
      <c r="DYJ203" s="78"/>
      <c r="DYK203" s="78"/>
      <c r="DYL203" s="78"/>
      <c r="DYM203" s="78"/>
      <c r="DYN203" s="78"/>
      <c r="DYO203" s="78"/>
      <c r="DYP203" s="78"/>
      <c r="DYQ203" s="78"/>
      <c r="DYR203" s="78"/>
      <c r="DYS203" s="78"/>
      <c r="DYT203" s="78"/>
      <c r="DYU203" s="78"/>
      <c r="DYV203" s="78"/>
      <c r="DYW203" s="78"/>
      <c r="DYX203" s="78"/>
      <c r="DYY203" s="78"/>
      <c r="DYZ203" s="78"/>
      <c r="DZA203" s="78"/>
      <c r="DZB203" s="78"/>
      <c r="DZC203" s="78"/>
      <c r="DZD203" s="78"/>
      <c r="DZE203" s="78"/>
      <c r="DZF203" s="78"/>
      <c r="DZG203" s="78"/>
      <c r="DZH203" s="78"/>
      <c r="DZI203" s="78"/>
      <c r="DZJ203" s="78"/>
      <c r="DZK203" s="78"/>
      <c r="DZL203" s="78"/>
      <c r="DZM203" s="78"/>
      <c r="DZN203" s="78"/>
      <c r="DZO203" s="78"/>
      <c r="DZP203" s="78"/>
      <c r="DZQ203" s="78"/>
      <c r="DZR203" s="78"/>
      <c r="DZS203" s="78"/>
      <c r="DZT203" s="78"/>
      <c r="DZU203" s="78"/>
      <c r="DZV203" s="78"/>
      <c r="DZW203" s="78"/>
      <c r="DZX203" s="78"/>
      <c r="DZY203" s="78"/>
      <c r="DZZ203" s="78"/>
      <c r="EAA203" s="78"/>
      <c r="EAB203" s="78"/>
      <c r="EAC203" s="78"/>
      <c r="EAD203" s="78"/>
      <c r="EAE203" s="78"/>
      <c r="EAF203" s="78"/>
      <c r="EAG203" s="78"/>
      <c r="EAH203" s="78"/>
      <c r="EAI203" s="78"/>
      <c r="EAJ203" s="78"/>
      <c r="EAK203" s="78"/>
      <c r="EAL203" s="78"/>
      <c r="EAM203" s="78"/>
      <c r="EAN203" s="78"/>
      <c r="EAO203" s="78"/>
      <c r="EAP203" s="78"/>
      <c r="EAQ203" s="78"/>
      <c r="EAR203" s="78"/>
      <c r="EAS203" s="78"/>
      <c r="EAT203" s="78"/>
      <c r="EAU203" s="78"/>
      <c r="EAV203" s="78"/>
      <c r="EAW203" s="78"/>
      <c r="EAX203" s="78"/>
      <c r="EAY203" s="78"/>
      <c r="EAZ203" s="78"/>
      <c r="EBA203" s="78"/>
      <c r="EBB203" s="78"/>
      <c r="EBC203" s="78"/>
      <c r="EBD203" s="78"/>
      <c r="EBE203" s="78"/>
      <c r="EBF203" s="78"/>
      <c r="EBG203" s="78"/>
      <c r="EBH203" s="78"/>
      <c r="EBI203" s="78"/>
      <c r="EBJ203" s="78"/>
      <c r="EBK203" s="78"/>
      <c r="EBL203" s="78"/>
      <c r="EBM203" s="78"/>
      <c r="EBN203" s="78"/>
      <c r="EBO203" s="78"/>
      <c r="EBP203" s="78"/>
      <c r="EBQ203" s="78"/>
      <c r="EBR203" s="78"/>
      <c r="EBS203" s="78"/>
      <c r="EBT203" s="78"/>
      <c r="EBU203" s="78"/>
      <c r="EBV203" s="78"/>
      <c r="EBW203" s="78"/>
      <c r="EBX203" s="78"/>
      <c r="EBY203" s="78"/>
      <c r="EBZ203" s="78"/>
      <c r="ECA203" s="78"/>
      <c r="ECB203" s="78"/>
      <c r="ECC203" s="78"/>
      <c r="ECD203" s="78"/>
      <c r="ECE203" s="78"/>
      <c r="ECF203" s="78"/>
      <c r="ECG203" s="78"/>
      <c r="ECH203" s="78"/>
      <c r="ECI203" s="78"/>
      <c r="ECJ203" s="78"/>
      <c r="ECK203" s="78"/>
      <c r="ECL203" s="78"/>
      <c r="ECM203" s="78"/>
      <c r="ECN203" s="78"/>
      <c r="ECO203" s="78"/>
      <c r="ECP203" s="78"/>
      <c r="ECQ203" s="78"/>
      <c r="ECR203" s="78"/>
      <c r="ECS203" s="78"/>
      <c r="ECT203" s="78"/>
      <c r="ECU203" s="78"/>
      <c r="ECV203" s="78"/>
      <c r="ECW203" s="78"/>
      <c r="ECX203" s="78"/>
      <c r="ECY203" s="78"/>
      <c r="ECZ203" s="78"/>
      <c r="EDA203" s="78"/>
      <c r="EDB203" s="78"/>
      <c r="EDC203" s="78"/>
      <c r="EDD203" s="78"/>
      <c r="EDE203" s="78"/>
      <c r="EDF203" s="78"/>
      <c r="EDG203" s="78"/>
      <c r="EDH203" s="78"/>
      <c r="EDI203" s="78"/>
      <c r="EDJ203" s="78"/>
      <c r="EDK203" s="78"/>
      <c r="EDL203" s="78"/>
      <c r="EDM203" s="78"/>
      <c r="EDN203" s="78"/>
      <c r="EDO203" s="78"/>
      <c r="EDP203" s="78"/>
      <c r="EDQ203" s="78"/>
      <c r="EDR203" s="78"/>
      <c r="EDS203" s="78"/>
      <c r="EDT203" s="78"/>
      <c r="EDU203" s="78"/>
      <c r="EDV203" s="78"/>
      <c r="EDW203" s="78"/>
      <c r="EDX203" s="78"/>
      <c r="EDY203" s="78"/>
      <c r="EDZ203" s="78"/>
      <c r="EEA203" s="78"/>
      <c r="EEB203" s="78"/>
      <c r="EEC203" s="78"/>
      <c r="EED203" s="78"/>
      <c r="EEE203" s="78"/>
      <c r="EEF203" s="78"/>
      <c r="EEG203" s="78"/>
      <c r="EEH203" s="78"/>
      <c r="EEI203" s="78"/>
      <c r="EEJ203" s="78"/>
      <c r="EEK203" s="78"/>
      <c r="EEL203" s="78"/>
      <c r="EEM203" s="78"/>
      <c r="EEN203" s="78"/>
      <c r="EEO203" s="78"/>
      <c r="EEP203" s="78"/>
      <c r="EEQ203" s="78"/>
      <c r="EER203" s="78"/>
      <c r="EES203" s="78"/>
      <c r="EET203" s="78"/>
      <c r="EEU203" s="78"/>
      <c r="EEV203" s="78"/>
      <c r="EEW203" s="78"/>
      <c r="EEX203" s="78"/>
      <c r="EEY203" s="78"/>
      <c r="EEZ203" s="78"/>
      <c r="EFA203" s="78"/>
      <c r="EFB203" s="78"/>
      <c r="EFC203" s="78"/>
      <c r="EFD203" s="78"/>
      <c r="EFE203" s="78"/>
      <c r="EFF203" s="78"/>
      <c r="EFG203" s="78"/>
      <c r="EFH203" s="78"/>
      <c r="EFI203" s="78"/>
      <c r="EFJ203" s="78"/>
      <c r="EFK203" s="78"/>
      <c r="EFL203" s="78"/>
      <c r="EFM203" s="78"/>
      <c r="EFN203" s="78"/>
      <c r="EFO203" s="78"/>
      <c r="EFP203" s="78"/>
      <c r="EFQ203" s="78"/>
      <c r="EFR203" s="78"/>
      <c r="EFS203" s="78"/>
      <c r="EFT203" s="78"/>
      <c r="EFU203" s="78"/>
      <c r="EFV203" s="78"/>
      <c r="EFW203" s="78"/>
      <c r="EFX203" s="78"/>
      <c r="EFY203" s="78"/>
      <c r="EFZ203" s="78"/>
      <c r="EGA203" s="78"/>
      <c r="EGB203" s="78"/>
      <c r="EGC203" s="78"/>
      <c r="EGD203" s="78"/>
      <c r="EGE203" s="78"/>
      <c r="EGF203" s="78"/>
      <c r="EGG203" s="78"/>
      <c r="EGH203" s="78"/>
      <c r="EGI203" s="78"/>
      <c r="EGJ203" s="78"/>
      <c r="EGK203" s="78"/>
      <c r="EGL203" s="78"/>
      <c r="EGM203" s="78"/>
      <c r="EGN203" s="78"/>
      <c r="EGO203" s="78"/>
      <c r="EGP203" s="78"/>
      <c r="EGQ203" s="78"/>
      <c r="EGR203" s="78"/>
      <c r="EGS203" s="78"/>
      <c r="EGT203" s="78"/>
      <c r="EGU203" s="78"/>
      <c r="EGV203" s="78"/>
      <c r="EGW203" s="78"/>
      <c r="EGX203" s="78"/>
      <c r="EGY203" s="78"/>
      <c r="EGZ203" s="78"/>
      <c r="EHA203" s="78"/>
      <c r="EHB203" s="78"/>
      <c r="EHC203" s="78"/>
      <c r="EHD203" s="78"/>
      <c r="EHE203" s="78"/>
      <c r="EHF203" s="78"/>
      <c r="EHG203" s="78"/>
      <c r="EHH203" s="78"/>
      <c r="EHI203" s="78"/>
      <c r="EHJ203" s="78"/>
      <c r="EHK203" s="78"/>
      <c r="EHL203" s="78"/>
      <c r="EHM203" s="78"/>
      <c r="EHN203" s="78"/>
      <c r="EHO203" s="78"/>
      <c r="EHP203" s="78"/>
      <c r="EHQ203" s="78"/>
      <c r="EHR203" s="78"/>
      <c r="EHS203" s="78"/>
      <c r="EHT203" s="78"/>
      <c r="EHU203" s="78"/>
      <c r="EHV203" s="78"/>
      <c r="EHW203" s="78"/>
      <c r="EHX203" s="78"/>
      <c r="EHY203" s="78"/>
      <c r="EHZ203" s="78"/>
      <c r="EIA203" s="78"/>
      <c r="EIB203" s="78"/>
      <c r="EIC203" s="78"/>
      <c r="EID203" s="78"/>
      <c r="EIE203" s="78"/>
      <c r="EIF203" s="78"/>
      <c r="EIG203" s="78"/>
      <c r="EIH203" s="78"/>
      <c r="EII203" s="78"/>
      <c r="EIJ203" s="78"/>
      <c r="EIK203" s="78"/>
      <c r="EIL203" s="78"/>
      <c r="EIM203" s="78"/>
      <c r="EIN203" s="78"/>
      <c r="EIO203" s="78"/>
      <c r="EIP203" s="78"/>
      <c r="EIQ203" s="78"/>
      <c r="EIR203" s="78"/>
      <c r="EIS203" s="78"/>
      <c r="EIT203" s="78"/>
      <c r="EIU203" s="78"/>
      <c r="EIV203" s="78"/>
      <c r="EIW203" s="78"/>
      <c r="EIX203" s="78"/>
      <c r="EIY203" s="78"/>
      <c r="EIZ203" s="78"/>
      <c r="EJA203" s="78"/>
      <c r="EJB203" s="78"/>
      <c r="EJC203" s="78"/>
      <c r="EJD203" s="78"/>
      <c r="EJE203" s="78"/>
      <c r="EJF203" s="78"/>
      <c r="EJG203" s="78"/>
      <c r="EJH203" s="78"/>
      <c r="EJI203" s="78"/>
      <c r="EJJ203" s="78"/>
      <c r="EJK203" s="78"/>
      <c r="EJL203" s="78"/>
      <c r="EJM203" s="78"/>
      <c r="EJN203" s="78"/>
      <c r="EJO203" s="78"/>
      <c r="EJP203" s="78"/>
      <c r="EJQ203" s="78"/>
      <c r="EJR203" s="78"/>
      <c r="EJS203" s="78"/>
      <c r="EJT203" s="78"/>
      <c r="EJU203" s="78"/>
      <c r="EJV203" s="78"/>
      <c r="EJW203" s="78"/>
      <c r="EJX203" s="78"/>
      <c r="EJY203" s="78"/>
      <c r="EJZ203" s="78"/>
      <c r="EKA203" s="78"/>
      <c r="EKB203" s="78"/>
      <c r="EKC203" s="78"/>
      <c r="EKD203" s="78"/>
      <c r="EKE203" s="78"/>
      <c r="EKF203" s="78"/>
      <c r="EKG203" s="78"/>
      <c r="EKH203" s="78"/>
      <c r="EKI203" s="78"/>
      <c r="EKJ203" s="78"/>
      <c r="EKK203" s="78"/>
      <c r="EKL203" s="78"/>
      <c r="EKM203" s="78"/>
      <c r="EKN203" s="78"/>
      <c r="EKO203" s="78"/>
      <c r="EKP203" s="78"/>
      <c r="EKQ203" s="78"/>
      <c r="EKR203" s="78"/>
      <c r="EKS203" s="78"/>
      <c r="EKT203" s="78"/>
      <c r="EKU203" s="78"/>
      <c r="EKV203" s="78"/>
      <c r="EKW203" s="78"/>
      <c r="EKX203" s="78"/>
      <c r="EKY203" s="78"/>
      <c r="EKZ203" s="78"/>
      <c r="ELA203" s="78"/>
      <c r="ELB203" s="78"/>
      <c r="ELC203" s="78"/>
      <c r="ELD203" s="78"/>
      <c r="ELE203" s="78"/>
      <c r="ELF203" s="78"/>
      <c r="ELG203" s="78"/>
      <c r="ELH203" s="78"/>
      <c r="ELI203" s="78"/>
      <c r="ELJ203" s="78"/>
      <c r="ELK203" s="78"/>
      <c r="ELL203" s="78"/>
      <c r="ELM203" s="78"/>
      <c r="ELN203" s="78"/>
      <c r="ELO203" s="78"/>
      <c r="ELP203" s="78"/>
      <c r="ELQ203" s="78"/>
      <c r="ELR203" s="78"/>
      <c r="ELS203" s="78"/>
      <c r="ELT203" s="78"/>
      <c r="ELU203" s="78"/>
      <c r="ELV203" s="78"/>
      <c r="ELW203" s="78"/>
      <c r="ELX203" s="78"/>
      <c r="ELY203" s="78"/>
      <c r="ELZ203" s="78"/>
      <c r="EMA203" s="78"/>
      <c r="EMB203" s="78"/>
      <c r="EMC203" s="78"/>
      <c r="EMD203" s="78"/>
      <c r="EME203" s="78"/>
      <c r="EMF203" s="78"/>
      <c r="EMG203" s="78"/>
      <c r="EMH203" s="78"/>
      <c r="EMI203" s="78"/>
      <c r="EMJ203" s="78"/>
      <c r="EMK203" s="78"/>
      <c r="EML203" s="78"/>
      <c r="EMM203" s="78"/>
      <c r="EMN203" s="78"/>
      <c r="EMO203" s="78"/>
      <c r="EMP203" s="78"/>
      <c r="EMQ203" s="78"/>
      <c r="EMR203" s="78"/>
      <c r="EMS203" s="78"/>
      <c r="EMT203" s="78"/>
      <c r="EMU203" s="78"/>
      <c r="EMV203" s="78"/>
      <c r="EMW203" s="78"/>
      <c r="EMX203" s="78"/>
      <c r="EMY203" s="78"/>
      <c r="EMZ203" s="78"/>
      <c r="ENA203" s="78"/>
      <c r="ENB203" s="78"/>
      <c r="ENC203" s="78"/>
      <c r="END203" s="78"/>
      <c r="ENE203" s="78"/>
      <c r="ENF203" s="78"/>
      <c r="ENG203" s="78"/>
      <c r="ENH203" s="78"/>
      <c r="ENI203" s="78"/>
      <c r="ENJ203" s="78"/>
      <c r="ENK203" s="78"/>
      <c r="ENL203" s="78"/>
      <c r="ENM203" s="78"/>
      <c r="ENN203" s="78"/>
      <c r="ENO203" s="78"/>
      <c r="ENP203" s="78"/>
      <c r="ENQ203" s="78"/>
      <c r="ENR203" s="78"/>
      <c r="ENS203" s="78"/>
      <c r="ENT203" s="78"/>
      <c r="ENU203" s="78"/>
      <c r="ENV203" s="78"/>
      <c r="ENW203" s="78"/>
      <c r="ENX203" s="78"/>
      <c r="ENY203" s="78"/>
      <c r="ENZ203" s="78"/>
      <c r="EOA203" s="78"/>
      <c r="EOB203" s="78"/>
      <c r="EOC203" s="78"/>
      <c r="EOD203" s="78"/>
      <c r="EOE203" s="78"/>
      <c r="EOF203" s="78"/>
      <c r="EOG203" s="78"/>
      <c r="EOH203" s="78"/>
      <c r="EOI203" s="78"/>
      <c r="EOJ203" s="78"/>
      <c r="EOK203" s="78"/>
      <c r="EOL203" s="78"/>
      <c r="EOM203" s="78"/>
      <c r="EON203" s="78"/>
      <c r="EOO203" s="78"/>
      <c r="EOP203" s="78"/>
      <c r="EOQ203" s="78"/>
      <c r="EOR203" s="78"/>
      <c r="EOS203" s="78"/>
      <c r="EOT203" s="78"/>
      <c r="EOU203" s="78"/>
      <c r="EOV203" s="78"/>
      <c r="EOW203" s="78"/>
      <c r="EOX203" s="78"/>
      <c r="EOY203" s="78"/>
      <c r="EOZ203" s="78"/>
      <c r="EPA203" s="78"/>
      <c r="EPB203" s="78"/>
      <c r="EPC203" s="78"/>
      <c r="EPD203" s="78"/>
      <c r="EPE203" s="78"/>
      <c r="EPF203" s="78"/>
      <c r="EPG203" s="78"/>
      <c r="EPH203" s="78"/>
      <c r="EPI203" s="78"/>
      <c r="EPJ203" s="78"/>
      <c r="EPK203" s="78"/>
      <c r="EPL203" s="78"/>
      <c r="EPM203" s="78"/>
      <c r="EPN203" s="78"/>
      <c r="EPO203" s="78"/>
      <c r="EPP203" s="78"/>
      <c r="EPQ203" s="78"/>
      <c r="EPR203" s="78"/>
      <c r="EPS203" s="78"/>
      <c r="EPT203" s="78"/>
      <c r="EPU203" s="78"/>
      <c r="EPV203" s="78"/>
      <c r="EPW203" s="78"/>
      <c r="EPX203" s="78"/>
      <c r="EPY203" s="78"/>
      <c r="EPZ203" s="78"/>
      <c r="EQA203" s="78"/>
      <c r="EQB203" s="78"/>
      <c r="EQC203" s="78"/>
      <c r="EQD203" s="78"/>
      <c r="EQE203" s="78"/>
      <c r="EQF203" s="78"/>
      <c r="EQG203" s="78"/>
      <c r="EQH203" s="78"/>
      <c r="EQI203" s="78"/>
      <c r="EQJ203" s="78"/>
      <c r="EQK203" s="78"/>
      <c r="EQL203" s="78"/>
      <c r="EQM203" s="78"/>
      <c r="EQN203" s="78"/>
      <c r="EQO203" s="78"/>
      <c r="EQP203" s="78"/>
      <c r="EQQ203" s="78"/>
      <c r="EQR203" s="78"/>
      <c r="EQS203" s="78"/>
      <c r="EQT203" s="78"/>
      <c r="EQU203" s="78"/>
      <c r="EQV203" s="78"/>
      <c r="EQW203" s="78"/>
      <c r="EQX203" s="78"/>
      <c r="EQY203" s="78"/>
      <c r="EQZ203" s="78"/>
      <c r="ERA203" s="78"/>
      <c r="ERB203" s="78"/>
      <c r="ERC203" s="78"/>
      <c r="ERD203" s="78"/>
      <c r="ERE203" s="78"/>
      <c r="ERF203" s="78"/>
      <c r="ERG203" s="78"/>
      <c r="ERH203" s="78"/>
      <c r="ERI203" s="78"/>
      <c r="ERJ203" s="78"/>
      <c r="ERK203" s="78"/>
      <c r="ERL203" s="78"/>
      <c r="ERM203" s="78"/>
      <c r="ERN203" s="78"/>
      <c r="ERO203" s="78"/>
      <c r="ERP203" s="78"/>
      <c r="ERQ203" s="78"/>
      <c r="ERR203" s="78"/>
      <c r="ERS203" s="78"/>
      <c r="ERT203" s="78"/>
      <c r="ERU203" s="78"/>
      <c r="ERV203" s="78"/>
      <c r="ERW203" s="78"/>
      <c r="ERX203" s="78"/>
      <c r="ERY203" s="78"/>
      <c r="ERZ203" s="78"/>
      <c r="ESA203" s="78"/>
      <c r="ESB203" s="78"/>
      <c r="ESC203" s="78"/>
      <c r="ESD203" s="78"/>
      <c r="ESE203" s="78"/>
      <c r="ESF203" s="78"/>
      <c r="ESG203" s="78"/>
      <c r="ESH203" s="78"/>
      <c r="ESI203" s="78"/>
      <c r="ESJ203" s="78"/>
      <c r="ESK203" s="78"/>
      <c r="ESL203" s="78"/>
      <c r="ESM203" s="78"/>
      <c r="ESN203" s="78"/>
      <c r="ESO203" s="78"/>
      <c r="ESP203" s="78"/>
      <c r="ESQ203" s="78"/>
      <c r="ESR203" s="78"/>
      <c r="ESS203" s="78"/>
      <c r="EST203" s="78"/>
      <c r="ESU203" s="78"/>
      <c r="ESV203" s="78"/>
      <c r="ESW203" s="78"/>
      <c r="ESX203" s="78"/>
      <c r="ESY203" s="78"/>
      <c r="ESZ203" s="78"/>
      <c r="ETA203" s="78"/>
      <c r="ETB203" s="78"/>
      <c r="ETC203" s="78"/>
      <c r="ETD203" s="78"/>
      <c r="ETE203" s="78"/>
      <c r="ETF203" s="78"/>
      <c r="ETG203" s="78"/>
      <c r="ETH203" s="78"/>
      <c r="ETI203" s="78"/>
      <c r="ETJ203" s="78"/>
      <c r="ETK203" s="78"/>
      <c r="ETL203" s="78"/>
      <c r="ETM203" s="78"/>
      <c r="ETN203" s="78"/>
      <c r="ETO203" s="78"/>
      <c r="ETP203" s="78"/>
      <c r="ETQ203" s="78"/>
      <c r="ETR203" s="78"/>
      <c r="ETS203" s="78"/>
      <c r="ETT203" s="78"/>
      <c r="ETU203" s="78"/>
      <c r="ETV203" s="78"/>
      <c r="ETW203" s="78"/>
      <c r="ETX203" s="78"/>
      <c r="ETY203" s="78"/>
      <c r="ETZ203" s="78"/>
      <c r="EUA203" s="78"/>
      <c r="EUB203" s="78"/>
      <c r="EUC203" s="78"/>
      <c r="EUD203" s="78"/>
      <c r="EUE203" s="78"/>
      <c r="EUF203" s="78"/>
      <c r="EUG203" s="78"/>
      <c r="EUH203" s="78"/>
      <c r="EUI203" s="78"/>
      <c r="EUJ203" s="78"/>
      <c r="EUK203" s="78"/>
      <c r="EUL203" s="78"/>
      <c r="EUM203" s="78"/>
      <c r="EUN203" s="78"/>
      <c r="EUO203" s="78"/>
      <c r="EUP203" s="78"/>
      <c r="EUQ203" s="78"/>
      <c r="EUR203" s="78"/>
      <c r="EUS203" s="78"/>
      <c r="EUT203" s="78"/>
      <c r="EUU203" s="78"/>
      <c r="EUV203" s="78"/>
      <c r="EUW203" s="78"/>
      <c r="EUX203" s="78"/>
      <c r="EUY203" s="78"/>
      <c r="EUZ203" s="78"/>
      <c r="EVA203" s="78"/>
      <c r="EVB203" s="78"/>
      <c r="EVC203" s="78"/>
      <c r="EVD203" s="78"/>
      <c r="EVE203" s="78"/>
      <c r="EVF203" s="78"/>
      <c r="EVG203" s="78"/>
      <c r="EVH203" s="78"/>
      <c r="EVI203" s="78"/>
      <c r="EVJ203" s="78"/>
      <c r="EVK203" s="78"/>
      <c r="EVL203" s="78"/>
      <c r="EVM203" s="78"/>
      <c r="EVN203" s="78"/>
      <c r="EVO203" s="78"/>
      <c r="EVP203" s="78"/>
      <c r="EVQ203" s="78"/>
      <c r="EVR203" s="78"/>
      <c r="EVS203" s="78"/>
      <c r="EVT203" s="78"/>
      <c r="EVU203" s="78"/>
      <c r="EVV203" s="78"/>
      <c r="EVW203" s="78"/>
      <c r="EVX203" s="78"/>
      <c r="EVY203" s="78"/>
      <c r="EVZ203" s="78"/>
      <c r="EWA203" s="78"/>
      <c r="EWB203" s="78"/>
      <c r="EWC203" s="78"/>
      <c r="EWD203" s="78"/>
      <c r="EWE203" s="78"/>
      <c r="EWF203" s="78"/>
      <c r="EWG203" s="78"/>
      <c r="EWH203" s="78"/>
      <c r="EWI203" s="78"/>
      <c r="EWJ203" s="78"/>
      <c r="EWK203" s="78"/>
      <c r="EWL203" s="78"/>
      <c r="EWM203" s="78"/>
      <c r="EWN203" s="78"/>
      <c r="EWO203" s="78"/>
      <c r="EWP203" s="78"/>
      <c r="EWQ203" s="78"/>
      <c r="EWR203" s="78"/>
      <c r="EWS203" s="78"/>
      <c r="EWT203" s="78"/>
      <c r="EWU203" s="78"/>
      <c r="EWV203" s="78"/>
      <c r="EWW203" s="78"/>
      <c r="EWX203" s="78"/>
      <c r="EWY203" s="78"/>
      <c r="EWZ203" s="78"/>
      <c r="EXA203" s="78"/>
      <c r="EXB203" s="78"/>
      <c r="EXC203" s="78"/>
      <c r="EXD203" s="78"/>
      <c r="EXE203" s="78"/>
      <c r="EXF203" s="78"/>
      <c r="EXG203" s="78"/>
      <c r="EXH203" s="78"/>
      <c r="EXI203" s="78"/>
      <c r="EXJ203" s="78"/>
      <c r="EXK203" s="78"/>
      <c r="EXL203" s="78"/>
      <c r="EXM203" s="78"/>
      <c r="EXN203" s="78"/>
      <c r="EXO203" s="78"/>
      <c r="EXP203" s="78"/>
      <c r="EXQ203" s="78"/>
      <c r="EXR203" s="78"/>
      <c r="EXS203" s="78"/>
      <c r="EXT203" s="78"/>
      <c r="EXU203" s="78"/>
      <c r="EXV203" s="78"/>
      <c r="EXW203" s="78"/>
      <c r="EXX203" s="78"/>
      <c r="EXY203" s="78"/>
      <c r="EXZ203" s="78"/>
      <c r="EYA203" s="78"/>
      <c r="EYB203" s="78"/>
      <c r="EYC203" s="78"/>
      <c r="EYD203" s="78"/>
      <c r="EYE203" s="78"/>
      <c r="EYF203" s="78"/>
      <c r="EYG203" s="78"/>
      <c r="EYH203" s="78"/>
      <c r="EYI203" s="78"/>
      <c r="EYJ203" s="78"/>
      <c r="EYK203" s="78"/>
      <c r="EYL203" s="78"/>
      <c r="EYM203" s="78"/>
      <c r="EYN203" s="78"/>
      <c r="EYO203" s="78"/>
      <c r="EYP203" s="78"/>
      <c r="EYQ203" s="78"/>
      <c r="EYR203" s="78"/>
      <c r="EYS203" s="78"/>
      <c r="EYT203" s="78"/>
      <c r="EYU203" s="78"/>
      <c r="EYV203" s="78"/>
      <c r="EYW203" s="78"/>
      <c r="EYX203" s="78"/>
      <c r="EYY203" s="78"/>
      <c r="EYZ203" s="78"/>
      <c r="EZA203" s="78"/>
      <c r="EZB203" s="78"/>
      <c r="EZC203" s="78"/>
      <c r="EZD203" s="78"/>
      <c r="EZE203" s="78"/>
      <c r="EZF203" s="78"/>
      <c r="EZG203" s="78"/>
      <c r="EZH203" s="78"/>
      <c r="EZI203" s="78"/>
      <c r="EZJ203" s="78"/>
      <c r="EZK203" s="78"/>
      <c r="EZL203" s="78"/>
      <c r="EZM203" s="78"/>
      <c r="EZN203" s="78"/>
      <c r="EZO203" s="78"/>
      <c r="EZP203" s="78"/>
      <c r="EZQ203" s="78"/>
      <c r="EZR203" s="78"/>
      <c r="EZS203" s="78"/>
      <c r="EZT203" s="78"/>
      <c r="EZU203" s="78"/>
      <c r="EZV203" s="78"/>
      <c r="EZW203" s="78"/>
      <c r="EZX203" s="78"/>
      <c r="EZY203" s="78"/>
      <c r="EZZ203" s="78"/>
      <c r="FAA203" s="78"/>
      <c r="FAB203" s="78"/>
      <c r="FAC203" s="78"/>
      <c r="FAD203" s="78"/>
      <c r="FAE203" s="78"/>
      <c r="FAF203" s="78"/>
      <c r="FAG203" s="78"/>
      <c r="FAH203" s="78"/>
      <c r="FAI203" s="78"/>
      <c r="FAJ203" s="78"/>
      <c r="FAK203" s="78"/>
      <c r="FAL203" s="78"/>
      <c r="FAM203" s="78"/>
      <c r="FAN203" s="78"/>
      <c r="FAO203" s="78"/>
      <c r="FAP203" s="78"/>
      <c r="FAQ203" s="78"/>
      <c r="FAR203" s="78"/>
      <c r="FAS203" s="78"/>
      <c r="FAT203" s="78"/>
      <c r="FAU203" s="78"/>
      <c r="FAV203" s="78"/>
      <c r="FAW203" s="78"/>
      <c r="FAX203" s="78"/>
      <c r="FAY203" s="78"/>
      <c r="FAZ203" s="78"/>
      <c r="FBA203" s="78"/>
      <c r="FBB203" s="78"/>
      <c r="FBC203" s="78"/>
      <c r="FBD203" s="78"/>
      <c r="FBE203" s="78"/>
      <c r="FBF203" s="78"/>
      <c r="FBG203" s="78"/>
      <c r="FBH203" s="78"/>
      <c r="FBI203" s="78"/>
      <c r="FBJ203" s="78"/>
      <c r="FBK203" s="78"/>
      <c r="FBL203" s="78"/>
      <c r="FBM203" s="78"/>
      <c r="FBN203" s="78"/>
      <c r="FBO203" s="78"/>
      <c r="FBP203" s="78"/>
      <c r="FBQ203" s="78"/>
      <c r="FBR203" s="78"/>
      <c r="FBS203" s="78"/>
      <c r="FBT203" s="78"/>
      <c r="FBU203" s="78"/>
      <c r="FBV203" s="78"/>
      <c r="FBW203" s="78"/>
      <c r="FBX203" s="78"/>
      <c r="FBY203" s="78"/>
      <c r="FBZ203" s="78"/>
      <c r="FCA203" s="78"/>
      <c r="FCB203" s="78"/>
      <c r="FCC203" s="78"/>
      <c r="FCD203" s="78"/>
      <c r="FCE203" s="78"/>
      <c r="FCF203" s="78"/>
      <c r="FCG203" s="78"/>
      <c r="FCH203" s="78"/>
      <c r="FCI203" s="78"/>
      <c r="FCJ203" s="78"/>
      <c r="FCK203" s="78"/>
      <c r="FCL203" s="78"/>
      <c r="FCM203" s="78"/>
      <c r="FCN203" s="78"/>
      <c r="FCO203" s="78"/>
      <c r="FCP203" s="78"/>
      <c r="FCQ203" s="78"/>
      <c r="FCR203" s="78"/>
      <c r="FCS203" s="78"/>
      <c r="FCT203" s="78"/>
      <c r="FCU203" s="78"/>
      <c r="FCV203" s="78"/>
      <c r="FCW203" s="78"/>
      <c r="FCX203" s="78"/>
      <c r="FCY203" s="78"/>
      <c r="FCZ203" s="78"/>
      <c r="FDA203" s="78"/>
      <c r="FDB203" s="78"/>
      <c r="FDC203" s="78"/>
      <c r="FDD203" s="78"/>
      <c r="FDE203" s="78"/>
      <c r="FDF203" s="78"/>
      <c r="FDG203" s="78"/>
      <c r="FDH203" s="78"/>
      <c r="FDI203" s="78"/>
      <c r="FDJ203" s="78"/>
      <c r="FDK203" s="78"/>
      <c r="FDL203" s="78"/>
      <c r="FDM203" s="78"/>
      <c r="FDN203" s="78"/>
      <c r="FDO203" s="78"/>
      <c r="FDP203" s="78"/>
      <c r="FDQ203" s="78"/>
      <c r="FDR203" s="78"/>
      <c r="FDS203" s="78"/>
      <c r="FDT203" s="78"/>
      <c r="FDU203" s="78"/>
      <c r="FDV203" s="78"/>
      <c r="FDW203" s="78"/>
      <c r="FDX203" s="78"/>
      <c r="FDY203" s="78"/>
      <c r="FDZ203" s="78"/>
      <c r="FEA203" s="78"/>
      <c r="FEB203" s="78"/>
      <c r="FEC203" s="78"/>
      <c r="FED203" s="78"/>
      <c r="FEE203" s="78"/>
      <c r="FEF203" s="78"/>
      <c r="FEG203" s="78"/>
      <c r="FEH203" s="78"/>
      <c r="FEI203" s="78"/>
      <c r="FEJ203" s="78"/>
      <c r="FEK203" s="78"/>
      <c r="FEL203" s="78"/>
      <c r="FEM203" s="78"/>
      <c r="FEN203" s="78"/>
      <c r="FEO203" s="78"/>
      <c r="FEP203" s="78"/>
      <c r="FEQ203" s="78"/>
      <c r="FER203" s="78"/>
      <c r="FES203" s="78"/>
      <c r="FET203" s="78"/>
      <c r="FEU203" s="78"/>
      <c r="FEV203" s="78"/>
      <c r="FEW203" s="78"/>
      <c r="FEX203" s="78"/>
      <c r="FEY203" s="78"/>
      <c r="FEZ203" s="78"/>
      <c r="FFA203" s="78"/>
      <c r="FFB203" s="78"/>
      <c r="FFC203" s="78"/>
      <c r="FFD203" s="78"/>
      <c r="FFE203" s="78"/>
      <c r="FFF203" s="78"/>
      <c r="FFG203" s="78"/>
      <c r="FFH203" s="78"/>
      <c r="FFI203" s="78"/>
      <c r="FFJ203" s="78"/>
      <c r="FFK203" s="78"/>
      <c r="FFL203" s="78"/>
      <c r="FFM203" s="78"/>
      <c r="FFN203" s="78"/>
      <c r="FFO203" s="78"/>
      <c r="FFP203" s="78"/>
      <c r="FFQ203" s="78"/>
      <c r="FFR203" s="78"/>
      <c r="FFS203" s="78"/>
      <c r="FFT203" s="78"/>
      <c r="FFU203" s="78"/>
      <c r="FFV203" s="78"/>
      <c r="FFW203" s="78"/>
      <c r="FFX203" s="78"/>
      <c r="FFY203" s="78"/>
      <c r="FFZ203" s="78"/>
      <c r="FGA203" s="78"/>
      <c r="FGB203" s="78"/>
      <c r="FGC203" s="78"/>
      <c r="FGD203" s="78"/>
      <c r="FGE203" s="78"/>
      <c r="FGF203" s="78"/>
      <c r="FGG203" s="78"/>
      <c r="FGH203" s="78"/>
      <c r="FGI203" s="78"/>
      <c r="FGJ203" s="78"/>
      <c r="FGK203" s="78"/>
      <c r="FGL203" s="78"/>
      <c r="FGM203" s="78"/>
      <c r="FGN203" s="78"/>
      <c r="FGO203" s="78"/>
      <c r="FGP203" s="78"/>
      <c r="FGQ203" s="78"/>
      <c r="FGR203" s="78"/>
      <c r="FGS203" s="78"/>
      <c r="FGT203" s="78"/>
      <c r="FGU203" s="78"/>
      <c r="FGV203" s="78"/>
      <c r="FGW203" s="78"/>
      <c r="FGX203" s="78"/>
      <c r="FGY203" s="78"/>
      <c r="FGZ203" s="78"/>
      <c r="FHA203" s="78"/>
      <c r="FHB203" s="78"/>
      <c r="FHC203" s="78"/>
      <c r="FHD203" s="78"/>
      <c r="FHE203" s="78"/>
      <c r="FHF203" s="78"/>
      <c r="FHG203" s="78"/>
      <c r="FHH203" s="78"/>
      <c r="FHI203" s="78"/>
      <c r="FHJ203" s="78"/>
      <c r="FHK203" s="78"/>
      <c r="FHL203" s="78"/>
      <c r="FHM203" s="78"/>
      <c r="FHN203" s="78"/>
      <c r="FHO203" s="78"/>
      <c r="FHP203" s="78"/>
      <c r="FHQ203" s="78"/>
      <c r="FHR203" s="78"/>
      <c r="FHS203" s="78"/>
      <c r="FHT203" s="78"/>
      <c r="FHU203" s="78"/>
      <c r="FHV203" s="78"/>
      <c r="FHW203" s="78"/>
      <c r="FHX203" s="78"/>
      <c r="FHY203" s="78"/>
      <c r="FHZ203" s="78"/>
      <c r="FIA203" s="78"/>
      <c r="FIB203" s="78"/>
      <c r="FIC203" s="78"/>
      <c r="FID203" s="78"/>
      <c r="FIE203" s="78"/>
      <c r="FIF203" s="78"/>
      <c r="FIG203" s="78"/>
      <c r="FIH203" s="78"/>
      <c r="FII203" s="78"/>
      <c r="FIJ203" s="78"/>
      <c r="FIK203" s="78"/>
      <c r="FIL203" s="78"/>
      <c r="FIM203" s="78"/>
      <c r="FIN203" s="78"/>
      <c r="FIO203" s="78"/>
      <c r="FIP203" s="78"/>
      <c r="FIQ203" s="78"/>
      <c r="FIR203" s="78"/>
      <c r="FIS203" s="78"/>
      <c r="FIT203" s="78"/>
      <c r="FIU203" s="78"/>
      <c r="FIV203" s="78"/>
      <c r="FIW203" s="78"/>
      <c r="FIX203" s="78"/>
      <c r="FIY203" s="78"/>
      <c r="FIZ203" s="78"/>
      <c r="FJA203" s="78"/>
      <c r="FJB203" s="78"/>
      <c r="FJC203" s="78"/>
      <c r="FJD203" s="78"/>
      <c r="FJE203" s="78"/>
      <c r="FJF203" s="78"/>
      <c r="FJG203" s="78"/>
      <c r="FJH203" s="78"/>
      <c r="FJI203" s="78"/>
      <c r="FJJ203" s="78"/>
      <c r="FJK203" s="78"/>
      <c r="FJL203" s="78"/>
      <c r="FJM203" s="78"/>
      <c r="FJN203" s="78"/>
      <c r="FJO203" s="78"/>
      <c r="FJP203" s="78"/>
      <c r="FJQ203" s="78"/>
      <c r="FJR203" s="78"/>
      <c r="FJS203" s="78"/>
      <c r="FJT203" s="78"/>
      <c r="FJU203" s="78"/>
      <c r="FJV203" s="78"/>
      <c r="FJW203" s="78"/>
      <c r="FJX203" s="78"/>
      <c r="FJY203" s="78"/>
      <c r="FJZ203" s="78"/>
      <c r="FKA203" s="78"/>
      <c r="FKB203" s="78"/>
      <c r="FKC203" s="78"/>
      <c r="FKD203" s="78"/>
      <c r="FKE203" s="78"/>
      <c r="FKF203" s="78"/>
      <c r="FKG203" s="78"/>
      <c r="FKH203" s="78"/>
      <c r="FKI203" s="78"/>
      <c r="FKJ203" s="78"/>
      <c r="FKK203" s="78"/>
      <c r="FKL203" s="78"/>
      <c r="FKM203" s="78"/>
      <c r="FKN203" s="78"/>
      <c r="FKO203" s="78"/>
      <c r="FKP203" s="78"/>
      <c r="FKQ203" s="78"/>
      <c r="FKR203" s="78"/>
      <c r="FKS203" s="78"/>
      <c r="FKT203" s="78"/>
      <c r="FKU203" s="78"/>
      <c r="FKV203" s="78"/>
      <c r="FKW203" s="78"/>
      <c r="FKX203" s="78"/>
      <c r="FKY203" s="78"/>
      <c r="FKZ203" s="78"/>
      <c r="FLA203" s="78"/>
      <c r="FLB203" s="78"/>
      <c r="FLC203" s="78"/>
      <c r="FLD203" s="78"/>
      <c r="FLE203" s="78"/>
      <c r="FLF203" s="78"/>
      <c r="FLG203" s="78"/>
      <c r="FLH203" s="78"/>
      <c r="FLI203" s="78"/>
      <c r="FLJ203" s="78"/>
      <c r="FLK203" s="78"/>
      <c r="FLL203" s="78"/>
      <c r="FLM203" s="78"/>
      <c r="FLN203" s="78"/>
      <c r="FLO203" s="78"/>
      <c r="FLP203" s="78"/>
      <c r="FLQ203" s="78"/>
      <c r="FLR203" s="78"/>
      <c r="FLS203" s="78"/>
      <c r="FLT203" s="78"/>
      <c r="FLU203" s="78"/>
      <c r="FLV203" s="78"/>
      <c r="FLW203" s="78"/>
      <c r="FLX203" s="78"/>
      <c r="FLY203" s="78"/>
      <c r="FLZ203" s="78"/>
      <c r="FMA203" s="78"/>
      <c r="FMB203" s="78"/>
      <c r="FMC203" s="78"/>
      <c r="FMD203" s="78"/>
      <c r="FME203" s="78"/>
      <c r="FMF203" s="78"/>
      <c r="FMG203" s="78"/>
      <c r="FMH203" s="78"/>
      <c r="FMI203" s="78"/>
      <c r="FMJ203" s="78"/>
      <c r="FMK203" s="78"/>
      <c r="FML203" s="78"/>
      <c r="FMM203" s="78"/>
      <c r="FMN203" s="78"/>
      <c r="FMO203" s="78"/>
      <c r="FMP203" s="78"/>
      <c r="FMQ203" s="78"/>
      <c r="FMR203" s="78"/>
      <c r="FMS203" s="78"/>
      <c r="FMT203" s="78"/>
      <c r="FMU203" s="78"/>
      <c r="FMV203" s="78"/>
      <c r="FMW203" s="78"/>
      <c r="FMX203" s="78"/>
      <c r="FMY203" s="78"/>
      <c r="FMZ203" s="78"/>
      <c r="FNA203" s="78"/>
      <c r="FNB203" s="78"/>
      <c r="FNC203" s="78"/>
      <c r="FND203" s="78"/>
      <c r="FNE203" s="78"/>
      <c r="FNF203" s="78"/>
      <c r="FNG203" s="78"/>
      <c r="FNH203" s="78"/>
      <c r="FNI203" s="78"/>
      <c r="FNJ203" s="78"/>
      <c r="FNK203" s="78"/>
      <c r="FNL203" s="78"/>
      <c r="FNM203" s="78"/>
      <c r="FNN203" s="78"/>
      <c r="FNO203" s="78"/>
      <c r="FNP203" s="78"/>
      <c r="FNQ203" s="78"/>
      <c r="FNR203" s="78"/>
      <c r="FNS203" s="78"/>
      <c r="FNT203" s="78"/>
      <c r="FNU203" s="78"/>
      <c r="FNV203" s="78"/>
      <c r="FNW203" s="78"/>
      <c r="FNX203" s="78"/>
      <c r="FNY203" s="78"/>
      <c r="FNZ203" s="78"/>
      <c r="FOA203" s="78"/>
      <c r="FOB203" s="78"/>
      <c r="FOC203" s="78"/>
      <c r="FOD203" s="78"/>
      <c r="FOE203" s="78"/>
      <c r="FOF203" s="78"/>
      <c r="FOG203" s="78"/>
      <c r="FOH203" s="78"/>
      <c r="FOI203" s="78"/>
      <c r="FOJ203" s="78"/>
      <c r="FOK203" s="78"/>
      <c r="FOL203" s="78"/>
      <c r="FOM203" s="78"/>
      <c r="FON203" s="78"/>
      <c r="FOO203" s="78"/>
      <c r="FOP203" s="78"/>
      <c r="FOQ203" s="78"/>
      <c r="FOR203" s="78"/>
      <c r="FOS203" s="78"/>
      <c r="FOT203" s="78"/>
      <c r="FOU203" s="78"/>
      <c r="FOV203" s="78"/>
      <c r="FOW203" s="78"/>
      <c r="FOX203" s="78"/>
      <c r="FOY203" s="78"/>
      <c r="FOZ203" s="78"/>
      <c r="FPA203" s="78"/>
      <c r="FPB203" s="78"/>
      <c r="FPC203" s="78"/>
      <c r="FPD203" s="78"/>
      <c r="FPE203" s="78"/>
      <c r="FPF203" s="78"/>
      <c r="FPG203" s="78"/>
      <c r="FPH203" s="78"/>
      <c r="FPI203" s="78"/>
      <c r="FPJ203" s="78"/>
      <c r="FPK203" s="78"/>
      <c r="FPL203" s="78"/>
      <c r="FPM203" s="78"/>
      <c r="FPN203" s="78"/>
      <c r="FPO203" s="78"/>
      <c r="FPP203" s="78"/>
      <c r="FPQ203" s="78"/>
      <c r="FPR203" s="78"/>
      <c r="FPS203" s="78"/>
      <c r="FPT203" s="78"/>
      <c r="FPU203" s="78"/>
      <c r="FPV203" s="78"/>
      <c r="FPW203" s="78"/>
      <c r="FPX203" s="78"/>
      <c r="FPY203" s="78"/>
      <c r="FPZ203" s="78"/>
      <c r="FQA203" s="78"/>
      <c r="FQB203" s="78"/>
      <c r="FQC203" s="78"/>
      <c r="FQD203" s="78"/>
      <c r="FQE203" s="78"/>
      <c r="FQF203" s="78"/>
      <c r="FQG203" s="78"/>
      <c r="FQH203" s="78"/>
      <c r="FQI203" s="78"/>
      <c r="FQJ203" s="78"/>
      <c r="FQK203" s="78"/>
      <c r="FQL203" s="78"/>
      <c r="FQM203" s="78"/>
      <c r="FQN203" s="78"/>
      <c r="FQO203" s="78"/>
      <c r="FQP203" s="78"/>
      <c r="FQQ203" s="78"/>
      <c r="FQR203" s="78"/>
      <c r="FQS203" s="78"/>
      <c r="FQT203" s="78"/>
      <c r="FQU203" s="78"/>
      <c r="FQV203" s="78"/>
      <c r="FQW203" s="78"/>
      <c r="FQX203" s="78"/>
      <c r="FQY203" s="78"/>
      <c r="FQZ203" s="78"/>
      <c r="FRA203" s="78"/>
      <c r="FRB203" s="78"/>
      <c r="FRC203" s="78"/>
      <c r="FRD203" s="78"/>
      <c r="FRE203" s="78"/>
      <c r="FRF203" s="78"/>
      <c r="FRG203" s="78"/>
      <c r="FRH203" s="78"/>
      <c r="FRI203" s="78"/>
      <c r="FRJ203" s="78"/>
      <c r="FRK203" s="78"/>
      <c r="FRL203" s="78"/>
      <c r="FRM203" s="78"/>
      <c r="FRN203" s="78"/>
      <c r="FRO203" s="78"/>
      <c r="FRP203" s="78"/>
      <c r="FRQ203" s="78"/>
      <c r="FRR203" s="78"/>
      <c r="FRS203" s="78"/>
      <c r="FRT203" s="78"/>
      <c r="FRU203" s="78"/>
      <c r="FRV203" s="78"/>
      <c r="FRW203" s="78"/>
      <c r="FRX203" s="78"/>
      <c r="FRY203" s="78"/>
      <c r="FRZ203" s="78"/>
      <c r="FSA203" s="78"/>
      <c r="FSB203" s="78"/>
      <c r="FSC203" s="78"/>
      <c r="FSD203" s="78"/>
      <c r="FSE203" s="78"/>
      <c r="FSF203" s="78"/>
      <c r="FSG203" s="78"/>
      <c r="FSH203" s="78"/>
      <c r="FSI203" s="78"/>
      <c r="FSJ203" s="78"/>
      <c r="FSK203" s="78"/>
      <c r="FSL203" s="78"/>
      <c r="FSM203" s="78"/>
      <c r="FSN203" s="78"/>
      <c r="FSO203" s="78"/>
      <c r="FSP203" s="78"/>
      <c r="FSQ203" s="78"/>
      <c r="FSR203" s="78"/>
      <c r="FSS203" s="78"/>
      <c r="FST203" s="78"/>
      <c r="FSU203" s="78"/>
      <c r="FSV203" s="78"/>
      <c r="FSW203" s="78"/>
      <c r="FSX203" s="78"/>
      <c r="FSY203" s="78"/>
      <c r="FSZ203" s="78"/>
      <c r="FTA203" s="78"/>
      <c r="FTB203" s="78"/>
      <c r="FTC203" s="78"/>
      <c r="FTD203" s="78"/>
      <c r="FTE203" s="78"/>
      <c r="FTF203" s="78"/>
      <c r="FTG203" s="78"/>
      <c r="FTH203" s="78"/>
      <c r="FTI203" s="78"/>
      <c r="FTJ203" s="78"/>
      <c r="FTK203" s="78"/>
      <c r="FTL203" s="78"/>
      <c r="FTM203" s="78"/>
      <c r="FTN203" s="78"/>
      <c r="FTO203" s="78"/>
      <c r="FTP203" s="78"/>
      <c r="FTQ203" s="78"/>
      <c r="FTR203" s="78"/>
      <c r="FTS203" s="78"/>
      <c r="FTT203" s="78"/>
      <c r="FTU203" s="78"/>
      <c r="FTV203" s="78"/>
      <c r="FTW203" s="78"/>
      <c r="FTX203" s="78"/>
      <c r="FTY203" s="78"/>
      <c r="FTZ203" s="78"/>
      <c r="FUA203" s="78"/>
      <c r="FUB203" s="78"/>
      <c r="FUC203" s="78"/>
      <c r="FUD203" s="78"/>
      <c r="FUE203" s="78"/>
      <c r="FUF203" s="78"/>
      <c r="FUG203" s="78"/>
      <c r="FUH203" s="78"/>
      <c r="FUI203" s="78"/>
      <c r="FUJ203" s="78"/>
      <c r="FUK203" s="78"/>
      <c r="FUL203" s="78"/>
      <c r="FUM203" s="78"/>
      <c r="FUN203" s="78"/>
      <c r="FUO203" s="78"/>
      <c r="FUP203" s="78"/>
      <c r="FUQ203" s="78"/>
      <c r="FUR203" s="78"/>
      <c r="FUS203" s="78"/>
      <c r="FUT203" s="78"/>
      <c r="FUU203" s="78"/>
      <c r="FUV203" s="78"/>
      <c r="FUW203" s="78"/>
      <c r="FUX203" s="78"/>
      <c r="FUY203" s="78"/>
      <c r="FUZ203" s="78"/>
      <c r="FVA203" s="78"/>
      <c r="FVB203" s="78"/>
      <c r="FVC203" s="78"/>
      <c r="FVD203" s="78"/>
      <c r="FVE203" s="78"/>
      <c r="FVF203" s="78"/>
      <c r="FVG203" s="78"/>
      <c r="FVH203" s="78"/>
      <c r="FVI203" s="78"/>
      <c r="FVJ203" s="78"/>
      <c r="FVK203" s="78"/>
      <c r="FVL203" s="78"/>
      <c r="FVM203" s="78"/>
      <c r="FVN203" s="78"/>
      <c r="FVO203" s="78"/>
      <c r="FVP203" s="78"/>
      <c r="FVQ203" s="78"/>
      <c r="FVR203" s="78"/>
      <c r="FVS203" s="78"/>
      <c r="FVT203" s="78"/>
      <c r="FVU203" s="78"/>
      <c r="FVV203" s="78"/>
      <c r="FVW203" s="78"/>
      <c r="FVX203" s="78"/>
      <c r="FVY203" s="78"/>
      <c r="FVZ203" s="78"/>
      <c r="FWA203" s="78"/>
      <c r="FWB203" s="78"/>
      <c r="FWC203" s="78"/>
      <c r="FWD203" s="78"/>
      <c r="FWE203" s="78"/>
      <c r="FWF203" s="78"/>
      <c r="FWG203" s="78"/>
      <c r="FWH203" s="78"/>
      <c r="FWI203" s="78"/>
      <c r="FWJ203" s="78"/>
      <c r="FWK203" s="78"/>
      <c r="FWL203" s="78"/>
      <c r="FWM203" s="78"/>
      <c r="FWN203" s="78"/>
      <c r="FWO203" s="78"/>
      <c r="FWP203" s="78"/>
      <c r="FWQ203" s="78"/>
      <c r="FWR203" s="78"/>
      <c r="FWS203" s="78"/>
      <c r="FWT203" s="78"/>
      <c r="FWU203" s="78"/>
      <c r="FWV203" s="78"/>
      <c r="FWW203" s="78"/>
      <c r="FWX203" s="78"/>
      <c r="FWY203" s="78"/>
      <c r="FWZ203" s="78"/>
      <c r="FXA203" s="78"/>
      <c r="FXB203" s="78"/>
      <c r="FXC203" s="78"/>
      <c r="FXD203" s="78"/>
      <c r="FXE203" s="78"/>
      <c r="FXF203" s="78"/>
      <c r="FXG203" s="78"/>
      <c r="FXH203" s="78"/>
      <c r="FXI203" s="78"/>
      <c r="FXJ203" s="78"/>
      <c r="FXK203" s="78"/>
      <c r="FXL203" s="78"/>
      <c r="FXM203" s="78"/>
      <c r="FXN203" s="78"/>
      <c r="FXO203" s="78"/>
      <c r="FXP203" s="78"/>
      <c r="FXQ203" s="78"/>
      <c r="FXR203" s="78"/>
      <c r="FXS203" s="78"/>
      <c r="FXT203" s="78"/>
      <c r="FXU203" s="78"/>
      <c r="FXV203" s="78"/>
      <c r="FXW203" s="78"/>
      <c r="FXX203" s="78"/>
      <c r="FXY203" s="78"/>
      <c r="FXZ203" s="78"/>
      <c r="FYA203" s="78"/>
      <c r="FYB203" s="78"/>
      <c r="FYC203" s="78"/>
      <c r="FYD203" s="78"/>
      <c r="FYE203" s="78"/>
      <c r="FYF203" s="78"/>
      <c r="FYG203" s="78"/>
      <c r="FYH203" s="78"/>
      <c r="FYI203" s="78"/>
      <c r="FYJ203" s="78"/>
      <c r="FYK203" s="78"/>
      <c r="FYL203" s="78"/>
      <c r="FYM203" s="78"/>
      <c r="FYN203" s="78"/>
      <c r="FYO203" s="78"/>
      <c r="FYP203" s="78"/>
      <c r="FYQ203" s="78"/>
      <c r="FYR203" s="78"/>
      <c r="FYS203" s="78"/>
      <c r="FYT203" s="78"/>
      <c r="FYU203" s="78"/>
      <c r="FYV203" s="78"/>
      <c r="FYW203" s="78"/>
      <c r="FYX203" s="78"/>
      <c r="FYY203" s="78"/>
      <c r="FYZ203" s="78"/>
      <c r="FZA203" s="78"/>
      <c r="FZB203" s="78"/>
      <c r="FZC203" s="78"/>
      <c r="FZD203" s="78"/>
      <c r="FZE203" s="78"/>
      <c r="FZF203" s="78"/>
      <c r="FZG203" s="78"/>
      <c r="FZH203" s="78"/>
      <c r="FZI203" s="78"/>
      <c r="FZJ203" s="78"/>
      <c r="FZK203" s="78"/>
      <c r="FZL203" s="78"/>
      <c r="FZM203" s="78"/>
      <c r="FZN203" s="78"/>
      <c r="FZO203" s="78"/>
      <c r="FZP203" s="78"/>
      <c r="FZQ203" s="78"/>
      <c r="FZR203" s="78"/>
      <c r="FZS203" s="78"/>
      <c r="FZT203" s="78"/>
      <c r="FZU203" s="78"/>
      <c r="FZV203" s="78"/>
      <c r="FZW203" s="78"/>
      <c r="FZX203" s="78"/>
      <c r="FZY203" s="78"/>
      <c r="FZZ203" s="78"/>
      <c r="GAA203" s="78"/>
      <c r="GAB203" s="78"/>
      <c r="GAC203" s="78"/>
      <c r="GAD203" s="78"/>
      <c r="GAE203" s="78"/>
      <c r="GAF203" s="78"/>
      <c r="GAG203" s="78"/>
      <c r="GAH203" s="78"/>
      <c r="GAI203" s="78"/>
      <c r="GAJ203" s="78"/>
      <c r="GAK203" s="78"/>
      <c r="GAL203" s="78"/>
      <c r="GAM203" s="78"/>
      <c r="GAN203" s="78"/>
      <c r="GAO203" s="78"/>
      <c r="GAP203" s="78"/>
      <c r="GAQ203" s="78"/>
      <c r="GAR203" s="78"/>
      <c r="GAS203" s="78"/>
      <c r="GAT203" s="78"/>
      <c r="GAU203" s="78"/>
      <c r="GAV203" s="78"/>
      <c r="GAW203" s="78"/>
      <c r="GAX203" s="78"/>
      <c r="GAY203" s="78"/>
      <c r="GAZ203" s="78"/>
      <c r="GBA203" s="78"/>
      <c r="GBB203" s="78"/>
      <c r="GBC203" s="78"/>
      <c r="GBD203" s="78"/>
      <c r="GBE203" s="78"/>
      <c r="GBF203" s="78"/>
      <c r="GBG203" s="78"/>
      <c r="GBH203" s="78"/>
      <c r="GBI203" s="78"/>
      <c r="GBJ203" s="78"/>
      <c r="GBK203" s="78"/>
      <c r="GBL203" s="78"/>
      <c r="GBM203" s="78"/>
      <c r="GBN203" s="78"/>
      <c r="GBO203" s="78"/>
      <c r="GBP203" s="78"/>
      <c r="GBQ203" s="78"/>
      <c r="GBR203" s="78"/>
      <c r="GBS203" s="78"/>
      <c r="GBT203" s="78"/>
      <c r="GBU203" s="78"/>
      <c r="GBV203" s="78"/>
      <c r="GBW203" s="78"/>
      <c r="GBX203" s="78"/>
      <c r="GBY203" s="78"/>
      <c r="GBZ203" s="78"/>
      <c r="GCA203" s="78"/>
      <c r="GCB203" s="78"/>
      <c r="GCC203" s="78"/>
      <c r="GCD203" s="78"/>
      <c r="GCE203" s="78"/>
      <c r="GCF203" s="78"/>
      <c r="GCG203" s="78"/>
      <c r="GCH203" s="78"/>
      <c r="GCI203" s="78"/>
      <c r="GCJ203" s="78"/>
      <c r="GCK203" s="78"/>
      <c r="GCL203" s="78"/>
      <c r="GCM203" s="78"/>
      <c r="GCN203" s="78"/>
      <c r="GCO203" s="78"/>
      <c r="GCP203" s="78"/>
      <c r="GCQ203" s="78"/>
      <c r="GCR203" s="78"/>
      <c r="GCS203" s="78"/>
      <c r="GCT203" s="78"/>
      <c r="GCU203" s="78"/>
      <c r="GCV203" s="78"/>
      <c r="GCW203" s="78"/>
      <c r="GCX203" s="78"/>
      <c r="GCY203" s="78"/>
      <c r="GCZ203" s="78"/>
      <c r="GDA203" s="78"/>
      <c r="GDB203" s="78"/>
      <c r="GDC203" s="78"/>
      <c r="GDD203" s="78"/>
      <c r="GDE203" s="78"/>
      <c r="GDF203" s="78"/>
      <c r="GDG203" s="78"/>
      <c r="GDH203" s="78"/>
      <c r="GDI203" s="78"/>
      <c r="GDJ203" s="78"/>
      <c r="GDK203" s="78"/>
      <c r="GDL203" s="78"/>
      <c r="GDM203" s="78"/>
      <c r="GDN203" s="78"/>
      <c r="GDO203" s="78"/>
      <c r="GDP203" s="78"/>
      <c r="GDQ203" s="78"/>
      <c r="GDR203" s="78"/>
      <c r="GDS203" s="78"/>
      <c r="GDT203" s="78"/>
      <c r="GDU203" s="78"/>
      <c r="GDV203" s="78"/>
      <c r="GDW203" s="78"/>
      <c r="GDX203" s="78"/>
      <c r="GDY203" s="78"/>
      <c r="GDZ203" s="78"/>
      <c r="GEA203" s="78"/>
      <c r="GEB203" s="78"/>
      <c r="GEC203" s="78"/>
      <c r="GED203" s="78"/>
      <c r="GEE203" s="78"/>
      <c r="GEF203" s="78"/>
      <c r="GEG203" s="78"/>
      <c r="GEH203" s="78"/>
      <c r="GEI203" s="78"/>
      <c r="GEJ203" s="78"/>
      <c r="GEK203" s="78"/>
      <c r="GEL203" s="78"/>
      <c r="GEM203" s="78"/>
      <c r="GEN203" s="78"/>
      <c r="GEO203" s="78"/>
      <c r="GEP203" s="78"/>
      <c r="GEQ203" s="78"/>
      <c r="GER203" s="78"/>
      <c r="GES203" s="78"/>
      <c r="GET203" s="78"/>
      <c r="GEU203" s="78"/>
      <c r="GEV203" s="78"/>
      <c r="GEW203" s="78"/>
      <c r="GEX203" s="78"/>
      <c r="GEY203" s="78"/>
      <c r="GEZ203" s="78"/>
      <c r="GFA203" s="78"/>
      <c r="GFB203" s="78"/>
      <c r="GFC203" s="78"/>
      <c r="GFD203" s="78"/>
      <c r="GFE203" s="78"/>
      <c r="GFF203" s="78"/>
      <c r="GFG203" s="78"/>
      <c r="GFH203" s="78"/>
      <c r="GFI203" s="78"/>
      <c r="GFJ203" s="78"/>
      <c r="GFK203" s="78"/>
      <c r="GFL203" s="78"/>
      <c r="GFM203" s="78"/>
      <c r="GFN203" s="78"/>
      <c r="GFO203" s="78"/>
      <c r="GFP203" s="78"/>
      <c r="GFQ203" s="78"/>
      <c r="GFR203" s="78"/>
      <c r="GFS203" s="78"/>
      <c r="GFT203" s="78"/>
      <c r="GFU203" s="78"/>
      <c r="GFV203" s="78"/>
      <c r="GFW203" s="78"/>
      <c r="GFX203" s="78"/>
      <c r="GFY203" s="78"/>
      <c r="GFZ203" s="78"/>
      <c r="GGA203" s="78"/>
      <c r="GGB203" s="78"/>
      <c r="GGC203" s="78"/>
      <c r="GGD203" s="78"/>
      <c r="GGE203" s="78"/>
      <c r="GGF203" s="78"/>
      <c r="GGG203" s="78"/>
      <c r="GGH203" s="78"/>
      <c r="GGI203" s="78"/>
      <c r="GGJ203" s="78"/>
      <c r="GGK203" s="78"/>
      <c r="GGL203" s="78"/>
      <c r="GGM203" s="78"/>
      <c r="GGN203" s="78"/>
      <c r="GGO203" s="78"/>
      <c r="GGP203" s="78"/>
      <c r="GGQ203" s="78"/>
      <c r="GGR203" s="78"/>
      <c r="GGS203" s="78"/>
      <c r="GGT203" s="78"/>
      <c r="GGU203" s="78"/>
      <c r="GGV203" s="78"/>
      <c r="GGW203" s="78"/>
      <c r="GGX203" s="78"/>
      <c r="GGY203" s="78"/>
      <c r="GGZ203" s="78"/>
      <c r="GHA203" s="78"/>
      <c r="GHB203" s="78"/>
      <c r="GHC203" s="78"/>
      <c r="GHD203" s="78"/>
      <c r="GHE203" s="78"/>
      <c r="GHF203" s="78"/>
      <c r="GHG203" s="78"/>
      <c r="GHH203" s="78"/>
      <c r="GHI203" s="78"/>
      <c r="GHJ203" s="78"/>
      <c r="GHK203" s="78"/>
      <c r="GHL203" s="78"/>
      <c r="GHM203" s="78"/>
      <c r="GHN203" s="78"/>
      <c r="GHO203" s="78"/>
      <c r="GHP203" s="78"/>
      <c r="GHQ203" s="78"/>
      <c r="GHR203" s="78"/>
      <c r="GHS203" s="78"/>
      <c r="GHT203" s="78"/>
      <c r="GHU203" s="78"/>
      <c r="GHV203" s="78"/>
      <c r="GHW203" s="78"/>
      <c r="GHX203" s="78"/>
      <c r="GHY203" s="78"/>
      <c r="GHZ203" s="78"/>
      <c r="GIA203" s="78"/>
      <c r="GIB203" s="78"/>
      <c r="GIC203" s="78"/>
      <c r="GID203" s="78"/>
      <c r="GIE203" s="78"/>
      <c r="GIF203" s="78"/>
      <c r="GIG203" s="78"/>
      <c r="GIH203" s="78"/>
      <c r="GII203" s="78"/>
      <c r="GIJ203" s="78"/>
      <c r="GIK203" s="78"/>
      <c r="GIL203" s="78"/>
      <c r="GIM203" s="78"/>
      <c r="GIN203" s="78"/>
      <c r="GIO203" s="78"/>
      <c r="GIP203" s="78"/>
      <c r="GIQ203" s="78"/>
      <c r="GIR203" s="78"/>
      <c r="GIS203" s="78"/>
      <c r="GIT203" s="78"/>
      <c r="GIU203" s="78"/>
      <c r="GIV203" s="78"/>
      <c r="GIW203" s="78"/>
      <c r="GIX203" s="78"/>
      <c r="GIY203" s="78"/>
      <c r="GIZ203" s="78"/>
      <c r="GJA203" s="78"/>
      <c r="GJB203" s="78"/>
      <c r="GJC203" s="78"/>
      <c r="GJD203" s="78"/>
      <c r="GJE203" s="78"/>
      <c r="GJF203" s="78"/>
      <c r="GJG203" s="78"/>
      <c r="GJH203" s="78"/>
      <c r="GJI203" s="78"/>
      <c r="GJJ203" s="78"/>
      <c r="GJK203" s="78"/>
      <c r="GJL203" s="78"/>
      <c r="GJM203" s="78"/>
      <c r="GJN203" s="78"/>
      <c r="GJO203" s="78"/>
      <c r="GJP203" s="78"/>
      <c r="GJQ203" s="78"/>
      <c r="GJR203" s="78"/>
      <c r="GJS203" s="78"/>
      <c r="GJT203" s="78"/>
      <c r="GJU203" s="78"/>
      <c r="GJV203" s="78"/>
      <c r="GJW203" s="78"/>
      <c r="GJX203" s="78"/>
      <c r="GJY203" s="78"/>
      <c r="GJZ203" s="78"/>
      <c r="GKA203" s="78"/>
      <c r="GKB203" s="78"/>
      <c r="GKC203" s="78"/>
      <c r="GKD203" s="78"/>
      <c r="GKE203" s="78"/>
      <c r="GKF203" s="78"/>
      <c r="GKG203" s="78"/>
      <c r="GKH203" s="78"/>
      <c r="GKI203" s="78"/>
      <c r="GKJ203" s="78"/>
      <c r="GKK203" s="78"/>
      <c r="GKL203" s="78"/>
      <c r="GKM203" s="78"/>
      <c r="GKN203" s="78"/>
      <c r="GKO203" s="78"/>
      <c r="GKP203" s="78"/>
      <c r="GKQ203" s="78"/>
      <c r="GKR203" s="78"/>
      <c r="GKS203" s="78"/>
      <c r="GKT203" s="78"/>
      <c r="GKU203" s="78"/>
      <c r="GKV203" s="78"/>
      <c r="GKW203" s="78"/>
      <c r="GKX203" s="78"/>
      <c r="GKY203" s="78"/>
      <c r="GKZ203" s="78"/>
      <c r="GLA203" s="78"/>
      <c r="GLB203" s="78"/>
      <c r="GLC203" s="78"/>
      <c r="GLD203" s="78"/>
      <c r="GLE203" s="78"/>
      <c r="GLF203" s="78"/>
      <c r="GLG203" s="78"/>
      <c r="GLH203" s="78"/>
      <c r="GLI203" s="78"/>
      <c r="GLJ203" s="78"/>
      <c r="GLK203" s="78"/>
      <c r="GLL203" s="78"/>
      <c r="GLM203" s="78"/>
      <c r="GLN203" s="78"/>
      <c r="GLO203" s="78"/>
      <c r="GLP203" s="78"/>
      <c r="GLQ203" s="78"/>
      <c r="GLR203" s="78"/>
      <c r="GLS203" s="78"/>
      <c r="GLT203" s="78"/>
      <c r="GLU203" s="78"/>
      <c r="GLV203" s="78"/>
      <c r="GLW203" s="78"/>
      <c r="GLX203" s="78"/>
      <c r="GLY203" s="78"/>
      <c r="GLZ203" s="78"/>
      <c r="GMA203" s="78"/>
      <c r="GMB203" s="78"/>
      <c r="GMC203" s="78"/>
      <c r="GMD203" s="78"/>
      <c r="GME203" s="78"/>
      <c r="GMF203" s="78"/>
      <c r="GMG203" s="78"/>
      <c r="GMH203" s="78"/>
      <c r="GMI203" s="78"/>
      <c r="GMJ203" s="78"/>
      <c r="GMK203" s="78"/>
      <c r="GML203" s="78"/>
      <c r="GMM203" s="78"/>
      <c r="GMN203" s="78"/>
      <c r="GMO203" s="78"/>
      <c r="GMP203" s="78"/>
      <c r="GMQ203" s="78"/>
      <c r="GMR203" s="78"/>
      <c r="GMS203" s="78"/>
      <c r="GMT203" s="78"/>
      <c r="GMU203" s="78"/>
      <c r="GMV203" s="78"/>
      <c r="GMW203" s="78"/>
      <c r="GMX203" s="78"/>
      <c r="GMY203" s="78"/>
      <c r="GMZ203" s="78"/>
      <c r="GNA203" s="78"/>
      <c r="GNB203" s="78"/>
      <c r="GNC203" s="78"/>
      <c r="GND203" s="78"/>
      <c r="GNE203" s="78"/>
      <c r="GNF203" s="78"/>
      <c r="GNG203" s="78"/>
      <c r="GNH203" s="78"/>
      <c r="GNI203" s="78"/>
      <c r="GNJ203" s="78"/>
      <c r="GNK203" s="78"/>
      <c r="GNL203" s="78"/>
      <c r="GNM203" s="78"/>
      <c r="GNN203" s="78"/>
      <c r="GNO203" s="78"/>
      <c r="GNP203" s="78"/>
      <c r="GNQ203" s="78"/>
      <c r="GNR203" s="78"/>
      <c r="GNS203" s="78"/>
      <c r="GNT203" s="78"/>
      <c r="GNU203" s="78"/>
      <c r="GNV203" s="78"/>
      <c r="GNW203" s="78"/>
      <c r="GNX203" s="78"/>
      <c r="GNY203" s="78"/>
      <c r="GNZ203" s="78"/>
      <c r="GOA203" s="78"/>
      <c r="GOB203" s="78"/>
      <c r="GOC203" s="78"/>
      <c r="GOD203" s="78"/>
      <c r="GOE203" s="78"/>
      <c r="GOF203" s="78"/>
      <c r="GOG203" s="78"/>
      <c r="GOH203" s="78"/>
      <c r="GOI203" s="78"/>
      <c r="GOJ203" s="78"/>
      <c r="GOK203" s="78"/>
      <c r="GOL203" s="78"/>
      <c r="GOM203" s="78"/>
      <c r="GON203" s="78"/>
      <c r="GOO203" s="78"/>
      <c r="GOP203" s="78"/>
      <c r="GOQ203" s="78"/>
      <c r="GOR203" s="78"/>
      <c r="GOS203" s="78"/>
      <c r="GOT203" s="78"/>
      <c r="GOU203" s="78"/>
      <c r="GOV203" s="78"/>
      <c r="GOW203" s="78"/>
      <c r="GOX203" s="78"/>
      <c r="GOY203" s="78"/>
      <c r="GOZ203" s="78"/>
      <c r="GPA203" s="78"/>
      <c r="GPB203" s="78"/>
      <c r="GPC203" s="78"/>
      <c r="GPD203" s="78"/>
      <c r="GPE203" s="78"/>
      <c r="GPF203" s="78"/>
      <c r="GPG203" s="78"/>
      <c r="GPH203" s="78"/>
      <c r="GPI203" s="78"/>
      <c r="GPJ203" s="78"/>
      <c r="GPK203" s="78"/>
      <c r="GPL203" s="78"/>
      <c r="GPM203" s="78"/>
      <c r="GPN203" s="78"/>
      <c r="GPO203" s="78"/>
      <c r="GPP203" s="78"/>
      <c r="GPQ203" s="78"/>
      <c r="GPR203" s="78"/>
      <c r="GPS203" s="78"/>
      <c r="GPT203" s="78"/>
      <c r="GPU203" s="78"/>
      <c r="GPV203" s="78"/>
      <c r="GPW203" s="78"/>
      <c r="GPX203" s="78"/>
      <c r="GPY203" s="78"/>
      <c r="GPZ203" s="78"/>
      <c r="GQA203" s="78"/>
      <c r="GQB203" s="78"/>
      <c r="GQC203" s="78"/>
      <c r="GQD203" s="78"/>
      <c r="GQE203" s="78"/>
      <c r="GQF203" s="78"/>
      <c r="GQG203" s="78"/>
      <c r="GQH203" s="78"/>
      <c r="GQI203" s="78"/>
      <c r="GQJ203" s="78"/>
      <c r="GQK203" s="78"/>
      <c r="GQL203" s="78"/>
      <c r="GQM203" s="78"/>
      <c r="GQN203" s="78"/>
      <c r="GQO203" s="78"/>
      <c r="GQP203" s="78"/>
      <c r="GQQ203" s="78"/>
      <c r="GQR203" s="78"/>
      <c r="GQS203" s="78"/>
      <c r="GQT203" s="78"/>
      <c r="GQU203" s="78"/>
      <c r="GQV203" s="78"/>
      <c r="GQW203" s="78"/>
      <c r="GQX203" s="78"/>
      <c r="GQY203" s="78"/>
      <c r="GQZ203" s="78"/>
      <c r="GRA203" s="78"/>
      <c r="GRB203" s="78"/>
      <c r="GRC203" s="78"/>
      <c r="GRD203" s="78"/>
      <c r="GRE203" s="78"/>
      <c r="GRF203" s="78"/>
      <c r="GRG203" s="78"/>
      <c r="GRH203" s="78"/>
      <c r="GRI203" s="78"/>
      <c r="GRJ203" s="78"/>
      <c r="GRK203" s="78"/>
      <c r="GRL203" s="78"/>
      <c r="GRM203" s="78"/>
      <c r="GRN203" s="78"/>
      <c r="GRO203" s="78"/>
      <c r="GRP203" s="78"/>
      <c r="GRQ203" s="78"/>
      <c r="GRR203" s="78"/>
      <c r="GRS203" s="78"/>
      <c r="GRT203" s="78"/>
      <c r="GRU203" s="78"/>
      <c r="GRV203" s="78"/>
      <c r="GRW203" s="78"/>
      <c r="GRX203" s="78"/>
      <c r="GRY203" s="78"/>
      <c r="GRZ203" s="78"/>
      <c r="GSA203" s="78"/>
      <c r="GSB203" s="78"/>
      <c r="GSC203" s="78"/>
      <c r="GSD203" s="78"/>
      <c r="GSE203" s="78"/>
      <c r="GSF203" s="78"/>
      <c r="GSG203" s="78"/>
      <c r="GSH203" s="78"/>
      <c r="GSI203" s="78"/>
      <c r="GSJ203" s="78"/>
      <c r="GSK203" s="78"/>
      <c r="GSL203" s="78"/>
      <c r="GSM203" s="78"/>
      <c r="GSN203" s="78"/>
      <c r="GSO203" s="78"/>
      <c r="GSP203" s="78"/>
      <c r="GSQ203" s="78"/>
      <c r="GSR203" s="78"/>
      <c r="GSS203" s="78"/>
      <c r="GST203" s="78"/>
      <c r="GSU203" s="78"/>
      <c r="GSV203" s="78"/>
      <c r="GSW203" s="78"/>
      <c r="GSX203" s="78"/>
      <c r="GSY203" s="78"/>
      <c r="GSZ203" s="78"/>
      <c r="GTA203" s="78"/>
      <c r="GTB203" s="78"/>
      <c r="GTC203" s="78"/>
      <c r="GTD203" s="78"/>
      <c r="GTE203" s="78"/>
      <c r="GTF203" s="78"/>
      <c r="GTG203" s="78"/>
      <c r="GTH203" s="78"/>
      <c r="GTI203" s="78"/>
      <c r="GTJ203" s="78"/>
      <c r="GTK203" s="78"/>
      <c r="GTL203" s="78"/>
      <c r="GTM203" s="78"/>
      <c r="GTN203" s="78"/>
      <c r="GTO203" s="78"/>
      <c r="GTP203" s="78"/>
      <c r="GTQ203" s="78"/>
      <c r="GTR203" s="78"/>
      <c r="GTS203" s="78"/>
      <c r="GTT203" s="78"/>
      <c r="GTU203" s="78"/>
      <c r="GTV203" s="78"/>
      <c r="GTW203" s="78"/>
      <c r="GTX203" s="78"/>
      <c r="GTY203" s="78"/>
      <c r="GTZ203" s="78"/>
      <c r="GUA203" s="78"/>
      <c r="GUB203" s="78"/>
      <c r="GUC203" s="78"/>
      <c r="GUD203" s="78"/>
      <c r="GUE203" s="78"/>
      <c r="GUF203" s="78"/>
      <c r="GUG203" s="78"/>
      <c r="GUH203" s="78"/>
      <c r="GUI203" s="78"/>
      <c r="GUJ203" s="78"/>
      <c r="GUK203" s="78"/>
      <c r="GUL203" s="78"/>
      <c r="GUM203" s="78"/>
      <c r="GUN203" s="78"/>
      <c r="GUO203" s="78"/>
      <c r="GUP203" s="78"/>
      <c r="GUQ203" s="78"/>
      <c r="GUR203" s="78"/>
      <c r="GUS203" s="78"/>
      <c r="GUT203" s="78"/>
      <c r="GUU203" s="78"/>
      <c r="GUV203" s="78"/>
      <c r="GUW203" s="78"/>
      <c r="GUX203" s="78"/>
      <c r="GUY203" s="78"/>
      <c r="GUZ203" s="78"/>
      <c r="GVA203" s="78"/>
      <c r="GVB203" s="78"/>
      <c r="GVC203" s="78"/>
      <c r="GVD203" s="78"/>
      <c r="GVE203" s="78"/>
      <c r="GVF203" s="78"/>
      <c r="GVG203" s="78"/>
      <c r="GVH203" s="78"/>
      <c r="GVI203" s="78"/>
      <c r="GVJ203" s="78"/>
      <c r="GVK203" s="78"/>
      <c r="GVL203" s="78"/>
      <c r="GVM203" s="78"/>
      <c r="GVN203" s="78"/>
      <c r="GVO203" s="78"/>
      <c r="GVP203" s="78"/>
      <c r="GVQ203" s="78"/>
      <c r="GVR203" s="78"/>
      <c r="GVS203" s="78"/>
      <c r="GVT203" s="78"/>
      <c r="GVU203" s="78"/>
      <c r="GVV203" s="78"/>
      <c r="GVW203" s="78"/>
      <c r="GVX203" s="78"/>
      <c r="GVY203" s="78"/>
      <c r="GVZ203" s="78"/>
      <c r="GWA203" s="78"/>
      <c r="GWB203" s="78"/>
      <c r="GWC203" s="78"/>
      <c r="GWD203" s="78"/>
      <c r="GWE203" s="78"/>
      <c r="GWF203" s="78"/>
      <c r="GWG203" s="78"/>
      <c r="GWH203" s="78"/>
      <c r="GWI203" s="78"/>
      <c r="GWJ203" s="78"/>
      <c r="GWK203" s="78"/>
      <c r="GWL203" s="78"/>
      <c r="GWM203" s="78"/>
      <c r="GWN203" s="78"/>
      <c r="GWO203" s="78"/>
      <c r="GWP203" s="78"/>
      <c r="GWQ203" s="78"/>
      <c r="GWR203" s="78"/>
      <c r="GWS203" s="78"/>
      <c r="GWT203" s="78"/>
      <c r="GWU203" s="78"/>
      <c r="GWV203" s="78"/>
      <c r="GWW203" s="78"/>
      <c r="GWX203" s="78"/>
      <c r="GWY203" s="78"/>
      <c r="GWZ203" s="78"/>
      <c r="GXA203" s="78"/>
      <c r="GXB203" s="78"/>
      <c r="GXC203" s="78"/>
      <c r="GXD203" s="78"/>
      <c r="GXE203" s="78"/>
      <c r="GXF203" s="78"/>
      <c r="GXG203" s="78"/>
      <c r="GXH203" s="78"/>
      <c r="GXI203" s="78"/>
      <c r="GXJ203" s="78"/>
      <c r="GXK203" s="78"/>
      <c r="GXL203" s="78"/>
      <c r="GXM203" s="78"/>
      <c r="GXN203" s="78"/>
      <c r="GXO203" s="78"/>
      <c r="GXP203" s="78"/>
      <c r="GXQ203" s="78"/>
      <c r="GXR203" s="78"/>
      <c r="GXS203" s="78"/>
      <c r="GXT203" s="78"/>
      <c r="GXU203" s="78"/>
      <c r="GXV203" s="78"/>
      <c r="GXW203" s="78"/>
      <c r="GXX203" s="78"/>
      <c r="GXY203" s="78"/>
      <c r="GXZ203" s="78"/>
      <c r="GYA203" s="78"/>
      <c r="GYB203" s="78"/>
      <c r="GYC203" s="78"/>
      <c r="GYD203" s="78"/>
      <c r="GYE203" s="78"/>
      <c r="GYF203" s="78"/>
      <c r="GYG203" s="78"/>
      <c r="GYH203" s="78"/>
      <c r="GYI203" s="78"/>
      <c r="GYJ203" s="78"/>
      <c r="GYK203" s="78"/>
      <c r="GYL203" s="78"/>
      <c r="GYM203" s="78"/>
      <c r="GYN203" s="78"/>
      <c r="GYO203" s="78"/>
      <c r="GYP203" s="78"/>
      <c r="GYQ203" s="78"/>
      <c r="GYR203" s="78"/>
      <c r="GYS203" s="78"/>
      <c r="GYT203" s="78"/>
      <c r="GYU203" s="78"/>
      <c r="GYV203" s="78"/>
      <c r="GYW203" s="78"/>
      <c r="GYX203" s="78"/>
      <c r="GYY203" s="78"/>
      <c r="GYZ203" s="78"/>
      <c r="GZA203" s="78"/>
      <c r="GZB203" s="78"/>
      <c r="GZC203" s="78"/>
      <c r="GZD203" s="78"/>
      <c r="GZE203" s="78"/>
      <c r="GZF203" s="78"/>
      <c r="GZG203" s="78"/>
      <c r="GZH203" s="78"/>
      <c r="GZI203" s="78"/>
      <c r="GZJ203" s="78"/>
      <c r="GZK203" s="78"/>
      <c r="GZL203" s="78"/>
      <c r="GZM203" s="78"/>
      <c r="GZN203" s="78"/>
      <c r="GZO203" s="78"/>
      <c r="GZP203" s="78"/>
      <c r="GZQ203" s="78"/>
      <c r="GZR203" s="78"/>
      <c r="GZS203" s="78"/>
      <c r="GZT203" s="78"/>
      <c r="GZU203" s="78"/>
      <c r="GZV203" s="78"/>
      <c r="GZW203" s="78"/>
      <c r="GZX203" s="78"/>
      <c r="GZY203" s="78"/>
      <c r="GZZ203" s="78"/>
      <c r="HAA203" s="78"/>
      <c r="HAB203" s="78"/>
      <c r="HAC203" s="78"/>
      <c r="HAD203" s="78"/>
      <c r="HAE203" s="78"/>
      <c r="HAF203" s="78"/>
      <c r="HAG203" s="78"/>
      <c r="HAH203" s="78"/>
      <c r="HAI203" s="78"/>
      <c r="HAJ203" s="78"/>
      <c r="HAK203" s="78"/>
      <c r="HAL203" s="78"/>
      <c r="HAM203" s="78"/>
      <c r="HAN203" s="78"/>
      <c r="HAO203" s="78"/>
      <c r="HAP203" s="78"/>
      <c r="HAQ203" s="78"/>
      <c r="HAR203" s="78"/>
      <c r="HAS203" s="78"/>
      <c r="HAT203" s="78"/>
      <c r="HAU203" s="78"/>
      <c r="HAV203" s="78"/>
      <c r="HAW203" s="78"/>
      <c r="HAX203" s="78"/>
      <c r="HAY203" s="78"/>
      <c r="HAZ203" s="78"/>
      <c r="HBA203" s="78"/>
      <c r="HBB203" s="78"/>
      <c r="HBC203" s="78"/>
      <c r="HBD203" s="78"/>
      <c r="HBE203" s="78"/>
      <c r="HBF203" s="78"/>
      <c r="HBG203" s="78"/>
      <c r="HBH203" s="78"/>
      <c r="HBI203" s="78"/>
      <c r="HBJ203" s="78"/>
      <c r="HBK203" s="78"/>
      <c r="HBL203" s="78"/>
      <c r="HBM203" s="78"/>
      <c r="HBN203" s="78"/>
      <c r="HBO203" s="78"/>
      <c r="HBP203" s="78"/>
      <c r="HBQ203" s="78"/>
      <c r="HBR203" s="78"/>
      <c r="HBS203" s="78"/>
      <c r="HBT203" s="78"/>
      <c r="HBU203" s="78"/>
      <c r="HBV203" s="78"/>
      <c r="HBW203" s="78"/>
      <c r="HBX203" s="78"/>
      <c r="HBY203" s="78"/>
      <c r="HBZ203" s="78"/>
      <c r="HCA203" s="78"/>
      <c r="HCB203" s="78"/>
      <c r="HCC203" s="78"/>
      <c r="HCD203" s="78"/>
      <c r="HCE203" s="78"/>
      <c r="HCF203" s="78"/>
      <c r="HCG203" s="78"/>
      <c r="HCH203" s="78"/>
      <c r="HCI203" s="78"/>
      <c r="HCJ203" s="78"/>
      <c r="HCK203" s="78"/>
      <c r="HCL203" s="78"/>
      <c r="HCM203" s="78"/>
      <c r="HCN203" s="78"/>
      <c r="HCO203" s="78"/>
      <c r="HCP203" s="78"/>
      <c r="HCQ203" s="78"/>
      <c r="HCR203" s="78"/>
      <c r="HCS203" s="78"/>
      <c r="HCT203" s="78"/>
      <c r="HCU203" s="78"/>
      <c r="HCV203" s="78"/>
      <c r="HCW203" s="78"/>
      <c r="HCX203" s="78"/>
      <c r="HCY203" s="78"/>
      <c r="HCZ203" s="78"/>
      <c r="HDA203" s="78"/>
      <c r="HDB203" s="78"/>
      <c r="HDC203" s="78"/>
      <c r="HDD203" s="78"/>
      <c r="HDE203" s="78"/>
      <c r="HDF203" s="78"/>
      <c r="HDG203" s="78"/>
      <c r="HDH203" s="78"/>
      <c r="HDI203" s="78"/>
      <c r="HDJ203" s="78"/>
      <c r="HDK203" s="78"/>
      <c r="HDL203" s="78"/>
      <c r="HDM203" s="78"/>
      <c r="HDN203" s="78"/>
      <c r="HDO203" s="78"/>
      <c r="HDP203" s="78"/>
      <c r="HDQ203" s="78"/>
      <c r="HDR203" s="78"/>
      <c r="HDS203" s="78"/>
      <c r="HDT203" s="78"/>
      <c r="HDU203" s="78"/>
      <c r="HDV203" s="78"/>
      <c r="HDW203" s="78"/>
      <c r="HDX203" s="78"/>
      <c r="HDY203" s="78"/>
      <c r="HDZ203" s="78"/>
      <c r="HEA203" s="78"/>
      <c r="HEB203" s="78"/>
      <c r="HEC203" s="78"/>
      <c r="HED203" s="78"/>
      <c r="HEE203" s="78"/>
      <c r="HEF203" s="78"/>
      <c r="HEG203" s="78"/>
      <c r="HEH203" s="78"/>
      <c r="HEI203" s="78"/>
      <c r="HEJ203" s="78"/>
      <c r="HEK203" s="78"/>
      <c r="HEL203" s="78"/>
      <c r="HEM203" s="78"/>
      <c r="HEN203" s="78"/>
      <c r="HEO203" s="78"/>
      <c r="HEP203" s="78"/>
      <c r="HEQ203" s="78"/>
      <c r="HER203" s="78"/>
      <c r="HES203" s="78"/>
      <c r="HET203" s="78"/>
      <c r="HEU203" s="78"/>
      <c r="HEV203" s="78"/>
      <c r="HEW203" s="78"/>
      <c r="HEX203" s="78"/>
      <c r="HEY203" s="78"/>
      <c r="HEZ203" s="78"/>
      <c r="HFA203" s="78"/>
      <c r="HFB203" s="78"/>
      <c r="HFC203" s="78"/>
      <c r="HFD203" s="78"/>
      <c r="HFE203" s="78"/>
      <c r="HFF203" s="78"/>
      <c r="HFG203" s="78"/>
      <c r="HFH203" s="78"/>
      <c r="HFI203" s="78"/>
      <c r="HFJ203" s="78"/>
      <c r="HFK203" s="78"/>
      <c r="HFL203" s="78"/>
      <c r="HFM203" s="78"/>
      <c r="HFN203" s="78"/>
      <c r="HFO203" s="78"/>
      <c r="HFP203" s="78"/>
      <c r="HFQ203" s="78"/>
      <c r="HFR203" s="78"/>
      <c r="HFS203" s="78"/>
      <c r="HFT203" s="78"/>
      <c r="HFU203" s="78"/>
      <c r="HFV203" s="78"/>
      <c r="HFW203" s="78"/>
      <c r="HFX203" s="78"/>
      <c r="HFY203" s="78"/>
      <c r="HFZ203" s="78"/>
      <c r="HGA203" s="78"/>
      <c r="HGB203" s="78"/>
      <c r="HGC203" s="78"/>
      <c r="HGD203" s="78"/>
      <c r="HGE203" s="78"/>
      <c r="HGF203" s="78"/>
      <c r="HGG203" s="78"/>
      <c r="HGH203" s="78"/>
      <c r="HGI203" s="78"/>
      <c r="HGJ203" s="78"/>
      <c r="HGK203" s="78"/>
      <c r="HGL203" s="78"/>
      <c r="HGM203" s="78"/>
      <c r="HGN203" s="78"/>
      <c r="HGO203" s="78"/>
      <c r="HGP203" s="78"/>
      <c r="HGQ203" s="78"/>
      <c r="HGR203" s="78"/>
      <c r="HGS203" s="78"/>
      <c r="HGT203" s="78"/>
      <c r="HGU203" s="78"/>
      <c r="HGV203" s="78"/>
      <c r="HGW203" s="78"/>
      <c r="HGX203" s="78"/>
      <c r="HGY203" s="78"/>
      <c r="HGZ203" s="78"/>
      <c r="HHA203" s="78"/>
      <c r="HHB203" s="78"/>
      <c r="HHC203" s="78"/>
      <c r="HHD203" s="78"/>
      <c r="HHE203" s="78"/>
      <c r="HHF203" s="78"/>
      <c r="HHG203" s="78"/>
      <c r="HHH203" s="78"/>
      <c r="HHI203" s="78"/>
      <c r="HHJ203" s="78"/>
      <c r="HHK203" s="78"/>
      <c r="HHL203" s="78"/>
      <c r="HHM203" s="78"/>
      <c r="HHN203" s="78"/>
      <c r="HHO203" s="78"/>
      <c r="HHP203" s="78"/>
      <c r="HHQ203" s="78"/>
      <c r="HHR203" s="78"/>
      <c r="HHS203" s="78"/>
      <c r="HHT203" s="78"/>
      <c r="HHU203" s="78"/>
      <c r="HHV203" s="78"/>
      <c r="HHW203" s="78"/>
      <c r="HHX203" s="78"/>
      <c r="HHY203" s="78"/>
      <c r="HHZ203" s="78"/>
      <c r="HIA203" s="78"/>
      <c r="HIB203" s="78"/>
      <c r="HIC203" s="78"/>
      <c r="HID203" s="78"/>
      <c r="HIE203" s="78"/>
      <c r="HIF203" s="78"/>
      <c r="HIG203" s="78"/>
      <c r="HIH203" s="78"/>
      <c r="HII203" s="78"/>
      <c r="HIJ203" s="78"/>
      <c r="HIK203" s="78"/>
      <c r="HIL203" s="78"/>
      <c r="HIM203" s="78"/>
      <c r="HIN203" s="78"/>
      <c r="HIO203" s="78"/>
      <c r="HIP203" s="78"/>
      <c r="HIQ203" s="78"/>
      <c r="HIR203" s="78"/>
      <c r="HIS203" s="78"/>
      <c r="HIT203" s="78"/>
      <c r="HIU203" s="78"/>
      <c r="HIV203" s="78"/>
      <c r="HIW203" s="78"/>
      <c r="HIX203" s="78"/>
      <c r="HIY203" s="78"/>
      <c r="HIZ203" s="78"/>
      <c r="HJA203" s="78"/>
      <c r="HJB203" s="78"/>
      <c r="HJC203" s="78"/>
      <c r="HJD203" s="78"/>
      <c r="HJE203" s="78"/>
      <c r="HJF203" s="78"/>
      <c r="HJG203" s="78"/>
      <c r="HJH203" s="78"/>
      <c r="HJI203" s="78"/>
      <c r="HJJ203" s="78"/>
      <c r="HJK203" s="78"/>
      <c r="HJL203" s="78"/>
      <c r="HJM203" s="78"/>
      <c r="HJN203" s="78"/>
      <c r="HJO203" s="78"/>
      <c r="HJP203" s="78"/>
      <c r="HJQ203" s="78"/>
      <c r="HJR203" s="78"/>
      <c r="HJS203" s="78"/>
      <c r="HJT203" s="78"/>
      <c r="HJU203" s="78"/>
      <c r="HJV203" s="78"/>
      <c r="HJW203" s="78"/>
      <c r="HJX203" s="78"/>
      <c r="HJY203" s="78"/>
      <c r="HJZ203" s="78"/>
      <c r="HKA203" s="78"/>
      <c r="HKB203" s="78"/>
      <c r="HKC203" s="78"/>
      <c r="HKD203" s="78"/>
      <c r="HKE203" s="78"/>
      <c r="HKF203" s="78"/>
      <c r="HKG203" s="78"/>
      <c r="HKH203" s="78"/>
      <c r="HKI203" s="78"/>
      <c r="HKJ203" s="78"/>
      <c r="HKK203" s="78"/>
      <c r="HKL203" s="78"/>
      <c r="HKM203" s="78"/>
      <c r="HKN203" s="78"/>
      <c r="HKO203" s="78"/>
      <c r="HKP203" s="78"/>
      <c r="HKQ203" s="78"/>
      <c r="HKR203" s="78"/>
      <c r="HKS203" s="78"/>
      <c r="HKT203" s="78"/>
      <c r="HKU203" s="78"/>
      <c r="HKV203" s="78"/>
      <c r="HKW203" s="78"/>
      <c r="HKX203" s="78"/>
      <c r="HKY203" s="78"/>
      <c r="HKZ203" s="78"/>
      <c r="HLA203" s="78"/>
      <c r="HLB203" s="78"/>
      <c r="HLC203" s="78"/>
      <c r="HLD203" s="78"/>
      <c r="HLE203" s="78"/>
      <c r="HLF203" s="78"/>
      <c r="HLG203" s="78"/>
      <c r="HLH203" s="78"/>
      <c r="HLI203" s="78"/>
      <c r="HLJ203" s="78"/>
      <c r="HLK203" s="78"/>
      <c r="HLL203" s="78"/>
      <c r="HLM203" s="78"/>
      <c r="HLN203" s="78"/>
      <c r="HLO203" s="78"/>
      <c r="HLP203" s="78"/>
      <c r="HLQ203" s="78"/>
      <c r="HLR203" s="78"/>
      <c r="HLS203" s="78"/>
      <c r="HLT203" s="78"/>
      <c r="HLU203" s="78"/>
      <c r="HLV203" s="78"/>
      <c r="HLW203" s="78"/>
      <c r="HLX203" s="78"/>
      <c r="HLY203" s="78"/>
      <c r="HLZ203" s="78"/>
      <c r="HMA203" s="78"/>
      <c r="HMB203" s="78"/>
      <c r="HMC203" s="78"/>
      <c r="HMD203" s="78"/>
      <c r="HME203" s="78"/>
      <c r="HMF203" s="78"/>
      <c r="HMG203" s="78"/>
      <c r="HMH203" s="78"/>
      <c r="HMI203" s="78"/>
      <c r="HMJ203" s="78"/>
      <c r="HMK203" s="78"/>
      <c r="HML203" s="78"/>
      <c r="HMM203" s="78"/>
      <c r="HMN203" s="78"/>
      <c r="HMO203" s="78"/>
      <c r="HMP203" s="78"/>
      <c r="HMQ203" s="78"/>
      <c r="HMR203" s="78"/>
      <c r="HMS203" s="78"/>
      <c r="HMT203" s="78"/>
      <c r="HMU203" s="78"/>
      <c r="HMV203" s="78"/>
      <c r="HMW203" s="78"/>
      <c r="HMX203" s="78"/>
      <c r="HMY203" s="78"/>
      <c r="HMZ203" s="78"/>
      <c r="HNA203" s="78"/>
      <c r="HNB203" s="78"/>
      <c r="HNC203" s="78"/>
      <c r="HND203" s="78"/>
      <c r="HNE203" s="78"/>
      <c r="HNF203" s="78"/>
      <c r="HNG203" s="78"/>
      <c r="HNH203" s="78"/>
      <c r="HNI203" s="78"/>
      <c r="HNJ203" s="78"/>
      <c r="HNK203" s="78"/>
      <c r="HNL203" s="78"/>
      <c r="HNM203" s="78"/>
      <c r="HNN203" s="78"/>
      <c r="HNO203" s="78"/>
      <c r="HNP203" s="78"/>
      <c r="HNQ203" s="78"/>
      <c r="HNR203" s="78"/>
      <c r="HNS203" s="78"/>
      <c r="HNT203" s="78"/>
      <c r="HNU203" s="78"/>
      <c r="HNV203" s="78"/>
      <c r="HNW203" s="78"/>
      <c r="HNX203" s="78"/>
      <c r="HNY203" s="78"/>
      <c r="HNZ203" s="78"/>
      <c r="HOA203" s="78"/>
      <c r="HOB203" s="78"/>
      <c r="HOC203" s="78"/>
      <c r="HOD203" s="78"/>
      <c r="HOE203" s="78"/>
      <c r="HOF203" s="78"/>
      <c r="HOG203" s="78"/>
      <c r="HOH203" s="78"/>
      <c r="HOI203" s="78"/>
      <c r="HOJ203" s="78"/>
      <c r="HOK203" s="78"/>
      <c r="HOL203" s="78"/>
      <c r="HOM203" s="78"/>
      <c r="HON203" s="78"/>
      <c r="HOO203" s="78"/>
      <c r="HOP203" s="78"/>
      <c r="HOQ203" s="78"/>
      <c r="HOR203" s="78"/>
      <c r="HOS203" s="78"/>
      <c r="HOT203" s="78"/>
      <c r="HOU203" s="78"/>
      <c r="HOV203" s="78"/>
      <c r="HOW203" s="78"/>
      <c r="HOX203" s="78"/>
      <c r="HOY203" s="78"/>
      <c r="HOZ203" s="78"/>
      <c r="HPA203" s="78"/>
      <c r="HPB203" s="78"/>
      <c r="HPC203" s="78"/>
      <c r="HPD203" s="78"/>
      <c r="HPE203" s="78"/>
      <c r="HPF203" s="78"/>
      <c r="HPG203" s="78"/>
      <c r="HPH203" s="78"/>
      <c r="HPI203" s="78"/>
      <c r="HPJ203" s="78"/>
      <c r="HPK203" s="78"/>
      <c r="HPL203" s="78"/>
      <c r="HPM203" s="78"/>
      <c r="HPN203" s="78"/>
      <c r="HPO203" s="78"/>
      <c r="HPP203" s="78"/>
      <c r="HPQ203" s="78"/>
      <c r="HPR203" s="78"/>
      <c r="HPS203" s="78"/>
      <c r="HPT203" s="78"/>
      <c r="HPU203" s="78"/>
      <c r="HPV203" s="78"/>
      <c r="HPW203" s="78"/>
      <c r="HPX203" s="78"/>
      <c r="HPY203" s="78"/>
      <c r="HPZ203" s="78"/>
      <c r="HQA203" s="78"/>
      <c r="HQB203" s="78"/>
      <c r="HQC203" s="78"/>
      <c r="HQD203" s="78"/>
      <c r="HQE203" s="78"/>
      <c r="HQF203" s="78"/>
      <c r="HQG203" s="78"/>
      <c r="HQH203" s="78"/>
      <c r="HQI203" s="78"/>
      <c r="HQJ203" s="78"/>
      <c r="HQK203" s="78"/>
      <c r="HQL203" s="78"/>
      <c r="HQM203" s="78"/>
      <c r="HQN203" s="78"/>
      <c r="HQO203" s="78"/>
      <c r="HQP203" s="78"/>
      <c r="HQQ203" s="78"/>
      <c r="HQR203" s="78"/>
      <c r="HQS203" s="78"/>
      <c r="HQT203" s="78"/>
      <c r="HQU203" s="78"/>
      <c r="HQV203" s="78"/>
      <c r="HQW203" s="78"/>
      <c r="HQX203" s="78"/>
      <c r="HQY203" s="78"/>
      <c r="HQZ203" s="78"/>
      <c r="HRA203" s="78"/>
      <c r="HRB203" s="78"/>
      <c r="HRC203" s="78"/>
      <c r="HRD203" s="78"/>
      <c r="HRE203" s="78"/>
      <c r="HRF203" s="78"/>
      <c r="HRG203" s="78"/>
      <c r="HRH203" s="78"/>
      <c r="HRI203" s="78"/>
      <c r="HRJ203" s="78"/>
      <c r="HRK203" s="78"/>
      <c r="HRL203" s="78"/>
      <c r="HRM203" s="78"/>
      <c r="HRN203" s="78"/>
      <c r="HRO203" s="78"/>
      <c r="HRP203" s="78"/>
      <c r="HRQ203" s="78"/>
      <c r="HRR203" s="78"/>
      <c r="HRS203" s="78"/>
      <c r="HRT203" s="78"/>
      <c r="HRU203" s="78"/>
      <c r="HRV203" s="78"/>
      <c r="HRW203" s="78"/>
      <c r="HRX203" s="78"/>
      <c r="HRY203" s="78"/>
      <c r="HRZ203" s="78"/>
      <c r="HSA203" s="78"/>
      <c r="HSB203" s="78"/>
      <c r="HSC203" s="78"/>
      <c r="HSD203" s="78"/>
      <c r="HSE203" s="78"/>
      <c r="HSF203" s="78"/>
      <c r="HSG203" s="78"/>
      <c r="HSH203" s="78"/>
      <c r="HSI203" s="78"/>
      <c r="HSJ203" s="78"/>
      <c r="HSK203" s="78"/>
      <c r="HSL203" s="78"/>
      <c r="HSM203" s="78"/>
      <c r="HSN203" s="78"/>
      <c r="HSO203" s="78"/>
      <c r="HSP203" s="78"/>
      <c r="HSQ203" s="78"/>
      <c r="HSR203" s="78"/>
      <c r="HSS203" s="78"/>
      <c r="HST203" s="78"/>
      <c r="HSU203" s="78"/>
      <c r="HSV203" s="78"/>
      <c r="HSW203" s="78"/>
      <c r="HSX203" s="78"/>
      <c r="HSY203" s="78"/>
      <c r="HSZ203" s="78"/>
      <c r="HTA203" s="78"/>
      <c r="HTB203" s="78"/>
      <c r="HTC203" s="78"/>
      <c r="HTD203" s="78"/>
      <c r="HTE203" s="78"/>
      <c r="HTF203" s="78"/>
      <c r="HTG203" s="78"/>
      <c r="HTH203" s="78"/>
      <c r="HTI203" s="78"/>
      <c r="HTJ203" s="78"/>
      <c r="HTK203" s="78"/>
      <c r="HTL203" s="78"/>
      <c r="HTM203" s="78"/>
      <c r="HTN203" s="78"/>
      <c r="HTO203" s="78"/>
      <c r="HTP203" s="78"/>
      <c r="HTQ203" s="78"/>
      <c r="HTR203" s="78"/>
      <c r="HTS203" s="78"/>
      <c r="HTT203" s="78"/>
      <c r="HTU203" s="78"/>
      <c r="HTV203" s="78"/>
      <c r="HTW203" s="78"/>
      <c r="HTX203" s="78"/>
      <c r="HTY203" s="78"/>
      <c r="HTZ203" s="78"/>
      <c r="HUA203" s="78"/>
      <c r="HUB203" s="78"/>
      <c r="HUC203" s="78"/>
      <c r="HUD203" s="78"/>
      <c r="HUE203" s="78"/>
      <c r="HUF203" s="78"/>
      <c r="HUG203" s="78"/>
      <c r="HUH203" s="78"/>
      <c r="HUI203" s="78"/>
      <c r="HUJ203" s="78"/>
      <c r="HUK203" s="78"/>
      <c r="HUL203" s="78"/>
      <c r="HUM203" s="78"/>
      <c r="HUN203" s="78"/>
      <c r="HUO203" s="78"/>
      <c r="HUP203" s="78"/>
      <c r="HUQ203" s="78"/>
      <c r="HUR203" s="78"/>
      <c r="HUS203" s="78"/>
      <c r="HUT203" s="78"/>
      <c r="HUU203" s="78"/>
      <c r="HUV203" s="78"/>
      <c r="HUW203" s="78"/>
      <c r="HUX203" s="78"/>
      <c r="HUY203" s="78"/>
      <c r="HUZ203" s="78"/>
      <c r="HVA203" s="78"/>
      <c r="HVB203" s="78"/>
      <c r="HVC203" s="78"/>
      <c r="HVD203" s="78"/>
      <c r="HVE203" s="78"/>
      <c r="HVF203" s="78"/>
      <c r="HVG203" s="78"/>
      <c r="HVH203" s="78"/>
      <c r="HVI203" s="78"/>
      <c r="HVJ203" s="78"/>
      <c r="HVK203" s="78"/>
      <c r="HVL203" s="78"/>
      <c r="HVM203" s="78"/>
      <c r="HVN203" s="78"/>
      <c r="HVO203" s="78"/>
      <c r="HVP203" s="78"/>
      <c r="HVQ203" s="78"/>
      <c r="HVR203" s="78"/>
      <c r="HVS203" s="78"/>
      <c r="HVT203" s="78"/>
      <c r="HVU203" s="78"/>
      <c r="HVV203" s="78"/>
      <c r="HVW203" s="78"/>
      <c r="HVX203" s="78"/>
      <c r="HVY203" s="78"/>
      <c r="HVZ203" s="78"/>
      <c r="HWA203" s="78"/>
      <c r="HWB203" s="78"/>
      <c r="HWC203" s="78"/>
      <c r="HWD203" s="78"/>
      <c r="HWE203" s="78"/>
      <c r="HWF203" s="78"/>
      <c r="HWG203" s="78"/>
      <c r="HWH203" s="78"/>
      <c r="HWI203" s="78"/>
      <c r="HWJ203" s="78"/>
      <c r="HWK203" s="78"/>
      <c r="HWL203" s="78"/>
      <c r="HWM203" s="78"/>
      <c r="HWN203" s="78"/>
      <c r="HWO203" s="78"/>
      <c r="HWP203" s="78"/>
      <c r="HWQ203" s="78"/>
      <c r="HWR203" s="78"/>
      <c r="HWS203" s="78"/>
      <c r="HWT203" s="78"/>
      <c r="HWU203" s="78"/>
      <c r="HWV203" s="78"/>
      <c r="HWW203" s="78"/>
      <c r="HWX203" s="78"/>
      <c r="HWY203" s="78"/>
      <c r="HWZ203" s="78"/>
      <c r="HXA203" s="78"/>
      <c r="HXB203" s="78"/>
      <c r="HXC203" s="78"/>
      <c r="HXD203" s="78"/>
      <c r="HXE203" s="78"/>
      <c r="HXF203" s="78"/>
      <c r="HXG203" s="78"/>
      <c r="HXH203" s="78"/>
      <c r="HXI203" s="78"/>
      <c r="HXJ203" s="78"/>
      <c r="HXK203" s="78"/>
      <c r="HXL203" s="78"/>
      <c r="HXM203" s="78"/>
      <c r="HXN203" s="78"/>
      <c r="HXO203" s="78"/>
      <c r="HXP203" s="78"/>
      <c r="HXQ203" s="78"/>
      <c r="HXR203" s="78"/>
      <c r="HXS203" s="78"/>
      <c r="HXT203" s="78"/>
      <c r="HXU203" s="78"/>
      <c r="HXV203" s="78"/>
      <c r="HXW203" s="78"/>
      <c r="HXX203" s="78"/>
      <c r="HXY203" s="78"/>
      <c r="HXZ203" s="78"/>
      <c r="HYA203" s="78"/>
      <c r="HYB203" s="78"/>
      <c r="HYC203" s="78"/>
      <c r="HYD203" s="78"/>
      <c r="HYE203" s="78"/>
      <c r="HYF203" s="78"/>
      <c r="HYG203" s="78"/>
      <c r="HYH203" s="78"/>
      <c r="HYI203" s="78"/>
      <c r="HYJ203" s="78"/>
      <c r="HYK203" s="78"/>
      <c r="HYL203" s="78"/>
      <c r="HYM203" s="78"/>
      <c r="HYN203" s="78"/>
      <c r="HYO203" s="78"/>
      <c r="HYP203" s="78"/>
      <c r="HYQ203" s="78"/>
      <c r="HYR203" s="78"/>
      <c r="HYS203" s="78"/>
      <c r="HYT203" s="78"/>
      <c r="HYU203" s="78"/>
      <c r="HYV203" s="78"/>
      <c r="HYW203" s="78"/>
      <c r="HYX203" s="78"/>
      <c r="HYY203" s="78"/>
      <c r="HYZ203" s="78"/>
      <c r="HZA203" s="78"/>
      <c r="HZB203" s="78"/>
      <c r="HZC203" s="78"/>
      <c r="HZD203" s="78"/>
      <c r="HZE203" s="78"/>
      <c r="HZF203" s="78"/>
      <c r="HZG203" s="78"/>
      <c r="HZH203" s="78"/>
      <c r="HZI203" s="78"/>
      <c r="HZJ203" s="78"/>
      <c r="HZK203" s="78"/>
      <c r="HZL203" s="78"/>
      <c r="HZM203" s="78"/>
      <c r="HZN203" s="78"/>
      <c r="HZO203" s="78"/>
      <c r="HZP203" s="78"/>
      <c r="HZQ203" s="78"/>
      <c r="HZR203" s="78"/>
      <c r="HZS203" s="78"/>
      <c r="HZT203" s="78"/>
      <c r="HZU203" s="78"/>
      <c r="HZV203" s="78"/>
      <c r="HZW203" s="78"/>
      <c r="HZX203" s="78"/>
      <c r="HZY203" s="78"/>
      <c r="HZZ203" s="78"/>
      <c r="IAA203" s="78"/>
      <c r="IAB203" s="78"/>
      <c r="IAC203" s="78"/>
      <c r="IAD203" s="78"/>
      <c r="IAE203" s="78"/>
      <c r="IAF203" s="78"/>
      <c r="IAG203" s="78"/>
      <c r="IAH203" s="78"/>
      <c r="IAI203" s="78"/>
      <c r="IAJ203" s="78"/>
      <c r="IAK203" s="78"/>
      <c r="IAL203" s="78"/>
      <c r="IAM203" s="78"/>
      <c r="IAN203" s="78"/>
      <c r="IAO203" s="78"/>
      <c r="IAP203" s="78"/>
      <c r="IAQ203" s="78"/>
      <c r="IAR203" s="78"/>
      <c r="IAS203" s="78"/>
      <c r="IAT203" s="78"/>
      <c r="IAU203" s="78"/>
      <c r="IAV203" s="78"/>
      <c r="IAW203" s="78"/>
      <c r="IAX203" s="78"/>
      <c r="IAY203" s="78"/>
      <c r="IAZ203" s="78"/>
      <c r="IBA203" s="78"/>
      <c r="IBB203" s="78"/>
      <c r="IBC203" s="78"/>
      <c r="IBD203" s="78"/>
      <c r="IBE203" s="78"/>
      <c r="IBF203" s="78"/>
      <c r="IBG203" s="78"/>
      <c r="IBH203" s="78"/>
      <c r="IBI203" s="78"/>
      <c r="IBJ203" s="78"/>
      <c r="IBK203" s="78"/>
      <c r="IBL203" s="78"/>
      <c r="IBM203" s="78"/>
      <c r="IBN203" s="78"/>
      <c r="IBO203" s="78"/>
      <c r="IBP203" s="78"/>
      <c r="IBQ203" s="78"/>
      <c r="IBR203" s="78"/>
      <c r="IBS203" s="78"/>
      <c r="IBT203" s="78"/>
      <c r="IBU203" s="78"/>
      <c r="IBV203" s="78"/>
      <c r="IBW203" s="78"/>
      <c r="IBX203" s="78"/>
      <c r="IBY203" s="78"/>
      <c r="IBZ203" s="78"/>
      <c r="ICA203" s="78"/>
      <c r="ICB203" s="78"/>
      <c r="ICC203" s="78"/>
      <c r="ICD203" s="78"/>
      <c r="ICE203" s="78"/>
      <c r="ICF203" s="78"/>
      <c r="ICG203" s="78"/>
      <c r="ICH203" s="78"/>
      <c r="ICI203" s="78"/>
      <c r="ICJ203" s="78"/>
      <c r="ICK203" s="78"/>
      <c r="ICL203" s="78"/>
      <c r="ICM203" s="78"/>
      <c r="ICN203" s="78"/>
      <c r="ICO203" s="78"/>
      <c r="ICP203" s="78"/>
      <c r="ICQ203" s="78"/>
      <c r="ICR203" s="78"/>
      <c r="ICS203" s="78"/>
      <c r="ICT203" s="78"/>
      <c r="ICU203" s="78"/>
      <c r="ICV203" s="78"/>
      <c r="ICW203" s="78"/>
      <c r="ICX203" s="78"/>
      <c r="ICY203" s="78"/>
      <c r="ICZ203" s="78"/>
      <c r="IDA203" s="78"/>
      <c r="IDB203" s="78"/>
      <c r="IDC203" s="78"/>
      <c r="IDD203" s="78"/>
      <c r="IDE203" s="78"/>
      <c r="IDF203" s="78"/>
      <c r="IDG203" s="78"/>
      <c r="IDH203" s="78"/>
      <c r="IDI203" s="78"/>
      <c r="IDJ203" s="78"/>
      <c r="IDK203" s="78"/>
      <c r="IDL203" s="78"/>
      <c r="IDM203" s="78"/>
      <c r="IDN203" s="78"/>
      <c r="IDO203" s="78"/>
      <c r="IDP203" s="78"/>
      <c r="IDQ203" s="78"/>
      <c r="IDR203" s="78"/>
      <c r="IDS203" s="78"/>
      <c r="IDT203" s="78"/>
      <c r="IDU203" s="78"/>
      <c r="IDV203" s="78"/>
      <c r="IDW203" s="78"/>
      <c r="IDX203" s="78"/>
      <c r="IDY203" s="78"/>
      <c r="IDZ203" s="78"/>
      <c r="IEA203" s="78"/>
      <c r="IEB203" s="78"/>
      <c r="IEC203" s="78"/>
      <c r="IED203" s="78"/>
      <c r="IEE203" s="78"/>
      <c r="IEF203" s="78"/>
      <c r="IEG203" s="78"/>
      <c r="IEH203" s="78"/>
      <c r="IEI203" s="78"/>
      <c r="IEJ203" s="78"/>
      <c r="IEK203" s="78"/>
      <c r="IEL203" s="78"/>
      <c r="IEM203" s="78"/>
      <c r="IEN203" s="78"/>
      <c r="IEO203" s="78"/>
      <c r="IEP203" s="78"/>
      <c r="IEQ203" s="78"/>
      <c r="IER203" s="78"/>
      <c r="IES203" s="78"/>
      <c r="IET203" s="78"/>
      <c r="IEU203" s="78"/>
      <c r="IEV203" s="78"/>
      <c r="IEW203" s="78"/>
      <c r="IEX203" s="78"/>
      <c r="IEY203" s="78"/>
      <c r="IEZ203" s="78"/>
      <c r="IFA203" s="78"/>
      <c r="IFB203" s="78"/>
      <c r="IFC203" s="78"/>
      <c r="IFD203" s="78"/>
      <c r="IFE203" s="78"/>
      <c r="IFF203" s="78"/>
      <c r="IFG203" s="78"/>
      <c r="IFH203" s="78"/>
      <c r="IFI203" s="78"/>
      <c r="IFJ203" s="78"/>
      <c r="IFK203" s="78"/>
      <c r="IFL203" s="78"/>
      <c r="IFM203" s="78"/>
      <c r="IFN203" s="78"/>
      <c r="IFO203" s="78"/>
      <c r="IFP203" s="78"/>
      <c r="IFQ203" s="78"/>
      <c r="IFR203" s="78"/>
      <c r="IFS203" s="78"/>
      <c r="IFT203" s="78"/>
      <c r="IFU203" s="78"/>
      <c r="IFV203" s="78"/>
      <c r="IFW203" s="78"/>
      <c r="IFX203" s="78"/>
      <c r="IFY203" s="78"/>
      <c r="IFZ203" s="78"/>
      <c r="IGA203" s="78"/>
      <c r="IGB203" s="78"/>
      <c r="IGC203" s="78"/>
      <c r="IGD203" s="78"/>
      <c r="IGE203" s="78"/>
      <c r="IGF203" s="78"/>
      <c r="IGG203" s="78"/>
      <c r="IGH203" s="78"/>
      <c r="IGI203" s="78"/>
      <c r="IGJ203" s="78"/>
      <c r="IGK203" s="78"/>
      <c r="IGL203" s="78"/>
      <c r="IGM203" s="78"/>
      <c r="IGN203" s="78"/>
      <c r="IGO203" s="78"/>
      <c r="IGP203" s="78"/>
      <c r="IGQ203" s="78"/>
      <c r="IGR203" s="78"/>
      <c r="IGS203" s="78"/>
      <c r="IGT203" s="78"/>
      <c r="IGU203" s="78"/>
      <c r="IGV203" s="78"/>
      <c r="IGW203" s="78"/>
      <c r="IGX203" s="78"/>
      <c r="IGY203" s="78"/>
      <c r="IGZ203" s="78"/>
      <c r="IHA203" s="78"/>
      <c r="IHB203" s="78"/>
      <c r="IHC203" s="78"/>
      <c r="IHD203" s="78"/>
      <c r="IHE203" s="78"/>
      <c r="IHF203" s="78"/>
      <c r="IHG203" s="78"/>
      <c r="IHH203" s="78"/>
      <c r="IHI203" s="78"/>
      <c r="IHJ203" s="78"/>
      <c r="IHK203" s="78"/>
      <c r="IHL203" s="78"/>
      <c r="IHM203" s="78"/>
      <c r="IHN203" s="78"/>
      <c r="IHO203" s="78"/>
      <c r="IHP203" s="78"/>
      <c r="IHQ203" s="78"/>
      <c r="IHR203" s="78"/>
      <c r="IHS203" s="78"/>
      <c r="IHT203" s="78"/>
      <c r="IHU203" s="78"/>
      <c r="IHV203" s="78"/>
      <c r="IHW203" s="78"/>
      <c r="IHX203" s="78"/>
      <c r="IHY203" s="78"/>
      <c r="IHZ203" s="78"/>
      <c r="IIA203" s="78"/>
      <c r="IIB203" s="78"/>
      <c r="IIC203" s="78"/>
      <c r="IID203" s="78"/>
      <c r="IIE203" s="78"/>
      <c r="IIF203" s="78"/>
      <c r="IIG203" s="78"/>
      <c r="IIH203" s="78"/>
      <c r="III203" s="78"/>
      <c r="IIJ203" s="78"/>
      <c r="IIK203" s="78"/>
      <c r="IIL203" s="78"/>
      <c r="IIM203" s="78"/>
      <c r="IIN203" s="78"/>
      <c r="IIO203" s="78"/>
      <c r="IIP203" s="78"/>
      <c r="IIQ203" s="78"/>
      <c r="IIR203" s="78"/>
      <c r="IIS203" s="78"/>
      <c r="IIT203" s="78"/>
      <c r="IIU203" s="78"/>
      <c r="IIV203" s="78"/>
      <c r="IIW203" s="78"/>
      <c r="IIX203" s="78"/>
      <c r="IIY203" s="78"/>
      <c r="IIZ203" s="78"/>
      <c r="IJA203" s="78"/>
      <c r="IJB203" s="78"/>
      <c r="IJC203" s="78"/>
      <c r="IJD203" s="78"/>
      <c r="IJE203" s="78"/>
      <c r="IJF203" s="78"/>
      <c r="IJG203" s="78"/>
      <c r="IJH203" s="78"/>
      <c r="IJI203" s="78"/>
      <c r="IJJ203" s="78"/>
      <c r="IJK203" s="78"/>
      <c r="IJL203" s="78"/>
      <c r="IJM203" s="78"/>
      <c r="IJN203" s="78"/>
      <c r="IJO203" s="78"/>
      <c r="IJP203" s="78"/>
      <c r="IJQ203" s="78"/>
      <c r="IJR203" s="78"/>
      <c r="IJS203" s="78"/>
      <c r="IJT203" s="78"/>
      <c r="IJU203" s="78"/>
      <c r="IJV203" s="78"/>
      <c r="IJW203" s="78"/>
      <c r="IJX203" s="78"/>
      <c r="IJY203" s="78"/>
      <c r="IJZ203" s="78"/>
      <c r="IKA203" s="78"/>
      <c r="IKB203" s="78"/>
      <c r="IKC203" s="78"/>
      <c r="IKD203" s="78"/>
      <c r="IKE203" s="78"/>
      <c r="IKF203" s="78"/>
      <c r="IKG203" s="78"/>
      <c r="IKH203" s="78"/>
      <c r="IKI203" s="78"/>
      <c r="IKJ203" s="78"/>
      <c r="IKK203" s="78"/>
      <c r="IKL203" s="78"/>
      <c r="IKM203" s="78"/>
      <c r="IKN203" s="78"/>
      <c r="IKO203" s="78"/>
      <c r="IKP203" s="78"/>
      <c r="IKQ203" s="78"/>
      <c r="IKR203" s="78"/>
      <c r="IKS203" s="78"/>
      <c r="IKT203" s="78"/>
      <c r="IKU203" s="78"/>
      <c r="IKV203" s="78"/>
      <c r="IKW203" s="78"/>
      <c r="IKX203" s="78"/>
      <c r="IKY203" s="78"/>
      <c r="IKZ203" s="78"/>
      <c r="ILA203" s="78"/>
      <c r="ILB203" s="78"/>
      <c r="ILC203" s="78"/>
      <c r="ILD203" s="78"/>
      <c r="ILE203" s="78"/>
      <c r="ILF203" s="78"/>
      <c r="ILG203" s="78"/>
      <c r="ILH203" s="78"/>
      <c r="ILI203" s="78"/>
      <c r="ILJ203" s="78"/>
      <c r="ILK203" s="78"/>
      <c r="ILL203" s="78"/>
      <c r="ILM203" s="78"/>
      <c r="ILN203" s="78"/>
      <c r="ILO203" s="78"/>
      <c r="ILP203" s="78"/>
      <c r="ILQ203" s="78"/>
      <c r="ILR203" s="78"/>
      <c r="ILS203" s="78"/>
      <c r="ILT203" s="78"/>
      <c r="ILU203" s="78"/>
      <c r="ILV203" s="78"/>
      <c r="ILW203" s="78"/>
      <c r="ILX203" s="78"/>
      <c r="ILY203" s="78"/>
      <c r="ILZ203" s="78"/>
      <c r="IMA203" s="78"/>
      <c r="IMB203" s="78"/>
      <c r="IMC203" s="78"/>
      <c r="IMD203" s="78"/>
      <c r="IME203" s="78"/>
      <c r="IMF203" s="78"/>
      <c r="IMG203" s="78"/>
      <c r="IMH203" s="78"/>
      <c r="IMI203" s="78"/>
      <c r="IMJ203" s="78"/>
      <c r="IMK203" s="78"/>
      <c r="IML203" s="78"/>
      <c r="IMM203" s="78"/>
      <c r="IMN203" s="78"/>
      <c r="IMO203" s="78"/>
      <c r="IMP203" s="78"/>
      <c r="IMQ203" s="78"/>
      <c r="IMR203" s="78"/>
      <c r="IMS203" s="78"/>
      <c r="IMT203" s="78"/>
      <c r="IMU203" s="78"/>
      <c r="IMV203" s="78"/>
      <c r="IMW203" s="78"/>
      <c r="IMX203" s="78"/>
      <c r="IMY203" s="78"/>
      <c r="IMZ203" s="78"/>
      <c r="INA203" s="78"/>
      <c r="INB203" s="78"/>
      <c r="INC203" s="78"/>
      <c r="IND203" s="78"/>
      <c r="INE203" s="78"/>
      <c r="INF203" s="78"/>
      <c r="ING203" s="78"/>
      <c r="INH203" s="78"/>
      <c r="INI203" s="78"/>
      <c r="INJ203" s="78"/>
      <c r="INK203" s="78"/>
      <c r="INL203" s="78"/>
      <c r="INM203" s="78"/>
      <c r="INN203" s="78"/>
      <c r="INO203" s="78"/>
      <c r="INP203" s="78"/>
      <c r="INQ203" s="78"/>
      <c r="INR203" s="78"/>
      <c r="INS203" s="78"/>
      <c r="INT203" s="78"/>
      <c r="INU203" s="78"/>
      <c r="INV203" s="78"/>
      <c r="INW203" s="78"/>
      <c r="INX203" s="78"/>
      <c r="INY203" s="78"/>
      <c r="INZ203" s="78"/>
      <c r="IOA203" s="78"/>
      <c r="IOB203" s="78"/>
      <c r="IOC203" s="78"/>
      <c r="IOD203" s="78"/>
      <c r="IOE203" s="78"/>
      <c r="IOF203" s="78"/>
      <c r="IOG203" s="78"/>
      <c r="IOH203" s="78"/>
      <c r="IOI203" s="78"/>
      <c r="IOJ203" s="78"/>
      <c r="IOK203" s="78"/>
      <c r="IOL203" s="78"/>
      <c r="IOM203" s="78"/>
      <c r="ION203" s="78"/>
      <c r="IOO203" s="78"/>
      <c r="IOP203" s="78"/>
      <c r="IOQ203" s="78"/>
      <c r="IOR203" s="78"/>
      <c r="IOS203" s="78"/>
      <c r="IOT203" s="78"/>
      <c r="IOU203" s="78"/>
      <c r="IOV203" s="78"/>
      <c r="IOW203" s="78"/>
      <c r="IOX203" s="78"/>
      <c r="IOY203" s="78"/>
      <c r="IOZ203" s="78"/>
      <c r="IPA203" s="78"/>
      <c r="IPB203" s="78"/>
      <c r="IPC203" s="78"/>
      <c r="IPD203" s="78"/>
      <c r="IPE203" s="78"/>
      <c r="IPF203" s="78"/>
      <c r="IPG203" s="78"/>
      <c r="IPH203" s="78"/>
      <c r="IPI203" s="78"/>
      <c r="IPJ203" s="78"/>
      <c r="IPK203" s="78"/>
      <c r="IPL203" s="78"/>
      <c r="IPM203" s="78"/>
      <c r="IPN203" s="78"/>
      <c r="IPO203" s="78"/>
      <c r="IPP203" s="78"/>
      <c r="IPQ203" s="78"/>
      <c r="IPR203" s="78"/>
      <c r="IPS203" s="78"/>
      <c r="IPT203" s="78"/>
      <c r="IPU203" s="78"/>
      <c r="IPV203" s="78"/>
      <c r="IPW203" s="78"/>
      <c r="IPX203" s="78"/>
      <c r="IPY203" s="78"/>
      <c r="IPZ203" s="78"/>
      <c r="IQA203" s="78"/>
      <c r="IQB203" s="78"/>
      <c r="IQC203" s="78"/>
      <c r="IQD203" s="78"/>
      <c r="IQE203" s="78"/>
      <c r="IQF203" s="78"/>
      <c r="IQG203" s="78"/>
      <c r="IQH203" s="78"/>
      <c r="IQI203" s="78"/>
      <c r="IQJ203" s="78"/>
      <c r="IQK203" s="78"/>
      <c r="IQL203" s="78"/>
      <c r="IQM203" s="78"/>
      <c r="IQN203" s="78"/>
      <c r="IQO203" s="78"/>
      <c r="IQP203" s="78"/>
      <c r="IQQ203" s="78"/>
      <c r="IQR203" s="78"/>
      <c r="IQS203" s="78"/>
      <c r="IQT203" s="78"/>
      <c r="IQU203" s="78"/>
      <c r="IQV203" s="78"/>
      <c r="IQW203" s="78"/>
      <c r="IQX203" s="78"/>
      <c r="IQY203" s="78"/>
      <c r="IQZ203" s="78"/>
      <c r="IRA203" s="78"/>
      <c r="IRB203" s="78"/>
      <c r="IRC203" s="78"/>
      <c r="IRD203" s="78"/>
      <c r="IRE203" s="78"/>
      <c r="IRF203" s="78"/>
      <c r="IRG203" s="78"/>
      <c r="IRH203" s="78"/>
      <c r="IRI203" s="78"/>
      <c r="IRJ203" s="78"/>
      <c r="IRK203" s="78"/>
      <c r="IRL203" s="78"/>
      <c r="IRM203" s="78"/>
      <c r="IRN203" s="78"/>
      <c r="IRO203" s="78"/>
      <c r="IRP203" s="78"/>
      <c r="IRQ203" s="78"/>
      <c r="IRR203" s="78"/>
      <c r="IRS203" s="78"/>
      <c r="IRT203" s="78"/>
      <c r="IRU203" s="78"/>
      <c r="IRV203" s="78"/>
      <c r="IRW203" s="78"/>
      <c r="IRX203" s="78"/>
      <c r="IRY203" s="78"/>
      <c r="IRZ203" s="78"/>
      <c r="ISA203" s="78"/>
      <c r="ISB203" s="78"/>
      <c r="ISC203" s="78"/>
      <c r="ISD203" s="78"/>
      <c r="ISE203" s="78"/>
      <c r="ISF203" s="78"/>
      <c r="ISG203" s="78"/>
      <c r="ISH203" s="78"/>
      <c r="ISI203" s="78"/>
      <c r="ISJ203" s="78"/>
      <c r="ISK203" s="78"/>
      <c r="ISL203" s="78"/>
      <c r="ISM203" s="78"/>
      <c r="ISN203" s="78"/>
      <c r="ISO203" s="78"/>
      <c r="ISP203" s="78"/>
      <c r="ISQ203" s="78"/>
      <c r="ISR203" s="78"/>
      <c r="ISS203" s="78"/>
      <c r="IST203" s="78"/>
      <c r="ISU203" s="78"/>
      <c r="ISV203" s="78"/>
      <c r="ISW203" s="78"/>
      <c r="ISX203" s="78"/>
      <c r="ISY203" s="78"/>
      <c r="ISZ203" s="78"/>
      <c r="ITA203" s="78"/>
      <c r="ITB203" s="78"/>
      <c r="ITC203" s="78"/>
      <c r="ITD203" s="78"/>
      <c r="ITE203" s="78"/>
      <c r="ITF203" s="78"/>
      <c r="ITG203" s="78"/>
      <c r="ITH203" s="78"/>
      <c r="ITI203" s="78"/>
      <c r="ITJ203" s="78"/>
      <c r="ITK203" s="78"/>
      <c r="ITL203" s="78"/>
      <c r="ITM203" s="78"/>
      <c r="ITN203" s="78"/>
      <c r="ITO203" s="78"/>
      <c r="ITP203" s="78"/>
      <c r="ITQ203" s="78"/>
      <c r="ITR203" s="78"/>
      <c r="ITS203" s="78"/>
      <c r="ITT203" s="78"/>
      <c r="ITU203" s="78"/>
      <c r="ITV203" s="78"/>
      <c r="ITW203" s="78"/>
      <c r="ITX203" s="78"/>
      <c r="ITY203" s="78"/>
      <c r="ITZ203" s="78"/>
      <c r="IUA203" s="78"/>
      <c r="IUB203" s="78"/>
      <c r="IUC203" s="78"/>
      <c r="IUD203" s="78"/>
      <c r="IUE203" s="78"/>
      <c r="IUF203" s="78"/>
      <c r="IUG203" s="78"/>
      <c r="IUH203" s="78"/>
      <c r="IUI203" s="78"/>
      <c r="IUJ203" s="78"/>
      <c r="IUK203" s="78"/>
      <c r="IUL203" s="78"/>
      <c r="IUM203" s="78"/>
      <c r="IUN203" s="78"/>
      <c r="IUO203" s="78"/>
      <c r="IUP203" s="78"/>
      <c r="IUQ203" s="78"/>
      <c r="IUR203" s="78"/>
      <c r="IUS203" s="78"/>
      <c r="IUT203" s="78"/>
      <c r="IUU203" s="78"/>
      <c r="IUV203" s="78"/>
      <c r="IUW203" s="78"/>
      <c r="IUX203" s="78"/>
      <c r="IUY203" s="78"/>
      <c r="IUZ203" s="78"/>
      <c r="IVA203" s="78"/>
      <c r="IVB203" s="78"/>
      <c r="IVC203" s="78"/>
      <c r="IVD203" s="78"/>
      <c r="IVE203" s="78"/>
      <c r="IVF203" s="78"/>
      <c r="IVG203" s="78"/>
      <c r="IVH203" s="78"/>
      <c r="IVI203" s="78"/>
      <c r="IVJ203" s="78"/>
      <c r="IVK203" s="78"/>
      <c r="IVL203" s="78"/>
      <c r="IVM203" s="78"/>
      <c r="IVN203" s="78"/>
      <c r="IVO203" s="78"/>
      <c r="IVP203" s="78"/>
      <c r="IVQ203" s="78"/>
      <c r="IVR203" s="78"/>
      <c r="IVS203" s="78"/>
      <c r="IVT203" s="78"/>
      <c r="IVU203" s="78"/>
      <c r="IVV203" s="78"/>
      <c r="IVW203" s="78"/>
      <c r="IVX203" s="78"/>
      <c r="IVY203" s="78"/>
      <c r="IVZ203" s="78"/>
      <c r="IWA203" s="78"/>
      <c r="IWB203" s="78"/>
      <c r="IWC203" s="78"/>
      <c r="IWD203" s="78"/>
      <c r="IWE203" s="78"/>
      <c r="IWF203" s="78"/>
      <c r="IWG203" s="78"/>
      <c r="IWH203" s="78"/>
      <c r="IWI203" s="78"/>
      <c r="IWJ203" s="78"/>
      <c r="IWK203" s="78"/>
      <c r="IWL203" s="78"/>
      <c r="IWM203" s="78"/>
      <c r="IWN203" s="78"/>
      <c r="IWO203" s="78"/>
      <c r="IWP203" s="78"/>
      <c r="IWQ203" s="78"/>
      <c r="IWR203" s="78"/>
      <c r="IWS203" s="78"/>
      <c r="IWT203" s="78"/>
      <c r="IWU203" s="78"/>
      <c r="IWV203" s="78"/>
      <c r="IWW203" s="78"/>
      <c r="IWX203" s="78"/>
      <c r="IWY203" s="78"/>
      <c r="IWZ203" s="78"/>
      <c r="IXA203" s="78"/>
      <c r="IXB203" s="78"/>
      <c r="IXC203" s="78"/>
      <c r="IXD203" s="78"/>
      <c r="IXE203" s="78"/>
      <c r="IXF203" s="78"/>
      <c r="IXG203" s="78"/>
      <c r="IXH203" s="78"/>
      <c r="IXI203" s="78"/>
      <c r="IXJ203" s="78"/>
      <c r="IXK203" s="78"/>
      <c r="IXL203" s="78"/>
      <c r="IXM203" s="78"/>
      <c r="IXN203" s="78"/>
      <c r="IXO203" s="78"/>
      <c r="IXP203" s="78"/>
      <c r="IXQ203" s="78"/>
      <c r="IXR203" s="78"/>
      <c r="IXS203" s="78"/>
      <c r="IXT203" s="78"/>
      <c r="IXU203" s="78"/>
      <c r="IXV203" s="78"/>
      <c r="IXW203" s="78"/>
      <c r="IXX203" s="78"/>
      <c r="IXY203" s="78"/>
      <c r="IXZ203" s="78"/>
      <c r="IYA203" s="78"/>
      <c r="IYB203" s="78"/>
      <c r="IYC203" s="78"/>
      <c r="IYD203" s="78"/>
      <c r="IYE203" s="78"/>
      <c r="IYF203" s="78"/>
      <c r="IYG203" s="78"/>
      <c r="IYH203" s="78"/>
      <c r="IYI203" s="78"/>
      <c r="IYJ203" s="78"/>
      <c r="IYK203" s="78"/>
      <c r="IYL203" s="78"/>
      <c r="IYM203" s="78"/>
      <c r="IYN203" s="78"/>
      <c r="IYO203" s="78"/>
      <c r="IYP203" s="78"/>
      <c r="IYQ203" s="78"/>
      <c r="IYR203" s="78"/>
      <c r="IYS203" s="78"/>
      <c r="IYT203" s="78"/>
      <c r="IYU203" s="78"/>
      <c r="IYV203" s="78"/>
      <c r="IYW203" s="78"/>
      <c r="IYX203" s="78"/>
      <c r="IYY203" s="78"/>
      <c r="IYZ203" s="78"/>
      <c r="IZA203" s="78"/>
      <c r="IZB203" s="78"/>
      <c r="IZC203" s="78"/>
      <c r="IZD203" s="78"/>
      <c r="IZE203" s="78"/>
      <c r="IZF203" s="78"/>
      <c r="IZG203" s="78"/>
      <c r="IZH203" s="78"/>
      <c r="IZI203" s="78"/>
      <c r="IZJ203" s="78"/>
      <c r="IZK203" s="78"/>
      <c r="IZL203" s="78"/>
      <c r="IZM203" s="78"/>
      <c r="IZN203" s="78"/>
      <c r="IZO203" s="78"/>
      <c r="IZP203" s="78"/>
      <c r="IZQ203" s="78"/>
      <c r="IZR203" s="78"/>
      <c r="IZS203" s="78"/>
      <c r="IZT203" s="78"/>
      <c r="IZU203" s="78"/>
      <c r="IZV203" s="78"/>
      <c r="IZW203" s="78"/>
      <c r="IZX203" s="78"/>
      <c r="IZY203" s="78"/>
      <c r="IZZ203" s="78"/>
      <c r="JAA203" s="78"/>
      <c r="JAB203" s="78"/>
      <c r="JAC203" s="78"/>
      <c r="JAD203" s="78"/>
      <c r="JAE203" s="78"/>
      <c r="JAF203" s="78"/>
      <c r="JAG203" s="78"/>
      <c r="JAH203" s="78"/>
      <c r="JAI203" s="78"/>
      <c r="JAJ203" s="78"/>
      <c r="JAK203" s="78"/>
      <c r="JAL203" s="78"/>
      <c r="JAM203" s="78"/>
      <c r="JAN203" s="78"/>
      <c r="JAO203" s="78"/>
      <c r="JAP203" s="78"/>
      <c r="JAQ203" s="78"/>
      <c r="JAR203" s="78"/>
      <c r="JAS203" s="78"/>
      <c r="JAT203" s="78"/>
      <c r="JAU203" s="78"/>
      <c r="JAV203" s="78"/>
      <c r="JAW203" s="78"/>
      <c r="JAX203" s="78"/>
      <c r="JAY203" s="78"/>
      <c r="JAZ203" s="78"/>
      <c r="JBA203" s="78"/>
      <c r="JBB203" s="78"/>
      <c r="JBC203" s="78"/>
      <c r="JBD203" s="78"/>
      <c r="JBE203" s="78"/>
      <c r="JBF203" s="78"/>
      <c r="JBG203" s="78"/>
      <c r="JBH203" s="78"/>
      <c r="JBI203" s="78"/>
      <c r="JBJ203" s="78"/>
      <c r="JBK203" s="78"/>
      <c r="JBL203" s="78"/>
      <c r="JBM203" s="78"/>
      <c r="JBN203" s="78"/>
      <c r="JBO203" s="78"/>
      <c r="JBP203" s="78"/>
      <c r="JBQ203" s="78"/>
      <c r="JBR203" s="78"/>
      <c r="JBS203" s="78"/>
      <c r="JBT203" s="78"/>
      <c r="JBU203" s="78"/>
      <c r="JBV203" s="78"/>
      <c r="JBW203" s="78"/>
      <c r="JBX203" s="78"/>
      <c r="JBY203" s="78"/>
      <c r="JBZ203" s="78"/>
      <c r="JCA203" s="78"/>
      <c r="JCB203" s="78"/>
      <c r="JCC203" s="78"/>
      <c r="JCD203" s="78"/>
      <c r="JCE203" s="78"/>
      <c r="JCF203" s="78"/>
      <c r="JCG203" s="78"/>
      <c r="JCH203" s="78"/>
      <c r="JCI203" s="78"/>
      <c r="JCJ203" s="78"/>
      <c r="JCK203" s="78"/>
      <c r="JCL203" s="78"/>
      <c r="JCM203" s="78"/>
      <c r="JCN203" s="78"/>
      <c r="JCO203" s="78"/>
      <c r="JCP203" s="78"/>
      <c r="JCQ203" s="78"/>
      <c r="JCR203" s="78"/>
      <c r="JCS203" s="78"/>
      <c r="JCT203" s="78"/>
      <c r="JCU203" s="78"/>
      <c r="JCV203" s="78"/>
      <c r="JCW203" s="78"/>
      <c r="JCX203" s="78"/>
      <c r="JCY203" s="78"/>
      <c r="JCZ203" s="78"/>
      <c r="JDA203" s="78"/>
      <c r="JDB203" s="78"/>
      <c r="JDC203" s="78"/>
      <c r="JDD203" s="78"/>
      <c r="JDE203" s="78"/>
      <c r="JDF203" s="78"/>
      <c r="JDG203" s="78"/>
      <c r="JDH203" s="78"/>
      <c r="JDI203" s="78"/>
      <c r="JDJ203" s="78"/>
      <c r="JDK203" s="78"/>
      <c r="JDL203" s="78"/>
      <c r="JDM203" s="78"/>
      <c r="JDN203" s="78"/>
      <c r="JDO203" s="78"/>
      <c r="JDP203" s="78"/>
      <c r="JDQ203" s="78"/>
      <c r="JDR203" s="78"/>
      <c r="JDS203" s="78"/>
      <c r="JDT203" s="78"/>
      <c r="JDU203" s="78"/>
      <c r="JDV203" s="78"/>
      <c r="JDW203" s="78"/>
      <c r="JDX203" s="78"/>
      <c r="JDY203" s="78"/>
      <c r="JDZ203" s="78"/>
      <c r="JEA203" s="78"/>
      <c r="JEB203" s="78"/>
      <c r="JEC203" s="78"/>
      <c r="JED203" s="78"/>
      <c r="JEE203" s="78"/>
      <c r="JEF203" s="78"/>
      <c r="JEG203" s="78"/>
      <c r="JEH203" s="78"/>
      <c r="JEI203" s="78"/>
      <c r="JEJ203" s="78"/>
      <c r="JEK203" s="78"/>
      <c r="JEL203" s="78"/>
      <c r="JEM203" s="78"/>
      <c r="JEN203" s="78"/>
      <c r="JEO203" s="78"/>
      <c r="JEP203" s="78"/>
      <c r="JEQ203" s="78"/>
      <c r="JER203" s="78"/>
      <c r="JES203" s="78"/>
      <c r="JET203" s="78"/>
      <c r="JEU203" s="78"/>
      <c r="JEV203" s="78"/>
      <c r="JEW203" s="78"/>
      <c r="JEX203" s="78"/>
      <c r="JEY203" s="78"/>
      <c r="JEZ203" s="78"/>
      <c r="JFA203" s="78"/>
      <c r="JFB203" s="78"/>
      <c r="JFC203" s="78"/>
      <c r="JFD203" s="78"/>
      <c r="JFE203" s="78"/>
      <c r="JFF203" s="78"/>
      <c r="JFG203" s="78"/>
      <c r="JFH203" s="78"/>
      <c r="JFI203" s="78"/>
      <c r="JFJ203" s="78"/>
      <c r="JFK203" s="78"/>
      <c r="JFL203" s="78"/>
      <c r="JFM203" s="78"/>
      <c r="JFN203" s="78"/>
      <c r="JFO203" s="78"/>
      <c r="JFP203" s="78"/>
      <c r="JFQ203" s="78"/>
      <c r="JFR203" s="78"/>
      <c r="JFS203" s="78"/>
      <c r="JFT203" s="78"/>
      <c r="JFU203" s="78"/>
      <c r="JFV203" s="78"/>
      <c r="JFW203" s="78"/>
      <c r="JFX203" s="78"/>
      <c r="JFY203" s="78"/>
      <c r="JFZ203" s="78"/>
      <c r="JGA203" s="78"/>
      <c r="JGB203" s="78"/>
      <c r="JGC203" s="78"/>
      <c r="JGD203" s="78"/>
      <c r="JGE203" s="78"/>
      <c r="JGF203" s="78"/>
      <c r="JGG203" s="78"/>
      <c r="JGH203" s="78"/>
      <c r="JGI203" s="78"/>
      <c r="JGJ203" s="78"/>
      <c r="JGK203" s="78"/>
      <c r="JGL203" s="78"/>
      <c r="JGM203" s="78"/>
      <c r="JGN203" s="78"/>
      <c r="JGO203" s="78"/>
      <c r="JGP203" s="78"/>
      <c r="JGQ203" s="78"/>
      <c r="JGR203" s="78"/>
      <c r="JGS203" s="78"/>
      <c r="JGT203" s="78"/>
      <c r="JGU203" s="78"/>
      <c r="JGV203" s="78"/>
      <c r="JGW203" s="78"/>
      <c r="JGX203" s="78"/>
      <c r="JGY203" s="78"/>
      <c r="JGZ203" s="78"/>
      <c r="JHA203" s="78"/>
      <c r="JHB203" s="78"/>
      <c r="JHC203" s="78"/>
      <c r="JHD203" s="78"/>
      <c r="JHE203" s="78"/>
      <c r="JHF203" s="78"/>
      <c r="JHG203" s="78"/>
      <c r="JHH203" s="78"/>
      <c r="JHI203" s="78"/>
      <c r="JHJ203" s="78"/>
      <c r="JHK203" s="78"/>
      <c r="JHL203" s="78"/>
      <c r="JHM203" s="78"/>
      <c r="JHN203" s="78"/>
      <c r="JHO203" s="78"/>
      <c r="JHP203" s="78"/>
      <c r="JHQ203" s="78"/>
      <c r="JHR203" s="78"/>
      <c r="JHS203" s="78"/>
      <c r="JHT203" s="78"/>
      <c r="JHU203" s="78"/>
      <c r="JHV203" s="78"/>
      <c r="JHW203" s="78"/>
      <c r="JHX203" s="78"/>
      <c r="JHY203" s="78"/>
      <c r="JHZ203" s="78"/>
      <c r="JIA203" s="78"/>
      <c r="JIB203" s="78"/>
      <c r="JIC203" s="78"/>
      <c r="JID203" s="78"/>
      <c r="JIE203" s="78"/>
      <c r="JIF203" s="78"/>
      <c r="JIG203" s="78"/>
      <c r="JIH203" s="78"/>
      <c r="JII203" s="78"/>
      <c r="JIJ203" s="78"/>
      <c r="JIK203" s="78"/>
      <c r="JIL203" s="78"/>
      <c r="JIM203" s="78"/>
      <c r="JIN203" s="78"/>
      <c r="JIO203" s="78"/>
      <c r="JIP203" s="78"/>
      <c r="JIQ203" s="78"/>
      <c r="JIR203" s="78"/>
      <c r="JIS203" s="78"/>
      <c r="JIT203" s="78"/>
      <c r="JIU203" s="78"/>
      <c r="JIV203" s="78"/>
      <c r="JIW203" s="78"/>
      <c r="JIX203" s="78"/>
      <c r="JIY203" s="78"/>
      <c r="JIZ203" s="78"/>
      <c r="JJA203" s="78"/>
      <c r="JJB203" s="78"/>
      <c r="JJC203" s="78"/>
      <c r="JJD203" s="78"/>
      <c r="JJE203" s="78"/>
      <c r="JJF203" s="78"/>
      <c r="JJG203" s="78"/>
      <c r="JJH203" s="78"/>
      <c r="JJI203" s="78"/>
      <c r="JJJ203" s="78"/>
      <c r="JJK203" s="78"/>
      <c r="JJL203" s="78"/>
      <c r="JJM203" s="78"/>
      <c r="JJN203" s="78"/>
      <c r="JJO203" s="78"/>
      <c r="JJP203" s="78"/>
      <c r="JJQ203" s="78"/>
      <c r="JJR203" s="78"/>
      <c r="JJS203" s="78"/>
      <c r="JJT203" s="78"/>
      <c r="JJU203" s="78"/>
      <c r="JJV203" s="78"/>
      <c r="JJW203" s="78"/>
      <c r="JJX203" s="78"/>
      <c r="JJY203" s="78"/>
      <c r="JJZ203" s="78"/>
      <c r="JKA203" s="78"/>
      <c r="JKB203" s="78"/>
      <c r="JKC203" s="78"/>
      <c r="JKD203" s="78"/>
      <c r="JKE203" s="78"/>
      <c r="JKF203" s="78"/>
      <c r="JKG203" s="78"/>
      <c r="JKH203" s="78"/>
      <c r="JKI203" s="78"/>
      <c r="JKJ203" s="78"/>
      <c r="JKK203" s="78"/>
      <c r="JKL203" s="78"/>
      <c r="JKM203" s="78"/>
      <c r="JKN203" s="78"/>
      <c r="JKO203" s="78"/>
      <c r="JKP203" s="78"/>
      <c r="JKQ203" s="78"/>
      <c r="JKR203" s="78"/>
      <c r="JKS203" s="78"/>
      <c r="JKT203" s="78"/>
      <c r="JKU203" s="78"/>
      <c r="JKV203" s="78"/>
      <c r="JKW203" s="78"/>
      <c r="JKX203" s="78"/>
      <c r="JKY203" s="78"/>
      <c r="JKZ203" s="78"/>
      <c r="JLA203" s="78"/>
      <c r="JLB203" s="78"/>
      <c r="JLC203" s="78"/>
      <c r="JLD203" s="78"/>
      <c r="JLE203" s="78"/>
      <c r="JLF203" s="78"/>
      <c r="JLG203" s="78"/>
      <c r="JLH203" s="78"/>
      <c r="JLI203" s="78"/>
      <c r="JLJ203" s="78"/>
      <c r="JLK203" s="78"/>
      <c r="JLL203" s="78"/>
      <c r="JLM203" s="78"/>
      <c r="JLN203" s="78"/>
      <c r="JLO203" s="78"/>
      <c r="JLP203" s="78"/>
      <c r="JLQ203" s="78"/>
      <c r="JLR203" s="78"/>
      <c r="JLS203" s="78"/>
      <c r="JLT203" s="78"/>
      <c r="JLU203" s="78"/>
      <c r="JLV203" s="78"/>
      <c r="JLW203" s="78"/>
      <c r="JLX203" s="78"/>
      <c r="JLY203" s="78"/>
      <c r="JLZ203" s="78"/>
      <c r="JMA203" s="78"/>
      <c r="JMB203" s="78"/>
      <c r="JMC203" s="78"/>
      <c r="JMD203" s="78"/>
      <c r="JME203" s="78"/>
      <c r="JMF203" s="78"/>
      <c r="JMG203" s="78"/>
      <c r="JMH203" s="78"/>
      <c r="JMI203" s="78"/>
      <c r="JMJ203" s="78"/>
      <c r="JMK203" s="78"/>
      <c r="JML203" s="78"/>
      <c r="JMM203" s="78"/>
      <c r="JMN203" s="78"/>
      <c r="JMO203" s="78"/>
      <c r="JMP203" s="78"/>
      <c r="JMQ203" s="78"/>
      <c r="JMR203" s="78"/>
      <c r="JMS203" s="78"/>
      <c r="JMT203" s="78"/>
      <c r="JMU203" s="78"/>
      <c r="JMV203" s="78"/>
      <c r="JMW203" s="78"/>
      <c r="JMX203" s="78"/>
      <c r="JMY203" s="78"/>
      <c r="JMZ203" s="78"/>
      <c r="JNA203" s="78"/>
      <c r="JNB203" s="78"/>
      <c r="JNC203" s="78"/>
      <c r="JND203" s="78"/>
      <c r="JNE203" s="78"/>
      <c r="JNF203" s="78"/>
      <c r="JNG203" s="78"/>
      <c r="JNH203" s="78"/>
      <c r="JNI203" s="78"/>
      <c r="JNJ203" s="78"/>
      <c r="JNK203" s="78"/>
      <c r="JNL203" s="78"/>
      <c r="JNM203" s="78"/>
      <c r="JNN203" s="78"/>
      <c r="JNO203" s="78"/>
      <c r="JNP203" s="78"/>
      <c r="JNQ203" s="78"/>
      <c r="JNR203" s="78"/>
      <c r="JNS203" s="78"/>
      <c r="JNT203" s="78"/>
      <c r="JNU203" s="78"/>
      <c r="JNV203" s="78"/>
      <c r="JNW203" s="78"/>
      <c r="JNX203" s="78"/>
      <c r="JNY203" s="78"/>
      <c r="JNZ203" s="78"/>
      <c r="JOA203" s="78"/>
      <c r="JOB203" s="78"/>
      <c r="JOC203" s="78"/>
      <c r="JOD203" s="78"/>
      <c r="JOE203" s="78"/>
      <c r="JOF203" s="78"/>
      <c r="JOG203" s="78"/>
      <c r="JOH203" s="78"/>
      <c r="JOI203" s="78"/>
      <c r="JOJ203" s="78"/>
      <c r="JOK203" s="78"/>
      <c r="JOL203" s="78"/>
      <c r="JOM203" s="78"/>
      <c r="JON203" s="78"/>
      <c r="JOO203" s="78"/>
      <c r="JOP203" s="78"/>
      <c r="JOQ203" s="78"/>
      <c r="JOR203" s="78"/>
      <c r="JOS203" s="78"/>
      <c r="JOT203" s="78"/>
      <c r="JOU203" s="78"/>
      <c r="JOV203" s="78"/>
      <c r="JOW203" s="78"/>
      <c r="JOX203" s="78"/>
      <c r="JOY203" s="78"/>
      <c r="JOZ203" s="78"/>
      <c r="JPA203" s="78"/>
      <c r="JPB203" s="78"/>
      <c r="JPC203" s="78"/>
      <c r="JPD203" s="78"/>
      <c r="JPE203" s="78"/>
      <c r="JPF203" s="78"/>
      <c r="JPG203" s="78"/>
      <c r="JPH203" s="78"/>
      <c r="JPI203" s="78"/>
      <c r="JPJ203" s="78"/>
      <c r="JPK203" s="78"/>
      <c r="JPL203" s="78"/>
      <c r="JPM203" s="78"/>
      <c r="JPN203" s="78"/>
      <c r="JPO203" s="78"/>
      <c r="JPP203" s="78"/>
      <c r="JPQ203" s="78"/>
      <c r="JPR203" s="78"/>
      <c r="JPS203" s="78"/>
      <c r="JPT203" s="78"/>
      <c r="JPU203" s="78"/>
      <c r="JPV203" s="78"/>
      <c r="JPW203" s="78"/>
      <c r="JPX203" s="78"/>
      <c r="JPY203" s="78"/>
      <c r="JPZ203" s="78"/>
      <c r="JQA203" s="78"/>
      <c r="JQB203" s="78"/>
      <c r="JQC203" s="78"/>
      <c r="JQD203" s="78"/>
      <c r="JQE203" s="78"/>
      <c r="JQF203" s="78"/>
      <c r="JQG203" s="78"/>
      <c r="JQH203" s="78"/>
      <c r="JQI203" s="78"/>
      <c r="JQJ203" s="78"/>
      <c r="JQK203" s="78"/>
      <c r="JQL203" s="78"/>
      <c r="JQM203" s="78"/>
      <c r="JQN203" s="78"/>
      <c r="JQO203" s="78"/>
      <c r="JQP203" s="78"/>
      <c r="JQQ203" s="78"/>
      <c r="JQR203" s="78"/>
      <c r="JQS203" s="78"/>
      <c r="JQT203" s="78"/>
      <c r="JQU203" s="78"/>
      <c r="JQV203" s="78"/>
      <c r="JQW203" s="78"/>
      <c r="JQX203" s="78"/>
      <c r="JQY203" s="78"/>
      <c r="JQZ203" s="78"/>
      <c r="JRA203" s="78"/>
      <c r="JRB203" s="78"/>
      <c r="JRC203" s="78"/>
      <c r="JRD203" s="78"/>
      <c r="JRE203" s="78"/>
      <c r="JRF203" s="78"/>
      <c r="JRG203" s="78"/>
      <c r="JRH203" s="78"/>
      <c r="JRI203" s="78"/>
      <c r="JRJ203" s="78"/>
      <c r="JRK203" s="78"/>
      <c r="JRL203" s="78"/>
      <c r="JRM203" s="78"/>
      <c r="JRN203" s="78"/>
      <c r="JRO203" s="78"/>
      <c r="JRP203" s="78"/>
      <c r="JRQ203" s="78"/>
      <c r="JRR203" s="78"/>
      <c r="JRS203" s="78"/>
      <c r="JRT203" s="78"/>
      <c r="JRU203" s="78"/>
      <c r="JRV203" s="78"/>
      <c r="JRW203" s="78"/>
      <c r="JRX203" s="78"/>
      <c r="JRY203" s="78"/>
      <c r="JRZ203" s="78"/>
      <c r="JSA203" s="78"/>
      <c r="JSB203" s="78"/>
      <c r="JSC203" s="78"/>
      <c r="JSD203" s="78"/>
      <c r="JSE203" s="78"/>
      <c r="JSF203" s="78"/>
      <c r="JSG203" s="78"/>
      <c r="JSH203" s="78"/>
      <c r="JSI203" s="78"/>
      <c r="JSJ203" s="78"/>
      <c r="JSK203" s="78"/>
      <c r="JSL203" s="78"/>
      <c r="JSM203" s="78"/>
      <c r="JSN203" s="78"/>
      <c r="JSO203" s="78"/>
      <c r="JSP203" s="78"/>
      <c r="JSQ203" s="78"/>
      <c r="JSR203" s="78"/>
      <c r="JSS203" s="78"/>
      <c r="JST203" s="78"/>
      <c r="JSU203" s="78"/>
      <c r="JSV203" s="78"/>
      <c r="JSW203" s="78"/>
      <c r="JSX203" s="78"/>
      <c r="JSY203" s="78"/>
      <c r="JSZ203" s="78"/>
      <c r="JTA203" s="78"/>
      <c r="JTB203" s="78"/>
      <c r="JTC203" s="78"/>
      <c r="JTD203" s="78"/>
      <c r="JTE203" s="78"/>
      <c r="JTF203" s="78"/>
      <c r="JTG203" s="78"/>
      <c r="JTH203" s="78"/>
      <c r="JTI203" s="78"/>
      <c r="JTJ203" s="78"/>
      <c r="JTK203" s="78"/>
      <c r="JTL203" s="78"/>
      <c r="JTM203" s="78"/>
      <c r="JTN203" s="78"/>
      <c r="JTO203" s="78"/>
      <c r="JTP203" s="78"/>
      <c r="JTQ203" s="78"/>
      <c r="JTR203" s="78"/>
      <c r="JTS203" s="78"/>
      <c r="JTT203" s="78"/>
      <c r="JTU203" s="78"/>
      <c r="JTV203" s="78"/>
      <c r="JTW203" s="78"/>
      <c r="JTX203" s="78"/>
      <c r="JTY203" s="78"/>
      <c r="JTZ203" s="78"/>
      <c r="JUA203" s="78"/>
      <c r="JUB203" s="78"/>
      <c r="JUC203" s="78"/>
      <c r="JUD203" s="78"/>
      <c r="JUE203" s="78"/>
      <c r="JUF203" s="78"/>
      <c r="JUG203" s="78"/>
      <c r="JUH203" s="78"/>
      <c r="JUI203" s="78"/>
      <c r="JUJ203" s="78"/>
      <c r="JUK203" s="78"/>
      <c r="JUL203" s="78"/>
      <c r="JUM203" s="78"/>
      <c r="JUN203" s="78"/>
      <c r="JUO203" s="78"/>
      <c r="JUP203" s="78"/>
      <c r="JUQ203" s="78"/>
      <c r="JUR203" s="78"/>
      <c r="JUS203" s="78"/>
      <c r="JUT203" s="78"/>
      <c r="JUU203" s="78"/>
      <c r="JUV203" s="78"/>
      <c r="JUW203" s="78"/>
      <c r="JUX203" s="78"/>
      <c r="JUY203" s="78"/>
      <c r="JUZ203" s="78"/>
      <c r="JVA203" s="78"/>
      <c r="JVB203" s="78"/>
      <c r="JVC203" s="78"/>
      <c r="JVD203" s="78"/>
      <c r="JVE203" s="78"/>
      <c r="JVF203" s="78"/>
      <c r="JVG203" s="78"/>
      <c r="JVH203" s="78"/>
      <c r="JVI203" s="78"/>
      <c r="JVJ203" s="78"/>
      <c r="JVK203" s="78"/>
      <c r="JVL203" s="78"/>
      <c r="JVM203" s="78"/>
      <c r="JVN203" s="78"/>
      <c r="JVO203" s="78"/>
      <c r="JVP203" s="78"/>
      <c r="JVQ203" s="78"/>
      <c r="JVR203" s="78"/>
      <c r="JVS203" s="78"/>
      <c r="JVT203" s="78"/>
      <c r="JVU203" s="78"/>
      <c r="JVV203" s="78"/>
      <c r="JVW203" s="78"/>
      <c r="JVX203" s="78"/>
      <c r="JVY203" s="78"/>
      <c r="JVZ203" s="78"/>
      <c r="JWA203" s="78"/>
      <c r="JWB203" s="78"/>
      <c r="JWC203" s="78"/>
      <c r="JWD203" s="78"/>
      <c r="JWE203" s="78"/>
      <c r="JWF203" s="78"/>
      <c r="JWG203" s="78"/>
      <c r="JWH203" s="78"/>
      <c r="JWI203" s="78"/>
      <c r="JWJ203" s="78"/>
      <c r="JWK203" s="78"/>
      <c r="JWL203" s="78"/>
      <c r="JWM203" s="78"/>
      <c r="JWN203" s="78"/>
      <c r="JWO203" s="78"/>
      <c r="JWP203" s="78"/>
      <c r="JWQ203" s="78"/>
      <c r="JWR203" s="78"/>
      <c r="JWS203" s="78"/>
      <c r="JWT203" s="78"/>
      <c r="JWU203" s="78"/>
      <c r="JWV203" s="78"/>
      <c r="JWW203" s="78"/>
      <c r="JWX203" s="78"/>
      <c r="JWY203" s="78"/>
      <c r="JWZ203" s="78"/>
      <c r="JXA203" s="78"/>
      <c r="JXB203" s="78"/>
      <c r="JXC203" s="78"/>
      <c r="JXD203" s="78"/>
      <c r="JXE203" s="78"/>
      <c r="JXF203" s="78"/>
      <c r="JXG203" s="78"/>
      <c r="JXH203" s="78"/>
      <c r="JXI203" s="78"/>
      <c r="JXJ203" s="78"/>
      <c r="JXK203" s="78"/>
      <c r="JXL203" s="78"/>
      <c r="JXM203" s="78"/>
      <c r="JXN203" s="78"/>
      <c r="JXO203" s="78"/>
      <c r="JXP203" s="78"/>
      <c r="JXQ203" s="78"/>
      <c r="JXR203" s="78"/>
      <c r="JXS203" s="78"/>
      <c r="JXT203" s="78"/>
      <c r="JXU203" s="78"/>
      <c r="JXV203" s="78"/>
      <c r="JXW203" s="78"/>
      <c r="JXX203" s="78"/>
      <c r="JXY203" s="78"/>
      <c r="JXZ203" s="78"/>
      <c r="JYA203" s="78"/>
      <c r="JYB203" s="78"/>
      <c r="JYC203" s="78"/>
      <c r="JYD203" s="78"/>
      <c r="JYE203" s="78"/>
      <c r="JYF203" s="78"/>
      <c r="JYG203" s="78"/>
      <c r="JYH203" s="78"/>
      <c r="JYI203" s="78"/>
      <c r="JYJ203" s="78"/>
      <c r="JYK203" s="78"/>
      <c r="JYL203" s="78"/>
      <c r="JYM203" s="78"/>
      <c r="JYN203" s="78"/>
      <c r="JYO203" s="78"/>
      <c r="JYP203" s="78"/>
      <c r="JYQ203" s="78"/>
      <c r="JYR203" s="78"/>
      <c r="JYS203" s="78"/>
      <c r="JYT203" s="78"/>
      <c r="JYU203" s="78"/>
      <c r="JYV203" s="78"/>
      <c r="JYW203" s="78"/>
      <c r="JYX203" s="78"/>
      <c r="JYY203" s="78"/>
      <c r="JYZ203" s="78"/>
      <c r="JZA203" s="78"/>
      <c r="JZB203" s="78"/>
      <c r="JZC203" s="78"/>
      <c r="JZD203" s="78"/>
      <c r="JZE203" s="78"/>
      <c r="JZF203" s="78"/>
      <c r="JZG203" s="78"/>
      <c r="JZH203" s="78"/>
      <c r="JZI203" s="78"/>
      <c r="JZJ203" s="78"/>
      <c r="JZK203" s="78"/>
      <c r="JZL203" s="78"/>
      <c r="JZM203" s="78"/>
      <c r="JZN203" s="78"/>
      <c r="JZO203" s="78"/>
      <c r="JZP203" s="78"/>
      <c r="JZQ203" s="78"/>
      <c r="JZR203" s="78"/>
      <c r="JZS203" s="78"/>
      <c r="JZT203" s="78"/>
      <c r="JZU203" s="78"/>
      <c r="JZV203" s="78"/>
      <c r="JZW203" s="78"/>
      <c r="JZX203" s="78"/>
      <c r="JZY203" s="78"/>
      <c r="JZZ203" s="78"/>
      <c r="KAA203" s="78"/>
      <c r="KAB203" s="78"/>
      <c r="KAC203" s="78"/>
      <c r="KAD203" s="78"/>
      <c r="KAE203" s="78"/>
      <c r="KAF203" s="78"/>
      <c r="KAG203" s="78"/>
      <c r="KAH203" s="78"/>
      <c r="KAI203" s="78"/>
      <c r="KAJ203" s="78"/>
      <c r="KAK203" s="78"/>
      <c r="KAL203" s="78"/>
      <c r="KAM203" s="78"/>
      <c r="KAN203" s="78"/>
      <c r="KAO203" s="78"/>
      <c r="KAP203" s="78"/>
      <c r="KAQ203" s="78"/>
      <c r="KAR203" s="78"/>
      <c r="KAS203" s="78"/>
      <c r="KAT203" s="78"/>
      <c r="KAU203" s="78"/>
      <c r="KAV203" s="78"/>
      <c r="KAW203" s="78"/>
      <c r="KAX203" s="78"/>
      <c r="KAY203" s="78"/>
      <c r="KAZ203" s="78"/>
      <c r="KBA203" s="78"/>
      <c r="KBB203" s="78"/>
      <c r="KBC203" s="78"/>
      <c r="KBD203" s="78"/>
      <c r="KBE203" s="78"/>
      <c r="KBF203" s="78"/>
      <c r="KBG203" s="78"/>
      <c r="KBH203" s="78"/>
      <c r="KBI203" s="78"/>
      <c r="KBJ203" s="78"/>
      <c r="KBK203" s="78"/>
      <c r="KBL203" s="78"/>
      <c r="KBM203" s="78"/>
      <c r="KBN203" s="78"/>
      <c r="KBO203" s="78"/>
      <c r="KBP203" s="78"/>
      <c r="KBQ203" s="78"/>
      <c r="KBR203" s="78"/>
      <c r="KBS203" s="78"/>
      <c r="KBT203" s="78"/>
      <c r="KBU203" s="78"/>
      <c r="KBV203" s="78"/>
      <c r="KBW203" s="78"/>
      <c r="KBX203" s="78"/>
      <c r="KBY203" s="78"/>
      <c r="KBZ203" s="78"/>
      <c r="KCA203" s="78"/>
      <c r="KCB203" s="78"/>
      <c r="KCC203" s="78"/>
      <c r="KCD203" s="78"/>
      <c r="KCE203" s="78"/>
      <c r="KCF203" s="78"/>
      <c r="KCG203" s="78"/>
      <c r="KCH203" s="78"/>
      <c r="KCI203" s="78"/>
      <c r="KCJ203" s="78"/>
      <c r="KCK203" s="78"/>
      <c r="KCL203" s="78"/>
      <c r="KCM203" s="78"/>
      <c r="KCN203" s="78"/>
      <c r="KCO203" s="78"/>
      <c r="KCP203" s="78"/>
      <c r="KCQ203" s="78"/>
      <c r="KCR203" s="78"/>
      <c r="KCS203" s="78"/>
      <c r="KCT203" s="78"/>
      <c r="KCU203" s="78"/>
      <c r="KCV203" s="78"/>
      <c r="KCW203" s="78"/>
      <c r="KCX203" s="78"/>
      <c r="KCY203" s="78"/>
      <c r="KCZ203" s="78"/>
      <c r="KDA203" s="78"/>
      <c r="KDB203" s="78"/>
      <c r="KDC203" s="78"/>
      <c r="KDD203" s="78"/>
      <c r="KDE203" s="78"/>
      <c r="KDF203" s="78"/>
      <c r="KDG203" s="78"/>
      <c r="KDH203" s="78"/>
      <c r="KDI203" s="78"/>
      <c r="KDJ203" s="78"/>
      <c r="KDK203" s="78"/>
      <c r="KDL203" s="78"/>
      <c r="KDM203" s="78"/>
      <c r="KDN203" s="78"/>
      <c r="KDO203" s="78"/>
      <c r="KDP203" s="78"/>
      <c r="KDQ203" s="78"/>
      <c r="KDR203" s="78"/>
      <c r="KDS203" s="78"/>
      <c r="KDT203" s="78"/>
      <c r="KDU203" s="78"/>
      <c r="KDV203" s="78"/>
      <c r="KDW203" s="78"/>
      <c r="KDX203" s="78"/>
      <c r="KDY203" s="78"/>
      <c r="KDZ203" s="78"/>
      <c r="KEA203" s="78"/>
      <c r="KEB203" s="78"/>
      <c r="KEC203" s="78"/>
      <c r="KED203" s="78"/>
      <c r="KEE203" s="78"/>
      <c r="KEF203" s="78"/>
      <c r="KEG203" s="78"/>
      <c r="KEH203" s="78"/>
      <c r="KEI203" s="78"/>
      <c r="KEJ203" s="78"/>
      <c r="KEK203" s="78"/>
      <c r="KEL203" s="78"/>
      <c r="KEM203" s="78"/>
      <c r="KEN203" s="78"/>
      <c r="KEO203" s="78"/>
      <c r="KEP203" s="78"/>
      <c r="KEQ203" s="78"/>
      <c r="KER203" s="78"/>
      <c r="KES203" s="78"/>
      <c r="KET203" s="78"/>
      <c r="KEU203" s="78"/>
      <c r="KEV203" s="78"/>
      <c r="KEW203" s="78"/>
      <c r="KEX203" s="78"/>
      <c r="KEY203" s="78"/>
      <c r="KEZ203" s="78"/>
      <c r="KFA203" s="78"/>
      <c r="KFB203" s="78"/>
      <c r="KFC203" s="78"/>
      <c r="KFD203" s="78"/>
      <c r="KFE203" s="78"/>
      <c r="KFF203" s="78"/>
      <c r="KFG203" s="78"/>
      <c r="KFH203" s="78"/>
      <c r="KFI203" s="78"/>
      <c r="KFJ203" s="78"/>
      <c r="KFK203" s="78"/>
      <c r="KFL203" s="78"/>
      <c r="KFM203" s="78"/>
      <c r="KFN203" s="78"/>
      <c r="KFO203" s="78"/>
      <c r="KFP203" s="78"/>
      <c r="KFQ203" s="78"/>
      <c r="KFR203" s="78"/>
      <c r="KFS203" s="78"/>
      <c r="KFT203" s="78"/>
      <c r="KFU203" s="78"/>
      <c r="KFV203" s="78"/>
      <c r="KFW203" s="78"/>
      <c r="KFX203" s="78"/>
      <c r="KFY203" s="78"/>
      <c r="KFZ203" s="78"/>
      <c r="KGA203" s="78"/>
      <c r="KGB203" s="78"/>
      <c r="KGC203" s="78"/>
      <c r="KGD203" s="78"/>
      <c r="KGE203" s="78"/>
      <c r="KGF203" s="78"/>
      <c r="KGG203" s="78"/>
      <c r="KGH203" s="78"/>
      <c r="KGI203" s="78"/>
      <c r="KGJ203" s="78"/>
      <c r="KGK203" s="78"/>
      <c r="KGL203" s="78"/>
      <c r="KGM203" s="78"/>
      <c r="KGN203" s="78"/>
      <c r="KGO203" s="78"/>
      <c r="KGP203" s="78"/>
      <c r="KGQ203" s="78"/>
      <c r="KGR203" s="78"/>
      <c r="KGS203" s="78"/>
      <c r="KGT203" s="78"/>
      <c r="KGU203" s="78"/>
      <c r="KGV203" s="78"/>
      <c r="KGW203" s="78"/>
      <c r="KGX203" s="78"/>
      <c r="KGY203" s="78"/>
      <c r="KGZ203" s="78"/>
      <c r="KHA203" s="78"/>
      <c r="KHB203" s="78"/>
      <c r="KHC203" s="78"/>
      <c r="KHD203" s="78"/>
      <c r="KHE203" s="78"/>
      <c r="KHF203" s="78"/>
      <c r="KHG203" s="78"/>
      <c r="KHH203" s="78"/>
      <c r="KHI203" s="78"/>
      <c r="KHJ203" s="78"/>
      <c r="KHK203" s="78"/>
      <c r="KHL203" s="78"/>
      <c r="KHM203" s="78"/>
      <c r="KHN203" s="78"/>
      <c r="KHO203" s="78"/>
      <c r="KHP203" s="78"/>
      <c r="KHQ203" s="78"/>
      <c r="KHR203" s="78"/>
      <c r="KHS203" s="78"/>
      <c r="KHT203" s="78"/>
      <c r="KHU203" s="78"/>
      <c r="KHV203" s="78"/>
      <c r="KHW203" s="78"/>
      <c r="KHX203" s="78"/>
      <c r="KHY203" s="78"/>
      <c r="KHZ203" s="78"/>
      <c r="KIA203" s="78"/>
      <c r="KIB203" s="78"/>
      <c r="KIC203" s="78"/>
      <c r="KID203" s="78"/>
      <c r="KIE203" s="78"/>
      <c r="KIF203" s="78"/>
      <c r="KIG203" s="78"/>
      <c r="KIH203" s="78"/>
      <c r="KII203" s="78"/>
      <c r="KIJ203" s="78"/>
      <c r="KIK203" s="78"/>
      <c r="KIL203" s="78"/>
      <c r="KIM203" s="78"/>
      <c r="KIN203" s="78"/>
      <c r="KIO203" s="78"/>
      <c r="KIP203" s="78"/>
      <c r="KIQ203" s="78"/>
      <c r="KIR203" s="78"/>
      <c r="KIS203" s="78"/>
      <c r="KIT203" s="78"/>
      <c r="KIU203" s="78"/>
      <c r="KIV203" s="78"/>
      <c r="KIW203" s="78"/>
      <c r="KIX203" s="78"/>
      <c r="KIY203" s="78"/>
      <c r="KIZ203" s="78"/>
      <c r="KJA203" s="78"/>
      <c r="KJB203" s="78"/>
      <c r="KJC203" s="78"/>
      <c r="KJD203" s="78"/>
      <c r="KJE203" s="78"/>
      <c r="KJF203" s="78"/>
      <c r="KJG203" s="78"/>
      <c r="KJH203" s="78"/>
      <c r="KJI203" s="78"/>
      <c r="KJJ203" s="78"/>
      <c r="KJK203" s="78"/>
      <c r="KJL203" s="78"/>
      <c r="KJM203" s="78"/>
      <c r="KJN203" s="78"/>
      <c r="KJO203" s="78"/>
      <c r="KJP203" s="78"/>
      <c r="KJQ203" s="78"/>
      <c r="KJR203" s="78"/>
      <c r="KJS203" s="78"/>
      <c r="KJT203" s="78"/>
      <c r="KJU203" s="78"/>
      <c r="KJV203" s="78"/>
      <c r="KJW203" s="78"/>
      <c r="KJX203" s="78"/>
      <c r="KJY203" s="78"/>
      <c r="KJZ203" s="78"/>
      <c r="KKA203" s="78"/>
      <c r="KKB203" s="78"/>
      <c r="KKC203" s="78"/>
      <c r="KKD203" s="78"/>
      <c r="KKE203" s="78"/>
      <c r="KKF203" s="78"/>
      <c r="KKG203" s="78"/>
      <c r="KKH203" s="78"/>
      <c r="KKI203" s="78"/>
      <c r="KKJ203" s="78"/>
      <c r="KKK203" s="78"/>
      <c r="KKL203" s="78"/>
      <c r="KKM203" s="78"/>
      <c r="KKN203" s="78"/>
      <c r="KKO203" s="78"/>
      <c r="KKP203" s="78"/>
      <c r="KKQ203" s="78"/>
      <c r="KKR203" s="78"/>
      <c r="KKS203" s="78"/>
      <c r="KKT203" s="78"/>
      <c r="KKU203" s="78"/>
      <c r="KKV203" s="78"/>
      <c r="KKW203" s="78"/>
      <c r="KKX203" s="78"/>
      <c r="KKY203" s="78"/>
      <c r="KKZ203" s="78"/>
      <c r="KLA203" s="78"/>
      <c r="KLB203" s="78"/>
      <c r="KLC203" s="78"/>
      <c r="KLD203" s="78"/>
      <c r="KLE203" s="78"/>
      <c r="KLF203" s="78"/>
      <c r="KLG203" s="78"/>
      <c r="KLH203" s="78"/>
      <c r="KLI203" s="78"/>
      <c r="KLJ203" s="78"/>
      <c r="KLK203" s="78"/>
      <c r="KLL203" s="78"/>
      <c r="KLM203" s="78"/>
      <c r="KLN203" s="78"/>
      <c r="KLO203" s="78"/>
      <c r="KLP203" s="78"/>
      <c r="KLQ203" s="78"/>
      <c r="KLR203" s="78"/>
      <c r="KLS203" s="78"/>
      <c r="KLT203" s="78"/>
      <c r="KLU203" s="78"/>
      <c r="KLV203" s="78"/>
      <c r="KLW203" s="78"/>
      <c r="KLX203" s="78"/>
      <c r="KLY203" s="78"/>
      <c r="KLZ203" s="78"/>
      <c r="KMA203" s="78"/>
      <c r="KMB203" s="78"/>
      <c r="KMC203" s="78"/>
      <c r="KMD203" s="78"/>
      <c r="KME203" s="78"/>
      <c r="KMF203" s="78"/>
      <c r="KMG203" s="78"/>
      <c r="KMH203" s="78"/>
      <c r="KMI203" s="78"/>
      <c r="KMJ203" s="78"/>
      <c r="KMK203" s="78"/>
      <c r="KML203" s="78"/>
      <c r="KMM203" s="78"/>
      <c r="KMN203" s="78"/>
      <c r="KMO203" s="78"/>
      <c r="KMP203" s="78"/>
      <c r="KMQ203" s="78"/>
      <c r="KMR203" s="78"/>
      <c r="KMS203" s="78"/>
      <c r="KMT203" s="78"/>
      <c r="KMU203" s="78"/>
      <c r="KMV203" s="78"/>
      <c r="KMW203" s="78"/>
      <c r="KMX203" s="78"/>
      <c r="KMY203" s="78"/>
      <c r="KMZ203" s="78"/>
      <c r="KNA203" s="78"/>
      <c r="KNB203" s="78"/>
      <c r="KNC203" s="78"/>
      <c r="KND203" s="78"/>
      <c r="KNE203" s="78"/>
      <c r="KNF203" s="78"/>
      <c r="KNG203" s="78"/>
      <c r="KNH203" s="78"/>
      <c r="KNI203" s="78"/>
      <c r="KNJ203" s="78"/>
      <c r="KNK203" s="78"/>
      <c r="KNL203" s="78"/>
      <c r="KNM203" s="78"/>
      <c r="KNN203" s="78"/>
      <c r="KNO203" s="78"/>
      <c r="KNP203" s="78"/>
      <c r="KNQ203" s="78"/>
      <c r="KNR203" s="78"/>
      <c r="KNS203" s="78"/>
      <c r="KNT203" s="78"/>
      <c r="KNU203" s="78"/>
      <c r="KNV203" s="78"/>
      <c r="KNW203" s="78"/>
      <c r="KNX203" s="78"/>
      <c r="KNY203" s="78"/>
      <c r="KNZ203" s="78"/>
      <c r="KOA203" s="78"/>
      <c r="KOB203" s="78"/>
      <c r="KOC203" s="78"/>
      <c r="KOD203" s="78"/>
      <c r="KOE203" s="78"/>
      <c r="KOF203" s="78"/>
      <c r="KOG203" s="78"/>
      <c r="KOH203" s="78"/>
      <c r="KOI203" s="78"/>
      <c r="KOJ203" s="78"/>
      <c r="KOK203" s="78"/>
      <c r="KOL203" s="78"/>
      <c r="KOM203" s="78"/>
      <c r="KON203" s="78"/>
      <c r="KOO203" s="78"/>
      <c r="KOP203" s="78"/>
      <c r="KOQ203" s="78"/>
      <c r="KOR203" s="78"/>
      <c r="KOS203" s="78"/>
      <c r="KOT203" s="78"/>
      <c r="KOU203" s="78"/>
      <c r="KOV203" s="78"/>
      <c r="KOW203" s="78"/>
      <c r="KOX203" s="78"/>
      <c r="KOY203" s="78"/>
      <c r="KOZ203" s="78"/>
      <c r="KPA203" s="78"/>
      <c r="KPB203" s="78"/>
      <c r="KPC203" s="78"/>
      <c r="KPD203" s="78"/>
      <c r="KPE203" s="78"/>
      <c r="KPF203" s="78"/>
      <c r="KPG203" s="78"/>
      <c r="KPH203" s="78"/>
      <c r="KPI203" s="78"/>
      <c r="KPJ203" s="78"/>
      <c r="KPK203" s="78"/>
      <c r="KPL203" s="78"/>
      <c r="KPM203" s="78"/>
      <c r="KPN203" s="78"/>
      <c r="KPO203" s="78"/>
      <c r="KPP203" s="78"/>
      <c r="KPQ203" s="78"/>
      <c r="KPR203" s="78"/>
      <c r="KPS203" s="78"/>
      <c r="KPT203" s="78"/>
      <c r="KPU203" s="78"/>
      <c r="KPV203" s="78"/>
      <c r="KPW203" s="78"/>
      <c r="KPX203" s="78"/>
      <c r="KPY203" s="78"/>
      <c r="KPZ203" s="78"/>
      <c r="KQA203" s="78"/>
      <c r="KQB203" s="78"/>
      <c r="KQC203" s="78"/>
      <c r="KQD203" s="78"/>
      <c r="KQE203" s="78"/>
      <c r="KQF203" s="78"/>
      <c r="KQG203" s="78"/>
      <c r="KQH203" s="78"/>
      <c r="KQI203" s="78"/>
      <c r="KQJ203" s="78"/>
      <c r="KQK203" s="78"/>
      <c r="KQL203" s="78"/>
      <c r="KQM203" s="78"/>
      <c r="KQN203" s="78"/>
      <c r="KQO203" s="78"/>
      <c r="KQP203" s="78"/>
      <c r="KQQ203" s="78"/>
      <c r="KQR203" s="78"/>
      <c r="KQS203" s="78"/>
      <c r="KQT203" s="78"/>
      <c r="KQU203" s="78"/>
      <c r="KQV203" s="78"/>
      <c r="KQW203" s="78"/>
      <c r="KQX203" s="78"/>
      <c r="KQY203" s="78"/>
      <c r="KQZ203" s="78"/>
      <c r="KRA203" s="78"/>
      <c r="KRB203" s="78"/>
      <c r="KRC203" s="78"/>
      <c r="KRD203" s="78"/>
      <c r="KRE203" s="78"/>
      <c r="KRF203" s="78"/>
      <c r="KRG203" s="78"/>
      <c r="KRH203" s="78"/>
      <c r="KRI203" s="78"/>
      <c r="KRJ203" s="78"/>
      <c r="KRK203" s="78"/>
      <c r="KRL203" s="78"/>
      <c r="KRM203" s="78"/>
      <c r="KRN203" s="78"/>
      <c r="KRO203" s="78"/>
      <c r="KRP203" s="78"/>
      <c r="KRQ203" s="78"/>
      <c r="KRR203" s="78"/>
      <c r="KRS203" s="78"/>
      <c r="KRT203" s="78"/>
      <c r="KRU203" s="78"/>
      <c r="KRV203" s="78"/>
      <c r="KRW203" s="78"/>
      <c r="KRX203" s="78"/>
      <c r="KRY203" s="78"/>
      <c r="KRZ203" s="78"/>
      <c r="KSA203" s="78"/>
      <c r="KSB203" s="78"/>
      <c r="KSC203" s="78"/>
      <c r="KSD203" s="78"/>
      <c r="KSE203" s="78"/>
      <c r="KSF203" s="78"/>
      <c r="KSG203" s="78"/>
      <c r="KSH203" s="78"/>
      <c r="KSI203" s="78"/>
      <c r="KSJ203" s="78"/>
      <c r="KSK203" s="78"/>
      <c r="KSL203" s="78"/>
      <c r="KSM203" s="78"/>
      <c r="KSN203" s="78"/>
      <c r="KSO203" s="78"/>
      <c r="KSP203" s="78"/>
      <c r="KSQ203" s="78"/>
      <c r="KSR203" s="78"/>
      <c r="KSS203" s="78"/>
      <c r="KST203" s="78"/>
      <c r="KSU203" s="78"/>
      <c r="KSV203" s="78"/>
      <c r="KSW203" s="78"/>
      <c r="KSX203" s="78"/>
      <c r="KSY203" s="78"/>
      <c r="KSZ203" s="78"/>
      <c r="KTA203" s="78"/>
      <c r="KTB203" s="78"/>
      <c r="KTC203" s="78"/>
      <c r="KTD203" s="78"/>
      <c r="KTE203" s="78"/>
      <c r="KTF203" s="78"/>
      <c r="KTG203" s="78"/>
      <c r="KTH203" s="78"/>
      <c r="KTI203" s="78"/>
      <c r="KTJ203" s="78"/>
      <c r="KTK203" s="78"/>
      <c r="KTL203" s="78"/>
      <c r="KTM203" s="78"/>
      <c r="KTN203" s="78"/>
      <c r="KTO203" s="78"/>
      <c r="KTP203" s="78"/>
      <c r="KTQ203" s="78"/>
      <c r="KTR203" s="78"/>
      <c r="KTS203" s="78"/>
      <c r="KTT203" s="78"/>
      <c r="KTU203" s="78"/>
      <c r="KTV203" s="78"/>
      <c r="KTW203" s="78"/>
      <c r="KTX203" s="78"/>
      <c r="KTY203" s="78"/>
      <c r="KTZ203" s="78"/>
      <c r="KUA203" s="78"/>
      <c r="KUB203" s="78"/>
      <c r="KUC203" s="78"/>
      <c r="KUD203" s="78"/>
      <c r="KUE203" s="78"/>
      <c r="KUF203" s="78"/>
      <c r="KUG203" s="78"/>
      <c r="KUH203" s="78"/>
      <c r="KUI203" s="78"/>
      <c r="KUJ203" s="78"/>
      <c r="KUK203" s="78"/>
      <c r="KUL203" s="78"/>
      <c r="KUM203" s="78"/>
      <c r="KUN203" s="78"/>
      <c r="KUO203" s="78"/>
      <c r="KUP203" s="78"/>
      <c r="KUQ203" s="78"/>
      <c r="KUR203" s="78"/>
      <c r="KUS203" s="78"/>
      <c r="KUT203" s="78"/>
      <c r="KUU203" s="78"/>
      <c r="KUV203" s="78"/>
      <c r="KUW203" s="78"/>
      <c r="KUX203" s="78"/>
      <c r="KUY203" s="78"/>
      <c r="KUZ203" s="78"/>
      <c r="KVA203" s="78"/>
      <c r="KVB203" s="78"/>
      <c r="KVC203" s="78"/>
      <c r="KVD203" s="78"/>
      <c r="KVE203" s="78"/>
      <c r="KVF203" s="78"/>
      <c r="KVG203" s="78"/>
      <c r="KVH203" s="78"/>
      <c r="KVI203" s="78"/>
      <c r="KVJ203" s="78"/>
      <c r="KVK203" s="78"/>
      <c r="KVL203" s="78"/>
      <c r="KVM203" s="78"/>
      <c r="KVN203" s="78"/>
      <c r="KVO203" s="78"/>
      <c r="KVP203" s="78"/>
      <c r="KVQ203" s="78"/>
      <c r="KVR203" s="78"/>
      <c r="KVS203" s="78"/>
      <c r="KVT203" s="78"/>
      <c r="KVU203" s="78"/>
      <c r="KVV203" s="78"/>
      <c r="KVW203" s="78"/>
      <c r="KVX203" s="78"/>
      <c r="KVY203" s="78"/>
      <c r="KVZ203" s="78"/>
      <c r="KWA203" s="78"/>
      <c r="KWB203" s="78"/>
      <c r="KWC203" s="78"/>
      <c r="KWD203" s="78"/>
      <c r="KWE203" s="78"/>
      <c r="KWF203" s="78"/>
      <c r="KWG203" s="78"/>
      <c r="KWH203" s="78"/>
      <c r="KWI203" s="78"/>
      <c r="KWJ203" s="78"/>
      <c r="KWK203" s="78"/>
      <c r="KWL203" s="78"/>
      <c r="KWM203" s="78"/>
      <c r="KWN203" s="78"/>
      <c r="KWO203" s="78"/>
      <c r="KWP203" s="78"/>
      <c r="KWQ203" s="78"/>
      <c r="KWR203" s="78"/>
      <c r="KWS203" s="78"/>
      <c r="KWT203" s="78"/>
      <c r="KWU203" s="78"/>
      <c r="KWV203" s="78"/>
      <c r="KWW203" s="78"/>
      <c r="KWX203" s="78"/>
      <c r="KWY203" s="78"/>
      <c r="KWZ203" s="78"/>
      <c r="KXA203" s="78"/>
      <c r="KXB203" s="78"/>
      <c r="KXC203" s="78"/>
      <c r="KXD203" s="78"/>
      <c r="KXE203" s="78"/>
      <c r="KXF203" s="78"/>
      <c r="KXG203" s="78"/>
      <c r="KXH203" s="78"/>
      <c r="KXI203" s="78"/>
      <c r="KXJ203" s="78"/>
      <c r="KXK203" s="78"/>
      <c r="KXL203" s="78"/>
      <c r="KXM203" s="78"/>
      <c r="KXN203" s="78"/>
      <c r="KXO203" s="78"/>
      <c r="KXP203" s="78"/>
      <c r="KXQ203" s="78"/>
      <c r="KXR203" s="78"/>
      <c r="KXS203" s="78"/>
      <c r="KXT203" s="78"/>
      <c r="KXU203" s="78"/>
      <c r="KXV203" s="78"/>
      <c r="KXW203" s="78"/>
      <c r="KXX203" s="78"/>
      <c r="KXY203" s="78"/>
      <c r="KXZ203" s="78"/>
      <c r="KYA203" s="78"/>
      <c r="KYB203" s="78"/>
      <c r="KYC203" s="78"/>
      <c r="KYD203" s="78"/>
      <c r="KYE203" s="78"/>
      <c r="KYF203" s="78"/>
      <c r="KYG203" s="78"/>
      <c r="KYH203" s="78"/>
      <c r="KYI203" s="78"/>
      <c r="KYJ203" s="78"/>
      <c r="KYK203" s="78"/>
      <c r="KYL203" s="78"/>
      <c r="KYM203" s="78"/>
      <c r="KYN203" s="78"/>
      <c r="KYO203" s="78"/>
      <c r="KYP203" s="78"/>
      <c r="KYQ203" s="78"/>
      <c r="KYR203" s="78"/>
      <c r="KYS203" s="78"/>
      <c r="KYT203" s="78"/>
      <c r="KYU203" s="78"/>
      <c r="KYV203" s="78"/>
      <c r="KYW203" s="78"/>
      <c r="KYX203" s="78"/>
      <c r="KYY203" s="78"/>
      <c r="KYZ203" s="78"/>
      <c r="KZA203" s="78"/>
      <c r="KZB203" s="78"/>
      <c r="KZC203" s="78"/>
      <c r="KZD203" s="78"/>
      <c r="KZE203" s="78"/>
      <c r="KZF203" s="78"/>
      <c r="KZG203" s="78"/>
      <c r="KZH203" s="78"/>
      <c r="KZI203" s="78"/>
      <c r="KZJ203" s="78"/>
      <c r="KZK203" s="78"/>
      <c r="KZL203" s="78"/>
      <c r="KZM203" s="78"/>
      <c r="KZN203" s="78"/>
      <c r="KZO203" s="78"/>
      <c r="KZP203" s="78"/>
      <c r="KZQ203" s="78"/>
      <c r="KZR203" s="78"/>
      <c r="KZS203" s="78"/>
      <c r="KZT203" s="78"/>
      <c r="KZU203" s="78"/>
      <c r="KZV203" s="78"/>
      <c r="KZW203" s="78"/>
      <c r="KZX203" s="78"/>
      <c r="KZY203" s="78"/>
      <c r="KZZ203" s="78"/>
      <c r="LAA203" s="78"/>
      <c r="LAB203" s="78"/>
      <c r="LAC203" s="78"/>
      <c r="LAD203" s="78"/>
      <c r="LAE203" s="78"/>
      <c r="LAF203" s="78"/>
      <c r="LAG203" s="78"/>
      <c r="LAH203" s="78"/>
      <c r="LAI203" s="78"/>
      <c r="LAJ203" s="78"/>
      <c r="LAK203" s="78"/>
      <c r="LAL203" s="78"/>
      <c r="LAM203" s="78"/>
      <c r="LAN203" s="78"/>
      <c r="LAO203" s="78"/>
      <c r="LAP203" s="78"/>
      <c r="LAQ203" s="78"/>
      <c r="LAR203" s="78"/>
      <c r="LAS203" s="78"/>
      <c r="LAT203" s="78"/>
      <c r="LAU203" s="78"/>
      <c r="LAV203" s="78"/>
      <c r="LAW203" s="78"/>
      <c r="LAX203" s="78"/>
      <c r="LAY203" s="78"/>
      <c r="LAZ203" s="78"/>
      <c r="LBA203" s="78"/>
      <c r="LBB203" s="78"/>
      <c r="LBC203" s="78"/>
      <c r="LBD203" s="78"/>
      <c r="LBE203" s="78"/>
      <c r="LBF203" s="78"/>
      <c r="LBG203" s="78"/>
      <c r="LBH203" s="78"/>
      <c r="LBI203" s="78"/>
      <c r="LBJ203" s="78"/>
      <c r="LBK203" s="78"/>
      <c r="LBL203" s="78"/>
      <c r="LBM203" s="78"/>
      <c r="LBN203" s="78"/>
      <c r="LBO203" s="78"/>
      <c r="LBP203" s="78"/>
      <c r="LBQ203" s="78"/>
      <c r="LBR203" s="78"/>
      <c r="LBS203" s="78"/>
      <c r="LBT203" s="78"/>
      <c r="LBU203" s="78"/>
      <c r="LBV203" s="78"/>
      <c r="LBW203" s="78"/>
      <c r="LBX203" s="78"/>
      <c r="LBY203" s="78"/>
      <c r="LBZ203" s="78"/>
      <c r="LCA203" s="78"/>
      <c r="LCB203" s="78"/>
      <c r="LCC203" s="78"/>
      <c r="LCD203" s="78"/>
      <c r="LCE203" s="78"/>
      <c r="LCF203" s="78"/>
      <c r="LCG203" s="78"/>
      <c r="LCH203" s="78"/>
      <c r="LCI203" s="78"/>
      <c r="LCJ203" s="78"/>
      <c r="LCK203" s="78"/>
      <c r="LCL203" s="78"/>
      <c r="LCM203" s="78"/>
      <c r="LCN203" s="78"/>
      <c r="LCO203" s="78"/>
      <c r="LCP203" s="78"/>
      <c r="LCQ203" s="78"/>
      <c r="LCR203" s="78"/>
      <c r="LCS203" s="78"/>
      <c r="LCT203" s="78"/>
      <c r="LCU203" s="78"/>
      <c r="LCV203" s="78"/>
      <c r="LCW203" s="78"/>
      <c r="LCX203" s="78"/>
      <c r="LCY203" s="78"/>
      <c r="LCZ203" s="78"/>
      <c r="LDA203" s="78"/>
      <c r="LDB203" s="78"/>
      <c r="LDC203" s="78"/>
      <c r="LDD203" s="78"/>
      <c r="LDE203" s="78"/>
      <c r="LDF203" s="78"/>
      <c r="LDG203" s="78"/>
      <c r="LDH203" s="78"/>
      <c r="LDI203" s="78"/>
      <c r="LDJ203" s="78"/>
      <c r="LDK203" s="78"/>
      <c r="LDL203" s="78"/>
      <c r="LDM203" s="78"/>
      <c r="LDN203" s="78"/>
      <c r="LDO203" s="78"/>
      <c r="LDP203" s="78"/>
      <c r="LDQ203" s="78"/>
      <c r="LDR203" s="78"/>
      <c r="LDS203" s="78"/>
      <c r="LDT203" s="78"/>
      <c r="LDU203" s="78"/>
      <c r="LDV203" s="78"/>
      <c r="LDW203" s="78"/>
      <c r="LDX203" s="78"/>
      <c r="LDY203" s="78"/>
      <c r="LDZ203" s="78"/>
      <c r="LEA203" s="78"/>
      <c r="LEB203" s="78"/>
      <c r="LEC203" s="78"/>
      <c r="LED203" s="78"/>
      <c r="LEE203" s="78"/>
      <c r="LEF203" s="78"/>
      <c r="LEG203" s="78"/>
      <c r="LEH203" s="78"/>
      <c r="LEI203" s="78"/>
      <c r="LEJ203" s="78"/>
      <c r="LEK203" s="78"/>
      <c r="LEL203" s="78"/>
      <c r="LEM203" s="78"/>
      <c r="LEN203" s="78"/>
      <c r="LEO203" s="78"/>
      <c r="LEP203" s="78"/>
      <c r="LEQ203" s="78"/>
      <c r="LER203" s="78"/>
      <c r="LES203" s="78"/>
      <c r="LET203" s="78"/>
      <c r="LEU203" s="78"/>
      <c r="LEV203" s="78"/>
      <c r="LEW203" s="78"/>
      <c r="LEX203" s="78"/>
      <c r="LEY203" s="78"/>
      <c r="LEZ203" s="78"/>
      <c r="LFA203" s="78"/>
      <c r="LFB203" s="78"/>
      <c r="LFC203" s="78"/>
      <c r="LFD203" s="78"/>
      <c r="LFE203" s="78"/>
      <c r="LFF203" s="78"/>
      <c r="LFG203" s="78"/>
      <c r="LFH203" s="78"/>
      <c r="LFI203" s="78"/>
      <c r="LFJ203" s="78"/>
      <c r="LFK203" s="78"/>
      <c r="LFL203" s="78"/>
      <c r="LFM203" s="78"/>
      <c r="LFN203" s="78"/>
      <c r="LFO203" s="78"/>
      <c r="LFP203" s="78"/>
      <c r="LFQ203" s="78"/>
      <c r="LFR203" s="78"/>
      <c r="LFS203" s="78"/>
      <c r="LFT203" s="78"/>
      <c r="LFU203" s="78"/>
      <c r="LFV203" s="78"/>
      <c r="LFW203" s="78"/>
      <c r="LFX203" s="78"/>
      <c r="LFY203" s="78"/>
      <c r="LFZ203" s="78"/>
      <c r="LGA203" s="78"/>
      <c r="LGB203" s="78"/>
      <c r="LGC203" s="78"/>
      <c r="LGD203" s="78"/>
      <c r="LGE203" s="78"/>
      <c r="LGF203" s="78"/>
      <c r="LGG203" s="78"/>
      <c r="LGH203" s="78"/>
      <c r="LGI203" s="78"/>
      <c r="LGJ203" s="78"/>
      <c r="LGK203" s="78"/>
      <c r="LGL203" s="78"/>
      <c r="LGM203" s="78"/>
      <c r="LGN203" s="78"/>
      <c r="LGO203" s="78"/>
      <c r="LGP203" s="78"/>
      <c r="LGQ203" s="78"/>
      <c r="LGR203" s="78"/>
      <c r="LGS203" s="78"/>
      <c r="LGT203" s="78"/>
      <c r="LGU203" s="78"/>
      <c r="LGV203" s="78"/>
      <c r="LGW203" s="78"/>
      <c r="LGX203" s="78"/>
      <c r="LGY203" s="78"/>
      <c r="LGZ203" s="78"/>
      <c r="LHA203" s="78"/>
      <c r="LHB203" s="78"/>
      <c r="LHC203" s="78"/>
      <c r="LHD203" s="78"/>
      <c r="LHE203" s="78"/>
      <c r="LHF203" s="78"/>
      <c r="LHG203" s="78"/>
      <c r="LHH203" s="78"/>
      <c r="LHI203" s="78"/>
      <c r="LHJ203" s="78"/>
      <c r="LHK203" s="78"/>
      <c r="LHL203" s="78"/>
      <c r="LHM203" s="78"/>
      <c r="LHN203" s="78"/>
      <c r="LHO203" s="78"/>
      <c r="LHP203" s="78"/>
      <c r="LHQ203" s="78"/>
      <c r="LHR203" s="78"/>
      <c r="LHS203" s="78"/>
      <c r="LHT203" s="78"/>
      <c r="LHU203" s="78"/>
      <c r="LHV203" s="78"/>
      <c r="LHW203" s="78"/>
      <c r="LHX203" s="78"/>
      <c r="LHY203" s="78"/>
      <c r="LHZ203" s="78"/>
      <c r="LIA203" s="78"/>
      <c r="LIB203" s="78"/>
      <c r="LIC203" s="78"/>
      <c r="LID203" s="78"/>
      <c r="LIE203" s="78"/>
      <c r="LIF203" s="78"/>
      <c r="LIG203" s="78"/>
      <c r="LIH203" s="78"/>
      <c r="LII203" s="78"/>
      <c r="LIJ203" s="78"/>
      <c r="LIK203" s="78"/>
      <c r="LIL203" s="78"/>
      <c r="LIM203" s="78"/>
      <c r="LIN203" s="78"/>
      <c r="LIO203" s="78"/>
      <c r="LIP203" s="78"/>
      <c r="LIQ203" s="78"/>
      <c r="LIR203" s="78"/>
      <c r="LIS203" s="78"/>
      <c r="LIT203" s="78"/>
      <c r="LIU203" s="78"/>
      <c r="LIV203" s="78"/>
      <c r="LIW203" s="78"/>
      <c r="LIX203" s="78"/>
      <c r="LIY203" s="78"/>
      <c r="LIZ203" s="78"/>
      <c r="LJA203" s="78"/>
      <c r="LJB203" s="78"/>
      <c r="LJC203" s="78"/>
      <c r="LJD203" s="78"/>
      <c r="LJE203" s="78"/>
      <c r="LJF203" s="78"/>
      <c r="LJG203" s="78"/>
      <c r="LJH203" s="78"/>
      <c r="LJI203" s="78"/>
      <c r="LJJ203" s="78"/>
      <c r="LJK203" s="78"/>
      <c r="LJL203" s="78"/>
      <c r="LJM203" s="78"/>
      <c r="LJN203" s="78"/>
      <c r="LJO203" s="78"/>
      <c r="LJP203" s="78"/>
      <c r="LJQ203" s="78"/>
      <c r="LJR203" s="78"/>
      <c r="LJS203" s="78"/>
      <c r="LJT203" s="78"/>
      <c r="LJU203" s="78"/>
      <c r="LJV203" s="78"/>
      <c r="LJW203" s="78"/>
      <c r="LJX203" s="78"/>
      <c r="LJY203" s="78"/>
      <c r="LJZ203" s="78"/>
      <c r="LKA203" s="78"/>
      <c r="LKB203" s="78"/>
      <c r="LKC203" s="78"/>
      <c r="LKD203" s="78"/>
      <c r="LKE203" s="78"/>
      <c r="LKF203" s="78"/>
      <c r="LKG203" s="78"/>
      <c r="LKH203" s="78"/>
      <c r="LKI203" s="78"/>
      <c r="LKJ203" s="78"/>
      <c r="LKK203" s="78"/>
      <c r="LKL203" s="78"/>
      <c r="LKM203" s="78"/>
      <c r="LKN203" s="78"/>
      <c r="LKO203" s="78"/>
      <c r="LKP203" s="78"/>
      <c r="LKQ203" s="78"/>
      <c r="LKR203" s="78"/>
      <c r="LKS203" s="78"/>
      <c r="LKT203" s="78"/>
      <c r="LKU203" s="78"/>
      <c r="LKV203" s="78"/>
      <c r="LKW203" s="78"/>
      <c r="LKX203" s="78"/>
      <c r="LKY203" s="78"/>
      <c r="LKZ203" s="78"/>
      <c r="LLA203" s="78"/>
      <c r="LLB203" s="78"/>
      <c r="LLC203" s="78"/>
      <c r="LLD203" s="78"/>
      <c r="LLE203" s="78"/>
      <c r="LLF203" s="78"/>
      <c r="LLG203" s="78"/>
      <c r="LLH203" s="78"/>
      <c r="LLI203" s="78"/>
      <c r="LLJ203" s="78"/>
      <c r="LLK203" s="78"/>
      <c r="LLL203" s="78"/>
      <c r="LLM203" s="78"/>
      <c r="LLN203" s="78"/>
      <c r="LLO203" s="78"/>
      <c r="LLP203" s="78"/>
      <c r="LLQ203" s="78"/>
      <c r="LLR203" s="78"/>
      <c r="LLS203" s="78"/>
      <c r="LLT203" s="78"/>
      <c r="LLU203" s="78"/>
      <c r="LLV203" s="78"/>
      <c r="LLW203" s="78"/>
      <c r="LLX203" s="78"/>
      <c r="LLY203" s="78"/>
      <c r="LLZ203" s="78"/>
      <c r="LMA203" s="78"/>
      <c r="LMB203" s="78"/>
      <c r="LMC203" s="78"/>
      <c r="LMD203" s="78"/>
      <c r="LME203" s="78"/>
      <c r="LMF203" s="78"/>
      <c r="LMG203" s="78"/>
      <c r="LMH203" s="78"/>
      <c r="LMI203" s="78"/>
      <c r="LMJ203" s="78"/>
      <c r="LMK203" s="78"/>
      <c r="LML203" s="78"/>
      <c r="LMM203" s="78"/>
      <c r="LMN203" s="78"/>
      <c r="LMO203" s="78"/>
      <c r="LMP203" s="78"/>
      <c r="LMQ203" s="78"/>
      <c r="LMR203" s="78"/>
      <c r="LMS203" s="78"/>
      <c r="LMT203" s="78"/>
      <c r="LMU203" s="78"/>
      <c r="LMV203" s="78"/>
      <c r="LMW203" s="78"/>
      <c r="LMX203" s="78"/>
      <c r="LMY203" s="78"/>
      <c r="LMZ203" s="78"/>
      <c r="LNA203" s="78"/>
      <c r="LNB203" s="78"/>
      <c r="LNC203" s="78"/>
      <c r="LND203" s="78"/>
      <c r="LNE203" s="78"/>
      <c r="LNF203" s="78"/>
      <c r="LNG203" s="78"/>
      <c r="LNH203" s="78"/>
      <c r="LNI203" s="78"/>
      <c r="LNJ203" s="78"/>
      <c r="LNK203" s="78"/>
      <c r="LNL203" s="78"/>
      <c r="LNM203" s="78"/>
      <c r="LNN203" s="78"/>
      <c r="LNO203" s="78"/>
      <c r="LNP203" s="78"/>
      <c r="LNQ203" s="78"/>
      <c r="LNR203" s="78"/>
      <c r="LNS203" s="78"/>
      <c r="LNT203" s="78"/>
      <c r="LNU203" s="78"/>
      <c r="LNV203" s="78"/>
      <c r="LNW203" s="78"/>
      <c r="LNX203" s="78"/>
      <c r="LNY203" s="78"/>
      <c r="LNZ203" s="78"/>
      <c r="LOA203" s="78"/>
      <c r="LOB203" s="78"/>
      <c r="LOC203" s="78"/>
      <c r="LOD203" s="78"/>
      <c r="LOE203" s="78"/>
      <c r="LOF203" s="78"/>
      <c r="LOG203" s="78"/>
      <c r="LOH203" s="78"/>
      <c r="LOI203" s="78"/>
      <c r="LOJ203" s="78"/>
      <c r="LOK203" s="78"/>
      <c r="LOL203" s="78"/>
      <c r="LOM203" s="78"/>
      <c r="LON203" s="78"/>
      <c r="LOO203" s="78"/>
      <c r="LOP203" s="78"/>
      <c r="LOQ203" s="78"/>
      <c r="LOR203" s="78"/>
      <c r="LOS203" s="78"/>
      <c r="LOT203" s="78"/>
      <c r="LOU203" s="78"/>
      <c r="LOV203" s="78"/>
      <c r="LOW203" s="78"/>
      <c r="LOX203" s="78"/>
      <c r="LOY203" s="78"/>
      <c r="LOZ203" s="78"/>
      <c r="LPA203" s="78"/>
      <c r="LPB203" s="78"/>
      <c r="LPC203" s="78"/>
      <c r="LPD203" s="78"/>
      <c r="LPE203" s="78"/>
      <c r="LPF203" s="78"/>
      <c r="LPG203" s="78"/>
      <c r="LPH203" s="78"/>
      <c r="LPI203" s="78"/>
      <c r="LPJ203" s="78"/>
      <c r="LPK203" s="78"/>
      <c r="LPL203" s="78"/>
      <c r="LPM203" s="78"/>
      <c r="LPN203" s="78"/>
      <c r="LPO203" s="78"/>
      <c r="LPP203" s="78"/>
      <c r="LPQ203" s="78"/>
      <c r="LPR203" s="78"/>
      <c r="LPS203" s="78"/>
      <c r="LPT203" s="78"/>
      <c r="LPU203" s="78"/>
      <c r="LPV203" s="78"/>
      <c r="LPW203" s="78"/>
      <c r="LPX203" s="78"/>
      <c r="LPY203" s="78"/>
      <c r="LPZ203" s="78"/>
      <c r="LQA203" s="78"/>
      <c r="LQB203" s="78"/>
      <c r="LQC203" s="78"/>
      <c r="LQD203" s="78"/>
      <c r="LQE203" s="78"/>
      <c r="LQF203" s="78"/>
      <c r="LQG203" s="78"/>
      <c r="LQH203" s="78"/>
      <c r="LQI203" s="78"/>
      <c r="LQJ203" s="78"/>
      <c r="LQK203" s="78"/>
      <c r="LQL203" s="78"/>
      <c r="LQM203" s="78"/>
      <c r="LQN203" s="78"/>
      <c r="LQO203" s="78"/>
      <c r="LQP203" s="78"/>
      <c r="LQQ203" s="78"/>
      <c r="LQR203" s="78"/>
      <c r="LQS203" s="78"/>
      <c r="LQT203" s="78"/>
      <c r="LQU203" s="78"/>
      <c r="LQV203" s="78"/>
      <c r="LQW203" s="78"/>
      <c r="LQX203" s="78"/>
      <c r="LQY203" s="78"/>
      <c r="LQZ203" s="78"/>
      <c r="LRA203" s="78"/>
      <c r="LRB203" s="78"/>
      <c r="LRC203" s="78"/>
      <c r="LRD203" s="78"/>
      <c r="LRE203" s="78"/>
      <c r="LRF203" s="78"/>
      <c r="LRG203" s="78"/>
      <c r="LRH203" s="78"/>
      <c r="LRI203" s="78"/>
      <c r="LRJ203" s="78"/>
      <c r="LRK203" s="78"/>
      <c r="LRL203" s="78"/>
      <c r="LRM203" s="78"/>
      <c r="LRN203" s="78"/>
      <c r="LRO203" s="78"/>
      <c r="LRP203" s="78"/>
      <c r="LRQ203" s="78"/>
      <c r="LRR203" s="78"/>
      <c r="LRS203" s="78"/>
      <c r="LRT203" s="78"/>
      <c r="LRU203" s="78"/>
      <c r="LRV203" s="78"/>
      <c r="LRW203" s="78"/>
      <c r="LRX203" s="78"/>
      <c r="LRY203" s="78"/>
      <c r="LRZ203" s="78"/>
      <c r="LSA203" s="78"/>
      <c r="LSB203" s="78"/>
      <c r="LSC203" s="78"/>
      <c r="LSD203" s="78"/>
      <c r="LSE203" s="78"/>
      <c r="LSF203" s="78"/>
      <c r="LSG203" s="78"/>
      <c r="LSH203" s="78"/>
      <c r="LSI203" s="78"/>
      <c r="LSJ203" s="78"/>
      <c r="LSK203" s="78"/>
      <c r="LSL203" s="78"/>
      <c r="LSM203" s="78"/>
      <c r="LSN203" s="78"/>
      <c r="LSO203" s="78"/>
      <c r="LSP203" s="78"/>
      <c r="LSQ203" s="78"/>
      <c r="LSR203" s="78"/>
      <c r="LSS203" s="78"/>
      <c r="LST203" s="78"/>
      <c r="LSU203" s="78"/>
      <c r="LSV203" s="78"/>
      <c r="LSW203" s="78"/>
      <c r="LSX203" s="78"/>
      <c r="LSY203" s="78"/>
      <c r="LSZ203" s="78"/>
      <c r="LTA203" s="78"/>
      <c r="LTB203" s="78"/>
      <c r="LTC203" s="78"/>
      <c r="LTD203" s="78"/>
      <c r="LTE203" s="78"/>
      <c r="LTF203" s="78"/>
      <c r="LTG203" s="78"/>
      <c r="LTH203" s="78"/>
      <c r="LTI203" s="78"/>
      <c r="LTJ203" s="78"/>
      <c r="LTK203" s="78"/>
      <c r="LTL203" s="78"/>
      <c r="LTM203" s="78"/>
      <c r="LTN203" s="78"/>
      <c r="LTO203" s="78"/>
      <c r="LTP203" s="78"/>
      <c r="LTQ203" s="78"/>
      <c r="LTR203" s="78"/>
      <c r="LTS203" s="78"/>
      <c r="LTT203" s="78"/>
      <c r="LTU203" s="78"/>
      <c r="LTV203" s="78"/>
      <c r="LTW203" s="78"/>
      <c r="LTX203" s="78"/>
      <c r="LTY203" s="78"/>
      <c r="LTZ203" s="78"/>
      <c r="LUA203" s="78"/>
      <c r="LUB203" s="78"/>
      <c r="LUC203" s="78"/>
      <c r="LUD203" s="78"/>
      <c r="LUE203" s="78"/>
      <c r="LUF203" s="78"/>
      <c r="LUG203" s="78"/>
      <c r="LUH203" s="78"/>
      <c r="LUI203" s="78"/>
      <c r="LUJ203" s="78"/>
      <c r="LUK203" s="78"/>
      <c r="LUL203" s="78"/>
      <c r="LUM203" s="78"/>
      <c r="LUN203" s="78"/>
      <c r="LUO203" s="78"/>
      <c r="LUP203" s="78"/>
      <c r="LUQ203" s="78"/>
      <c r="LUR203" s="78"/>
      <c r="LUS203" s="78"/>
      <c r="LUT203" s="78"/>
      <c r="LUU203" s="78"/>
      <c r="LUV203" s="78"/>
      <c r="LUW203" s="78"/>
      <c r="LUX203" s="78"/>
      <c r="LUY203" s="78"/>
      <c r="LUZ203" s="78"/>
      <c r="LVA203" s="78"/>
      <c r="LVB203" s="78"/>
      <c r="LVC203" s="78"/>
      <c r="LVD203" s="78"/>
      <c r="LVE203" s="78"/>
      <c r="LVF203" s="78"/>
      <c r="LVG203" s="78"/>
      <c r="LVH203" s="78"/>
      <c r="LVI203" s="78"/>
      <c r="LVJ203" s="78"/>
      <c r="LVK203" s="78"/>
      <c r="LVL203" s="78"/>
      <c r="LVM203" s="78"/>
      <c r="LVN203" s="78"/>
      <c r="LVO203" s="78"/>
      <c r="LVP203" s="78"/>
      <c r="LVQ203" s="78"/>
      <c r="LVR203" s="78"/>
      <c r="LVS203" s="78"/>
      <c r="LVT203" s="78"/>
      <c r="LVU203" s="78"/>
      <c r="LVV203" s="78"/>
      <c r="LVW203" s="78"/>
      <c r="LVX203" s="78"/>
      <c r="LVY203" s="78"/>
      <c r="LVZ203" s="78"/>
      <c r="LWA203" s="78"/>
      <c r="LWB203" s="78"/>
      <c r="LWC203" s="78"/>
      <c r="LWD203" s="78"/>
      <c r="LWE203" s="78"/>
      <c r="LWF203" s="78"/>
      <c r="LWG203" s="78"/>
      <c r="LWH203" s="78"/>
      <c r="LWI203" s="78"/>
      <c r="LWJ203" s="78"/>
      <c r="LWK203" s="78"/>
      <c r="LWL203" s="78"/>
      <c r="LWM203" s="78"/>
      <c r="LWN203" s="78"/>
      <c r="LWO203" s="78"/>
      <c r="LWP203" s="78"/>
      <c r="LWQ203" s="78"/>
      <c r="LWR203" s="78"/>
      <c r="LWS203" s="78"/>
      <c r="LWT203" s="78"/>
      <c r="LWU203" s="78"/>
      <c r="LWV203" s="78"/>
      <c r="LWW203" s="78"/>
      <c r="LWX203" s="78"/>
      <c r="LWY203" s="78"/>
      <c r="LWZ203" s="78"/>
      <c r="LXA203" s="78"/>
      <c r="LXB203" s="78"/>
      <c r="LXC203" s="78"/>
      <c r="LXD203" s="78"/>
      <c r="LXE203" s="78"/>
      <c r="LXF203" s="78"/>
      <c r="LXG203" s="78"/>
      <c r="LXH203" s="78"/>
      <c r="LXI203" s="78"/>
      <c r="LXJ203" s="78"/>
      <c r="LXK203" s="78"/>
      <c r="LXL203" s="78"/>
      <c r="LXM203" s="78"/>
      <c r="LXN203" s="78"/>
      <c r="LXO203" s="78"/>
      <c r="LXP203" s="78"/>
      <c r="LXQ203" s="78"/>
      <c r="LXR203" s="78"/>
      <c r="LXS203" s="78"/>
      <c r="LXT203" s="78"/>
      <c r="LXU203" s="78"/>
      <c r="LXV203" s="78"/>
      <c r="LXW203" s="78"/>
      <c r="LXX203" s="78"/>
      <c r="LXY203" s="78"/>
      <c r="LXZ203" s="78"/>
      <c r="LYA203" s="78"/>
      <c r="LYB203" s="78"/>
      <c r="LYC203" s="78"/>
      <c r="LYD203" s="78"/>
      <c r="LYE203" s="78"/>
      <c r="LYF203" s="78"/>
      <c r="LYG203" s="78"/>
      <c r="LYH203" s="78"/>
      <c r="LYI203" s="78"/>
      <c r="LYJ203" s="78"/>
      <c r="LYK203" s="78"/>
      <c r="LYL203" s="78"/>
      <c r="LYM203" s="78"/>
      <c r="LYN203" s="78"/>
      <c r="LYO203" s="78"/>
      <c r="LYP203" s="78"/>
      <c r="LYQ203" s="78"/>
      <c r="LYR203" s="78"/>
      <c r="LYS203" s="78"/>
      <c r="LYT203" s="78"/>
      <c r="LYU203" s="78"/>
      <c r="LYV203" s="78"/>
      <c r="LYW203" s="78"/>
      <c r="LYX203" s="78"/>
      <c r="LYY203" s="78"/>
      <c r="LYZ203" s="78"/>
      <c r="LZA203" s="78"/>
      <c r="LZB203" s="78"/>
      <c r="LZC203" s="78"/>
      <c r="LZD203" s="78"/>
      <c r="LZE203" s="78"/>
      <c r="LZF203" s="78"/>
      <c r="LZG203" s="78"/>
      <c r="LZH203" s="78"/>
      <c r="LZI203" s="78"/>
      <c r="LZJ203" s="78"/>
      <c r="LZK203" s="78"/>
      <c r="LZL203" s="78"/>
      <c r="LZM203" s="78"/>
      <c r="LZN203" s="78"/>
      <c r="LZO203" s="78"/>
      <c r="LZP203" s="78"/>
      <c r="LZQ203" s="78"/>
      <c r="LZR203" s="78"/>
      <c r="LZS203" s="78"/>
      <c r="LZT203" s="78"/>
      <c r="LZU203" s="78"/>
      <c r="LZV203" s="78"/>
      <c r="LZW203" s="78"/>
      <c r="LZX203" s="78"/>
      <c r="LZY203" s="78"/>
      <c r="LZZ203" s="78"/>
      <c r="MAA203" s="78"/>
      <c r="MAB203" s="78"/>
      <c r="MAC203" s="78"/>
      <c r="MAD203" s="78"/>
      <c r="MAE203" s="78"/>
      <c r="MAF203" s="78"/>
      <c r="MAG203" s="78"/>
      <c r="MAH203" s="78"/>
      <c r="MAI203" s="78"/>
      <c r="MAJ203" s="78"/>
      <c r="MAK203" s="78"/>
      <c r="MAL203" s="78"/>
      <c r="MAM203" s="78"/>
      <c r="MAN203" s="78"/>
      <c r="MAO203" s="78"/>
      <c r="MAP203" s="78"/>
      <c r="MAQ203" s="78"/>
      <c r="MAR203" s="78"/>
      <c r="MAS203" s="78"/>
      <c r="MAT203" s="78"/>
      <c r="MAU203" s="78"/>
      <c r="MAV203" s="78"/>
      <c r="MAW203" s="78"/>
      <c r="MAX203" s="78"/>
      <c r="MAY203" s="78"/>
      <c r="MAZ203" s="78"/>
      <c r="MBA203" s="78"/>
      <c r="MBB203" s="78"/>
      <c r="MBC203" s="78"/>
      <c r="MBD203" s="78"/>
      <c r="MBE203" s="78"/>
      <c r="MBF203" s="78"/>
      <c r="MBG203" s="78"/>
      <c r="MBH203" s="78"/>
      <c r="MBI203" s="78"/>
      <c r="MBJ203" s="78"/>
      <c r="MBK203" s="78"/>
      <c r="MBL203" s="78"/>
      <c r="MBM203" s="78"/>
      <c r="MBN203" s="78"/>
      <c r="MBO203" s="78"/>
      <c r="MBP203" s="78"/>
      <c r="MBQ203" s="78"/>
      <c r="MBR203" s="78"/>
      <c r="MBS203" s="78"/>
      <c r="MBT203" s="78"/>
      <c r="MBU203" s="78"/>
      <c r="MBV203" s="78"/>
      <c r="MBW203" s="78"/>
      <c r="MBX203" s="78"/>
      <c r="MBY203" s="78"/>
      <c r="MBZ203" s="78"/>
      <c r="MCA203" s="78"/>
      <c r="MCB203" s="78"/>
      <c r="MCC203" s="78"/>
      <c r="MCD203" s="78"/>
      <c r="MCE203" s="78"/>
      <c r="MCF203" s="78"/>
      <c r="MCG203" s="78"/>
      <c r="MCH203" s="78"/>
      <c r="MCI203" s="78"/>
      <c r="MCJ203" s="78"/>
      <c r="MCK203" s="78"/>
      <c r="MCL203" s="78"/>
      <c r="MCM203" s="78"/>
      <c r="MCN203" s="78"/>
      <c r="MCO203" s="78"/>
      <c r="MCP203" s="78"/>
      <c r="MCQ203" s="78"/>
      <c r="MCR203" s="78"/>
      <c r="MCS203" s="78"/>
      <c r="MCT203" s="78"/>
      <c r="MCU203" s="78"/>
      <c r="MCV203" s="78"/>
      <c r="MCW203" s="78"/>
      <c r="MCX203" s="78"/>
      <c r="MCY203" s="78"/>
      <c r="MCZ203" s="78"/>
      <c r="MDA203" s="78"/>
      <c r="MDB203" s="78"/>
      <c r="MDC203" s="78"/>
      <c r="MDD203" s="78"/>
      <c r="MDE203" s="78"/>
      <c r="MDF203" s="78"/>
      <c r="MDG203" s="78"/>
      <c r="MDH203" s="78"/>
      <c r="MDI203" s="78"/>
      <c r="MDJ203" s="78"/>
      <c r="MDK203" s="78"/>
      <c r="MDL203" s="78"/>
      <c r="MDM203" s="78"/>
      <c r="MDN203" s="78"/>
      <c r="MDO203" s="78"/>
      <c r="MDP203" s="78"/>
      <c r="MDQ203" s="78"/>
      <c r="MDR203" s="78"/>
      <c r="MDS203" s="78"/>
      <c r="MDT203" s="78"/>
      <c r="MDU203" s="78"/>
      <c r="MDV203" s="78"/>
      <c r="MDW203" s="78"/>
      <c r="MDX203" s="78"/>
      <c r="MDY203" s="78"/>
      <c r="MDZ203" s="78"/>
      <c r="MEA203" s="78"/>
      <c r="MEB203" s="78"/>
      <c r="MEC203" s="78"/>
      <c r="MED203" s="78"/>
      <c r="MEE203" s="78"/>
      <c r="MEF203" s="78"/>
      <c r="MEG203" s="78"/>
      <c r="MEH203" s="78"/>
      <c r="MEI203" s="78"/>
      <c r="MEJ203" s="78"/>
      <c r="MEK203" s="78"/>
      <c r="MEL203" s="78"/>
      <c r="MEM203" s="78"/>
      <c r="MEN203" s="78"/>
      <c r="MEO203" s="78"/>
      <c r="MEP203" s="78"/>
      <c r="MEQ203" s="78"/>
      <c r="MER203" s="78"/>
      <c r="MES203" s="78"/>
      <c r="MET203" s="78"/>
      <c r="MEU203" s="78"/>
      <c r="MEV203" s="78"/>
      <c r="MEW203" s="78"/>
      <c r="MEX203" s="78"/>
      <c r="MEY203" s="78"/>
      <c r="MEZ203" s="78"/>
      <c r="MFA203" s="78"/>
      <c r="MFB203" s="78"/>
      <c r="MFC203" s="78"/>
      <c r="MFD203" s="78"/>
      <c r="MFE203" s="78"/>
      <c r="MFF203" s="78"/>
      <c r="MFG203" s="78"/>
      <c r="MFH203" s="78"/>
      <c r="MFI203" s="78"/>
      <c r="MFJ203" s="78"/>
      <c r="MFK203" s="78"/>
      <c r="MFL203" s="78"/>
      <c r="MFM203" s="78"/>
      <c r="MFN203" s="78"/>
      <c r="MFO203" s="78"/>
      <c r="MFP203" s="78"/>
      <c r="MFQ203" s="78"/>
      <c r="MFR203" s="78"/>
      <c r="MFS203" s="78"/>
      <c r="MFT203" s="78"/>
      <c r="MFU203" s="78"/>
      <c r="MFV203" s="78"/>
      <c r="MFW203" s="78"/>
      <c r="MFX203" s="78"/>
      <c r="MFY203" s="78"/>
      <c r="MFZ203" s="78"/>
      <c r="MGA203" s="78"/>
      <c r="MGB203" s="78"/>
      <c r="MGC203" s="78"/>
      <c r="MGD203" s="78"/>
      <c r="MGE203" s="78"/>
      <c r="MGF203" s="78"/>
      <c r="MGG203" s="78"/>
      <c r="MGH203" s="78"/>
      <c r="MGI203" s="78"/>
      <c r="MGJ203" s="78"/>
      <c r="MGK203" s="78"/>
      <c r="MGL203" s="78"/>
      <c r="MGM203" s="78"/>
      <c r="MGN203" s="78"/>
      <c r="MGO203" s="78"/>
      <c r="MGP203" s="78"/>
      <c r="MGQ203" s="78"/>
      <c r="MGR203" s="78"/>
      <c r="MGS203" s="78"/>
      <c r="MGT203" s="78"/>
      <c r="MGU203" s="78"/>
      <c r="MGV203" s="78"/>
      <c r="MGW203" s="78"/>
      <c r="MGX203" s="78"/>
      <c r="MGY203" s="78"/>
      <c r="MGZ203" s="78"/>
      <c r="MHA203" s="78"/>
      <c r="MHB203" s="78"/>
      <c r="MHC203" s="78"/>
      <c r="MHD203" s="78"/>
      <c r="MHE203" s="78"/>
      <c r="MHF203" s="78"/>
      <c r="MHG203" s="78"/>
      <c r="MHH203" s="78"/>
      <c r="MHI203" s="78"/>
      <c r="MHJ203" s="78"/>
      <c r="MHK203" s="78"/>
      <c r="MHL203" s="78"/>
      <c r="MHM203" s="78"/>
      <c r="MHN203" s="78"/>
      <c r="MHO203" s="78"/>
      <c r="MHP203" s="78"/>
      <c r="MHQ203" s="78"/>
      <c r="MHR203" s="78"/>
      <c r="MHS203" s="78"/>
      <c r="MHT203" s="78"/>
      <c r="MHU203" s="78"/>
      <c r="MHV203" s="78"/>
      <c r="MHW203" s="78"/>
      <c r="MHX203" s="78"/>
      <c r="MHY203" s="78"/>
      <c r="MHZ203" s="78"/>
      <c r="MIA203" s="78"/>
      <c r="MIB203" s="78"/>
      <c r="MIC203" s="78"/>
      <c r="MID203" s="78"/>
      <c r="MIE203" s="78"/>
      <c r="MIF203" s="78"/>
      <c r="MIG203" s="78"/>
      <c r="MIH203" s="78"/>
      <c r="MII203" s="78"/>
      <c r="MIJ203" s="78"/>
      <c r="MIK203" s="78"/>
      <c r="MIL203" s="78"/>
      <c r="MIM203" s="78"/>
      <c r="MIN203" s="78"/>
      <c r="MIO203" s="78"/>
      <c r="MIP203" s="78"/>
      <c r="MIQ203" s="78"/>
      <c r="MIR203" s="78"/>
      <c r="MIS203" s="78"/>
      <c r="MIT203" s="78"/>
      <c r="MIU203" s="78"/>
      <c r="MIV203" s="78"/>
      <c r="MIW203" s="78"/>
      <c r="MIX203" s="78"/>
      <c r="MIY203" s="78"/>
      <c r="MIZ203" s="78"/>
      <c r="MJA203" s="78"/>
      <c r="MJB203" s="78"/>
      <c r="MJC203" s="78"/>
      <c r="MJD203" s="78"/>
      <c r="MJE203" s="78"/>
      <c r="MJF203" s="78"/>
      <c r="MJG203" s="78"/>
      <c r="MJH203" s="78"/>
      <c r="MJI203" s="78"/>
      <c r="MJJ203" s="78"/>
      <c r="MJK203" s="78"/>
      <c r="MJL203" s="78"/>
      <c r="MJM203" s="78"/>
      <c r="MJN203" s="78"/>
      <c r="MJO203" s="78"/>
      <c r="MJP203" s="78"/>
      <c r="MJQ203" s="78"/>
      <c r="MJR203" s="78"/>
      <c r="MJS203" s="78"/>
      <c r="MJT203" s="78"/>
      <c r="MJU203" s="78"/>
      <c r="MJV203" s="78"/>
      <c r="MJW203" s="78"/>
      <c r="MJX203" s="78"/>
      <c r="MJY203" s="78"/>
      <c r="MJZ203" s="78"/>
      <c r="MKA203" s="78"/>
      <c r="MKB203" s="78"/>
      <c r="MKC203" s="78"/>
      <c r="MKD203" s="78"/>
      <c r="MKE203" s="78"/>
      <c r="MKF203" s="78"/>
      <c r="MKG203" s="78"/>
      <c r="MKH203" s="78"/>
      <c r="MKI203" s="78"/>
      <c r="MKJ203" s="78"/>
      <c r="MKK203" s="78"/>
      <c r="MKL203" s="78"/>
      <c r="MKM203" s="78"/>
      <c r="MKN203" s="78"/>
      <c r="MKO203" s="78"/>
      <c r="MKP203" s="78"/>
      <c r="MKQ203" s="78"/>
      <c r="MKR203" s="78"/>
      <c r="MKS203" s="78"/>
      <c r="MKT203" s="78"/>
      <c r="MKU203" s="78"/>
      <c r="MKV203" s="78"/>
      <c r="MKW203" s="78"/>
      <c r="MKX203" s="78"/>
      <c r="MKY203" s="78"/>
      <c r="MKZ203" s="78"/>
      <c r="MLA203" s="78"/>
      <c r="MLB203" s="78"/>
      <c r="MLC203" s="78"/>
      <c r="MLD203" s="78"/>
      <c r="MLE203" s="78"/>
      <c r="MLF203" s="78"/>
      <c r="MLG203" s="78"/>
      <c r="MLH203" s="78"/>
      <c r="MLI203" s="78"/>
      <c r="MLJ203" s="78"/>
      <c r="MLK203" s="78"/>
      <c r="MLL203" s="78"/>
      <c r="MLM203" s="78"/>
      <c r="MLN203" s="78"/>
      <c r="MLO203" s="78"/>
      <c r="MLP203" s="78"/>
      <c r="MLQ203" s="78"/>
      <c r="MLR203" s="78"/>
      <c r="MLS203" s="78"/>
      <c r="MLT203" s="78"/>
      <c r="MLU203" s="78"/>
      <c r="MLV203" s="78"/>
      <c r="MLW203" s="78"/>
      <c r="MLX203" s="78"/>
      <c r="MLY203" s="78"/>
      <c r="MLZ203" s="78"/>
      <c r="MMA203" s="78"/>
      <c r="MMB203" s="78"/>
      <c r="MMC203" s="78"/>
      <c r="MMD203" s="78"/>
      <c r="MME203" s="78"/>
      <c r="MMF203" s="78"/>
      <c r="MMG203" s="78"/>
      <c r="MMH203" s="78"/>
      <c r="MMI203" s="78"/>
      <c r="MMJ203" s="78"/>
      <c r="MMK203" s="78"/>
      <c r="MML203" s="78"/>
      <c r="MMM203" s="78"/>
      <c r="MMN203" s="78"/>
      <c r="MMO203" s="78"/>
      <c r="MMP203" s="78"/>
      <c r="MMQ203" s="78"/>
      <c r="MMR203" s="78"/>
      <c r="MMS203" s="78"/>
      <c r="MMT203" s="78"/>
      <c r="MMU203" s="78"/>
      <c r="MMV203" s="78"/>
      <c r="MMW203" s="78"/>
      <c r="MMX203" s="78"/>
      <c r="MMY203" s="78"/>
      <c r="MMZ203" s="78"/>
      <c r="MNA203" s="78"/>
      <c r="MNB203" s="78"/>
      <c r="MNC203" s="78"/>
      <c r="MND203" s="78"/>
      <c r="MNE203" s="78"/>
      <c r="MNF203" s="78"/>
      <c r="MNG203" s="78"/>
      <c r="MNH203" s="78"/>
      <c r="MNI203" s="78"/>
      <c r="MNJ203" s="78"/>
      <c r="MNK203" s="78"/>
      <c r="MNL203" s="78"/>
      <c r="MNM203" s="78"/>
      <c r="MNN203" s="78"/>
      <c r="MNO203" s="78"/>
      <c r="MNP203" s="78"/>
      <c r="MNQ203" s="78"/>
      <c r="MNR203" s="78"/>
      <c r="MNS203" s="78"/>
      <c r="MNT203" s="78"/>
      <c r="MNU203" s="78"/>
      <c r="MNV203" s="78"/>
      <c r="MNW203" s="78"/>
      <c r="MNX203" s="78"/>
      <c r="MNY203" s="78"/>
      <c r="MNZ203" s="78"/>
      <c r="MOA203" s="78"/>
      <c r="MOB203" s="78"/>
      <c r="MOC203" s="78"/>
      <c r="MOD203" s="78"/>
      <c r="MOE203" s="78"/>
      <c r="MOF203" s="78"/>
      <c r="MOG203" s="78"/>
      <c r="MOH203" s="78"/>
      <c r="MOI203" s="78"/>
      <c r="MOJ203" s="78"/>
      <c r="MOK203" s="78"/>
      <c r="MOL203" s="78"/>
      <c r="MOM203" s="78"/>
      <c r="MON203" s="78"/>
      <c r="MOO203" s="78"/>
      <c r="MOP203" s="78"/>
      <c r="MOQ203" s="78"/>
      <c r="MOR203" s="78"/>
      <c r="MOS203" s="78"/>
      <c r="MOT203" s="78"/>
      <c r="MOU203" s="78"/>
      <c r="MOV203" s="78"/>
      <c r="MOW203" s="78"/>
      <c r="MOX203" s="78"/>
      <c r="MOY203" s="78"/>
      <c r="MOZ203" s="78"/>
      <c r="MPA203" s="78"/>
      <c r="MPB203" s="78"/>
      <c r="MPC203" s="78"/>
      <c r="MPD203" s="78"/>
      <c r="MPE203" s="78"/>
      <c r="MPF203" s="78"/>
      <c r="MPG203" s="78"/>
      <c r="MPH203" s="78"/>
      <c r="MPI203" s="78"/>
      <c r="MPJ203" s="78"/>
      <c r="MPK203" s="78"/>
      <c r="MPL203" s="78"/>
      <c r="MPM203" s="78"/>
      <c r="MPN203" s="78"/>
      <c r="MPO203" s="78"/>
      <c r="MPP203" s="78"/>
      <c r="MPQ203" s="78"/>
      <c r="MPR203" s="78"/>
      <c r="MPS203" s="78"/>
      <c r="MPT203" s="78"/>
      <c r="MPU203" s="78"/>
      <c r="MPV203" s="78"/>
      <c r="MPW203" s="78"/>
      <c r="MPX203" s="78"/>
      <c r="MPY203" s="78"/>
      <c r="MPZ203" s="78"/>
      <c r="MQA203" s="78"/>
      <c r="MQB203" s="78"/>
      <c r="MQC203" s="78"/>
      <c r="MQD203" s="78"/>
      <c r="MQE203" s="78"/>
      <c r="MQF203" s="78"/>
      <c r="MQG203" s="78"/>
      <c r="MQH203" s="78"/>
      <c r="MQI203" s="78"/>
      <c r="MQJ203" s="78"/>
      <c r="MQK203" s="78"/>
      <c r="MQL203" s="78"/>
      <c r="MQM203" s="78"/>
      <c r="MQN203" s="78"/>
      <c r="MQO203" s="78"/>
      <c r="MQP203" s="78"/>
      <c r="MQQ203" s="78"/>
      <c r="MQR203" s="78"/>
      <c r="MQS203" s="78"/>
      <c r="MQT203" s="78"/>
      <c r="MQU203" s="78"/>
      <c r="MQV203" s="78"/>
      <c r="MQW203" s="78"/>
      <c r="MQX203" s="78"/>
      <c r="MQY203" s="78"/>
      <c r="MQZ203" s="78"/>
      <c r="MRA203" s="78"/>
      <c r="MRB203" s="78"/>
      <c r="MRC203" s="78"/>
      <c r="MRD203" s="78"/>
      <c r="MRE203" s="78"/>
      <c r="MRF203" s="78"/>
      <c r="MRG203" s="78"/>
      <c r="MRH203" s="78"/>
      <c r="MRI203" s="78"/>
      <c r="MRJ203" s="78"/>
      <c r="MRK203" s="78"/>
      <c r="MRL203" s="78"/>
      <c r="MRM203" s="78"/>
      <c r="MRN203" s="78"/>
      <c r="MRO203" s="78"/>
      <c r="MRP203" s="78"/>
      <c r="MRQ203" s="78"/>
      <c r="MRR203" s="78"/>
      <c r="MRS203" s="78"/>
      <c r="MRT203" s="78"/>
      <c r="MRU203" s="78"/>
      <c r="MRV203" s="78"/>
      <c r="MRW203" s="78"/>
      <c r="MRX203" s="78"/>
      <c r="MRY203" s="78"/>
      <c r="MRZ203" s="78"/>
      <c r="MSA203" s="78"/>
      <c r="MSB203" s="78"/>
      <c r="MSC203" s="78"/>
      <c r="MSD203" s="78"/>
      <c r="MSE203" s="78"/>
      <c r="MSF203" s="78"/>
      <c r="MSG203" s="78"/>
      <c r="MSH203" s="78"/>
      <c r="MSI203" s="78"/>
      <c r="MSJ203" s="78"/>
      <c r="MSK203" s="78"/>
      <c r="MSL203" s="78"/>
      <c r="MSM203" s="78"/>
      <c r="MSN203" s="78"/>
      <c r="MSO203" s="78"/>
      <c r="MSP203" s="78"/>
      <c r="MSQ203" s="78"/>
      <c r="MSR203" s="78"/>
      <c r="MSS203" s="78"/>
      <c r="MST203" s="78"/>
      <c r="MSU203" s="78"/>
      <c r="MSV203" s="78"/>
      <c r="MSW203" s="78"/>
      <c r="MSX203" s="78"/>
      <c r="MSY203" s="78"/>
      <c r="MSZ203" s="78"/>
      <c r="MTA203" s="78"/>
      <c r="MTB203" s="78"/>
      <c r="MTC203" s="78"/>
      <c r="MTD203" s="78"/>
      <c r="MTE203" s="78"/>
      <c r="MTF203" s="78"/>
      <c r="MTG203" s="78"/>
      <c r="MTH203" s="78"/>
      <c r="MTI203" s="78"/>
      <c r="MTJ203" s="78"/>
      <c r="MTK203" s="78"/>
      <c r="MTL203" s="78"/>
      <c r="MTM203" s="78"/>
      <c r="MTN203" s="78"/>
      <c r="MTO203" s="78"/>
      <c r="MTP203" s="78"/>
      <c r="MTQ203" s="78"/>
      <c r="MTR203" s="78"/>
      <c r="MTS203" s="78"/>
      <c r="MTT203" s="78"/>
      <c r="MTU203" s="78"/>
      <c r="MTV203" s="78"/>
      <c r="MTW203" s="78"/>
      <c r="MTX203" s="78"/>
      <c r="MTY203" s="78"/>
      <c r="MTZ203" s="78"/>
      <c r="MUA203" s="78"/>
      <c r="MUB203" s="78"/>
      <c r="MUC203" s="78"/>
      <c r="MUD203" s="78"/>
      <c r="MUE203" s="78"/>
      <c r="MUF203" s="78"/>
      <c r="MUG203" s="78"/>
      <c r="MUH203" s="78"/>
      <c r="MUI203" s="78"/>
      <c r="MUJ203" s="78"/>
      <c r="MUK203" s="78"/>
      <c r="MUL203" s="78"/>
      <c r="MUM203" s="78"/>
      <c r="MUN203" s="78"/>
      <c r="MUO203" s="78"/>
      <c r="MUP203" s="78"/>
      <c r="MUQ203" s="78"/>
      <c r="MUR203" s="78"/>
      <c r="MUS203" s="78"/>
      <c r="MUT203" s="78"/>
      <c r="MUU203" s="78"/>
      <c r="MUV203" s="78"/>
      <c r="MUW203" s="78"/>
      <c r="MUX203" s="78"/>
      <c r="MUY203" s="78"/>
      <c r="MUZ203" s="78"/>
      <c r="MVA203" s="78"/>
      <c r="MVB203" s="78"/>
      <c r="MVC203" s="78"/>
      <c r="MVD203" s="78"/>
      <c r="MVE203" s="78"/>
      <c r="MVF203" s="78"/>
      <c r="MVG203" s="78"/>
      <c r="MVH203" s="78"/>
      <c r="MVI203" s="78"/>
      <c r="MVJ203" s="78"/>
      <c r="MVK203" s="78"/>
      <c r="MVL203" s="78"/>
      <c r="MVM203" s="78"/>
      <c r="MVN203" s="78"/>
      <c r="MVO203" s="78"/>
      <c r="MVP203" s="78"/>
      <c r="MVQ203" s="78"/>
      <c r="MVR203" s="78"/>
      <c r="MVS203" s="78"/>
      <c r="MVT203" s="78"/>
      <c r="MVU203" s="78"/>
      <c r="MVV203" s="78"/>
      <c r="MVW203" s="78"/>
      <c r="MVX203" s="78"/>
      <c r="MVY203" s="78"/>
      <c r="MVZ203" s="78"/>
      <c r="MWA203" s="78"/>
      <c r="MWB203" s="78"/>
      <c r="MWC203" s="78"/>
      <c r="MWD203" s="78"/>
      <c r="MWE203" s="78"/>
      <c r="MWF203" s="78"/>
      <c r="MWG203" s="78"/>
      <c r="MWH203" s="78"/>
      <c r="MWI203" s="78"/>
      <c r="MWJ203" s="78"/>
      <c r="MWK203" s="78"/>
      <c r="MWL203" s="78"/>
      <c r="MWM203" s="78"/>
      <c r="MWN203" s="78"/>
      <c r="MWO203" s="78"/>
      <c r="MWP203" s="78"/>
      <c r="MWQ203" s="78"/>
      <c r="MWR203" s="78"/>
      <c r="MWS203" s="78"/>
      <c r="MWT203" s="78"/>
      <c r="MWU203" s="78"/>
      <c r="MWV203" s="78"/>
      <c r="MWW203" s="78"/>
      <c r="MWX203" s="78"/>
      <c r="MWY203" s="78"/>
      <c r="MWZ203" s="78"/>
      <c r="MXA203" s="78"/>
      <c r="MXB203" s="78"/>
      <c r="MXC203" s="78"/>
      <c r="MXD203" s="78"/>
      <c r="MXE203" s="78"/>
      <c r="MXF203" s="78"/>
      <c r="MXG203" s="78"/>
      <c r="MXH203" s="78"/>
      <c r="MXI203" s="78"/>
      <c r="MXJ203" s="78"/>
      <c r="MXK203" s="78"/>
      <c r="MXL203" s="78"/>
      <c r="MXM203" s="78"/>
      <c r="MXN203" s="78"/>
      <c r="MXO203" s="78"/>
      <c r="MXP203" s="78"/>
      <c r="MXQ203" s="78"/>
      <c r="MXR203" s="78"/>
      <c r="MXS203" s="78"/>
      <c r="MXT203" s="78"/>
      <c r="MXU203" s="78"/>
      <c r="MXV203" s="78"/>
      <c r="MXW203" s="78"/>
      <c r="MXX203" s="78"/>
      <c r="MXY203" s="78"/>
      <c r="MXZ203" s="78"/>
      <c r="MYA203" s="78"/>
      <c r="MYB203" s="78"/>
      <c r="MYC203" s="78"/>
      <c r="MYD203" s="78"/>
      <c r="MYE203" s="78"/>
      <c r="MYF203" s="78"/>
      <c r="MYG203" s="78"/>
      <c r="MYH203" s="78"/>
      <c r="MYI203" s="78"/>
      <c r="MYJ203" s="78"/>
      <c r="MYK203" s="78"/>
      <c r="MYL203" s="78"/>
      <c r="MYM203" s="78"/>
      <c r="MYN203" s="78"/>
      <c r="MYO203" s="78"/>
      <c r="MYP203" s="78"/>
      <c r="MYQ203" s="78"/>
      <c r="MYR203" s="78"/>
      <c r="MYS203" s="78"/>
      <c r="MYT203" s="78"/>
      <c r="MYU203" s="78"/>
      <c r="MYV203" s="78"/>
      <c r="MYW203" s="78"/>
      <c r="MYX203" s="78"/>
      <c r="MYY203" s="78"/>
      <c r="MYZ203" s="78"/>
      <c r="MZA203" s="78"/>
      <c r="MZB203" s="78"/>
      <c r="MZC203" s="78"/>
      <c r="MZD203" s="78"/>
      <c r="MZE203" s="78"/>
      <c r="MZF203" s="78"/>
      <c r="MZG203" s="78"/>
      <c r="MZH203" s="78"/>
      <c r="MZI203" s="78"/>
      <c r="MZJ203" s="78"/>
      <c r="MZK203" s="78"/>
      <c r="MZL203" s="78"/>
      <c r="MZM203" s="78"/>
      <c r="MZN203" s="78"/>
      <c r="MZO203" s="78"/>
      <c r="MZP203" s="78"/>
      <c r="MZQ203" s="78"/>
      <c r="MZR203" s="78"/>
      <c r="MZS203" s="78"/>
      <c r="MZT203" s="78"/>
      <c r="MZU203" s="78"/>
      <c r="MZV203" s="78"/>
      <c r="MZW203" s="78"/>
      <c r="MZX203" s="78"/>
      <c r="MZY203" s="78"/>
      <c r="MZZ203" s="78"/>
      <c r="NAA203" s="78"/>
      <c r="NAB203" s="78"/>
      <c r="NAC203" s="78"/>
      <c r="NAD203" s="78"/>
      <c r="NAE203" s="78"/>
      <c r="NAF203" s="78"/>
      <c r="NAG203" s="78"/>
      <c r="NAH203" s="78"/>
      <c r="NAI203" s="78"/>
      <c r="NAJ203" s="78"/>
      <c r="NAK203" s="78"/>
      <c r="NAL203" s="78"/>
      <c r="NAM203" s="78"/>
      <c r="NAN203" s="78"/>
      <c r="NAO203" s="78"/>
      <c r="NAP203" s="78"/>
      <c r="NAQ203" s="78"/>
      <c r="NAR203" s="78"/>
      <c r="NAS203" s="78"/>
      <c r="NAT203" s="78"/>
      <c r="NAU203" s="78"/>
      <c r="NAV203" s="78"/>
      <c r="NAW203" s="78"/>
      <c r="NAX203" s="78"/>
      <c r="NAY203" s="78"/>
      <c r="NAZ203" s="78"/>
      <c r="NBA203" s="78"/>
      <c r="NBB203" s="78"/>
      <c r="NBC203" s="78"/>
      <c r="NBD203" s="78"/>
      <c r="NBE203" s="78"/>
      <c r="NBF203" s="78"/>
      <c r="NBG203" s="78"/>
      <c r="NBH203" s="78"/>
      <c r="NBI203" s="78"/>
      <c r="NBJ203" s="78"/>
      <c r="NBK203" s="78"/>
      <c r="NBL203" s="78"/>
      <c r="NBM203" s="78"/>
      <c r="NBN203" s="78"/>
      <c r="NBO203" s="78"/>
      <c r="NBP203" s="78"/>
      <c r="NBQ203" s="78"/>
      <c r="NBR203" s="78"/>
      <c r="NBS203" s="78"/>
      <c r="NBT203" s="78"/>
      <c r="NBU203" s="78"/>
      <c r="NBV203" s="78"/>
      <c r="NBW203" s="78"/>
      <c r="NBX203" s="78"/>
      <c r="NBY203" s="78"/>
      <c r="NBZ203" s="78"/>
      <c r="NCA203" s="78"/>
      <c r="NCB203" s="78"/>
      <c r="NCC203" s="78"/>
      <c r="NCD203" s="78"/>
      <c r="NCE203" s="78"/>
      <c r="NCF203" s="78"/>
      <c r="NCG203" s="78"/>
      <c r="NCH203" s="78"/>
      <c r="NCI203" s="78"/>
      <c r="NCJ203" s="78"/>
      <c r="NCK203" s="78"/>
      <c r="NCL203" s="78"/>
      <c r="NCM203" s="78"/>
      <c r="NCN203" s="78"/>
      <c r="NCO203" s="78"/>
      <c r="NCP203" s="78"/>
      <c r="NCQ203" s="78"/>
      <c r="NCR203" s="78"/>
      <c r="NCS203" s="78"/>
      <c r="NCT203" s="78"/>
      <c r="NCU203" s="78"/>
      <c r="NCV203" s="78"/>
      <c r="NCW203" s="78"/>
      <c r="NCX203" s="78"/>
      <c r="NCY203" s="78"/>
      <c r="NCZ203" s="78"/>
      <c r="NDA203" s="78"/>
      <c r="NDB203" s="78"/>
      <c r="NDC203" s="78"/>
      <c r="NDD203" s="78"/>
      <c r="NDE203" s="78"/>
      <c r="NDF203" s="78"/>
      <c r="NDG203" s="78"/>
      <c r="NDH203" s="78"/>
      <c r="NDI203" s="78"/>
      <c r="NDJ203" s="78"/>
      <c r="NDK203" s="78"/>
      <c r="NDL203" s="78"/>
      <c r="NDM203" s="78"/>
      <c r="NDN203" s="78"/>
      <c r="NDO203" s="78"/>
      <c r="NDP203" s="78"/>
      <c r="NDQ203" s="78"/>
      <c r="NDR203" s="78"/>
      <c r="NDS203" s="78"/>
      <c r="NDT203" s="78"/>
      <c r="NDU203" s="78"/>
      <c r="NDV203" s="78"/>
      <c r="NDW203" s="78"/>
      <c r="NDX203" s="78"/>
      <c r="NDY203" s="78"/>
      <c r="NDZ203" s="78"/>
      <c r="NEA203" s="78"/>
      <c r="NEB203" s="78"/>
      <c r="NEC203" s="78"/>
      <c r="NED203" s="78"/>
      <c r="NEE203" s="78"/>
      <c r="NEF203" s="78"/>
      <c r="NEG203" s="78"/>
      <c r="NEH203" s="78"/>
      <c r="NEI203" s="78"/>
      <c r="NEJ203" s="78"/>
      <c r="NEK203" s="78"/>
      <c r="NEL203" s="78"/>
      <c r="NEM203" s="78"/>
      <c r="NEN203" s="78"/>
      <c r="NEO203" s="78"/>
      <c r="NEP203" s="78"/>
      <c r="NEQ203" s="78"/>
      <c r="NER203" s="78"/>
      <c r="NES203" s="78"/>
      <c r="NET203" s="78"/>
      <c r="NEU203" s="78"/>
      <c r="NEV203" s="78"/>
      <c r="NEW203" s="78"/>
      <c r="NEX203" s="78"/>
      <c r="NEY203" s="78"/>
      <c r="NEZ203" s="78"/>
      <c r="NFA203" s="78"/>
      <c r="NFB203" s="78"/>
      <c r="NFC203" s="78"/>
      <c r="NFD203" s="78"/>
      <c r="NFE203" s="78"/>
      <c r="NFF203" s="78"/>
      <c r="NFG203" s="78"/>
      <c r="NFH203" s="78"/>
      <c r="NFI203" s="78"/>
      <c r="NFJ203" s="78"/>
      <c r="NFK203" s="78"/>
      <c r="NFL203" s="78"/>
      <c r="NFM203" s="78"/>
      <c r="NFN203" s="78"/>
      <c r="NFO203" s="78"/>
      <c r="NFP203" s="78"/>
      <c r="NFQ203" s="78"/>
      <c r="NFR203" s="78"/>
      <c r="NFS203" s="78"/>
      <c r="NFT203" s="78"/>
      <c r="NFU203" s="78"/>
      <c r="NFV203" s="78"/>
      <c r="NFW203" s="78"/>
      <c r="NFX203" s="78"/>
      <c r="NFY203" s="78"/>
      <c r="NFZ203" s="78"/>
      <c r="NGA203" s="78"/>
      <c r="NGB203" s="78"/>
      <c r="NGC203" s="78"/>
      <c r="NGD203" s="78"/>
      <c r="NGE203" s="78"/>
      <c r="NGF203" s="78"/>
      <c r="NGG203" s="78"/>
      <c r="NGH203" s="78"/>
      <c r="NGI203" s="78"/>
      <c r="NGJ203" s="78"/>
      <c r="NGK203" s="78"/>
      <c r="NGL203" s="78"/>
      <c r="NGM203" s="78"/>
      <c r="NGN203" s="78"/>
      <c r="NGO203" s="78"/>
      <c r="NGP203" s="78"/>
      <c r="NGQ203" s="78"/>
      <c r="NGR203" s="78"/>
      <c r="NGS203" s="78"/>
      <c r="NGT203" s="78"/>
      <c r="NGU203" s="78"/>
      <c r="NGV203" s="78"/>
      <c r="NGW203" s="78"/>
      <c r="NGX203" s="78"/>
      <c r="NGY203" s="78"/>
      <c r="NGZ203" s="78"/>
      <c r="NHA203" s="78"/>
      <c r="NHB203" s="78"/>
      <c r="NHC203" s="78"/>
      <c r="NHD203" s="78"/>
      <c r="NHE203" s="78"/>
      <c r="NHF203" s="78"/>
      <c r="NHG203" s="78"/>
      <c r="NHH203" s="78"/>
      <c r="NHI203" s="78"/>
      <c r="NHJ203" s="78"/>
      <c r="NHK203" s="78"/>
      <c r="NHL203" s="78"/>
      <c r="NHM203" s="78"/>
      <c r="NHN203" s="78"/>
      <c r="NHO203" s="78"/>
      <c r="NHP203" s="78"/>
      <c r="NHQ203" s="78"/>
      <c r="NHR203" s="78"/>
      <c r="NHS203" s="78"/>
      <c r="NHT203" s="78"/>
      <c r="NHU203" s="78"/>
      <c r="NHV203" s="78"/>
      <c r="NHW203" s="78"/>
      <c r="NHX203" s="78"/>
      <c r="NHY203" s="78"/>
      <c r="NHZ203" s="78"/>
      <c r="NIA203" s="78"/>
      <c r="NIB203" s="78"/>
      <c r="NIC203" s="78"/>
      <c r="NID203" s="78"/>
      <c r="NIE203" s="78"/>
      <c r="NIF203" s="78"/>
      <c r="NIG203" s="78"/>
      <c r="NIH203" s="78"/>
      <c r="NII203" s="78"/>
      <c r="NIJ203" s="78"/>
      <c r="NIK203" s="78"/>
      <c r="NIL203" s="78"/>
      <c r="NIM203" s="78"/>
      <c r="NIN203" s="78"/>
      <c r="NIO203" s="78"/>
      <c r="NIP203" s="78"/>
      <c r="NIQ203" s="78"/>
      <c r="NIR203" s="78"/>
      <c r="NIS203" s="78"/>
      <c r="NIT203" s="78"/>
      <c r="NIU203" s="78"/>
      <c r="NIV203" s="78"/>
      <c r="NIW203" s="78"/>
      <c r="NIX203" s="78"/>
      <c r="NIY203" s="78"/>
      <c r="NIZ203" s="78"/>
      <c r="NJA203" s="78"/>
      <c r="NJB203" s="78"/>
      <c r="NJC203" s="78"/>
      <c r="NJD203" s="78"/>
      <c r="NJE203" s="78"/>
      <c r="NJF203" s="78"/>
      <c r="NJG203" s="78"/>
      <c r="NJH203" s="78"/>
      <c r="NJI203" s="78"/>
      <c r="NJJ203" s="78"/>
      <c r="NJK203" s="78"/>
      <c r="NJL203" s="78"/>
      <c r="NJM203" s="78"/>
      <c r="NJN203" s="78"/>
      <c r="NJO203" s="78"/>
      <c r="NJP203" s="78"/>
      <c r="NJQ203" s="78"/>
      <c r="NJR203" s="78"/>
      <c r="NJS203" s="78"/>
      <c r="NJT203" s="78"/>
      <c r="NJU203" s="78"/>
      <c r="NJV203" s="78"/>
      <c r="NJW203" s="78"/>
      <c r="NJX203" s="78"/>
      <c r="NJY203" s="78"/>
      <c r="NJZ203" s="78"/>
      <c r="NKA203" s="78"/>
      <c r="NKB203" s="78"/>
      <c r="NKC203" s="78"/>
      <c r="NKD203" s="78"/>
      <c r="NKE203" s="78"/>
      <c r="NKF203" s="78"/>
      <c r="NKG203" s="78"/>
      <c r="NKH203" s="78"/>
      <c r="NKI203" s="78"/>
      <c r="NKJ203" s="78"/>
      <c r="NKK203" s="78"/>
      <c r="NKL203" s="78"/>
      <c r="NKM203" s="78"/>
      <c r="NKN203" s="78"/>
      <c r="NKO203" s="78"/>
      <c r="NKP203" s="78"/>
      <c r="NKQ203" s="78"/>
      <c r="NKR203" s="78"/>
      <c r="NKS203" s="78"/>
      <c r="NKT203" s="78"/>
      <c r="NKU203" s="78"/>
      <c r="NKV203" s="78"/>
      <c r="NKW203" s="78"/>
      <c r="NKX203" s="78"/>
      <c r="NKY203" s="78"/>
      <c r="NKZ203" s="78"/>
      <c r="NLA203" s="78"/>
      <c r="NLB203" s="78"/>
      <c r="NLC203" s="78"/>
      <c r="NLD203" s="78"/>
      <c r="NLE203" s="78"/>
      <c r="NLF203" s="78"/>
      <c r="NLG203" s="78"/>
      <c r="NLH203" s="78"/>
      <c r="NLI203" s="78"/>
      <c r="NLJ203" s="78"/>
      <c r="NLK203" s="78"/>
      <c r="NLL203" s="78"/>
      <c r="NLM203" s="78"/>
      <c r="NLN203" s="78"/>
      <c r="NLO203" s="78"/>
      <c r="NLP203" s="78"/>
      <c r="NLQ203" s="78"/>
      <c r="NLR203" s="78"/>
      <c r="NLS203" s="78"/>
      <c r="NLT203" s="78"/>
      <c r="NLU203" s="78"/>
      <c r="NLV203" s="78"/>
      <c r="NLW203" s="78"/>
      <c r="NLX203" s="78"/>
      <c r="NLY203" s="78"/>
      <c r="NLZ203" s="78"/>
      <c r="NMA203" s="78"/>
      <c r="NMB203" s="78"/>
      <c r="NMC203" s="78"/>
      <c r="NMD203" s="78"/>
      <c r="NME203" s="78"/>
      <c r="NMF203" s="78"/>
      <c r="NMG203" s="78"/>
      <c r="NMH203" s="78"/>
      <c r="NMI203" s="78"/>
      <c r="NMJ203" s="78"/>
      <c r="NMK203" s="78"/>
      <c r="NML203" s="78"/>
      <c r="NMM203" s="78"/>
      <c r="NMN203" s="78"/>
      <c r="NMO203" s="78"/>
      <c r="NMP203" s="78"/>
      <c r="NMQ203" s="78"/>
      <c r="NMR203" s="78"/>
      <c r="NMS203" s="78"/>
      <c r="NMT203" s="78"/>
      <c r="NMU203" s="78"/>
      <c r="NMV203" s="78"/>
      <c r="NMW203" s="78"/>
      <c r="NMX203" s="78"/>
      <c r="NMY203" s="78"/>
      <c r="NMZ203" s="78"/>
      <c r="NNA203" s="78"/>
      <c r="NNB203" s="78"/>
      <c r="NNC203" s="78"/>
      <c r="NND203" s="78"/>
      <c r="NNE203" s="78"/>
      <c r="NNF203" s="78"/>
      <c r="NNG203" s="78"/>
      <c r="NNH203" s="78"/>
      <c r="NNI203" s="78"/>
      <c r="NNJ203" s="78"/>
      <c r="NNK203" s="78"/>
      <c r="NNL203" s="78"/>
      <c r="NNM203" s="78"/>
      <c r="NNN203" s="78"/>
      <c r="NNO203" s="78"/>
      <c r="NNP203" s="78"/>
      <c r="NNQ203" s="78"/>
      <c r="NNR203" s="78"/>
      <c r="NNS203" s="78"/>
      <c r="NNT203" s="78"/>
      <c r="NNU203" s="78"/>
      <c r="NNV203" s="78"/>
      <c r="NNW203" s="78"/>
      <c r="NNX203" s="78"/>
      <c r="NNY203" s="78"/>
      <c r="NNZ203" s="78"/>
      <c r="NOA203" s="78"/>
      <c r="NOB203" s="78"/>
      <c r="NOC203" s="78"/>
      <c r="NOD203" s="78"/>
      <c r="NOE203" s="78"/>
      <c r="NOF203" s="78"/>
      <c r="NOG203" s="78"/>
      <c r="NOH203" s="78"/>
      <c r="NOI203" s="78"/>
      <c r="NOJ203" s="78"/>
      <c r="NOK203" s="78"/>
      <c r="NOL203" s="78"/>
      <c r="NOM203" s="78"/>
      <c r="NON203" s="78"/>
      <c r="NOO203" s="78"/>
      <c r="NOP203" s="78"/>
      <c r="NOQ203" s="78"/>
      <c r="NOR203" s="78"/>
      <c r="NOS203" s="78"/>
      <c r="NOT203" s="78"/>
      <c r="NOU203" s="78"/>
      <c r="NOV203" s="78"/>
      <c r="NOW203" s="78"/>
      <c r="NOX203" s="78"/>
      <c r="NOY203" s="78"/>
      <c r="NOZ203" s="78"/>
      <c r="NPA203" s="78"/>
      <c r="NPB203" s="78"/>
      <c r="NPC203" s="78"/>
      <c r="NPD203" s="78"/>
      <c r="NPE203" s="78"/>
      <c r="NPF203" s="78"/>
      <c r="NPG203" s="78"/>
      <c r="NPH203" s="78"/>
      <c r="NPI203" s="78"/>
      <c r="NPJ203" s="78"/>
      <c r="NPK203" s="78"/>
      <c r="NPL203" s="78"/>
      <c r="NPM203" s="78"/>
      <c r="NPN203" s="78"/>
      <c r="NPO203" s="78"/>
      <c r="NPP203" s="78"/>
      <c r="NPQ203" s="78"/>
      <c r="NPR203" s="78"/>
      <c r="NPS203" s="78"/>
      <c r="NPT203" s="78"/>
      <c r="NPU203" s="78"/>
      <c r="NPV203" s="78"/>
      <c r="NPW203" s="78"/>
      <c r="NPX203" s="78"/>
      <c r="NPY203" s="78"/>
      <c r="NPZ203" s="78"/>
      <c r="NQA203" s="78"/>
      <c r="NQB203" s="78"/>
      <c r="NQC203" s="78"/>
      <c r="NQD203" s="78"/>
      <c r="NQE203" s="78"/>
      <c r="NQF203" s="78"/>
      <c r="NQG203" s="78"/>
      <c r="NQH203" s="78"/>
      <c r="NQI203" s="78"/>
      <c r="NQJ203" s="78"/>
      <c r="NQK203" s="78"/>
      <c r="NQL203" s="78"/>
      <c r="NQM203" s="78"/>
      <c r="NQN203" s="78"/>
      <c r="NQO203" s="78"/>
      <c r="NQP203" s="78"/>
      <c r="NQQ203" s="78"/>
      <c r="NQR203" s="78"/>
      <c r="NQS203" s="78"/>
      <c r="NQT203" s="78"/>
      <c r="NQU203" s="78"/>
      <c r="NQV203" s="78"/>
      <c r="NQW203" s="78"/>
      <c r="NQX203" s="78"/>
      <c r="NQY203" s="78"/>
      <c r="NQZ203" s="78"/>
      <c r="NRA203" s="78"/>
      <c r="NRB203" s="78"/>
      <c r="NRC203" s="78"/>
      <c r="NRD203" s="78"/>
      <c r="NRE203" s="78"/>
      <c r="NRF203" s="78"/>
      <c r="NRG203" s="78"/>
      <c r="NRH203" s="78"/>
      <c r="NRI203" s="78"/>
      <c r="NRJ203" s="78"/>
      <c r="NRK203" s="78"/>
      <c r="NRL203" s="78"/>
      <c r="NRM203" s="78"/>
      <c r="NRN203" s="78"/>
      <c r="NRO203" s="78"/>
      <c r="NRP203" s="78"/>
      <c r="NRQ203" s="78"/>
      <c r="NRR203" s="78"/>
      <c r="NRS203" s="78"/>
      <c r="NRT203" s="78"/>
      <c r="NRU203" s="78"/>
      <c r="NRV203" s="78"/>
      <c r="NRW203" s="78"/>
      <c r="NRX203" s="78"/>
      <c r="NRY203" s="78"/>
      <c r="NRZ203" s="78"/>
      <c r="NSA203" s="78"/>
      <c r="NSB203" s="78"/>
      <c r="NSC203" s="78"/>
      <c r="NSD203" s="78"/>
      <c r="NSE203" s="78"/>
      <c r="NSF203" s="78"/>
      <c r="NSG203" s="78"/>
      <c r="NSH203" s="78"/>
      <c r="NSI203" s="78"/>
      <c r="NSJ203" s="78"/>
      <c r="NSK203" s="78"/>
      <c r="NSL203" s="78"/>
      <c r="NSM203" s="78"/>
      <c r="NSN203" s="78"/>
      <c r="NSO203" s="78"/>
      <c r="NSP203" s="78"/>
      <c r="NSQ203" s="78"/>
      <c r="NSR203" s="78"/>
      <c r="NSS203" s="78"/>
      <c r="NST203" s="78"/>
      <c r="NSU203" s="78"/>
      <c r="NSV203" s="78"/>
      <c r="NSW203" s="78"/>
      <c r="NSX203" s="78"/>
      <c r="NSY203" s="78"/>
      <c r="NSZ203" s="78"/>
      <c r="NTA203" s="78"/>
      <c r="NTB203" s="78"/>
      <c r="NTC203" s="78"/>
      <c r="NTD203" s="78"/>
      <c r="NTE203" s="78"/>
      <c r="NTF203" s="78"/>
      <c r="NTG203" s="78"/>
      <c r="NTH203" s="78"/>
      <c r="NTI203" s="78"/>
      <c r="NTJ203" s="78"/>
      <c r="NTK203" s="78"/>
      <c r="NTL203" s="78"/>
      <c r="NTM203" s="78"/>
      <c r="NTN203" s="78"/>
      <c r="NTO203" s="78"/>
      <c r="NTP203" s="78"/>
      <c r="NTQ203" s="78"/>
      <c r="NTR203" s="78"/>
      <c r="NTS203" s="78"/>
      <c r="NTT203" s="78"/>
      <c r="NTU203" s="78"/>
      <c r="NTV203" s="78"/>
      <c r="NTW203" s="78"/>
      <c r="NTX203" s="78"/>
      <c r="NTY203" s="78"/>
      <c r="NTZ203" s="78"/>
      <c r="NUA203" s="78"/>
      <c r="NUB203" s="78"/>
      <c r="NUC203" s="78"/>
      <c r="NUD203" s="78"/>
      <c r="NUE203" s="78"/>
      <c r="NUF203" s="78"/>
      <c r="NUG203" s="78"/>
      <c r="NUH203" s="78"/>
      <c r="NUI203" s="78"/>
      <c r="NUJ203" s="78"/>
      <c r="NUK203" s="78"/>
      <c r="NUL203" s="78"/>
      <c r="NUM203" s="78"/>
      <c r="NUN203" s="78"/>
      <c r="NUO203" s="78"/>
      <c r="NUP203" s="78"/>
      <c r="NUQ203" s="78"/>
      <c r="NUR203" s="78"/>
      <c r="NUS203" s="78"/>
      <c r="NUT203" s="78"/>
      <c r="NUU203" s="78"/>
      <c r="NUV203" s="78"/>
      <c r="NUW203" s="78"/>
      <c r="NUX203" s="78"/>
      <c r="NUY203" s="78"/>
      <c r="NUZ203" s="78"/>
      <c r="NVA203" s="78"/>
      <c r="NVB203" s="78"/>
      <c r="NVC203" s="78"/>
      <c r="NVD203" s="78"/>
      <c r="NVE203" s="78"/>
      <c r="NVF203" s="78"/>
      <c r="NVG203" s="78"/>
      <c r="NVH203" s="78"/>
      <c r="NVI203" s="78"/>
      <c r="NVJ203" s="78"/>
      <c r="NVK203" s="78"/>
      <c r="NVL203" s="78"/>
      <c r="NVM203" s="78"/>
      <c r="NVN203" s="78"/>
      <c r="NVO203" s="78"/>
      <c r="NVP203" s="78"/>
      <c r="NVQ203" s="78"/>
      <c r="NVR203" s="78"/>
      <c r="NVS203" s="78"/>
      <c r="NVT203" s="78"/>
      <c r="NVU203" s="78"/>
      <c r="NVV203" s="78"/>
      <c r="NVW203" s="78"/>
      <c r="NVX203" s="78"/>
      <c r="NVY203" s="78"/>
      <c r="NVZ203" s="78"/>
      <c r="NWA203" s="78"/>
      <c r="NWB203" s="78"/>
      <c r="NWC203" s="78"/>
      <c r="NWD203" s="78"/>
      <c r="NWE203" s="78"/>
      <c r="NWF203" s="78"/>
      <c r="NWG203" s="78"/>
      <c r="NWH203" s="78"/>
      <c r="NWI203" s="78"/>
      <c r="NWJ203" s="78"/>
      <c r="NWK203" s="78"/>
      <c r="NWL203" s="78"/>
      <c r="NWM203" s="78"/>
      <c r="NWN203" s="78"/>
      <c r="NWO203" s="78"/>
      <c r="NWP203" s="78"/>
      <c r="NWQ203" s="78"/>
      <c r="NWR203" s="78"/>
      <c r="NWS203" s="78"/>
      <c r="NWT203" s="78"/>
      <c r="NWU203" s="78"/>
      <c r="NWV203" s="78"/>
      <c r="NWW203" s="78"/>
      <c r="NWX203" s="78"/>
      <c r="NWY203" s="78"/>
      <c r="NWZ203" s="78"/>
      <c r="NXA203" s="78"/>
      <c r="NXB203" s="78"/>
      <c r="NXC203" s="78"/>
      <c r="NXD203" s="78"/>
      <c r="NXE203" s="78"/>
      <c r="NXF203" s="78"/>
      <c r="NXG203" s="78"/>
      <c r="NXH203" s="78"/>
      <c r="NXI203" s="78"/>
      <c r="NXJ203" s="78"/>
      <c r="NXK203" s="78"/>
      <c r="NXL203" s="78"/>
      <c r="NXM203" s="78"/>
      <c r="NXN203" s="78"/>
      <c r="NXO203" s="78"/>
      <c r="NXP203" s="78"/>
      <c r="NXQ203" s="78"/>
      <c r="NXR203" s="78"/>
      <c r="NXS203" s="78"/>
      <c r="NXT203" s="78"/>
      <c r="NXU203" s="78"/>
      <c r="NXV203" s="78"/>
      <c r="NXW203" s="78"/>
      <c r="NXX203" s="78"/>
      <c r="NXY203" s="78"/>
      <c r="NXZ203" s="78"/>
      <c r="NYA203" s="78"/>
      <c r="NYB203" s="78"/>
      <c r="NYC203" s="78"/>
      <c r="NYD203" s="78"/>
      <c r="NYE203" s="78"/>
      <c r="NYF203" s="78"/>
      <c r="NYG203" s="78"/>
      <c r="NYH203" s="78"/>
      <c r="NYI203" s="78"/>
      <c r="NYJ203" s="78"/>
      <c r="NYK203" s="78"/>
      <c r="NYL203" s="78"/>
      <c r="NYM203" s="78"/>
      <c r="NYN203" s="78"/>
      <c r="NYO203" s="78"/>
      <c r="NYP203" s="78"/>
      <c r="NYQ203" s="78"/>
      <c r="NYR203" s="78"/>
      <c r="NYS203" s="78"/>
      <c r="NYT203" s="78"/>
      <c r="NYU203" s="78"/>
      <c r="NYV203" s="78"/>
      <c r="NYW203" s="78"/>
      <c r="NYX203" s="78"/>
      <c r="NYY203" s="78"/>
      <c r="NYZ203" s="78"/>
      <c r="NZA203" s="78"/>
      <c r="NZB203" s="78"/>
      <c r="NZC203" s="78"/>
      <c r="NZD203" s="78"/>
      <c r="NZE203" s="78"/>
      <c r="NZF203" s="78"/>
      <c r="NZG203" s="78"/>
      <c r="NZH203" s="78"/>
      <c r="NZI203" s="78"/>
      <c r="NZJ203" s="78"/>
      <c r="NZK203" s="78"/>
      <c r="NZL203" s="78"/>
      <c r="NZM203" s="78"/>
      <c r="NZN203" s="78"/>
      <c r="NZO203" s="78"/>
      <c r="NZP203" s="78"/>
      <c r="NZQ203" s="78"/>
      <c r="NZR203" s="78"/>
      <c r="NZS203" s="78"/>
      <c r="NZT203" s="78"/>
      <c r="NZU203" s="78"/>
      <c r="NZV203" s="78"/>
      <c r="NZW203" s="78"/>
      <c r="NZX203" s="78"/>
      <c r="NZY203" s="78"/>
      <c r="NZZ203" s="78"/>
      <c r="OAA203" s="78"/>
      <c r="OAB203" s="78"/>
      <c r="OAC203" s="78"/>
      <c r="OAD203" s="78"/>
      <c r="OAE203" s="78"/>
      <c r="OAF203" s="78"/>
      <c r="OAG203" s="78"/>
      <c r="OAH203" s="78"/>
      <c r="OAI203" s="78"/>
      <c r="OAJ203" s="78"/>
      <c r="OAK203" s="78"/>
      <c r="OAL203" s="78"/>
      <c r="OAM203" s="78"/>
      <c r="OAN203" s="78"/>
      <c r="OAO203" s="78"/>
      <c r="OAP203" s="78"/>
      <c r="OAQ203" s="78"/>
      <c r="OAR203" s="78"/>
      <c r="OAS203" s="78"/>
      <c r="OAT203" s="78"/>
      <c r="OAU203" s="78"/>
      <c r="OAV203" s="78"/>
      <c r="OAW203" s="78"/>
      <c r="OAX203" s="78"/>
      <c r="OAY203" s="78"/>
      <c r="OAZ203" s="78"/>
      <c r="OBA203" s="78"/>
      <c r="OBB203" s="78"/>
      <c r="OBC203" s="78"/>
      <c r="OBD203" s="78"/>
      <c r="OBE203" s="78"/>
      <c r="OBF203" s="78"/>
      <c r="OBG203" s="78"/>
      <c r="OBH203" s="78"/>
      <c r="OBI203" s="78"/>
      <c r="OBJ203" s="78"/>
      <c r="OBK203" s="78"/>
      <c r="OBL203" s="78"/>
      <c r="OBM203" s="78"/>
      <c r="OBN203" s="78"/>
      <c r="OBO203" s="78"/>
      <c r="OBP203" s="78"/>
      <c r="OBQ203" s="78"/>
      <c r="OBR203" s="78"/>
      <c r="OBS203" s="78"/>
      <c r="OBT203" s="78"/>
      <c r="OBU203" s="78"/>
      <c r="OBV203" s="78"/>
      <c r="OBW203" s="78"/>
      <c r="OBX203" s="78"/>
      <c r="OBY203" s="78"/>
      <c r="OBZ203" s="78"/>
      <c r="OCA203" s="78"/>
      <c r="OCB203" s="78"/>
      <c r="OCC203" s="78"/>
      <c r="OCD203" s="78"/>
      <c r="OCE203" s="78"/>
      <c r="OCF203" s="78"/>
      <c r="OCG203" s="78"/>
      <c r="OCH203" s="78"/>
      <c r="OCI203" s="78"/>
      <c r="OCJ203" s="78"/>
      <c r="OCK203" s="78"/>
      <c r="OCL203" s="78"/>
      <c r="OCM203" s="78"/>
      <c r="OCN203" s="78"/>
      <c r="OCO203" s="78"/>
      <c r="OCP203" s="78"/>
      <c r="OCQ203" s="78"/>
      <c r="OCR203" s="78"/>
      <c r="OCS203" s="78"/>
      <c r="OCT203" s="78"/>
      <c r="OCU203" s="78"/>
      <c r="OCV203" s="78"/>
      <c r="OCW203" s="78"/>
      <c r="OCX203" s="78"/>
      <c r="OCY203" s="78"/>
      <c r="OCZ203" s="78"/>
      <c r="ODA203" s="78"/>
      <c r="ODB203" s="78"/>
      <c r="ODC203" s="78"/>
      <c r="ODD203" s="78"/>
      <c r="ODE203" s="78"/>
      <c r="ODF203" s="78"/>
      <c r="ODG203" s="78"/>
      <c r="ODH203" s="78"/>
      <c r="ODI203" s="78"/>
      <c r="ODJ203" s="78"/>
      <c r="ODK203" s="78"/>
      <c r="ODL203" s="78"/>
      <c r="ODM203" s="78"/>
      <c r="ODN203" s="78"/>
      <c r="ODO203" s="78"/>
      <c r="ODP203" s="78"/>
      <c r="ODQ203" s="78"/>
      <c r="ODR203" s="78"/>
      <c r="ODS203" s="78"/>
      <c r="ODT203" s="78"/>
      <c r="ODU203" s="78"/>
      <c r="ODV203" s="78"/>
      <c r="ODW203" s="78"/>
      <c r="ODX203" s="78"/>
      <c r="ODY203" s="78"/>
      <c r="ODZ203" s="78"/>
      <c r="OEA203" s="78"/>
      <c r="OEB203" s="78"/>
      <c r="OEC203" s="78"/>
      <c r="OED203" s="78"/>
      <c r="OEE203" s="78"/>
      <c r="OEF203" s="78"/>
      <c r="OEG203" s="78"/>
      <c r="OEH203" s="78"/>
      <c r="OEI203" s="78"/>
      <c r="OEJ203" s="78"/>
      <c r="OEK203" s="78"/>
      <c r="OEL203" s="78"/>
      <c r="OEM203" s="78"/>
      <c r="OEN203" s="78"/>
      <c r="OEO203" s="78"/>
      <c r="OEP203" s="78"/>
      <c r="OEQ203" s="78"/>
      <c r="OER203" s="78"/>
      <c r="OES203" s="78"/>
      <c r="OET203" s="78"/>
      <c r="OEU203" s="78"/>
      <c r="OEV203" s="78"/>
      <c r="OEW203" s="78"/>
      <c r="OEX203" s="78"/>
      <c r="OEY203" s="78"/>
      <c r="OEZ203" s="78"/>
      <c r="OFA203" s="78"/>
      <c r="OFB203" s="78"/>
      <c r="OFC203" s="78"/>
      <c r="OFD203" s="78"/>
      <c r="OFE203" s="78"/>
      <c r="OFF203" s="78"/>
      <c r="OFG203" s="78"/>
      <c r="OFH203" s="78"/>
      <c r="OFI203" s="78"/>
      <c r="OFJ203" s="78"/>
      <c r="OFK203" s="78"/>
      <c r="OFL203" s="78"/>
      <c r="OFM203" s="78"/>
      <c r="OFN203" s="78"/>
      <c r="OFO203" s="78"/>
      <c r="OFP203" s="78"/>
      <c r="OFQ203" s="78"/>
      <c r="OFR203" s="78"/>
      <c r="OFS203" s="78"/>
      <c r="OFT203" s="78"/>
      <c r="OFU203" s="78"/>
      <c r="OFV203" s="78"/>
      <c r="OFW203" s="78"/>
      <c r="OFX203" s="78"/>
      <c r="OFY203" s="78"/>
      <c r="OFZ203" s="78"/>
      <c r="OGA203" s="78"/>
      <c r="OGB203" s="78"/>
      <c r="OGC203" s="78"/>
      <c r="OGD203" s="78"/>
      <c r="OGE203" s="78"/>
      <c r="OGF203" s="78"/>
      <c r="OGG203" s="78"/>
      <c r="OGH203" s="78"/>
      <c r="OGI203" s="78"/>
      <c r="OGJ203" s="78"/>
      <c r="OGK203" s="78"/>
      <c r="OGL203" s="78"/>
      <c r="OGM203" s="78"/>
      <c r="OGN203" s="78"/>
      <c r="OGO203" s="78"/>
      <c r="OGP203" s="78"/>
      <c r="OGQ203" s="78"/>
      <c r="OGR203" s="78"/>
      <c r="OGS203" s="78"/>
      <c r="OGT203" s="78"/>
      <c r="OGU203" s="78"/>
      <c r="OGV203" s="78"/>
      <c r="OGW203" s="78"/>
      <c r="OGX203" s="78"/>
      <c r="OGY203" s="78"/>
      <c r="OGZ203" s="78"/>
      <c r="OHA203" s="78"/>
      <c r="OHB203" s="78"/>
      <c r="OHC203" s="78"/>
      <c r="OHD203" s="78"/>
      <c r="OHE203" s="78"/>
      <c r="OHF203" s="78"/>
      <c r="OHG203" s="78"/>
      <c r="OHH203" s="78"/>
      <c r="OHI203" s="78"/>
      <c r="OHJ203" s="78"/>
      <c r="OHK203" s="78"/>
      <c r="OHL203" s="78"/>
      <c r="OHM203" s="78"/>
      <c r="OHN203" s="78"/>
      <c r="OHO203" s="78"/>
      <c r="OHP203" s="78"/>
      <c r="OHQ203" s="78"/>
      <c r="OHR203" s="78"/>
      <c r="OHS203" s="78"/>
      <c r="OHT203" s="78"/>
      <c r="OHU203" s="78"/>
      <c r="OHV203" s="78"/>
      <c r="OHW203" s="78"/>
      <c r="OHX203" s="78"/>
      <c r="OHY203" s="78"/>
      <c r="OHZ203" s="78"/>
      <c r="OIA203" s="78"/>
      <c r="OIB203" s="78"/>
      <c r="OIC203" s="78"/>
      <c r="OID203" s="78"/>
      <c r="OIE203" s="78"/>
      <c r="OIF203" s="78"/>
      <c r="OIG203" s="78"/>
      <c r="OIH203" s="78"/>
      <c r="OII203" s="78"/>
      <c r="OIJ203" s="78"/>
      <c r="OIK203" s="78"/>
      <c r="OIL203" s="78"/>
      <c r="OIM203" s="78"/>
      <c r="OIN203" s="78"/>
      <c r="OIO203" s="78"/>
      <c r="OIP203" s="78"/>
      <c r="OIQ203" s="78"/>
      <c r="OIR203" s="78"/>
      <c r="OIS203" s="78"/>
      <c r="OIT203" s="78"/>
      <c r="OIU203" s="78"/>
      <c r="OIV203" s="78"/>
      <c r="OIW203" s="78"/>
      <c r="OIX203" s="78"/>
      <c r="OIY203" s="78"/>
      <c r="OIZ203" s="78"/>
      <c r="OJA203" s="78"/>
      <c r="OJB203" s="78"/>
      <c r="OJC203" s="78"/>
      <c r="OJD203" s="78"/>
      <c r="OJE203" s="78"/>
      <c r="OJF203" s="78"/>
      <c r="OJG203" s="78"/>
      <c r="OJH203" s="78"/>
      <c r="OJI203" s="78"/>
      <c r="OJJ203" s="78"/>
      <c r="OJK203" s="78"/>
      <c r="OJL203" s="78"/>
      <c r="OJM203" s="78"/>
      <c r="OJN203" s="78"/>
      <c r="OJO203" s="78"/>
      <c r="OJP203" s="78"/>
      <c r="OJQ203" s="78"/>
      <c r="OJR203" s="78"/>
      <c r="OJS203" s="78"/>
      <c r="OJT203" s="78"/>
      <c r="OJU203" s="78"/>
      <c r="OJV203" s="78"/>
      <c r="OJW203" s="78"/>
      <c r="OJX203" s="78"/>
      <c r="OJY203" s="78"/>
      <c r="OJZ203" s="78"/>
      <c r="OKA203" s="78"/>
      <c r="OKB203" s="78"/>
      <c r="OKC203" s="78"/>
      <c r="OKD203" s="78"/>
      <c r="OKE203" s="78"/>
      <c r="OKF203" s="78"/>
      <c r="OKG203" s="78"/>
      <c r="OKH203" s="78"/>
      <c r="OKI203" s="78"/>
      <c r="OKJ203" s="78"/>
      <c r="OKK203" s="78"/>
      <c r="OKL203" s="78"/>
      <c r="OKM203" s="78"/>
      <c r="OKN203" s="78"/>
      <c r="OKO203" s="78"/>
      <c r="OKP203" s="78"/>
      <c r="OKQ203" s="78"/>
      <c r="OKR203" s="78"/>
      <c r="OKS203" s="78"/>
      <c r="OKT203" s="78"/>
      <c r="OKU203" s="78"/>
      <c r="OKV203" s="78"/>
      <c r="OKW203" s="78"/>
      <c r="OKX203" s="78"/>
      <c r="OKY203" s="78"/>
      <c r="OKZ203" s="78"/>
      <c r="OLA203" s="78"/>
      <c r="OLB203" s="78"/>
      <c r="OLC203" s="78"/>
      <c r="OLD203" s="78"/>
      <c r="OLE203" s="78"/>
      <c r="OLF203" s="78"/>
      <c r="OLG203" s="78"/>
      <c r="OLH203" s="78"/>
      <c r="OLI203" s="78"/>
      <c r="OLJ203" s="78"/>
      <c r="OLK203" s="78"/>
      <c r="OLL203" s="78"/>
      <c r="OLM203" s="78"/>
      <c r="OLN203" s="78"/>
      <c r="OLO203" s="78"/>
      <c r="OLP203" s="78"/>
      <c r="OLQ203" s="78"/>
      <c r="OLR203" s="78"/>
      <c r="OLS203" s="78"/>
      <c r="OLT203" s="78"/>
      <c r="OLU203" s="78"/>
      <c r="OLV203" s="78"/>
      <c r="OLW203" s="78"/>
      <c r="OLX203" s="78"/>
      <c r="OLY203" s="78"/>
      <c r="OLZ203" s="78"/>
      <c r="OMA203" s="78"/>
      <c r="OMB203" s="78"/>
      <c r="OMC203" s="78"/>
      <c r="OMD203" s="78"/>
      <c r="OME203" s="78"/>
      <c r="OMF203" s="78"/>
      <c r="OMG203" s="78"/>
      <c r="OMH203" s="78"/>
      <c r="OMI203" s="78"/>
      <c r="OMJ203" s="78"/>
      <c r="OMK203" s="78"/>
      <c r="OML203" s="78"/>
      <c r="OMM203" s="78"/>
      <c r="OMN203" s="78"/>
      <c r="OMO203" s="78"/>
      <c r="OMP203" s="78"/>
      <c r="OMQ203" s="78"/>
      <c r="OMR203" s="78"/>
      <c r="OMS203" s="78"/>
      <c r="OMT203" s="78"/>
      <c r="OMU203" s="78"/>
      <c r="OMV203" s="78"/>
      <c r="OMW203" s="78"/>
      <c r="OMX203" s="78"/>
      <c r="OMY203" s="78"/>
      <c r="OMZ203" s="78"/>
      <c r="ONA203" s="78"/>
      <c r="ONB203" s="78"/>
      <c r="ONC203" s="78"/>
      <c r="OND203" s="78"/>
      <c r="ONE203" s="78"/>
      <c r="ONF203" s="78"/>
      <c r="ONG203" s="78"/>
      <c r="ONH203" s="78"/>
      <c r="ONI203" s="78"/>
      <c r="ONJ203" s="78"/>
      <c r="ONK203" s="78"/>
      <c r="ONL203" s="78"/>
      <c r="ONM203" s="78"/>
      <c r="ONN203" s="78"/>
      <c r="ONO203" s="78"/>
      <c r="ONP203" s="78"/>
      <c r="ONQ203" s="78"/>
      <c r="ONR203" s="78"/>
      <c r="ONS203" s="78"/>
      <c r="ONT203" s="78"/>
      <c r="ONU203" s="78"/>
      <c r="ONV203" s="78"/>
      <c r="ONW203" s="78"/>
      <c r="ONX203" s="78"/>
      <c r="ONY203" s="78"/>
      <c r="ONZ203" s="78"/>
      <c r="OOA203" s="78"/>
      <c r="OOB203" s="78"/>
      <c r="OOC203" s="78"/>
      <c r="OOD203" s="78"/>
      <c r="OOE203" s="78"/>
      <c r="OOF203" s="78"/>
      <c r="OOG203" s="78"/>
      <c r="OOH203" s="78"/>
      <c r="OOI203" s="78"/>
      <c r="OOJ203" s="78"/>
      <c r="OOK203" s="78"/>
      <c r="OOL203" s="78"/>
      <c r="OOM203" s="78"/>
      <c r="OON203" s="78"/>
      <c r="OOO203" s="78"/>
      <c r="OOP203" s="78"/>
      <c r="OOQ203" s="78"/>
      <c r="OOR203" s="78"/>
      <c r="OOS203" s="78"/>
      <c r="OOT203" s="78"/>
      <c r="OOU203" s="78"/>
      <c r="OOV203" s="78"/>
      <c r="OOW203" s="78"/>
      <c r="OOX203" s="78"/>
      <c r="OOY203" s="78"/>
      <c r="OOZ203" s="78"/>
      <c r="OPA203" s="78"/>
      <c r="OPB203" s="78"/>
      <c r="OPC203" s="78"/>
      <c r="OPD203" s="78"/>
      <c r="OPE203" s="78"/>
      <c r="OPF203" s="78"/>
      <c r="OPG203" s="78"/>
      <c r="OPH203" s="78"/>
      <c r="OPI203" s="78"/>
      <c r="OPJ203" s="78"/>
      <c r="OPK203" s="78"/>
      <c r="OPL203" s="78"/>
      <c r="OPM203" s="78"/>
      <c r="OPN203" s="78"/>
      <c r="OPO203" s="78"/>
      <c r="OPP203" s="78"/>
      <c r="OPQ203" s="78"/>
      <c r="OPR203" s="78"/>
      <c r="OPS203" s="78"/>
      <c r="OPT203" s="78"/>
      <c r="OPU203" s="78"/>
      <c r="OPV203" s="78"/>
      <c r="OPW203" s="78"/>
      <c r="OPX203" s="78"/>
      <c r="OPY203" s="78"/>
      <c r="OPZ203" s="78"/>
      <c r="OQA203" s="78"/>
      <c r="OQB203" s="78"/>
      <c r="OQC203" s="78"/>
      <c r="OQD203" s="78"/>
      <c r="OQE203" s="78"/>
      <c r="OQF203" s="78"/>
      <c r="OQG203" s="78"/>
      <c r="OQH203" s="78"/>
      <c r="OQI203" s="78"/>
      <c r="OQJ203" s="78"/>
      <c r="OQK203" s="78"/>
      <c r="OQL203" s="78"/>
      <c r="OQM203" s="78"/>
      <c r="OQN203" s="78"/>
      <c r="OQO203" s="78"/>
      <c r="OQP203" s="78"/>
      <c r="OQQ203" s="78"/>
      <c r="OQR203" s="78"/>
      <c r="OQS203" s="78"/>
      <c r="OQT203" s="78"/>
      <c r="OQU203" s="78"/>
      <c r="OQV203" s="78"/>
      <c r="OQW203" s="78"/>
      <c r="OQX203" s="78"/>
      <c r="OQY203" s="78"/>
      <c r="OQZ203" s="78"/>
      <c r="ORA203" s="78"/>
      <c r="ORB203" s="78"/>
      <c r="ORC203" s="78"/>
      <c r="ORD203" s="78"/>
      <c r="ORE203" s="78"/>
      <c r="ORF203" s="78"/>
      <c r="ORG203" s="78"/>
      <c r="ORH203" s="78"/>
      <c r="ORI203" s="78"/>
      <c r="ORJ203" s="78"/>
      <c r="ORK203" s="78"/>
      <c r="ORL203" s="78"/>
      <c r="ORM203" s="78"/>
      <c r="ORN203" s="78"/>
      <c r="ORO203" s="78"/>
      <c r="ORP203" s="78"/>
      <c r="ORQ203" s="78"/>
      <c r="ORR203" s="78"/>
      <c r="ORS203" s="78"/>
      <c r="ORT203" s="78"/>
      <c r="ORU203" s="78"/>
      <c r="ORV203" s="78"/>
      <c r="ORW203" s="78"/>
      <c r="ORX203" s="78"/>
      <c r="ORY203" s="78"/>
      <c r="ORZ203" s="78"/>
      <c r="OSA203" s="78"/>
      <c r="OSB203" s="78"/>
      <c r="OSC203" s="78"/>
      <c r="OSD203" s="78"/>
      <c r="OSE203" s="78"/>
      <c r="OSF203" s="78"/>
      <c r="OSG203" s="78"/>
      <c r="OSH203" s="78"/>
      <c r="OSI203" s="78"/>
      <c r="OSJ203" s="78"/>
      <c r="OSK203" s="78"/>
      <c r="OSL203" s="78"/>
      <c r="OSM203" s="78"/>
      <c r="OSN203" s="78"/>
      <c r="OSO203" s="78"/>
      <c r="OSP203" s="78"/>
      <c r="OSQ203" s="78"/>
      <c r="OSR203" s="78"/>
      <c r="OSS203" s="78"/>
      <c r="OST203" s="78"/>
      <c r="OSU203" s="78"/>
      <c r="OSV203" s="78"/>
      <c r="OSW203" s="78"/>
      <c r="OSX203" s="78"/>
      <c r="OSY203" s="78"/>
      <c r="OSZ203" s="78"/>
      <c r="OTA203" s="78"/>
      <c r="OTB203" s="78"/>
      <c r="OTC203" s="78"/>
      <c r="OTD203" s="78"/>
      <c r="OTE203" s="78"/>
      <c r="OTF203" s="78"/>
      <c r="OTG203" s="78"/>
      <c r="OTH203" s="78"/>
      <c r="OTI203" s="78"/>
      <c r="OTJ203" s="78"/>
      <c r="OTK203" s="78"/>
      <c r="OTL203" s="78"/>
      <c r="OTM203" s="78"/>
      <c r="OTN203" s="78"/>
      <c r="OTO203" s="78"/>
      <c r="OTP203" s="78"/>
      <c r="OTQ203" s="78"/>
      <c r="OTR203" s="78"/>
      <c r="OTS203" s="78"/>
      <c r="OTT203" s="78"/>
      <c r="OTU203" s="78"/>
      <c r="OTV203" s="78"/>
      <c r="OTW203" s="78"/>
      <c r="OTX203" s="78"/>
      <c r="OTY203" s="78"/>
      <c r="OTZ203" s="78"/>
      <c r="OUA203" s="78"/>
      <c r="OUB203" s="78"/>
      <c r="OUC203" s="78"/>
      <c r="OUD203" s="78"/>
      <c r="OUE203" s="78"/>
      <c r="OUF203" s="78"/>
      <c r="OUG203" s="78"/>
      <c r="OUH203" s="78"/>
      <c r="OUI203" s="78"/>
      <c r="OUJ203" s="78"/>
      <c r="OUK203" s="78"/>
      <c r="OUL203" s="78"/>
      <c r="OUM203" s="78"/>
      <c r="OUN203" s="78"/>
      <c r="OUO203" s="78"/>
      <c r="OUP203" s="78"/>
      <c r="OUQ203" s="78"/>
      <c r="OUR203" s="78"/>
      <c r="OUS203" s="78"/>
      <c r="OUT203" s="78"/>
      <c r="OUU203" s="78"/>
      <c r="OUV203" s="78"/>
      <c r="OUW203" s="78"/>
      <c r="OUX203" s="78"/>
      <c r="OUY203" s="78"/>
      <c r="OUZ203" s="78"/>
      <c r="OVA203" s="78"/>
      <c r="OVB203" s="78"/>
      <c r="OVC203" s="78"/>
      <c r="OVD203" s="78"/>
      <c r="OVE203" s="78"/>
      <c r="OVF203" s="78"/>
      <c r="OVG203" s="78"/>
      <c r="OVH203" s="78"/>
      <c r="OVI203" s="78"/>
      <c r="OVJ203" s="78"/>
      <c r="OVK203" s="78"/>
      <c r="OVL203" s="78"/>
      <c r="OVM203" s="78"/>
      <c r="OVN203" s="78"/>
      <c r="OVO203" s="78"/>
      <c r="OVP203" s="78"/>
      <c r="OVQ203" s="78"/>
      <c r="OVR203" s="78"/>
      <c r="OVS203" s="78"/>
      <c r="OVT203" s="78"/>
      <c r="OVU203" s="78"/>
      <c r="OVV203" s="78"/>
      <c r="OVW203" s="78"/>
      <c r="OVX203" s="78"/>
      <c r="OVY203" s="78"/>
      <c r="OVZ203" s="78"/>
      <c r="OWA203" s="78"/>
      <c r="OWB203" s="78"/>
      <c r="OWC203" s="78"/>
      <c r="OWD203" s="78"/>
      <c r="OWE203" s="78"/>
      <c r="OWF203" s="78"/>
      <c r="OWG203" s="78"/>
      <c r="OWH203" s="78"/>
      <c r="OWI203" s="78"/>
      <c r="OWJ203" s="78"/>
      <c r="OWK203" s="78"/>
      <c r="OWL203" s="78"/>
      <c r="OWM203" s="78"/>
      <c r="OWN203" s="78"/>
      <c r="OWO203" s="78"/>
      <c r="OWP203" s="78"/>
      <c r="OWQ203" s="78"/>
      <c r="OWR203" s="78"/>
      <c r="OWS203" s="78"/>
      <c r="OWT203" s="78"/>
      <c r="OWU203" s="78"/>
      <c r="OWV203" s="78"/>
      <c r="OWW203" s="78"/>
      <c r="OWX203" s="78"/>
      <c r="OWY203" s="78"/>
      <c r="OWZ203" s="78"/>
      <c r="OXA203" s="78"/>
      <c r="OXB203" s="78"/>
      <c r="OXC203" s="78"/>
      <c r="OXD203" s="78"/>
      <c r="OXE203" s="78"/>
      <c r="OXF203" s="78"/>
      <c r="OXG203" s="78"/>
      <c r="OXH203" s="78"/>
      <c r="OXI203" s="78"/>
      <c r="OXJ203" s="78"/>
      <c r="OXK203" s="78"/>
      <c r="OXL203" s="78"/>
      <c r="OXM203" s="78"/>
      <c r="OXN203" s="78"/>
      <c r="OXO203" s="78"/>
      <c r="OXP203" s="78"/>
      <c r="OXQ203" s="78"/>
      <c r="OXR203" s="78"/>
      <c r="OXS203" s="78"/>
      <c r="OXT203" s="78"/>
      <c r="OXU203" s="78"/>
      <c r="OXV203" s="78"/>
      <c r="OXW203" s="78"/>
      <c r="OXX203" s="78"/>
      <c r="OXY203" s="78"/>
      <c r="OXZ203" s="78"/>
      <c r="OYA203" s="78"/>
      <c r="OYB203" s="78"/>
      <c r="OYC203" s="78"/>
      <c r="OYD203" s="78"/>
      <c r="OYE203" s="78"/>
      <c r="OYF203" s="78"/>
      <c r="OYG203" s="78"/>
      <c r="OYH203" s="78"/>
      <c r="OYI203" s="78"/>
      <c r="OYJ203" s="78"/>
      <c r="OYK203" s="78"/>
      <c r="OYL203" s="78"/>
      <c r="OYM203" s="78"/>
      <c r="OYN203" s="78"/>
      <c r="OYO203" s="78"/>
      <c r="OYP203" s="78"/>
      <c r="OYQ203" s="78"/>
      <c r="OYR203" s="78"/>
      <c r="OYS203" s="78"/>
      <c r="OYT203" s="78"/>
      <c r="OYU203" s="78"/>
      <c r="OYV203" s="78"/>
      <c r="OYW203" s="78"/>
      <c r="OYX203" s="78"/>
      <c r="OYY203" s="78"/>
      <c r="OYZ203" s="78"/>
      <c r="OZA203" s="78"/>
      <c r="OZB203" s="78"/>
      <c r="OZC203" s="78"/>
      <c r="OZD203" s="78"/>
      <c r="OZE203" s="78"/>
      <c r="OZF203" s="78"/>
      <c r="OZG203" s="78"/>
      <c r="OZH203" s="78"/>
      <c r="OZI203" s="78"/>
      <c r="OZJ203" s="78"/>
      <c r="OZK203" s="78"/>
      <c r="OZL203" s="78"/>
      <c r="OZM203" s="78"/>
      <c r="OZN203" s="78"/>
      <c r="OZO203" s="78"/>
      <c r="OZP203" s="78"/>
      <c r="OZQ203" s="78"/>
      <c r="OZR203" s="78"/>
      <c r="OZS203" s="78"/>
      <c r="OZT203" s="78"/>
      <c r="OZU203" s="78"/>
      <c r="OZV203" s="78"/>
      <c r="OZW203" s="78"/>
      <c r="OZX203" s="78"/>
      <c r="OZY203" s="78"/>
      <c r="OZZ203" s="78"/>
      <c r="PAA203" s="78"/>
      <c r="PAB203" s="78"/>
      <c r="PAC203" s="78"/>
      <c r="PAD203" s="78"/>
      <c r="PAE203" s="78"/>
      <c r="PAF203" s="78"/>
      <c r="PAG203" s="78"/>
      <c r="PAH203" s="78"/>
      <c r="PAI203" s="78"/>
      <c r="PAJ203" s="78"/>
      <c r="PAK203" s="78"/>
      <c r="PAL203" s="78"/>
      <c r="PAM203" s="78"/>
      <c r="PAN203" s="78"/>
      <c r="PAO203" s="78"/>
      <c r="PAP203" s="78"/>
      <c r="PAQ203" s="78"/>
      <c r="PAR203" s="78"/>
      <c r="PAS203" s="78"/>
      <c r="PAT203" s="78"/>
      <c r="PAU203" s="78"/>
      <c r="PAV203" s="78"/>
      <c r="PAW203" s="78"/>
      <c r="PAX203" s="78"/>
      <c r="PAY203" s="78"/>
      <c r="PAZ203" s="78"/>
      <c r="PBA203" s="78"/>
      <c r="PBB203" s="78"/>
      <c r="PBC203" s="78"/>
      <c r="PBD203" s="78"/>
      <c r="PBE203" s="78"/>
      <c r="PBF203" s="78"/>
      <c r="PBG203" s="78"/>
      <c r="PBH203" s="78"/>
      <c r="PBI203" s="78"/>
      <c r="PBJ203" s="78"/>
      <c r="PBK203" s="78"/>
      <c r="PBL203" s="78"/>
      <c r="PBM203" s="78"/>
      <c r="PBN203" s="78"/>
      <c r="PBO203" s="78"/>
      <c r="PBP203" s="78"/>
      <c r="PBQ203" s="78"/>
      <c r="PBR203" s="78"/>
      <c r="PBS203" s="78"/>
      <c r="PBT203" s="78"/>
      <c r="PBU203" s="78"/>
      <c r="PBV203" s="78"/>
      <c r="PBW203" s="78"/>
      <c r="PBX203" s="78"/>
      <c r="PBY203" s="78"/>
      <c r="PBZ203" s="78"/>
      <c r="PCA203" s="78"/>
      <c r="PCB203" s="78"/>
      <c r="PCC203" s="78"/>
      <c r="PCD203" s="78"/>
      <c r="PCE203" s="78"/>
      <c r="PCF203" s="78"/>
      <c r="PCG203" s="78"/>
      <c r="PCH203" s="78"/>
      <c r="PCI203" s="78"/>
      <c r="PCJ203" s="78"/>
      <c r="PCK203" s="78"/>
      <c r="PCL203" s="78"/>
      <c r="PCM203" s="78"/>
      <c r="PCN203" s="78"/>
      <c r="PCO203" s="78"/>
      <c r="PCP203" s="78"/>
      <c r="PCQ203" s="78"/>
      <c r="PCR203" s="78"/>
      <c r="PCS203" s="78"/>
      <c r="PCT203" s="78"/>
      <c r="PCU203" s="78"/>
      <c r="PCV203" s="78"/>
      <c r="PCW203" s="78"/>
      <c r="PCX203" s="78"/>
      <c r="PCY203" s="78"/>
      <c r="PCZ203" s="78"/>
      <c r="PDA203" s="78"/>
      <c r="PDB203" s="78"/>
      <c r="PDC203" s="78"/>
      <c r="PDD203" s="78"/>
      <c r="PDE203" s="78"/>
      <c r="PDF203" s="78"/>
      <c r="PDG203" s="78"/>
      <c r="PDH203" s="78"/>
      <c r="PDI203" s="78"/>
      <c r="PDJ203" s="78"/>
      <c r="PDK203" s="78"/>
      <c r="PDL203" s="78"/>
      <c r="PDM203" s="78"/>
      <c r="PDN203" s="78"/>
      <c r="PDO203" s="78"/>
      <c r="PDP203" s="78"/>
      <c r="PDQ203" s="78"/>
      <c r="PDR203" s="78"/>
      <c r="PDS203" s="78"/>
      <c r="PDT203" s="78"/>
      <c r="PDU203" s="78"/>
      <c r="PDV203" s="78"/>
      <c r="PDW203" s="78"/>
      <c r="PDX203" s="78"/>
      <c r="PDY203" s="78"/>
      <c r="PDZ203" s="78"/>
      <c r="PEA203" s="78"/>
      <c r="PEB203" s="78"/>
      <c r="PEC203" s="78"/>
      <c r="PED203" s="78"/>
      <c r="PEE203" s="78"/>
      <c r="PEF203" s="78"/>
      <c r="PEG203" s="78"/>
      <c r="PEH203" s="78"/>
      <c r="PEI203" s="78"/>
      <c r="PEJ203" s="78"/>
      <c r="PEK203" s="78"/>
      <c r="PEL203" s="78"/>
      <c r="PEM203" s="78"/>
      <c r="PEN203" s="78"/>
      <c r="PEO203" s="78"/>
      <c r="PEP203" s="78"/>
      <c r="PEQ203" s="78"/>
      <c r="PER203" s="78"/>
      <c r="PES203" s="78"/>
      <c r="PET203" s="78"/>
      <c r="PEU203" s="78"/>
      <c r="PEV203" s="78"/>
      <c r="PEW203" s="78"/>
      <c r="PEX203" s="78"/>
      <c r="PEY203" s="78"/>
      <c r="PEZ203" s="78"/>
      <c r="PFA203" s="78"/>
      <c r="PFB203" s="78"/>
      <c r="PFC203" s="78"/>
      <c r="PFD203" s="78"/>
      <c r="PFE203" s="78"/>
      <c r="PFF203" s="78"/>
      <c r="PFG203" s="78"/>
      <c r="PFH203" s="78"/>
      <c r="PFI203" s="78"/>
      <c r="PFJ203" s="78"/>
      <c r="PFK203" s="78"/>
      <c r="PFL203" s="78"/>
      <c r="PFM203" s="78"/>
      <c r="PFN203" s="78"/>
      <c r="PFO203" s="78"/>
      <c r="PFP203" s="78"/>
      <c r="PFQ203" s="78"/>
      <c r="PFR203" s="78"/>
      <c r="PFS203" s="78"/>
      <c r="PFT203" s="78"/>
      <c r="PFU203" s="78"/>
      <c r="PFV203" s="78"/>
      <c r="PFW203" s="78"/>
      <c r="PFX203" s="78"/>
      <c r="PFY203" s="78"/>
      <c r="PFZ203" s="78"/>
      <c r="PGA203" s="78"/>
      <c r="PGB203" s="78"/>
      <c r="PGC203" s="78"/>
      <c r="PGD203" s="78"/>
      <c r="PGE203" s="78"/>
      <c r="PGF203" s="78"/>
      <c r="PGG203" s="78"/>
      <c r="PGH203" s="78"/>
      <c r="PGI203" s="78"/>
      <c r="PGJ203" s="78"/>
      <c r="PGK203" s="78"/>
      <c r="PGL203" s="78"/>
      <c r="PGM203" s="78"/>
      <c r="PGN203" s="78"/>
      <c r="PGO203" s="78"/>
      <c r="PGP203" s="78"/>
      <c r="PGQ203" s="78"/>
      <c r="PGR203" s="78"/>
      <c r="PGS203" s="78"/>
      <c r="PGT203" s="78"/>
      <c r="PGU203" s="78"/>
      <c r="PGV203" s="78"/>
      <c r="PGW203" s="78"/>
      <c r="PGX203" s="78"/>
      <c r="PGY203" s="78"/>
      <c r="PGZ203" s="78"/>
      <c r="PHA203" s="78"/>
      <c r="PHB203" s="78"/>
      <c r="PHC203" s="78"/>
      <c r="PHD203" s="78"/>
      <c r="PHE203" s="78"/>
      <c r="PHF203" s="78"/>
      <c r="PHG203" s="78"/>
      <c r="PHH203" s="78"/>
      <c r="PHI203" s="78"/>
      <c r="PHJ203" s="78"/>
      <c r="PHK203" s="78"/>
      <c r="PHL203" s="78"/>
      <c r="PHM203" s="78"/>
      <c r="PHN203" s="78"/>
      <c r="PHO203" s="78"/>
      <c r="PHP203" s="78"/>
      <c r="PHQ203" s="78"/>
      <c r="PHR203" s="78"/>
      <c r="PHS203" s="78"/>
      <c r="PHT203" s="78"/>
      <c r="PHU203" s="78"/>
      <c r="PHV203" s="78"/>
      <c r="PHW203" s="78"/>
      <c r="PHX203" s="78"/>
      <c r="PHY203" s="78"/>
      <c r="PHZ203" s="78"/>
      <c r="PIA203" s="78"/>
      <c r="PIB203" s="78"/>
      <c r="PIC203" s="78"/>
      <c r="PID203" s="78"/>
      <c r="PIE203" s="78"/>
      <c r="PIF203" s="78"/>
      <c r="PIG203" s="78"/>
      <c r="PIH203" s="78"/>
      <c r="PII203" s="78"/>
      <c r="PIJ203" s="78"/>
      <c r="PIK203" s="78"/>
      <c r="PIL203" s="78"/>
      <c r="PIM203" s="78"/>
      <c r="PIN203" s="78"/>
      <c r="PIO203" s="78"/>
      <c r="PIP203" s="78"/>
      <c r="PIQ203" s="78"/>
      <c r="PIR203" s="78"/>
      <c r="PIS203" s="78"/>
      <c r="PIT203" s="78"/>
      <c r="PIU203" s="78"/>
      <c r="PIV203" s="78"/>
      <c r="PIW203" s="78"/>
      <c r="PIX203" s="78"/>
      <c r="PIY203" s="78"/>
      <c r="PIZ203" s="78"/>
      <c r="PJA203" s="78"/>
      <c r="PJB203" s="78"/>
      <c r="PJC203" s="78"/>
      <c r="PJD203" s="78"/>
      <c r="PJE203" s="78"/>
      <c r="PJF203" s="78"/>
      <c r="PJG203" s="78"/>
      <c r="PJH203" s="78"/>
      <c r="PJI203" s="78"/>
      <c r="PJJ203" s="78"/>
      <c r="PJK203" s="78"/>
      <c r="PJL203" s="78"/>
      <c r="PJM203" s="78"/>
      <c r="PJN203" s="78"/>
      <c r="PJO203" s="78"/>
      <c r="PJP203" s="78"/>
      <c r="PJQ203" s="78"/>
      <c r="PJR203" s="78"/>
      <c r="PJS203" s="78"/>
      <c r="PJT203" s="78"/>
      <c r="PJU203" s="78"/>
      <c r="PJV203" s="78"/>
      <c r="PJW203" s="78"/>
      <c r="PJX203" s="78"/>
      <c r="PJY203" s="78"/>
      <c r="PJZ203" s="78"/>
      <c r="PKA203" s="78"/>
      <c r="PKB203" s="78"/>
      <c r="PKC203" s="78"/>
      <c r="PKD203" s="78"/>
      <c r="PKE203" s="78"/>
      <c r="PKF203" s="78"/>
      <c r="PKG203" s="78"/>
      <c r="PKH203" s="78"/>
      <c r="PKI203" s="78"/>
      <c r="PKJ203" s="78"/>
      <c r="PKK203" s="78"/>
      <c r="PKL203" s="78"/>
      <c r="PKM203" s="78"/>
      <c r="PKN203" s="78"/>
      <c r="PKO203" s="78"/>
      <c r="PKP203" s="78"/>
      <c r="PKQ203" s="78"/>
      <c r="PKR203" s="78"/>
      <c r="PKS203" s="78"/>
      <c r="PKT203" s="78"/>
      <c r="PKU203" s="78"/>
      <c r="PKV203" s="78"/>
      <c r="PKW203" s="78"/>
      <c r="PKX203" s="78"/>
      <c r="PKY203" s="78"/>
      <c r="PKZ203" s="78"/>
      <c r="PLA203" s="78"/>
      <c r="PLB203" s="78"/>
      <c r="PLC203" s="78"/>
      <c r="PLD203" s="78"/>
      <c r="PLE203" s="78"/>
      <c r="PLF203" s="78"/>
      <c r="PLG203" s="78"/>
      <c r="PLH203" s="78"/>
      <c r="PLI203" s="78"/>
      <c r="PLJ203" s="78"/>
      <c r="PLK203" s="78"/>
      <c r="PLL203" s="78"/>
      <c r="PLM203" s="78"/>
      <c r="PLN203" s="78"/>
      <c r="PLO203" s="78"/>
      <c r="PLP203" s="78"/>
      <c r="PLQ203" s="78"/>
      <c r="PLR203" s="78"/>
      <c r="PLS203" s="78"/>
      <c r="PLT203" s="78"/>
      <c r="PLU203" s="78"/>
      <c r="PLV203" s="78"/>
      <c r="PLW203" s="78"/>
      <c r="PLX203" s="78"/>
      <c r="PLY203" s="78"/>
      <c r="PLZ203" s="78"/>
      <c r="PMA203" s="78"/>
      <c r="PMB203" s="78"/>
      <c r="PMC203" s="78"/>
      <c r="PMD203" s="78"/>
      <c r="PME203" s="78"/>
      <c r="PMF203" s="78"/>
      <c r="PMG203" s="78"/>
      <c r="PMH203" s="78"/>
      <c r="PMI203" s="78"/>
      <c r="PMJ203" s="78"/>
      <c r="PMK203" s="78"/>
      <c r="PML203" s="78"/>
      <c r="PMM203" s="78"/>
      <c r="PMN203" s="78"/>
      <c r="PMO203" s="78"/>
      <c r="PMP203" s="78"/>
      <c r="PMQ203" s="78"/>
      <c r="PMR203" s="78"/>
      <c r="PMS203" s="78"/>
      <c r="PMT203" s="78"/>
      <c r="PMU203" s="78"/>
      <c r="PMV203" s="78"/>
      <c r="PMW203" s="78"/>
      <c r="PMX203" s="78"/>
      <c r="PMY203" s="78"/>
      <c r="PMZ203" s="78"/>
      <c r="PNA203" s="78"/>
      <c r="PNB203" s="78"/>
      <c r="PNC203" s="78"/>
      <c r="PND203" s="78"/>
      <c r="PNE203" s="78"/>
      <c r="PNF203" s="78"/>
      <c r="PNG203" s="78"/>
      <c r="PNH203" s="78"/>
      <c r="PNI203" s="78"/>
      <c r="PNJ203" s="78"/>
      <c r="PNK203" s="78"/>
      <c r="PNL203" s="78"/>
      <c r="PNM203" s="78"/>
      <c r="PNN203" s="78"/>
      <c r="PNO203" s="78"/>
      <c r="PNP203" s="78"/>
      <c r="PNQ203" s="78"/>
      <c r="PNR203" s="78"/>
      <c r="PNS203" s="78"/>
      <c r="PNT203" s="78"/>
      <c r="PNU203" s="78"/>
      <c r="PNV203" s="78"/>
      <c r="PNW203" s="78"/>
      <c r="PNX203" s="78"/>
      <c r="PNY203" s="78"/>
      <c r="PNZ203" s="78"/>
      <c r="POA203" s="78"/>
      <c r="POB203" s="78"/>
      <c r="POC203" s="78"/>
      <c r="POD203" s="78"/>
      <c r="POE203" s="78"/>
      <c r="POF203" s="78"/>
      <c r="POG203" s="78"/>
      <c r="POH203" s="78"/>
      <c r="POI203" s="78"/>
      <c r="POJ203" s="78"/>
      <c r="POK203" s="78"/>
      <c r="POL203" s="78"/>
      <c r="POM203" s="78"/>
      <c r="PON203" s="78"/>
      <c r="POO203" s="78"/>
      <c r="POP203" s="78"/>
      <c r="POQ203" s="78"/>
      <c r="POR203" s="78"/>
      <c r="POS203" s="78"/>
      <c r="POT203" s="78"/>
      <c r="POU203" s="78"/>
      <c r="POV203" s="78"/>
      <c r="POW203" s="78"/>
      <c r="POX203" s="78"/>
      <c r="POY203" s="78"/>
      <c r="POZ203" s="78"/>
      <c r="PPA203" s="78"/>
      <c r="PPB203" s="78"/>
      <c r="PPC203" s="78"/>
      <c r="PPD203" s="78"/>
      <c r="PPE203" s="78"/>
      <c r="PPF203" s="78"/>
      <c r="PPG203" s="78"/>
      <c r="PPH203" s="78"/>
      <c r="PPI203" s="78"/>
      <c r="PPJ203" s="78"/>
      <c r="PPK203" s="78"/>
      <c r="PPL203" s="78"/>
      <c r="PPM203" s="78"/>
      <c r="PPN203" s="78"/>
      <c r="PPO203" s="78"/>
      <c r="PPP203" s="78"/>
      <c r="PPQ203" s="78"/>
      <c r="PPR203" s="78"/>
      <c r="PPS203" s="78"/>
      <c r="PPT203" s="78"/>
      <c r="PPU203" s="78"/>
      <c r="PPV203" s="78"/>
      <c r="PPW203" s="78"/>
      <c r="PPX203" s="78"/>
      <c r="PPY203" s="78"/>
      <c r="PPZ203" s="78"/>
      <c r="PQA203" s="78"/>
      <c r="PQB203" s="78"/>
      <c r="PQC203" s="78"/>
      <c r="PQD203" s="78"/>
      <c r="PQE203" s="78"/>
      <c r="PQF203" s="78"/>
      <c r="PQG203" s="78"/>
      <c r="PQH203" s="78"/>
      <c r="PQI203" s="78"/>
      <c r="PQJ203" s="78"/>
      <c r="PQK203" s="78"/>
      <c r="PQL203" s="78"/>
      <c r="PQM203" s="78"/>
      <c r="PQN203" s="78"/>
      <c r="PQO203" s="78"/>
      <c r="PQP203" s="78"/>
      <c r="PQQ203" s="78"/>
      <c r="PQR203" s="78"/>
      <c r="PQS203" s="78"/>
      <c r="PQT203" s="78"/>
      <c r="PQU203" s="78"/>
      <c r="PQV203" s="78"/>
      <c r="PQW203" s="78"/>
      <c r="PQX203" s="78"/>
      <c r="PQY203" s="78"/>
      <c r="PQZ203" s="78"/>
      <c r="PRA203" s="78"/>
      <c r="PRB203" s="78"/>
      <c r="PRC203" s="78"/>
      <c r="PRD203" s="78"/>
      <c r="PRE203" s="78"/>
      <c r="PRF203" s="78"/>
      <c r="PRG203" s="78"/>
      <c r="PRH203" s="78"/>
      <c r="PRI203" s="78"/>
      <c r="PRJ203" s="78"/>
      <c r="PRK203" s="78"/>
      <c r="PRL203" s="78"/>
      <c r="PRM203" s="78"/>
      <c r="PRN203" s="78"/>
      <c r="PRO203" s="78"/>
      <c r="PRP203" s="78"/>
      <c r="PRQ203" s="78"/>
      <c r="PRR203" s="78"/>
      <c r="PRS203" s="78"/>
      <c r="PRT203" s="78"/>
      <c r="PRU203" s="78"/>
      <c r="PRV203" s="78"/>
      <c r="PRW203" s="78"/>
      <c r="PRX203" s="78"/>
      <c r="PRY203" s="78"/>
      <c r="PRZ203" s="78"/>
      <c r="PSA203" s="78"/>
      <c r="PSB203" s="78"/>
      <c r="PSC203" s="78"/>
      <c r="PSD203" s="78"/>
      <c r="PSE203" s="78"/>
      <c r="PSF203" s="78"/>
      <c r="PSG203" s="78"/>
      <c r="PSH203" s="78"/>
      <c r="PSI203" s="78"/>
      <c r="PSJ203" s="78"/>
      <c r="PSK203" s="78"/>
      <c r="PSL203" s="78"/>
      <c r="PSM203" s="78"/>
      <c r="PSN203" s="78"/>
      <c r="PSO203" s="78"/>
      <c r="PSP203" s="78"/>
      <c r="PSQ203" s="78"/>
      <c r="PSR203" s="78"/>
      <c r="PSS203" s="78"/>
      <c r="PST203" s="78"/>
      <c r="PSU203" s="78"/>
      <c r="PSV203" s="78"/>
      <c r="PSW203" s="78"/>
      <c r="PSX203" s="78"/>
      <c r="PSY203" s="78"/>
      <c r="PSZ203" s="78"/>
      <c r="PTA203" s="78"/>
      <c r="PTB203" s="78"/>
      <c r="PTC203" s="78"/>
      <c r="PTD203" s="78"/>
      <c r="PTE203" s="78"/>
      <c r="PTF203" s="78"/>
      <c r="PTG203" s="78"/>
      <c r="PTH203" s="78"/>
      <c r="PTI203" s="78"/>
      <c r="PTJ203" s="78"/>
      <c r="PTK203" s="78"/>
      <c r="PTL203" s="78"/>
      <c r="PTM203" s="78"/>
      <c r="PTN203" s="78"/>
      <c r="PTO203" s="78"/>
      <c r="PTP203" s="78"/>
      <c r="PTQ203" s="78"/>
      <c r="PTR203" s="78"/>
      <c r="PTS203" s="78"/>
      <c r="PTT203" s="78"/>
      <c r="PTU203" s="78"/>
      <c r="PTV203" s="78"/>
      <c r="PTW203" s="78"/>
      <c r="PTX203" s="78"/>
      <c r="PTY203" s="78"/>
      <c r="PTZ203" s="78"/>
      <c r="PUA203" s="78"/>
      <c r="PUB203" s="78"/>
      <c r="PUC203" s="78"/>
      <c r="PUD203" s="78"/>
      <c r="PUE203" s="78"/>
      <c r="PUF203" s="78"/>
      <c r="PUG203" s="78"/>
      <c r="PUH203" s="78"/>
      <c r="PUI203" s="78"/>
      <c r="PUJ203" s="78"/>
      <c r="PUK203" s="78"/>
      <c r="PUL203" s="78"/>
      <c r="PUM203" s="78"/>
      <c r="PUN203" s="78"/>
      <c r="PUO203" s="78"/>
      <c r="PUP203" s="78"/>
      <c r="PUQ203" s="78"/>
      <c r="PUR203" s="78"/>
      <c r="PUS203" s="78"/>
      <c r="PUT203" s="78"/>
      <c r="PUU203" s="78"/>
      <c r="PUV203" s="78"/>
      <c r="PUW203" s="78"/>
      <c r="PUX203" s="78"/>
      <c r="PUY203" s="78"/>
      <c r="PUZ203" s="78"/>
      <c r="PVA203" s="78"/>
      <c r="PVB203" s="78"/>
      <c r="PVC203" s="78"/>
      <c r="PVD203" s="78"/>
      <c r="PVE203" s="78"/>
      <c r="PVF203" s="78"/>
      <c r="PVG203" s="78"/>
      <c r="PVH203" s="78"/>
      <c r="PVI203" s="78"/>
      <c r="PVJ203" s="78"/>
      <c r="PVK203" s="78"/>
      <c r="PVL203" s="78"/>
      <c r="PVM203" s="78"/>
      <c r="PVN203" s="78"/>
      <c r="PVO203" s="78"/>
      <c r="PVP203" s="78"/>
      <c r="PVQ203" s="78"/>
      <c r="PVR203" s="78"/>
      <c r="PVS203" s="78"/>
      <c r="PVT203" s="78"/>
      <c r="PVU203" s="78"/>
      <c r="PVV203" s="78"/>
      <c r="PVW203" s="78"/>
      <c r="PVX203" s="78"/>
      <c r="PVY203" s="78"/>
      <c r="PVZ203" s="78"/>
      <c r="PWA203" s="78"/>
      <c r="PWB203" s="78"/>
      <c r="PWC203" s="78"/>
      <c r="PWD203" s="78"/>
      <c r="PWE203" s="78"/>
      <c r="PWF203" s="78"/>
      <c r="PWG203" s="78"/>
      <c r="PWH203" s="78"/>
      <c r="PWI203" s="78"/>
      <c r="PWJ203" s="78"/>
      <c r="PWK203" s="78"/>
      <c r="PWL203" s="78"/>
      <c r="PWM203" s="78"/>
      <c r="PWN203" s="78"/>
      <c r="PWO203" s="78"/>
      <c r="PWP203" s="78"/>
      <c r="PWQ203" s="78"/>
      <c r="PWR203" s="78"/>
      <c r="PWS203" s="78"/>
      <c r="PWT203" s="78"/>
      <c r="PWU203" s="78"/>
      <c r="PWV203" s="78"/>
      <c r="PWW203" s="78"/>
      <c r="PWX203" s="78"/>
      <c r="PWY203" s="78"/>
      <c r="PWZ203" s="78"/>
      <c r="PXA203" s="78"/>
      <c r="PXB203" s="78"/>
      <c r="PXC203" s="78"/>
      <c r="PXD203" s="78"/>
      <c r="PXE203" s="78"/>
      <c r="PXF203" s="78"/>
      <c r="PXG203" s="78"/>
      <c r="PXH203" s="78"/>
      <c r="PXI203" s="78"/>
      <c r="PXJ203" s="78"/>
      <c r="PXK203" s="78"/>
      <c r="PXL203" s="78"/>
      <c r="PXM203" s="78"/>
      <c r="PXN203" s="78"/>
      <c r="PXO203" s="78"/>
      <c r="PXP203" s="78"/>
      <c r="PXQ203" s="78"/>
      <c r="PXR203" s="78"/>
      <c r="PXS203" s="78"/>
      <c r="PXT203" s="78"/>
      <c r="PXU203" s="78"/>
      <c r="PXV203" s="78"/>
      <c r="PXW203" s="78"/>
      <c r="PXX203" s="78"/>
      <c r="PXY203" s="78"/>
      <c r="PXZ203" s="78"/>
      <c r="PYA203" s="78"/>
      <c r="PYB203" s="78"/>
      <c r="PYC203" s="78"/>
      <c r="PYD203" s="78"/>
      <c r="PYE203" s="78"/>
      <c r="PYF203" s="78"/>
      <c r="PYG203" s="78"/>
      <c r="PYH203" s="78"/>
      <c r="PYI203" s="78"/>
      <c r="PYJ203" s="78"/>
      <c r="PYK203" s="78"/>
      <c r="PYL203" s="78"/>
      <c r="PYM203" s="78"/>
      <c r="PYN203" s="78"/>
      <c r="PYO203" s="78"/>
      <c r="PYP203" s="78"/>
      <c r="PYQ203" s="78"/>
      <c r="PYR203" s="78"/>
      <c r="PYS203" s="78"/>
      <c r="PYT203" s="78"/>
      <c r="PYU203" s="78"/>
      <c r="PYV203" s="78"/>
      <c r="PYW203" s="78"/>
      <c r="PYX203" s="78"/>
      <c r="PYY203" s="78"/>
      <c r="PYZ203" s="78"/>
      <c r="PZA203" s="78"/>
      <c r="PZB203" s="78"/>
      <c r="PZC203" s="78"/>
      <c r="PZD203" s="78"/>
      <c r="PZE203" s="78"/>
      <c r="PZF203" s="78"/>
      <c r="PZG203" s="78"/>
      <c r="PZH203" s="78"/>
      <c r="PZI203" s="78"/>
      <c r="PZJ203" s="78"/>
      <c r="PZK203" s="78"/>
      <c r="PZL203" s="78"/>
      <c r="PZM203" s="78"/>
      <c r="PZN203" s="78"/>
      <c r="PZO203" s="78"/>
      <c r="PZP203" s="78"/>
      <c r="PZQ203" s="78"/>
      <c r="PZR203" s="78"/>
      <c r="PZS203" s="78"/>
      <c r="PZT203" s="78"/>
      <c r="PZU203" s="78"/>
      <c r="PZV203" s="78"/>
      <c r="PZW203" s="78"/>
      <c r="PZX203" s="78"/>
      <c r="PZY203" s="78"/>
      <c r="PZZ203" s="78"/>
      <c r="QAA203" s="78"/>
      <c r="QAB203" s="78"/>
      <c r="QAC203" s="78"/>
      <c r="QAD203" s="78"/>
      <c r="QAE203" s="78"/>
      <c r="QAF203" s="78"/>
      <c r="QAG203" s="78"/>
      <c r="QAH203" s="78"/>
      <c r="QAI203" s="78"/>
      <c r="QAJ203" s="78"/>
      <c r="QAK203" s="78"/>
      <c r="QAL203" s="78"/>
      <c r="QAM203" s="78"/>
      <c r="QAN203" s="78"/>
      <c r="QAO203" s="78"/>
      <c r="QAP203" s="78"/>
      <c r="QAQ203" s="78"/>
      <c r="QAR203" s="78"/>
      <c r="QAS203" s="78"/>
      <c r="QAT203" s="78"/>
      <c r="QAU203" s="78"/>
      <c r="QAV203" s="78"/>
      <c r="QAW203" s="78"/>
      <c r="QAX203" s="78"/>
      <c r="QAY203" s="78"/>
      <c r="QAZ203" s="78"/>
      <c r="QBA203" s="78"/>
      <c r="QBB203" s="78"/>
      <c r="QBC203" s="78"/>
      <c r="QBD203" s="78"/>
      <c r="QBE203" s="78"/>
      <c r="QBF203" s="78"/>
      <c r="QBG203" s="78"/>
      <c r="QBH203" s="78"/>
      <c r="QBI203" s="78"/>
      <c r="QBJ203" s="78"/>
      <c r="QBK203" s="78"/>
      <c r="QBL203" s="78"/>
      <c r="QBM203" s="78"/>
      <c r="QBN203" s="78"/>
      <c r="QBO203" s="78"/>
      <c r="QBP203" s="78"/>
      <c r="QBQ203" s="78"/>
      <c r="QBR203" s="78"/>
      <c r="QBS203" s="78"/>
      <c r="QBT203" s="78"/>
      <c r="QBU203" s="78"/>
      <c r="QBV203" s="78"/>
      <c r="QBW203" s="78"/>
      <c r="QBX203" s="78"/>
      <c r="QBY203" s="78"/>
      <c r="QBZ203" s="78"/>
      <c r="QCA203" s="78"/>
      <c r="QCB203" s="78"/>
      <c r="QCC203" s="78"/>
      <c r="QCD203" s="78"/>
      <c r="QCE203" s="78"/>
      <c r="QCF203" s="78"/>
      <c r="QCG203" s="78"/>
      <c r="QCH203" s="78"/>
      <c r="QCI203" s="78"/>
      <c r="QCJ203" s="78"/>
      <c r="QCK203" s="78"/>
      <c r="QCL203" s="78"/>
      <c r="QCM203" s="78"/>
      <c r="QCN203" s="78"/>
      <c r="QCO203" s="78"/>
      <c r="QCP203" s="78"/>
      <c r="QCQ203" s="78"/>
      <c r="QCR203" s="78"/>
      <c r="QCS203" s="78"/>
      <c r="QCT203" s="78"/>
      <c r="QCU203" s="78"/>
      <c r="QCV203" s="78"/>
      <c r="QCW203" s="78"/>
      <c r="QCX203" s="78"/>
      <c r="QCY203" s="78"/>
      <c r="QCZ203" s="78"/>
      <c r="QDA203" s="78"/>
      <c r="QDB203" s="78"/>
      <c r="QDC203" s="78"/>
      <c r="QDD203" s="78"/>
      <c r="QDE203" s="78"/>
      <c r="QDF203" s="78"/>
      <c r="QDG203" s="78"/>
      <c r="QDH203" s="78"/>
      <c r="QDI203" s="78"/>
      <c r="QDJ203" s="78"/>
      <c r="QDK203" s="78"/>
      <c r="QDL203" s="78"/>
      <c r="QDM203" s="78"/>
      <c r="QDN203" s="78"/>
      <c r="QDO203" s="78"/>
      <c r="QDP203" s="78"/>
      <c r="QDQ203" s="78"/>
      <c r="QDR203" s="78"/>
      <c r="QDS203" s="78"/>
      <c r="QDT203" s="78"/>
      <c r="QDU203" s="78"/>
      <c r="QDV203" s="78"/>
      <c r="QDW203" s="78"/>
      <c r="QDX203" s="78"/>
      <c r="QDY203" s="78"/>
      <c r="QDZ203" s="78"/>
      <c r="QEA203" s="78"/>
      <c r="QEB203" s="78"/>
      <c r="QEC203" s="78"/>
      <c r="QED203" s="78"/>
      <c r="QEE203" s="78"/>
      <c r="QEF203" s="78"/>
      <c r="QEG203" s="78"/>
      <c r="QEH203" s="78"/>
      <c r="QEI203" s="78"/>
      <c r="QEJ203" s="78"/>
      <c r="QEK203" s="78"/>
      <c r="QEL203" s="78"/>
      <c r="QEM203" s="78"/>
      <c r="QEN203" s="78"/>
      <c r="QEO203" s="78"/>
      <c r="QEP203" s="78"/>
      <c r="QEQ203" s="78"/>
      <c r="QER203" s="78"/>
      <c r="QES203" s="78"/>
      <c r="QET203" s="78"/>
      <c r="QEU203" s="78"/>
      <c r="QEV203" s="78"/>
      <c r="QEW203" s="78"/>
      <c r="QEX203" s="78"/>
      <c r="QEY203" s="78"/>
      <c r="QEZ203" s="78"/>
      <c r="QFA203" s="78"/>
      <c r="QFB203" s="78"/>
      <c r="QFC203" s="78"/>
      <c r="QFD203" s="78"/>
      <c r="QFE203" s="78"/>
      <c r="QFF203" s="78"/>
      <c r="QFG203" s="78"/>
      <c r="QFH203" s="78"/>
      <c r="QFI203" s="78"/>
      <c r="QFJ203" s="78"/>
      <c r="QFK203" s="78"/>
      <c r="QFL203" s="78"/>
      <c r="QFM203" s="78"/>
      <c r="QFN203" s="78"/>
      <c r="QFO203" s="78"/>
      <c r="QFP203" s="78"/>
      <c r="QFQ203" s="78"/>
      <c r="QFR203" s="78"/>
      <c r="QFS203" s="78"/>
      <c r="QFT203" s="78"/>
      <c r="QFU203" s="78"/>
      <c r="QFV203" s="78"/>
      <c r="QFW203" s="78"/>
      <c r="QFX203" s="78"/>
      <c r="QFY203" s="78"/>
      <c r="QFZ203" s="78"/>
      <c r="QGA203" s="78"/>
      <c r="QGB203" s="78"/>
      <c r="QGC203" s="78"/>
      <c r="QGD203" s="78"/>
      <c r="QGE203" s="78"/>
      <c r="QGF203" s="78"/>
      <c r="QGG203" s="78"/>
      <c r="QGH203" s="78"/>
      <c r="QGI203" s="78"/>
      <c r="QGJ203" s="78"/>
      <c r="QGK203" s="78"/>
      <c r="QGL203" s="78"/>
      <c r="QGM203" s="78"/>
      <c r="QGN203" s="78"/>
      <c r="QGO203" s="78"/>
      <c r="QGP203" s="78"/>
      <c r="QGQ203" s="78"/>
      <c r="QGR203" s="78"/>
      <c r="QGS203" s="78"/>
      <c r="QGT203" s="78"/>
      <c r="QGU203" s="78"/>
      <c r="QGV203" s="78"/>
      <c r="QGW203" s="78"/>
      <c r="QGX203" s="78"/>
      <c r="QGY203" s="78"/>
      <c r="QGZ203" s="78"/>
      <c r="QHA203" s="78"/>
      <c r="QHB203" s="78"/>
      <c r="QHC203" s="78"/>
      <c r="QHD203" s="78"/>
      <c r="QHE203" s="78"/>
      <c r="QHF203" s="78"/>
      <c r="QHG203" s="78"/>
      <c r="QHH203" s="78"/>
      <c r="QHI203" s="78"/>
      <c r="QHJ203" s="78"/>
      <c r="QHK203" s="78"/>
      <c r="QHL203" s="78"/>
      <c r="QHM203" s="78"/>
      <c r="QHN203" s="78"/>
      <c r="QHO203" s="78"/>
      <c r="QHP203" s="78"/>
      <c r="QHQ203" s="78"/>
      <c r="QHR203" s="78"/>
      <c r="QHS203" s="78"/>
      <c r="QHT203" s="78"/>
      <c r="QHU203" s="78"/>
      <c r="QHV203" s="78"/>
      <c r="QHW203" s="78"/>
      <c r="QHX203" s="78"/>
      <c r="QHY203" s="78"/>
      <c r="QHZ203" s="78"/>
      <c r="QIA203" s="78"/>
      <c r="QIB203" s="78"/>
      <c r="QIC203" s="78"/>
      <c r="QID203" s="78"/>
      <c r="QIE203" s="78"/>
      <c r="QIF203" s="78"/>
      <c r="QIG203" s="78"/>
      <c r="QIH203" s="78"/>
      <c r="QII203" s="78"/>
      <c r="QIJ203" s="78"/>
      <c r="QIK203" s="78"/>
      <c r="QIL203" s="78"/>
      <c r="QIM203" s="78"/>
      <c r="QIN203" s="78"/>
      <c r="QIO203" s="78"/>
      <c r="QIP203" s="78"/>
      <c r="QIQ203" s="78"/>
      <c r="QIR203" s="78"/>
      <c r="QIS203" s="78"/>
      <c r="QIT203" s="78"/>
      <c r="QIU203" s="78"/>
      <c r="QIV203" s="78"/>
      <c r="QIW203" s="78"/>
      <c r="QIX203" s="78"/>
      <c r="QIY203" s="78"/>
      <c r="QIZ203" s="78"/>
      <c r="QJA203" s="78"/>
      <c r="QJB203" s="78"/>
      <c r="QJC203" s="78"/>
      <c r="QJD203" s="78"/>
      <c r="QJE203" s="78"/>
      <c r="QJF203" s="78"/>
      <c r="QJG203" s="78"/>
      <c r="QJH203" s="78"/>
      <c r="QJI203" s="78"/>
      <c r="QJJ203" s="78"/>
      <c r="QJK203" s="78"/>
      <c r="QJL203" s="78"/>
      <c r="QJM203" s="78"/>
      <c r="QJN203" s="78"/>
      <c r="QJO203" s="78"/>
      <c r="QJP203" s="78"/>
      <c r="QJQ203" s="78"/>
      <c r="QJR203" s="78"/>
      <c r="QJS203" s="78"/>
      <c r="QJT203" s="78"/>
      <c r="QJU203" s="78"/>
      <c r="QJV203" s="78"/>
      <c r="QJW203" s="78"/>
      <c r="QJX203" s="78"/>
      <c r="QJY203" s="78"/>
      <c r="QJZ203" s="78"/>
      <c r="QKA203" s="78"/>
      <c r="QKB203" s="78"/>
      <c r="QKC203" s="78"/>
      <c r="QKD203" s="78"/>
      <c r="QKE203" s="78"/>
      <c r="QKF203" s="78"/>
      <c r="QKG203" s="78"/>
      <c r="QKH203" s="78"/>
      <c r="QKI203" s="78"/>
      <c r="QKJ203" s="78"/>
      <c r="QKK203" s="78"/>
      <c r="QKL203" s="78"/>
      <c r="QKM203" s="78"/>
      <c r="QKN203" s="78"/>
      <c r="QKO203" s="78"/>
      <c r="QKP203" s="78"/>
      <c r="QKQ203" s="78"/>
      <c r="QKR203" s="78"/>
      <c r="QKS203" s="78"/>
      <c r="QKT203" s="78"/>
      <c r="QKU203" s="78"/>
      <c r="QKV203" s="78"/>
      <c r="QKW203" s="78"/>
      <c r="QKX203" s="78"/>
      <c r="QKY203" s="78"/>
      <c r="QKZ203" s="78"/>
      <c r="QLA203" s="78"/>
      <c r="QLB203" s="78"/>
      <c r="QLC203" s="78"/>
      <c r="QLD203" s="78"/>
      <c r="QLE203" s="78"/>
      <c r="QLF203" s="78"/>
      <c r="QLG203" s="78"/>
      <c r="QLH203" s="78"/>
      <c r="QLI203" s="78"/>
      <c r="QLJ203" s="78"/>
      <c r="QLK203" s="78"/>
      <c r="QLL203" s="78"/>
      <c r="QLM203" s="78"/>
      <c r="QLN203" s="78"/>
      <c r="QLO203" s="78"/>
      <c r="QLP203" s="78"/>
      <c r="QLQ203" s="78"/>
      <c r="QLR203" s="78"/>
      <c r="QLS203" s="78"/>
      <c r="QLT203" s="78"/>
      <c r="QLU203" s="78"/>
      <c r="QLV203" s="78"/>
      <c r="QLW203" s="78"/>
      <c r="QLX203" s="78"/>
      <c r="QLY203" s="78"/>
      <c r="QLZ203" s="78"/>
      <c r="QMA203" s="78"/>
      <c r="QMB203" s="78"/>
      <c r="QMC203" s="78"/>
      <c r="QMD203" s="78"/>
      <c r="QME203" s="78"/>
      <c r="QMF203" s="78"/>
      <c r="QMG203" s="78"/>
      <c r="QMH203" s="78"/>
      <c r="QMI203" s="78"/>
      <c r="QMJ203" s="78"/>
      <c r="QMK203" s="78"/>
      <c r="QML203" s="78"/>
      <c r="QMM203" s="78"/>
      <c r="QMN203" s="78"/>
      <c r="QMO203" s="78"/>
      <c r="QMP203" s="78"/>
      <c r="QMQ203" s="78"/>
      <c r="QMR203" s="78"/>
      <c r="QMS203" s="78"/>
      <c r="QMT203" s="78"/>
      <c r="QMU203" s="78"/>
      <c r="QMV203" s="78"/>
      <c r="QMW203" s="78"/>
      <c r="QMX203" s="78"/>
      <c r="QMY203" s="78"/>
      <c r="QMZ203" s="78"/>
      <c r="QNA203" s="78"/>
      <c r="QNB203" s="78"/>
      <c r="QNC203" s="78"/>
      <c r="QND203" s="78"/>
      <c r="QNE203" s="78"/>
      <c r="QNF203" s="78"/>
      <c r="QNG203" s="78"/>
      <c r="QNH203" s="78"/>
      <c r="QNI203" s="78"/>
      <c r="QNJ203" s="78"/>
      <c r="QNK203" s="78"/>
      <c r="QNL203" s="78"/>
      <c r="QNM203" s="78"/>
      <c r="QNN203" s="78"/>
      <c r="QNO203" s="78"/>
      <c r="QNP203" s="78"/>
      <c r="QNQ203" s="78"/>
      <c r="QNR203" s="78"/>
      <c r="QNS203" s="78"/>
      <c r="QNT203" s="78"/>
      <c r="QNU203" s="78"/>
      <c r="QNV203" s="78"/>
      <c r="QNW203" s="78"/>
      <c r="QNX203" s="78"/>
      <c r="QNY203" s="78"/>
      <c r="QNZ203" s="78"/>
      <c r="QOA203" s="78"/>
      <c r="QOB203" s="78"/>
      <c r="QOC203" s="78"/>
      <c r="QOD203" s="78"/>
      <c r="QOE203" s="78"/>
      <c r="QOF203" s="78"/>
      <c r="QOG203" s="78"/>
      <c r="QOH203" s="78"/>
      <c r="QOI203" s="78"/>
      <c r="QOJ203" s="78"/>
      <c r="QOK203" s="78"/>
      <c r="QOL203" s="78"/>
      <c r="QOM203" s="78"/>
      <c r="QON203" s="78"/>
      <c r="QOO203" s="78"/>
      <c r="QOP203" s="78"/>
      <c r="QOQ203" s="78"/>
      <c r="QOR203" s="78"/>
      <c r="QOS203" s="78"/>
      <c r="QOT203" s="78"/>
      <c r="QOU203" s="78"/>
      <c r="QOV203" s="78"/>
      <c r="QOW203" s="78"/>
      <c r="QOX203" s="78"/>
      <c r="QOY203" s="78"/>
      <c r="QOZ203" s="78"/>
      <c r="QPA203" s="78"/>
      <c r="QPB203" s="78"/>
      <c r="QPC203" s="78"/>
      <c r="QPD203" s="78"/>
      <c r="QPE203" s="78"/>
      <c r="QPF203" s="78"/>
      <c r="QPG203" s="78"/>
      <c r="QPH203" s="78"/>
      <c r="QPI203" s="78"/>
      <c r="QPJ203" s="78"/>
      <c r="QPK203" s="78"/>
      <c r="QPL203" s="78"/>
      <c r="QPM203" s="78"/>
      <c r="QPN203" s="78"/>
      <c r="QPO203" s="78"/>
      <c r="QPP203" s="78"/>
      <c r="QPQ203" s="78"/>
      <c r="QPR203" s="78"/>
      <c r="QPS203" s="78"/>
      <c r="QPT203" s="78"/>
      <c r="QPU203" s="78"/>
      <c r="QPV203" s="78"/>
      <c r="QPW203" s="78"/>
      <c r="QPX203" s="78"/>
      <c r="QPY203" s="78"/>
      <c r="QPZ203" s="78"/>
      <c r="QQA203" s="78"/>
      <c r="QQB203" s="78"/>
      <c r="QQC203" s="78"/>
      <c r="QQD203" s="78"/>
      <c r="QQE203" s="78"/>
      <c r="QQF203" s="78"/>
      <c r="QQG203" s="78"/>
      <c r="QQH203" s="78"/>
      <c r="QQI203" s="78"/>
      <c r="QQJ203" s="78"/>
      <c r="QQK203" s="78"/>
      <c r="QQL203" s="78"/>
      <c r="QQM203" s="78"/>
      <c r="QQN203" s="78"/>
      <c r="QQO203" s="78"/>
      <c r="QQP203" s="78"/>
      <c r="QQQ203" s="78"/>
      <c r="QQR203" s="78"/>
      <c r="QQS203" s="78"/>
      <c r="QQT203" s="78"/>
      <c r="QQU203" s="78"/>
      <c r="QQV203" s="78"/>
      <c r="QQW203" s="78"/>
      <c r="QQX203" s="78"/>
      <c r="QQY203" s="78"/>
      <c r="QQZ203" s="78"/>
      <c r="QRA203" s="78"/>
      <c r="QRB203" s="78"/>
      <c r="QRC203" s="78"/>
      <c r="QRD203" s="78"/>
      <c r="QRE203" s="78"/>
      <c r="QRF203" s="78"/>
      <c r="QRG203" s="78"/>
      <c r="QRH203" s="78"/>
      <c r="QRI203" s="78"/>
      <c r="QRJ203" s="78"/>
      <c r="QRK203" s="78"/>
      <c r="QRL203" s="78"/>
      <c r="QRM203" s="78"/>
      <c r="QRN203" s="78"/>
      <c r="QRO203" s="78"/>
      <c r="QRP203" s="78"/>
      <c r="QRQ203" s="78"/>
      <c r="QRR203" s="78"/>
      <c r="QRS203" s="78"/>
      <c r="QRT203" s="78"/>
      <c r="QRU203" s="78"/>
      <c r="QRV203" s="78"/>
      <c r="QRW203" s="78"/>
      <c r="QRX203" s="78"/>
      <c r="QRY203" s="78"/>
      <c r="QRZ203" s="78"/>
      <c r="QSA203" s="78"/>
      <c r="QSB203" s="78"/>
      <c r="QSC203" s="78"/>
      <c r="QSD203" s="78"/>
      <c r="QSE203" s="78"/>
      <c r="QSF203" s="78"/>
      <c r="QSG203" s="78"/>
      <c r="QSH203" s="78"/>
      <c r="QSI203" s="78"/>
      <c r="QSJ203" s="78"/>
      <c r="QSK203" s="78"/>
      <c r="QSL203" s="78"/>
      <c r="QSM203" s="78"/>
      <c r="QSN203" s="78"/>
      <c r="QSO203" s="78"/>
      <c r="QSP203" s="78"/>
      <c r="QSQ203" s="78"/>
      <c r="QSR203" s="78"/>
      <c r="QSS203" s="78"/>
      <c r="QST203" s="78"/>
      <c r="QSU203" s="78"/>
      <c r="QSV203" s="78"/>
      <c r="QSW203" s="78"/>
      <c r="QSX203" s="78"/>
      <c r="QSY203" s="78"/>
      <c r="QSZ203" s="78"/>
      <c r="QTA203" s="78"/>
      <c r="QTB203" s="78"/>
      <c r="QTC203" s="78"/>
      <c r="QTD203" s="78"/>
      <c r="QTE203" s="78"/>
      <c r="QTF203" s="78"/>
      <c r="QTG203" s="78"/>
      <c r="QTH203" s="78"/>
      <c r="QTI203" s="78"/>
      <c r="QTJ203" s="78"/>
      <c r="QTK203" s="78"/>
      <c r="QTL203" s="78"/>
      <c r="QTM203" s="78"/>
      <c r="QTN203" s="78"/>
      <c r="QTO203" s="78"/>
      <c r="QTP203" s="78"/>
      <c r="QTQ203" s="78"/>
      <c r="QTR203" s="78"/>
      <c r="QTS203" s="78"/>
      <c r="QTT203" s="78"/>
      <c r="QTU203" s="78"/>
      <c r="QTV203" s="78"/>
      <c r="QTW203" s="78"/>
      <c r="QTX203" s="78"/>
      <c r="QTY203" s="78"/>
      <c r="QTZ203" s="78"/>
      <c r="QUA203" s="78"/>
      <c r="QUB203" s="78"/>
      <c r="QUC203" s="78"/>
      <c r="QUD203" s="78"/>
      <c r="QUE203" s="78"/>
      <c r="QUF203" s="78"/>
      <c r="QUG203" s="78"/>
      <c r="QUH203" s="78"/>
      <c r="QUI203" s="78"/>
      <c r="QUJ203" s="78"/>
      <c r="QUK203" s="78"/>
      <c r="QUL203" s="78"/>
      <c r="QUM203" s="78"/>
      <c r="QUN203" s="78"/>
      <c r="QUO203" s="78"/>
      <c r="QUP203" s="78"/>
      <c r="QUQ203" s="78"/>
      <c r="QUR203" s="78"/>
      <c r="QUS203" s="78"/>
      <c r="QUT203" s="78"/>
      <c r="QUU203" s="78"/>
      <c r="QUV203" s="78"/>
      <c r="QUW203" s="78"/>
      <c r="QUX203" s="78"/>
      <c r="QUY203" s="78"/>
      <c r="QUZ203" s="78"/>
      <c r="QVA203" s="78"/>
      <c r="QVB203" s="78"/>
      <c r="QVC203" s="78"/>
      <c r="QVD203" s="78"/>
      <c r="QVE203" s="78"/>
      <c r="QVF203" s="78"/>
      <c r="QVG203" s="78"/>
      <c r="QVH203" s="78"/>
      <c r="QVI203" s="78"/>
      <c r="QVJ203" s="78"/>
      <c r="QVK203" s="78"/>
      <c r="QVL203" s="78"/>
      <c r="QVM203" s="78"/>
      <c r="QVN203" s="78"/>
      <c r="QVO203" s="78"/>
      <c r="QVP203" s="78"/>
      <c r="QVQ203" s="78"/>
      <c r="QVR203" s="78"/>
      <c r="QVS203" s="78"/>
      <c r="QVT203" s="78"/>
      <c r="QVU203" s="78"/>
      <c r="QVV203" s="78"/>
      <c r="QVW203" s="78"/>
      <c r="QVX203" s="78"/>
      <c r="QVY203" s="78"/>
      <c r="QVZ203" s="78"/>
      <c r="QWA203" s="78"/>
      <c r="QWB203" s="78"/>
      <c r="QWC203" s="78"/>
      <c r="QWD203" s="78"/>
      <c r="QWE203" s="78"/>
      <c r="QWF203" s="78"/>
      <c r="QWG203" s="78"/>
      <c r="QWH203" s="78"/>
      <c r="QWI203" s="78"/>
      <c r="QWJ203" s="78"/>
      <c r="QWK203" s="78"/>
      <c r="QWL203" s="78"/>
      <c r="QWM203" s="78"/>
      <c r="QWN203" s="78"/>
      <c r="QWO203" s="78"/>
      <c r="QWP203" s="78"/>
      <c r="QWQ203" s="78"/>
      <c r="QWR203" s="78"/>
      <c r="QWS203" s="78"/>
      <c r="QWT203" s="78"/>
      <c r="QWU203" s="78"/>
      <c r="QWV203" s="78"/>
      <c r="QWW203" s="78"/>
      <c r="QWX203" s="78"/>
      <c r="QWY203" s="78"/>
      <c r="QWZ203" s="78"/>
      <c r="QXA203" s="78"/>
      <c r="QXB203" s="78"/>
      <c r="QXC203" s="78"/>
      <c r="QXD203" s="78"/>
      <c r="QXE203" s="78"/>
      <c r="QXF203" s="78"/>
      <c r="QXG203" s="78"/>
      <c r="QXH203" s="78"/>
      <c r="QXI203" s="78"/>
      <c r="QXJ203" s="78"/>
      <c r="QXK203" s="78"/>
      <c r="QXL203" s="78"/>
      <c r="QXM203" s="78"/>
      <c r="QXN203" s="78"/>
      <c r="QXO203" s="78"/>
      <c r="QXP203" s="78"/>
      <c r="QXQ203" s="78"/>
      <c r="QXR203" s="78"/>
      <c r="QXS203" s="78"/>
      <c r="QXT203" s="78"/>
      <c r="QXU203" s="78"/>
      <c r="QXV203" s="78"/>
      <c r="QXW203" s="78"/>
      <c r="QXX203" s="78"/>
      <c r="QXY203" s="78"/>
      <c r="QXZ203" s="78"/>
      <c r="QYA203" s="78"/>
      <c r="QYB203" s="78"/>
      <c r="QYC203" s="78"/>
      <c r="QYD203" s="78"/>
      <c r="QYE203" s="78"/>
      <c r="QYF203" s="78"/>
      <c r="QYG203" s="78"/>
      <c r="QYH203" s="78"/>
      <c r="QYI203" s="78"/>
      <c r="QYJ203" s="78"/>
      <c r="QYK203" s="78"/>
      <c r="QYL203" s="78"/>
      <c r="QYM203" s="78"/>
      <c r="QYN203" s="78"/>
      <c r="QYO203" s="78"/>
      <c r="QYP203" s="78"/>
      <c r="QYQ203" s="78"/>
      <c r="QYR203" s="78"/>
      <c r="QYS203" s="78"/>
      <c r="QYT203" s="78"/>
      <c r="QYU203" s="78"/>
      <c r="QYV203" s="78"/>
      <c r="QYW203" s="78"/>
      <c r="QYX203" s="78"/>
      <c r="QYY203" s="78"/>
      <c r="QYZ203" s="78"/>
      <c r="QZA203" s="78"/>
      <c r="QZB203" s="78"/>
      <c r="QZC203" s="78"/>
      <c r="QZD203" s="78"/>
      <c r="QZE203" s="78"/>
      <c r="QZF203" s="78"/>
      <c r="QZG203" s="78"/>
      <c r="QZH203" s="78"/>
      <c r="QZI203" s="78"/>
      <c r="QZJ203" s="78"/>
      <c r="QZK203" s="78"/>
      <c r="QZL203" s="78"/>
      <c r="QZM203" s="78"/>
      <c r="QZN203" s="78"/>
      <c r="QZO203" s="78"/>
      <c r="QZP203" s="78"/>
      <c r="QZQ203" s="78"/>
      <c r="QZR203" s="78"/>
      <c r="QZS203" s="78"/>
      <c r="QZT203" s="78"/>
      <c r="QZU203" s="78"/>
      <c r="QZV203" s="78"/>
      <c r="QZW203" s="78"/>
      <c r="QZX203" s="78"/>
      <c r="QZY203" s="78"/>
      <c r="QZZ203" s="78"/>
      <c r="RAA203" s="78"/>
      <c r="RAB203" s="78"/>
      <c r="RAC203" s="78"/>
      <c r="RAD203" s="78"/>
      <c r="RAE203" s="78"/>
      <c r="RAF203" s="78"/>
      <c r="RAG203" s="78"/>
      <c r="RAH203" s="78"/>
      <c r="RAI203" s="78"/>
      <c r="RAJ203" s="78"/>
      <c r="RAK203" s="78"/>
      <c r="RAL203" s="78"/>
      <c r="RAM203" s="78"/>
      <c r="RAN203" s="78"/>
      <c r="RAO203" s="78"/>
      <c r="RAP203" s="78"/>
      <c r="RAQ203" s="78"/>
      <c r="RAR203" s="78"/>
      <c r="RAS203" s="78"/>
      <c r="RAT203" s="78"/>
      <c r="RAU203" s="78"/>
      <c r="RAV203" s="78"/>
      <c r="RAW203" s="78"/>
      <c r="RAX203" s="78"/>
      <c r="RAY203" s="78"/>
      <c r="RAZ203" s="78"/>
      <c r="RBA203" s="78"/>
      <c r="RBB203" s="78"/>
      <c r="RBC203" s="78"/>
      <c r="RBD203" s="78"/>
      <c r="RBE203" s="78"/>
      <c r="RBF203" s="78"/>
      <c r="RBG203" s="78"/>
      <c r="RBH203" s="78"/>
      <c r="RBI203" s="78"/>
      <c r="RBJ203" s="78"/>
      <c r="RBK203" s="78"/>
      <c r="RBL203" s="78"/>
      <c r="RBM203" s="78"/>
      <c r="RBN203" s="78"/>
      <c r="RBO203" s="78"/>
      <c r="RBP203" s="78"/>
      <c r="RBQ203" s="78"/>
      <c r="RBR203" s="78"/>
      <c r="RBS203" s="78"/>
      <c r="RBT203" s="78"/>
      <c r="RBU203" s="78"/>
      <c r="RBV203" s="78"/>
      <c r="RBW203" s="78"/>
      <c r="RBX203" s="78"/>
      <c r="RBY203" s="78"/>
      <c r="RBZ203" s="78"/>
      <c r="RCA203" s="78"/>
      <c r="RCB203" s="78"/>
      <c r="RCC203" s="78"/>
      <c r="RCD203" s="78"/>
      <c r="RCE203" s="78"/>
      <c r="RCF203" s="78"/>
      <c r="RCG203" s="78"/>
      <c r="RCH203" s="78"/>
      <c r="RCI203" s="78"/>
      <c r="RCJ203" s="78"/>
      <c r="RCK203" s="78"/>
      <c r="RCL203" s="78"/>
      <c r="RCM203" s="78"/>
      <c r="RCN203" s="78"/>
      <c r="RCO203" s="78"/>
      <c r="RCP203" s="78"/>
      <c r="RCQ203" s="78"/>
      <c r="RCR203" s="78"/>
      <c r="RCS203" s="78"/>
      <c r="RCT203" s="78"/>
      <c r="RCU203" s="78"/>
      <c r="RCV203" s="78"/>
      <c r="RCW203" s="78"/>
      <c r="RCX203" s="78"/>
      <c r="RCY203" s="78"/>
      <c r="RCZ203" s="78"/>
      <c r="RDA203" s="78"/>
      <c r="RDB203" s="78"/>
      <c r="RDC203" s="78"/>
      <c r="RDD203" s="78"/>
      <c r="RDE203" s="78"/>
      <c r="RDF203" s="78"/>
      <c r="RDG203" s="78"/>
      <c r="RDH203" s="78"/>
      <c r="RDI203" s="78"/>
      <c r="RDJ203" s="78"/>
      <c r="RDK203" s="78"/>
      <c r="RDL203" s="78"/>
      <c r="RDM203" s="78"/>
      <c r="RDN203" s="78"/>
      <c r="RDO203" s="78"/>
      <c r="RDP203" s="78"/>
      <c r="RDQ203" s="78"/>
      <c r="RDR203" s="78"/>
      <c r="RDS203" s="78"/>
      <c r="RDT203" s="78"/>
      <c r="RDU203" s="78"/>
      <c r="RDV203" s="78"/>
      <c r="RDW203" s="78"/>
      <c r="RDX203" s="78"/>
      <c r="RDY203" s="78"/>
      <c r="RDZ203" s="78"/>
      <c r="REA203" s="78"/>
      <c r="REB203" s="78"/>
      <c r="REC203" s="78"/>
      <c r="RED203" s="78"/>
      <c r="REE203" s="78"/>
      <c r="REF203" s="78"/>
      <c r="REG203" s="78"/>
      <c r="REH203" s="78"/>
      <c r="REI203" s="78"/>
      <c r="REJ203" s="78"/>
      <c r="REK203" s="78"/>
      <c r="REL203" s="78"/>
      <c r="REM203" s="78"/>
      <c r="REN203" s="78"/>
      <c r="REO203" s="78"/>
      <c r="REP203" s="78"/>
      <c r="REQ203" s="78"/>
      <c r="RER203" s="78"/>
      <c r="RES203" s="78"/>
      <c r="RET203" s="78"/>
      <c r="REU203" s="78"/>
      <c r="REV203" s="78"/>
      <c r="REW203" s="78"/>
      <c r="REX203" s="78"/>
      <c r="REY203" s="78"/>
      <c r="REZ203" s="78"/>
      <c r="RFA203" s="78"/>
      <c r="RFB203" s="78"/>
      <c r="RFC203" s="78"/>
      <c r="RFD203" s="78"/>
      <c r="RFE203" s="78"/>
      <c r="RFF203" s="78"/>
      <c r="RFG203" s="78"/>
      <c r="RFH203" s="78"/>
      <c r="RFI203" s="78"/>
      <c r="RFJ203" s="78"/>
      <c r="RFK203" s="78"/>
      <c r="RFL203" s="78"/>
      <c r="RFM203" s="78"/>
      <c r="RFN203" s="78"/>
      <c r="RFO203" s="78"/>
      <c r="RFP203" s="78"/>
      <c r="RFQ203" s="78"/>
      <c r="RFR203" s="78"/>
      <c r="RFS203" s="78"/>
      <c r="RFT203" s="78"/>
      <c r="RFU203" s="78"/>
      <c r="RFV203" s="78"/>
      <c r="RFW203" s="78"/>
      <c r="RFX203" s="78"/>
      <c r="RFY203" s="78"/>
      <c r="RFZ203" s="78"/>
      <c r="RGA203" s="78"/>
      <c r="RGB203" s="78"/>
      <c r="RGC203" s="78"/>
      <c r="RGD203" s="78"/>
      <c r="RGE203" s="78"/>
      <c r="RGF203" s="78"/>
      <c r="RGG203" s="78"/>
      <c r="RGH203" s="78"/>
      <c r="RGI203" s="78"/>
      <c r="RGJ203" s="78"/>
      <c r="RGK203" s="78"/>
      <c r="RGL203" s="78"/>
      <c r="RGM203" s="78"/>
      <c r="RGN203" s="78"/>
      <c r="RGO203" s="78"/>
      <c r="RGP203" s="78"/>
      <c r="RGQ203" s="78"/>
      <c r="RGR203" s="78"/>
      <c r="RGS203" s="78"/>
      <c r="RGT203" s="78"/>
      <c r="RGU203" s="78"/>
      <c r="RGV203" s="78"/>
      <c r="RGW203" s="78"/>
      <c r="RGX203" s="78"/>
      <c r="RGY203" s="78"/>
      <c r="RGZ203" s="78"/>
      <c r="RHA203" s="78"/>
      <c r="RHB203" s="78"/>
      <c r="RHC203" s="78"/>
      <c r="RHD203" s="78"/>
      <c r="RHE203" s="78"/>
      <c r="RHF203" s="78"/>
      <c r="RHG203" s="78"/>
      <c r="RHH203" s="78"/>
      <c r="RHI203" s="78"/>
      <c r="RHJ203" s="78"/>
      <c r="RHK203" s="78"/>
      <c r="RHL203" s="78"/>
      <c r="RHM203" s="78"/>
      <c r="RHN203" s="78"/>
      <c r="RHO203" s="78"/>
      <c r="RHP203" s="78"/>
      <c r="RHQ203" s="78"/>
      <c r="RHR203" s="78"/>
      <c r="RHS203" s="78"/>
      <c r="RHT203" s="78"/>
      <c r="RHU203" s="78"/>
      <c r="RHV203" s="78"/>
      <c r="RHW203" s="78"/>
      <c r="RHX203" s="78"/>
      <c r="RHY203" s="78"/>
      <c r="RHZ203" s="78"/>
      <c r="RIA203" s="78"/>
      <c r="RIB203" s="78"/>
      <c r="RIC203" s="78"/>
      <c r="RID203" s="78"/>
      <c r="RIE203" s="78"/>
      <c r="RIF203" s="78"/>
      <c r="RIG203" s="78"/>
      <c r="RIH203" s="78"/>
      <c r="RII203" s="78"/>
      <c r="RIJ203" s="78"/>
      <c r="RIK203" s="78"/>
      <c r="RIL203" s="78"/>
      <c r="RIM203" s="78"/>
      <c r="RIN203" s="78"/>
      <c r="RIO203" s="78"/>
      <c r="RIP203" s="78"/>
      <c r="RIQ203" s="78"/>
      <c r="RIR203" s="78"/>
      <c r="RIS203" s="78"/>
      <c r="RIT203" s="78"/>
      <c r="RIU203" s="78"/>
      <c r="RIV203" s="78"/>
      <c r="RIW203" s="78"/>
      <c r="RIX203" s="78"/>
      <c r="RIY203" s="78"/>
      <c r="RIZ203" s="78"/>
      <c r="RJA203" s="78"/>
      <c r="RJB203" s="78"/>
      <c r="RJC203" s="78"/>
      <c r="RJD203" s="78"/>
      <c r="RJE203" s="78"/>
      <c r="RJF203" s="78"/>
      <c r="RJG203" s="78"/>
      <c r="RJH203" s="78"/>
      <c r="RJI203" s="78"/>
      <c r="RJJ203" s="78"/>
      <c r="RJK203" s="78"/>
      <c r="RJL203" s="78"/>
      <c r="RJM203" s="78"/>
      <c r="RJN203" s="78"/>
      <c r="RJO203" s="78"/>
      <c r="RJP203" s="78"/>
      <c r="RJQ203" s="78"/>
      <c r="RJR203" s="78"/>
      <c r="RJS203" s="78"/>
      <c r="RJT203" s="78"/>
      <c r="RJU203" s="78"/>
      <c r="RJV203" s="78"/>
      <c r="RJW203" s="78"/>
      <c r="RJX203" s="78"/>
      <c r="RJY203" s="78"/>
      <c r="RJZ203" s="78"/>
      <c r="RKA203" s="78"/>
      <c r="RKB203" s="78"/>
      <c r="RKC203" s="78"/>
      <c r="RKD203" s="78"/>
      <c r="RKE203" s="78"/>
      <c r="RKF203" s="78"/>
      <c r="RKG203" s="78"/>
      <c r="RKH203" s="78"/>
      <c r="RKI203" s="78"/>
      <c r="RKJ203" s="78"/>
      <c r="RKK203" s="78"/>
      <c r="RKL203" s="78"/>
      <c r="RKM203" s="78"/>
      <c r="RKN203" s="78"/>
      <c r="RKO203" s="78"/>
      <c r="RKP203" s="78"/>
      <c r="RKQ203" s="78"/>
      <c r="RKR203" s="78"/>
      <c r="RKS203" s="78"/>
      <c r="RKT203" s="78"/>
      <c r="RKU203" s="78"/>
      <c r="RKV203" s="78"/>
      <c r="RKW203" s="78"/>
      <c r="RKX203" s="78"/>
      <c r="RKY203" s="78"/>
      <c r="RKZ203" s="78"/>
      <c r="RLA203" s="78"/>
      <c r="RLB203" s="78"/>
      <c r="RLC203" s="78"/>
      <c r="RLD203" s="78"/>
      <c r="RLE203" s="78"/>
      <c r="RLF203" s="78"/>
      <c r="RLG203" s="78"/>
      <c r="RLH203" s="78"/>
      <c r="RLI203" s="78"/>
      <c r="RLJ203" s="78"/>
      <c r="RLK203" s="78"/>
      <c r="RLL203" s="78"/>
      <c r="RLM203" s="78"/>
      <c r="RLN203" s="78"/>
      <c r="RLO203" s="78"/>
      <c r="RLP203" s="78"/>
      <c r="RLQ203" s="78"/>
      <c r="RLR203" s="78"/>
      <c r="RLS203" s="78"/>
      <c r="RLT203" s="78"/>
      <c r="RLU203" s="78"/>
      <c r="RLV203" s="78"/>
      <c r="RLW203" s="78"/>
      <c r="RLX203" s="78"/>
      <c r="RLY203" s="78"/>
      <c r="RLZ203" s="78"/>
      <c r="RMA203" s="78"/>
      <c r="RMB203" s="78"/>
      <c r="RMC203" s="78"/>
      <c r="RMD203" s="78"/>
      <c r="RME203" s="78"/>
      <c r="RMF203" s="78"/>
      <c r="RMG203" s="78"/>
      <c r="RMH203" s="78"/>
      <c r="RMI203" s="78"/>
      <c r="RMJ203" s="78"/>
      <c r="RMK203" s="78"/>
      <c r="RML203" s="78"/>
      <c r="RMM203" s="78"/>
      <c r="RMN203" s="78"/>
      <c r="RMO203" s="78"/>
      <c r="RMP203" s="78"/>
      <c r="RMQ203" s="78"/>
      <c r="RMR203" s="78"/>
      <c r="RMS203" s="78"/>
      <c r="RMT203" s="78"/>
      <c r="RMU203" s="78"/>
      <c r="RMV203" s="78"/>
      <c r="RMW203" s="78"/>
      <c r="RMX203" s="78"/>
      <c r="RMY203" s="78"/>
      <c r="RMZ203" s="78"/>
      <c r="RNA203" s="78"/>
      <c r="RNB203" s="78"/>
      <c r="RNC203" s="78"/>
      <c r="RND203" s="78"/>
      <c r="RNE203" s="78"/>
      <c r="RNF203" s="78"/>
      <c r="RNG203" s="78"/>
      <c r="RNH203" s="78"/>
      <c r="RNI203" s="78"/>
      <c r="RNJ203" s="78"/>
      <c r="RNK203" s="78"/>
      <c r="RNL203" s="78"/>
      <c r="RNM203" s="78"/>
      <c r="RNN203" s="78"/>
      <c r="RNO203" s="78"/>
      <c r="RNP203" s="78"/>
      <c r="RNQ203" s="78"/>
      <c r="RNR203" s="78"/>
      <c r="RNS203" s="78"/>
      <c r="RNT203" s="78"/>
      <c r="RNU203" s="78"/>
      <c r="RNV203" s="78"/>
      <c r="RNW203" s="78"/>
      <c r="RNX203" s="78"/>
      <c r="RNY203" s="78"/>
      <c r="RNZ203" s="78"/>
      <c r="ROA203" s="78"/>
      <c r="ROB203" s="78"/>
      <c r="ROC203" s="78"/>
      <c r="ROD203" s="78"/>
      <c r="ROE203" s="78"/>
      <c r="ROF203" s="78"/>
      <c r="ROG203" s="78"/>
      <c r="ROH203" s="78"/>
      <c r="ROI203" s="78"/>
      <c r="ROJ203" s="78"/>
      <c r="ROK203" s="78"/>
      <c r="ROL203" s="78"/>
      <c r="ROM203" s="78"/>
      <c r="RON203" s="78"/>
      <c r="ROO203" s="78"/>
      <c r="ROP203" s="78"/>
      <c r="ROQ203" s="78"/>
      <c r="ROR203" s="78"/>
      <c r="ROS203" s="78"/>
      <c r="ROT203" s="78"/>
      <c r="ROU203" s="78"/>
      <c r="ROV203" s="78"/>
      <c r="ROW203" s="78"/>
      <c r="ROX203" s="78"/>
      <c r="ROY203" s="78"/>
      <c r="ROZ203" s="78"/>
      <c r="RPA203" s="78"/>
      <c r="RPB203" s="78"/>
      <c r="RPC203" s="78"/>
      <c r="RPD203" s="78"/>
      <c r="RPE203" s="78"/>
      <c r="RPF203" s="78"/>
      <c r="RPG203" s="78"/>
      <c r="RPH203" s="78"/>
      <c r="RPI203" s="78"/>
      <c r="RPJ203" s="78"/>
      <c r="RPK203" s="78"/>
      <c r="RPL203" s="78"/>
      <c r="RPM203" s="78"/>
      <c r="RPN203" s="78"/>
      <c r="RPO203" s="78"/>
      <c r="RPP203" s="78"/>
      <c r="RPQ203" s="78"/>
      <c r="RPR203" s="78"/>
      <c r="RPS203" s="78"/>
      <c r="RPT203" s="78"/>
      <c r="RPU203" s="78"/>
      <c r="RPV203" s="78"/>
      <c r="RPW203" s="78"/>
      <c r="RPX203" s="78"/>
      <c r="RPY203" s="78"/>
      <c r="RPZ203" s="78"/>
      <c r="RQA203" s="78"/>
      <c r="RQB203" s="78"/>
      <c r="RQC203" s="78"/>
      <c r="RQD203" s="78"/>
      <c r="RQE203" s="78"/>
      <c r="RQF203" s="78"/>
      <c r="RQG203" s="78"/>
      <c r="RQH203" s="78"/>
      <c r="RQI203" s="78"/>
      <c r="RQJ203" s="78"/>
      <c r="RQK203" s="78"/>
      <c r="RQL203" s="78"/>
      <c r="RQM203" s="78"/>
      <c r="RQN203" s="78"/>
      <c r="RQO203" s="78"/>
      <c r="RQP203" s="78"/>
      <c r="RQQ203" s="78"/>
      <c r="RQR203" s="78"/>
      <c r="RQS203" s="78"/>
      <c r="RQT203" s="78"/>
      <c r="RQU203" s="78"/>
      <c r="RQV203" s="78"/>
      <c r="RQW203" s="78"/>
      <c r="RQX203" s="78"/>
      <c r="RQY203" s="78"/>
      <c r="RQZ203" s="78"/>
      <c r="RRA203" s="78"/>
      <c r="RRB203" s="78"/>
      <c r="RRC203" s="78"/>
      <c r="RRD203" s="78"/>
      <c r="RRE203" s="78"/>
      <c r="RRF203" s="78"/>
      <c r="RRG203" s="78"/>
      <c r="RRH203" s="78"/>
      <c r="RRI203" s="78"/>
      <c r="RRJ203" s="78"/>
      <c r="RRK203" s="78"/>
      <c r="RRL203" s="78"/>
      <c r="RRM203" s="78"/>
      <c r="RRN203" s="78"/>
      <c r="RRO203" s="78"/>
      <c r="RRP203" s="78"/>
      <c r="RRQ203" s="78"/>
      <c r="RRR203" s="78"/>
      <c r="RRS203" s="78"/>
      <c r="RRT203" s="78"/>
      <c r="RRU203" s="78"/>
      <c r="RRV203" s="78"/>
      <c r="RRW203" s="78"/>
      <c r="RRX203" s="78"/>
      <c r="RRY203" s="78"/>
      <c r="RRZ203" s="78"/>
      <c r="RSA203" s="78"/>
      <c r="RSB203" s="78"/>
      <c r="RSC203" s="78"/>
      <c r="RSD203" s="78"/>
      <c r="RSE203" s="78"/>
      <c r="RSF203" s="78"/>
      <c r="RSG203" s="78"/>
      <c r="RSH203" s="78"/>
      <c r="RSI203" s="78"/>
      <c r="RSJ203" s="78"/>
      <c r="RSK203" s="78"/>
      <c r="RSL203" s="78"/>
      <c r="RSM203" s="78"/>
      <c r="RSN203" s="78"/>
      <c r="RSO203" s="78"/>
      <c r="RSP203" s="78"/>
      <c r="RSQ203" s="78"/>
      <c r="RSR203" s="78"/>
      <c r="RSS203" s="78"/>
      <c r="RST203" s="78"/>
      <c r="RSU203" s="78"/>
      <c r="RSV203" s="78"/>
      <c r="RSW203" s="78"/>
      <c r="RSX203" s="78"/>
      <c r="RSY203" s="78"/>
      <c r="RSZ203" s="78"/>
      <c r="RTA203" s="78"/>
      <c r="RTB203" s="78"/>
      <c r="RTC203" s="78"/>
      <c r="RTD203" s="78"/>
      <c r="RTE203" s="78"/>
      <c r="RTF203" s="78"/>
      <c r="RTG203" s="78"/>
      <c r="RTH203" s="78"/>
      <c r="RTI203" s="78"/>
      <c r="RTJ203" s="78"/>
      <c r="RTK203" s="78"/>
      <c r="RTL203" s="78"/>
      <c r="RTM203" s="78"/>
      <c r="RTN203" s="78"/>
      <c r="RTO203" s="78"/>
      <c r="RTP203" s="78"/>
      <c r="RTQ203" s="78"/>
      <c r="RTR203" s="78"/>
      <c r="RTS203" s="78"/>
      <c r="RTT203" s="78"/>
      <c r="RTU203" s="78"/>
      <c r="RTV203" s="78"/>
      <c r="RTW203" s="78"/>
      <c r="RTX203" s="78"/>
      <c r="RTY203" s="78"/>
      <c r="RTZ203" s="78"/>
      <c r="RUA203" s="78"/>
      <c r="RUB203" s="78"/>
      <c r="RUC203" s="78"/>
      <c r="RUD203" s="78"/>
      <c r="RUE203" s="78"/>
      <c r="RUF203" s="78"/>
      <c r="RUG203" s="78"/>
      <c r="RUH203" s="78"/>
      <c r="RUI203" s="78"/>
      <c r="RUJ203" s="78"/>
      <c r="RUK203" s="78"/>
      <c r="RUL203" s="78"/>
      <c r="RUM203" s="78"/>
      <c r="RUN203" s="78"/>
      <c r="RUO203" s="78"/>
      <c r="RUP203" s="78"/>
      <c r="RUQ203" s="78"/>
      <c r="RUR203" s="78"/>
      <c r="RUS203" s="78"/>
      <c r="RUT203" s="78"/>
      <c r="RUU203" s="78"/>
      <c r="RUV203" s="78"/>
      <c r="RUW203" s="78"/>
      <c r="RUX203" s="78"/>
      <c r="RUY203" s="78"/>
      <c r="RUZ203" s="78"/>
      <c r="RVA203" s="78"/>
      <c r="RVB203" s="78"/>
      <c r="RVC203" s="78"/>
      <c r="RVD203" s="78"/>
      <c r="RVE203" s="78"/>
      <c r="RVF203" s="78"/>
      <c r="RVG203" s="78"/>
      <c r="RVH203" s="78"/>
      <c r="RVI203" s="78"/>
      <c r="RVJ203" s="78"/>
      <c r="RVK203" s="78"/>
      <c r="RVL203" s="78"/>
      <c r="RVM203" s="78"/>
      <c r="RVN203" s="78"/>
      <c r="RVO203" s="78"/>
      <c r="RVP203" s="78"/>
      <c r="RVQ203" s="78"/>
      <c r="RVR203" s="78"/>
      <c r="RVS203" s="78"/>
      <c r="RVT203" s="78"/>
      <c r="RVU203" s="78"/>
      <c r="RVV203" s="78"/>
      <c r="RVW203" s="78"/>
      <c r="RVX203" s="78"/>
      <c r="RVY203" s="78"/>
      <c r="RVZ203" s="78"/>
      <c r="RWA203" s="78"/>
      <c r="RWB203" s="78"/>
      <c r="RWC203" s="78"/>
      <c r="RWD203" s="78"/>
      <c r="RWE203" s="78"/>
      <c r="RWF203" s="78"/>
      <c r="RWG203" s="78"/>
      <c r="RWH203" s="78"/>
      <c r="RWI203" s="78"/>
      <c r="RWJ203" s="78"/>
      <c r="RWK203" s="78"/>
      <c r="RWL203" s="78"/>
      <c r="RWM203" s="78"/>
      <c r="RWN203" s="78"/>
      <c r="RWO203" s="78"/>
      <c r="RWP203" s="78"/>
      <c r="RWQ203" s="78"/>
      <c r="RWR203" s="78"/>
      <c r="RWS203" s="78"/>
      <c r="RWT203" s="78"/>
      <c r="RWU203" s="78"/>
      <c r="RWV203" s="78"/>
      <c r="RWW203" s="78"/>
      <c r="RWX203" s="78"/>
      <c r="RWY203" s="78"/>
      <c r="RWZ203" s="78"/>
      <c r="RXA203" s="78"/>
      <c r="RXB203" s="78"/>
      <c r="RXC203" s="78"/>
      <c r="RXD203" s="78"/>
      <c r="RXE203" s="78"/>
      <c r="RXF203" s="78"/>
      <c r="RXG203" s="78"/>
      <c r="RXH203" s="78"/>
      <c r="RXI203" s="78"/>
      <c r="RXJ203" s="78"/>
      <c r="RXK203" s="78"/>
      <c r="RXL203" s="78"/>
      <c r="RXM203" s="78"/>
      <c r="RXN203" s="78"/>
      <c r="RXO203" s="78"/>
      <c r="RXP203" s="78"/>
      <c r="RXQ203" s="78"/>
      <c r="RXR203" s="78"/>
      <c r="RXS203" s="78"/>
      <c r="RXT203" s="78"/>
      <c r="RXU203" s="78"/>
      <c r="RXV203" s="78"/>
      <c r="RXW203" s="78"/>
      <c r="RXX203" s="78"/>
      <c r="RXY203" s="78"/>
      <c r="RXZ203" s="78"/>
      <c r="RYA203" s="78"/>
      <c r="RYB203" s="78"/>
      <c r="RYC203" s="78"/>
      <c r="RYD203" s="78"/>
      <c r="RYE203" s="78"/>
      <c r="RYF203" s="78"/>
      <c r="RYG203" s="78"/>
      <c r="RYH203" s="78"/>
      <c r="RYI203" s="78"/>
      <c r="RYJ203" s="78"/>
      <c r="RYK203" s="78"/>
      <c r="RYL203" s="78"/>
      <c r="RYM203" s="78"/>
      <c r="RYN203" s="78"/>
      <c r="RYO203" s="78"/>
      <c r="RYP203" s="78"/>
      <c r="RYQ203" s="78"/>
      <c r="RYR203" s="78"/>
      <c r="RYS203" s="78"/>
      <c r="RYT203" s="78"/>
      <c r="RYU203" s="78"/>
      <c r="RYV203" s="78"/>
      <c r="RYW203" s="78"/>
      <c r="RYX203" s="78"/>
      <c r="RYY203" s="78"/>
      <c r="RYZ203" s="78"/>
      <c r="RZA203" s="78"/>
      <c r="RZB203" s="78"/>
      <c r="RZC203" s="78"/>
      <c r="RZD203" s="78"/>
      <c r="RZE203" s="78"/>
      <c r="RZF203" s="78"/>
      <c r="RZG203" s="78"/>
      <c r="RZH203" s="78"/>
      <c r="RZI203" s="78"/>
      <c r="RZJ203" s="78"/>
      <c r="RZK203" s="78"/>
      <c r="RZL203" s="78"/>
      <c r="RZM203" s="78"/>
      <c r="RZN203" s="78"/>
      <c r="RZO203" s="78"/>
      <c r="RZP203" s="78"/>
      <c r="RZQ203" s="78"/>
      <c r="RZR203" s="78"/>
      <c r="RZS203" s="78"/>
      <c r="RZT203" s="78"/>
      <c r="RZU203" s="78"/>
      <c r="RZV203" s="78"/>
      <c r="RZW203" s="78"/>
      <c r="RZX203" s="78"/>
      <c r="RZY203" s="78"/>
      <c r="RZZ203" s="78"/>
      <c r="SAA203" s="78"/>
      <c r="SAB203" s="78"/>
      <c r="SAC203" s="78"/>
      <c r="SAD203" s="78"/>
      <c r="SAE203" s="78"/>
      <c r="SAF203" s="78"/>
      <c r="SAG203" s="78"/>
      <c r="SAH203" s="78"/>
      <c r="SAI203" s="78"/>
      <c r="SAJ203" s="78"/>
      <c r="SAK203" s="78"/>
      <c r="SAL203" s="78"/>
      <c r="SAM203" s="78"/>
      <c r="SAN203" s="78"/>
      <c r="SAO203" s="78"/>
      <c r="SAP203" s="78"/>
      <c r="SAQ203" s="78"/>
      <c r="SAR203" s="78"/>
      <c r="SAS203" s="78"/>
      <c r="SAT203" s="78"/>
      <c r="SAU203" s="78"/>
      <c r="SAV203" s="78"/>
      <c r="SAW203" s="78"/>
      <c r="SAX203" s="78"/>
      <c r="SAY203" s="78"/>
      <c r="SAZ203" s="78"/>
      <c r="SBA203" s="78"/>
      <c r="SBB203" s="78"/>
      <c r="SBC203" s="78"/>
      <c r="SBD203" s="78"/>
      <c r="SBE203" s="78"/>
      <c r="SBF203" s="78"/>
      <c r="SBG203" s="78"/>
      <c r="SBH203" s="78"/>
      <c r="SBI203" s="78"/>
      <c r="SBJ203" s="78"/>
      <c r="SBK203" s="78"/>
      <c r="SBL203" s="78"/>
      <c r="SBM203" s="78"/>
      <c r="SBN203" s="78"/>
      <c r="SBO203" s="78"/>
      <c r="SBP203" s="78"/>
      <c r="SBQ203" s="78"/>
      <c r="SBR203" s="78"/>
      <c r="SBS203" s="78"/>
      <c r="SBT203" s="78"/>
      <c r="SBU203" s="78"/>
      <c r="SBV203" s="78"/>
      <c r="SBW203" s="78"/>
      <c r="SBX203" s="78"/>
      <c r="SBY203" s="78"/>
      <c r="SBZ203" s="78"/>
      <c r="SCA203" s="78"/>
      <c r="SCB203" s="78"/>
      <c r="SCC203" s="78"/>
      <c r="SCD203" s="78"/>
      <c r="SCE203" s="78"/>
      <c r="SCF203" s="78"/>
      <c r="SCG203" s="78"/>
      <c r="SCH203" s="78"/>
      <c r="SCI203" s="78"/>
      <c r="SCJ203" s="78"/>
      <c r="SCK203" s="78"/>
      <c r="SCL203" s="78"/>
      <c r="SCM203" s="78"/>
      <c r="SCN203" s="78"/>
      <c r="SCO203" s="78"/>
      <c r="SCP203" s="78"/>
      <c r="SCQ203" s="78"/>
      <c r="SCR203" s="78"/>
      <c r="SCS203" s="78"/>
      <c r="SCT203" s="78"/>
      <c r="SCU203" s="78"/>
      <c r="SCV203" s="78"/>
      <c r="SCW203" s="78"/>
      <c r="SCX203" s="78"/>
      <c r="SCY203" s="78"/>
      <c r="SCZ203" s="78"/>
      <c r="SDA203" s="78"/>
      <c r="SDB203" s="78"/>
      <c r="SDC203" s="78"/>
      <c r="SDD203" s="78"/>
      <c r="SDE203" s="78"/>
      <c r="SDF203" s="78"/>
      <c r="SDG203" s="78"/>
      <c r="SDH203" s="78"/>
      <c r="SDI203" s="78"/>
      <c r="SDJ203" s="78"/>
      <c r="SDK203" s="78"/>
      <c r="SDL203" s="78"/>
      <c r="SDM203" s="78"/>
      <c r="SDN203" s="78"/>
      <c r="SDO203" s="78"/>
      <c r="SDP203" s="78"/>
      <c r="SDQ203" s="78"/>
      <c r="SDR203" s="78"/>
      <c r="SDS203" s="78"/>
      <c r="SDT203" s="78"/>
      <c r="SDU203" s="78"/>
      <c r="SDV203" s="78"/>
      <c r="SDW203" s="78"/>
      <c r="SDX203" s="78"/>
      <c r="SDY203" s="78"/>
      <c r="SDZ203" s="78"/>
      <c r="SEA203" s="78"/>
      <c r="SEB203" s="78"/>
      <c r="SEC203" s="78"/>
      <c r="SED203" s="78"/>
      <c r="SEE203" s="78"/>
      <c r="SEF203" s="78"/>
      <c r="SEG203" s="78"/>
      <c r="SEH203" s="78"/>
      <c r="SEI203" s="78"/>
      <c r="SEJ203" s="78"/>
      <c r="SEK203" s="78"/>
      <c r="SEL203" s="78"/>
      <c r="SEM203" s="78"/>
      <c r="SEN203" s="78"/>
      <c r="SEO203" s="78"/>
      <c r="SEP203" s="78"/>
      <c r="SEQ203" s="78"/>
      <c r="SER203" s="78"/>
      <c r="SES203" s="78"/>
      <c r="SET203" s="78"/>
      <c r="SEU203" s="78"/>
      <c r="SEV203" s="78"/>
      <c r="SEW203" s="78"/>
      <c r="SEX203" s="78"/>
      <c r="SEY203" s="78"/>
      <c r="SEZ203" s="78"/>
      <c r="SFA203" s="78"/>
      <c r="SFB203" s="78"/>
      <c r="SFC203" s="78"/>
      <c r="SFD203" s="78"/>
      <c r="SFE203" s="78"/>
      <c r="SFF203" s="78"/>
      <c r="SFG203" s="78"/>
      <c r="SFH203" s="78"/>
      <c r="SFI203" s="78"/>
      <c r="SFJ203" s="78"/>
      <c r="SFK203" s="78"/>
      <c r="SFL203" s="78"/>
      <c r="SFM203" s="78"/>
      <c r="SFN203" s="78"/>
      <c r="SFO203" s="78"/>
      <c r="SFP203" s="78"/>
      <c r="SFQ203" s="78"/>
      <c r="SFR203" s="78"/>
      <c r="SFS203" s="78"/>
      <c r="SFT203" s="78"/>
      <c r="SFU203" s="78"/>
      <c r="SFV203" s="78"/>
      <c r="SFW203" s="78"/>
      <c r="SFX203" s="78"/>
      <c r="SFY203" s="78"/>
      <c r="SFZ203" s="78"/>
      <c r="SGA203" s="78"/>
      <c r="SGB203" s="78"/>
      <c r="SGC203" s="78"/>
      <c r="SGD203" s="78"/>
      <c r="SGE203" s="78"/>
      <c r="SGF203" s="78"/>
      <c r="SGG203" s="78"/>
      <c r="SGH203" s="78"/>
      <c r="SGI203" s="78"/>
      <c r="SGJ203" s="78"/>
      <c r="SGK203" s="78"/>
      <c r="SGL203" s="78"/>
      <c r="SGM203" s="78"/>
      <c r="SGN203" s="78"/>
      <c r="SGO203" s="78"/>
      <c r="SGP203" s="78"/>
      <c r="SGQ203" s="78"/>
      <c r="SGR203" s="78"/>
      <c r="SGS203" s="78"/>
      <c r="SGT203" s="78"/>
      <c r="SGU203" s="78"/>
      <c r="SGV203" s="78"/>
      <c r="SGW203" s="78"/>
      <c r="SGX203" s="78"/>
      <c r="SGY203" s="78"/>
      <c r="SGZ203" s="78"/>
      <c r="SHA203" s="78"/>
      <c r="SHB203" s="78"/>
      <c r="SHC203" s="78"/>
      <c r="SHD203" s="78"/>
      <c r="SHE203" s="78"/>
      <c r="SHF203" s="78"/>
      <c r="SHG203" s="78"/>
      <c r="SHH203" s="78"/>
      <c r="SHI203" s="78"/>
      <c r="SHJ203" s="78"/>
      <c r="SHK203" s="78"/>
      <c r="SHL203" s="78"/>
      <c r="SHM203" s="78"/>
      <c r="SHN203" s="78"/>
      <c r="SHO203" s="78"/>
      <c r="SHP203" s="78"/>
      <c r="SHQ203" s="78"/>
      <c r="SHR203" s="78"/>
      <c r="SHS203" s="78"/>
      <c r="SHT203" s="78"/>
      <c r="SHU203" s="78"/>
      <c r="SHV203" s="78"/>
      <c r="SHW203" s="78"/>
      <c r="SHX203" s="78"/>
      <c r="SHY203" s="78"/>
      <c r="SHZ203" s="78"/>
      <c r="SIA203" s="78"/>
      <c r="SIB203" s="78"/>
      <c r="SIC203" s="78"/>
      <c r="SID203" s="78"/>
      <c r="SIE203" s="78"/>
      <c r="SIF203" s="78"/>
      <c r="SIG203" s="78"/>
      <c r="SIH203" s="78"/>
      <c r="SII203" s="78"/>
      <c r="SIJ203" s="78"/>
      <c r="SIK203" s="78"/>
      <c r="SIL203" s="78"/>
      <c r="SIM203" s="78"/>
      <c r="SIN203" s="78"/>
      <c r="SIO203" s="78"/>
      <c r="SIP203" s="78"/>
      <c r="SIQ203" s="78"/>
      <c r="SIR203" s="78"/>
      <c r="SIS203" s="78"/>
      <c r="SIT203" s="78"/>
      <c r="SIU203" s="78"/>
      <c r="SIV203" s="78"/>
      <c r="SIW203" s="78"/>
      <c r="SIX203" s="78"/>
      <c r="SIY203" s="78"/>
      <c r="SIZ203" s="78"/>
      <c r="SJA203" s="78"/>
      <c r="SJB203" s="78"/>
      <c r="SJC203" s="78"/>
      <c r="SJD203" s="78"/>
      <c r="SJE203" s="78"/>
      <c r="SJF203" s="78"/>
      <c r="SJG203" s="78"/>
      <c r="SJH203" s="78"/>
      <c r="SJI203" s="78"/>
      <c r="SJJ203" s="78"/>
      <c r="SJK203" s="78"/>
      <c r="SJL203" s="78"/>
      <c r="SJM203" s="78"/>
      <c r="SJN203" s="78"/>
      <c r="SJO203" s="78"/>
      <c r="SJP203" s="78"/>
      <c r="SJQ203" s="78"/>
      <c r="SJR203" s="78"/>
      <c r="SJS203" s="78"/>
      <c r="SJT203" s="78"/>
      <c r="SJU203" s="78"/>
      <c r="SJV203" s="78"/>
      <c r="SJW203" s="78"/>
      <c r="SJX203" s="78"/>
      <c r="SJY203" s="78"/>
      <c r="SJZ203" s="78"/>
      <c r="SKA203" s="78"/>
      <c r="SKB203" s="78"/>
      <c r="SKC203" s="78"/>
      <c r="SKD203" s="78"/>
      <c r="SKE203" s="78"/>
      <c r="SKF203" s="78"/>
      <c r="SKG203" s="78"/>
      <c r="SKH203" s="78"/>
      <c r="SKI203" s="78"/>
      <c r="SKJ203" s="78"/>
      <c r="SKK203" s="78"/>
      <c r="SKL203" s="78"/>
      <c r="SKM203" s="78"/>
      <c r="SKN203" s="78"/>
      <c r="SKO203" s="78"/>
      <c r="SKP203" s="78"/>
      <c r="SKQ203" s="78"/>
      <c r="SKR203" s="78"/>
      <c r="SKS203" s="78"/>
      <c r="SKT203" s="78"/>
      <c r="SKU203" s="78"/>
      <c r="SKV203" s="78"/>
      <c r="SKW203" s="78"/>
      <c r="SKX203" s="78"/>
      <c r="SKY203" s="78"/>
      <c r="SKZ203" s="78"/>
      <c r="SLA203" s="78"/>
      <c r="SLB203" s="78"/>
      <c r="SLC203" s="78"/>
      <c r="SLD203" s="78"/>
      <c r="SLE203" s="78"/>
      <c r="SLF203" s="78"/>
      <c r="SLG203" s="78"/>
      <c r="SLH203" s="78"/>
      <c r="SLI203" s="78"/>
      <c r="SLJ203" s="78"/>
      <c r="SLK203" s="78"/>
      <c r="SLL203" s="78"/>
      <c r="SLM203" s="78"/>
      <c r="SLN203" s="78"/>
      <c r="SLO203" s="78"/>
      <c r="SLP203" s="78"/>
      <c r="SLQ203" s="78"/>
      <c r="SLR203" s="78"/>
      <c r="SLS203" s="78"/>
      <c r="SLT203" s="78"/>
      <c r="SLU203" s="78"/>
      <c r="SLV203" s="78"/>
      <c r="SLW203" s="78"/>
      <c r="SLX203" s="78"/>
      <c r="SLY203" s="78"/>
      <c r="SLZ203" s="78"/>
      <c r="SMA203" s="78"/>
      <c r="SMB203" s="78"/>
      <c r="SMC203" s="78"/>
      <c r="SMD203" s="78"/>
      <c r="SME203" s="78"/>
      <c r="SMF203" s="78"/>
      <c r="SMG203" s="78"/>
      <c r="SMH203" s="78"/>
      <c r="SMI203" s="78"/>
      <c r="SMJ203" s="78"/>
      <c r="SMK203" s="78"/>
      <c r="SML203" s="78"/>
      <c r="SMM203" s="78"/>
      <c r="SMN203" s="78"/>
      <c r="SMO203" s="78"/>
      <c r="SMP203" s="78"/>
      <c r="SMQ203" s="78"/>
      <c r="SMR203" s="78"/>
      <c r="SMS203" s="78"/>
      <c r="SMT203" s="78"/>
      <c r="SMU203" s="78"/>
      <c r="SMV203" s="78"/>
      <c r="SMW203" s="78"/>
      <c r="SMX203" s="78"/>
      <c r="SMY203" s="78"/>
      <c r="SMZ203" s="78"/>
      <c r="SNA203" s="78"/>
      <c r="SNB203" s="78"/>
      <c r="SNC203" s="78"/>
      <c r="SND203" s="78"/>
      <c r="SNE203" s="78"/>
      <c r="SNF203" s="78"/>
      <c r="SNG203" s="78"/>
      <c r="SNH203" s="78"/>
      <c r="SNI203" s="78"/>
      <c r="SNJ203" s="78"/>
      <c r="SNK203" s="78"/>
      <c r="SNL203" s="78"/>
      <c r="SNM203" s="78"/>
      <c r="SNN203" s="78"/>
      <c r="SNO203" s="78"/>
      <c r="SNP203" s="78"/>
      <c r="SNQ203" s="78"/>
      <c r="SNR203" s="78"/>
      <c r="SNS203" s="78"/>
      <c r="SNT203" s="78"/>
      <c r="SNU203" s="78"/>
      <c r="SNV203" s="78"/>
      <c r="SNW203" s="78"/>
      <c r="SNX203" s="78"/>
      <c r="SNY203" s="78"/>
      <c r="SNZ203" s="78"/>
      <c r="SOA203" s="78"/>
      <c r="SOB203" s="78"/>
      <c r="SOC203" s="78"/>
      <c r="SOD203" s="78"/>
      <c r="SOE203" s="78"/>
      <c r="SOF203" s="78"/>
      <c r="SOG203" s="78"/>
      <c r="SOH203" s="78"/>
      <c r="SOI203" s="78"/>
      <c r="SOJ203" s="78"/>
      <c r="SOK203" s="78"/>
      <c r="SOL203" s="78"/>
      <c r="SOM203" s="78"/>
      <c r="SON203" s="78"/>
      <c r="SOO203" s="78"/>
      <c r="SOP203" s="78"/>
      <c r="SOQ203" s="78"/>
      <c r="SOR203" s="78"/>
      <c r="SOS203" s="78"/>
      <c r="SOT203" s="78"/>
      <c r="SOU203" s="78"/>
      <c r="SOV203" s="78"/>
      <c r="SOW203" s="78"/>
      <c r="SOX203" s="78"/>
      <c r="SOY203" s="78"/>
      <c r="SOZ203" s="78"/>
      <c r="SPA203" s="78"/>
      <c r="SPB203" s="78"/>
      <c r="SPC203" s="78"/>
      <c r="SPD203" s="78"/>
      <c r="SPE203" s="78"/>
      <c r="SPF203" s="78"/>
      <c r="SPG203" s="78"/>
      <c r="SPH203" s="78"/>
      <c r="SPI203" s="78"/>
      <c r="SPJ203" s="78"/>
      <c r="SPK203" s="78"/>
      <c r="SPL203" s="78"/>
      <c r="SPM203" s="78"/>
      <c r="SPN203" s="78"/>
      <c r="SPO203" s="78"/>
      <c r="SPP203" s="78"/>
      <c r="SPQ203" s="78"/>
      <c r="SPR203" s="78"/>
      <c r="SPS203" s="78"/>
      <c r="SPT203" s="78"/>
      <c r="SPU203" s="78"/>
      <c r="SPV203" s="78"/>
      <c r="SPW203" s="78"/>
      <c r="SPX203" s="78"/>
      <c r="SPY203" s="78"/>
      <c r="SPZ203" s="78"/>
      <c r="SQA203" s="78"/>
      <c r="SQB203" s="78"/>
      <c r="SQC203" s="78"/>
      <c r="SQD203" s="78"/>
      <c r="SQE203" s="78"/>
      <c r="SQF203" s="78"/>
      <c r="SQG203" s="78"/>
      <c r="SQH203" s="78"/>
      <c r="SQI203" s="78"/>
      <c r="SQJ203" s="78"/>
      <c r="SQK203" s="78"/>
      <c r="SQL203" s="78"/>
      <c r="SQM203" s="78"/>
      <c r="SQN203" s="78"/>
      <c r="SQO203" s="78"/>
      <c r="SQP203" s="78"/>
      <c r="SQQ203" s="78"/>
      <c r="SQR203" s="78"/>
      <c r="SQS203" s="78"/>
      <c r="SQT203" s="78"/>
      <c r="SQU203" s="78"/>
      <c r="SQV203" s="78"/>
      <c r="SQW203" s="78"/>
      <c r="SQX203" s="78"/>
      <c r="SQY203" s="78"/>
      <c r="SQZ203" s="78"/>
      <c r="SRA203" s="78"/>
      <c r="SRB203" s="78"/>
      <c r="SRC203" s="78"/>
      <c r="SRD203" s="78"/>
      <c r="SRE203" s="78"/>
      <c r="SRF203" s="78"/>
      <c r="SRG203" s="78"/>
      <c r="SRH203" s="78"/>
      <c r="SRI203" s="78"/>
      <c r="SRJ203" s="78"/>
      <c r="SRK203" s="78"/>
      <c r="SRL203" s="78"/>
      <c r="SRM203" s="78"/>
      <c r="SRN203" s="78"/>
      <c r="SRO203" s="78"/>
      <c r="SRP203" s="78"/>
      <c r="SRQ203" s="78"/>
      <c r="SRR203" s="78"/>
      <c r="SRS203" s="78"/>
      <c r="SRT203" s="78"/>
      <c r="SRU203" s="78"/>
      <c r="SRV203" s="78"/>
      <c r="SRW203" s="78"/>
      <c r="SRX203" s="78"/>
      <c r="SRY203" s="78"/>
      <c r="SRZ203" s="78"/>
      <c r="SSA203" s="78"/>
      <c r="SSB203" s="78"/>
      <c r="SSC203" s="78"/>
      <c r="SSD203" s="78"/>
      <c r="SSE203" s="78"/>
      <c r="SSF203" s="78"/>
      <c r="SSG203" s="78"/>
      <c r="SSH203" s="78"/>
      <c r="SSI203" s="78"/>
      <c r="SSJ203" s="78"/>
      <c r="SSK203" s="78"/>
      <c r="SSL203" s="78"/>
      <c r="SSM203" s="78"/>
      <c r="SSN203" s="78"/>
      <c r="SSO203" s="78"/>
      <c r="SSP203" s="78"/>
      <c r="SSQ203" s="78"/>
      <c r="SSR203" s="78"/>
      <c r="SSS203" s="78"/>
      <c r="SST203" s="78"/>
      <c r="SSU203" s="78"/>
      <c r="SSV203" s="78"/>
      <c r="SSW203" s="78"/>
      <c r="SSX203" s="78"/>
      <c r="SSY203" s="78"/>
      <c r="SSZ203" s="78"/>
      <c r="STA203" s="78"/>
      <c r="STB203" s="78"/>
      <c r="STC203" s="78"/>
      <c r="STD203" s="78"/>
      <c r="STE203" s="78"/>
      <c r="STF203" s="78"/>
      <c r="STG203" s="78"/>
      <c r="STH203" s="78"/>
      <c r="STI203" s="78"/>
      <c r="STJ203" s="78"/>
      <c r="STK203" s="78"/>
      <c r="STL203" s="78"/>
      <c r="STM203" s="78"/>
      <c r="STN203" s="78"/>
      <c r="STO203" s="78"/>
      <c r="STP203" s="78"/>
      <c r="STQ203" s="78"/>
      <c r="STR203" s="78"/>
      <c r="STS203" s="78"/>
      <c r="STT203" s="78"/>
      <c r="STU203" s="78"/>
      <c r="STV203" s="78"/>
      <c r="STW203" s="78"/>
      <c r="STX203" s="78"/>
      <c r="STY203" s="78"/>
      <c r="STZ203" s="78"/>
      <c r="SUA203" s="78"/>
      <c r="SUB203" s="78"/>
      <c r="SUC203" s="78"/>
      <c r="SUD203" s="78"/>
      <c r="SUE203" s="78"/>
      <c r="SUF203" s="78"/>
      <c r="SUG203" s="78"/>
      <c r="SUH203" s="78"/>
      <c r="SUI203" s="78"/>
      <c r="SUJ203" s="78"/>
      <c r="SUK203" s="78"/>
      <c r="SUL203" s="78"/>
      <c r="SUM203" s="78"/>
      <c r="SUN203" s="78"/>
      <c r="SUO203" s="78"/>
      <c r="SUP203" s="78"/>
      <c r="SUQ203" s="78"/>
      <c r="SUR203" s="78"/>
      <c r="SUS203" s="78"/>
      <c r="SUT203" s="78"/>
      <c r="SUU203" s="78"/>
      <c r="SUV203" s="78"/>
      <c r="SUW203" s="78"/>
      <c r="SUX203" s="78"/>
      <c r="SUY203" s="78"/>
      <c r="SUZ203" s="78"/>
      <c r="SVA203" s="78"/>
      <c r="SVB203" s="78"/>
      <c r="SVC203" s="78"/>
      <c r="SVD203" s="78"/>
      <c r="SVE203" s="78"/>
      <c r="SVF203" s="78"/>
      <c r="SVG203" s="78"/>
      <c r="SVH203" s="78"/>
      <c r="SVI203" s="78"/>
      <c r="SVJ203" s="78"/>
      <c r="SVK203" s="78"/>
      <c r="SVL203" s="78"/>
      <c r="SVM203" s="78"/>
      <c r="SVN203" s="78"/>
      <c r="SVO203" s="78"/>
      <c r="SVP203" s="78"/>
      <c r="SVQ203" s="78"/>
      <c r="SVR203" s="78"/>
      <c r="SVS203" s="78"/>
      <c r="SVT203" s="78"/>
      <c r="SVU203" s="78"/>
      <c r="SVV203" s="78"/>
      <c r="SVW203" s="78"/>
      <c r="SVX203" s="78"/>
      <c r="SVY203" s="78"/>
      <c r="SVZ203" s="78"/>
      <c r="SWA203" s="78"/>
      <c r="SWB203" s="78"/>
      <c r="SWC203" s="78"/>
      <c r="SWD203" s="78"/>
      <c r="SWE203" s="78"/>
      <c r="SWF203" s="78"/>
      <c r="SWG203" s="78"/>
      <c r="SWH203" s="78"/>
      <c r="SWI203" s="78"/>
      <c r="SWJ203" s="78"/>
      <c r="SWK203" s="78"/>
      <c r="SWL203" s="78"/>
      <c r="SWM203" s="78"/>
      <c r="SWN203" s="78"/>
      <c r="SWO203" s="78"/>
      <c r="SWP203" s="78"/>
      <c r="SWQ203" s="78"/>
      <c r="SWR203" s="78"/>
      <c r="SWS203" s="78"/>
      <c r="SWT203" s="78"/>
      <c r="SWU203" s="78"/>
      <c r="SWV203" s="78"/>
      <c r="SWW203" s="78"/>
      <c r="SWX203" s="78"/>
      <c r="SWY203" s="78"/>
      <c r="SWZ203" s="78"/>
      <c r="SXA203" s="78"/>
      <c r="SXB203" s="78"/>
      <c r="SXC203" s="78"/>
      <c r="SXD203" s="78"/>
      <c r="SXE203" s="78"/>
      <c r="SXF203" s="78"/>
      <c r="SXG203" s="78"/>
      <c r="SXH203" s="78"/>
      <c r="SXI203" s="78"/>
      <c r="SXJ203" s="78"/>
      <c r="SXK203" s="78"/>
      <c r="SXL203" s="78"/>
      <c r="SXM203" s="78"/>
      <c r="SXN203" s="78"/>
      <c r="SXO203" s="78"/>
      <c r="SXP203" s="78"/>
      <c r="SXQ203" s="78"/>
      <c r="SXR203" s="78"/>
      <c r="SXS203" s="78"/>
      <c r="SXT203" s="78"/>
      <c r="SXU203" s="78"/>
      <c r="SXV203" s="78"/>
      <c r="SXW203" s="78"/>
      <c r="SXX203" s="78"/>
      <c r="SXY203" s="78"/>
      <c r="SXZ203" s="78"/>
      <c r="SYA203" s="78"/>
      <c r="SYB203" s="78"/>
      <c r="SYC203" s="78"/>
      <c r="SYD203" s="78"/>
      <c r="SYE203" s="78"/>
      <c r="SYF203" s="78"/>
      <c r="SYG203" s="78"/>
      <c r="SYH203" s="78"/>
      <c r="SYI203" s="78"/>
      <c r="SYJ203" s="78"/>
      <c r="SYK203" s="78"/>
      <c r="SYL203" s="78"/>
      <c r="SYM203" s="78"/>
      <c r="SYN203" s="78"/>
      <c r="SYO203" s="78"/>
      <c r="SYP203" s="78"/>
      <c r="SYQ203" s="78"/>
      <c r="SYR203" s="78"/>
      <c r="SYS203" s="78"/>
      <c r="SYT203" s="78"/>
      <c r="SYU203" s="78"/>
      <c r="SYV203" s="78"/>
      <c r="SYW203" s="78"/>
      <c r="SYX203" s="78"/>
      <c r="SYY203" s="78"/>
      <c r="SYZ203" s="78"/>
      <c r="SZA203" s="78"/>
      <c r="SZB203" s="78"/>
      <c r="SZC203" s="78"/>
      <c r="SZD203" s="78"/>
      <c r="SZE203" s="78"/>
      <c r="SZF203" s="78"/>
      <c r="SZG203" s="78"/>
      <c r="SZH203" s="78"/>
      <c r="SZI203" s="78"/>
      <c r="SZJ203" s="78"/>
      <c r="SZK203" s="78"/>
      <c r="SZL203" s="78"/>
      <c r="SZM203" s="78"/>
      <c r="SZN203" s="78"/>
      <c r="SZO203" s="78"/>
      <c r="SZP203" s="78"/>
      <c r="SZQ203" s="78"/>
      <c r="SZR203" s="78"/>
      <c r="SZS203" s="78"/>
      <c r="SZT203" s="78"/>
      <c r="SZU203" s="78"/>
      <c r="SZV203" s="78"/>
      <c r="SZW203" s="78"/>
      <c r="SZX203" s="78"/>
      <c r="SZY203" s="78"/>
      <c r="SZZ203" s="78"/>
      <c r="TAA203" s="78"/>
      <c r="TAB203" s="78"/>
      <c r="TAC203" s="78"/>
      <c r="TAD203" s="78"/>
      <c r="TAE203" s="78"/>
      <c r="TAF203" s="78"/>
      <c r="TAG203" s="78"/>
      <c r="TAH203" s="78"/>
      <c r="TAI203" s="78"/>
      <c r="TAJ203" s="78"/>
      <c r="TAK203" s="78"/>
      <c r="TAL203" s="78"/>
      <c r="TAM203" s="78"/>
      <c r="TAN203" s="78"/>
      <c r="TAO203" s="78"/>
      <c r="TAP203" s="78"/>
      <c r="TAQ203" s="78"/>
      <c r="TAR203" s="78"/>
      <c r="TAS203" s="78"/>
      <c r="TAT203" s="78"/>
      <c r="TAU203" s="78"/>
      <c r="TAV203" s="78"/>
      <c r="TAW203" s="78"/>
      <c r="TAX203" s="78"/>
      <c r="TAY203" s="78"/>
      <c r="TAZ203" s="78"/>
      <c r="TBA203" s="78"/>
      <c r="TBB203" s="78"/>
      <c r="TBC203" s="78"/>
      <c r="TBD203" s="78"/>
      <c r="TBE203" s="78"/>
      <c r="TBF203" s="78"/>
      <c r="TBG203" s="78"/>
      <c r="TBH203" s="78"/>
      <c r="TBI203" s="78"/>
      <c r="TBJ203" s="78"/>
      <c r="TBK203" s="78"/>
      <c r="TBL203" s="78"/>
      <c r="TBM203" s="78"/>
      <c r="TBN203" s="78"/>
      <c r="TBO203" s="78"/>
      <c r="TBP203" s="78"/>
      <c r="TBQ203" s="78"/>
      <c r="TBR203" s="78"/>
      <c r="TBS203" s="78"/>
      <c r="TBT203" s="78"/>
      <c r="TBU203" s="78"/>
      <c r="TBV203" s="78"/>
      <c r="TBW203" s="78"/>
      <c r="TBX203" s="78"/>
      <c r="TBY203" s="78"/>
      <c r="TBZ203" s="78"/>
      <c r="TCA203" s="78"/>
      <c r="TCB203" s="78"/>
      <c r="TCC203" s="78"/>
      <c r="TCD203" s="78"/>
      <c r="TCE203" s="78"/>
      <c r="TCF203" s="78"/>
      <c r="TCG203" s="78"/>
      <c r="TCH203" s="78"/>
      <c r="TCI203" s="78"/>
      <c r="TCJ203" s="78"/>
      <c r="TCK203" s="78"/>
      <c r="TCL203" s="78"/>
      <c r="TCM203" s="78"/>
      <c r="TCN203" s="78"/>
      <c r="TCO203" s="78"/>
      <c r="TCP203" s="78"/>
      <c r="TCQ203" s="78"/>
      <c r="TCR203" s="78"/>
      <c r="TCS203" s="78"/>
      <c r="TCT203" s="78"/>
      <c r="TCU203" s="78"/>
      <c r="TCV203" s="78"/>
      <c r="TCW203" s="78"/>
      <c r="TCX203" s="78"/>
      <c r="TCY203" s="78"/>
      <c r="TCZ203" s="78"/>
      <c r="TDA203" s="78"/>
      <c r="TDB203" s="78"/>
      <c r="TDC203" s="78"/>
      <c r="TDD203" s="78"/>
      <c r="TDE203" s="78"/>
      <c r="TDF203" s="78"/>
      <c r="TDG203" s="78"/>
      <c r="TDH203" s="78"/>
      <c r="TDI203" s="78"/>
      <c r="TDJ203" s="78"/>
      <c r="TDK203" s="78"/>
      <c r="TDL203" s="78"/>
      <c r="TDM203" s="78"/>
      <c r="TDN203" s="78"/>
      <c r="TDO203" s="78"/>
      <c r="TDP203" s="78"/>
      <c r="TDQ203" s="78"/>
      <c r="TDR203" s="78"/>
      <c r="TDS203" s="78"/>
      <c r="TDT203" s="78"/>
      <c r="TDU203" s="78"/>
      <c r="TDV203" s="78"/>
      <c r="TDW203" s="78"/>
      <c r="TDX203" s="78"/>
      <c r="TDY203" s="78"/>
      <c r="TDZ203" s="78"/>
      <c r="TEA203" s="78"/>
      <c r="TEB203" s="78"/>
      <c r="TEC203" s="78"/>
      <c r="TED203" s="78"/>
      <c r="TEE203" s="78"/>
      <c r="TEF203" s="78"/>
      <c r="TEG203" s="78"/>
      <c r="TEH203" s="78"/>
      <c r="TEI203" s="78"/>
      <c r="TEJ203" s="78"/>
      <c r="TEK203" s="78"/>
      <c r="TEL203" s="78"/>
      <c r="TEM203" s="78"/>
      <c r="TEN203" s="78"/>
      <c r="TEO203" s="78"/>
      <c r="TEP203" s="78"/>
      <c r="TEQ203" s="78"/>
      <c r="TER203" s="78"/>
      <c r="TES203" s="78"/>
      <c r="TET203" s="78"/>
      <c r="TEU203" s="78"/>
      <c r="TEV203" s="78"/>
      <c r="TEW203" s="78"/>
      <c r="TEX203" s="78"/>
      <c r="TEY203" s="78"/>
      <c r="TEZ203" s="78"/>
      <c r="TFA203" s="78"/>
      <c r="TFB203" s="78"/>
      <c r="TFC203" s="78"/>
      <c r="TFD203" s="78"/>
      <c r="TFE203" s="78"/>
      <c r="TFF203" s="78"/>
      <c r="TFG203" s="78"/>
      <c r="TFH203" s="78"/>
      <c r="TFI203" s="78"/>
      <c r="TFJ203" s="78"/>
      <c r="TFK203" s="78"/>
      <c r="TFL203" s="78"/>
      <c r="TFM203" s="78"/>
      <c r="TFN203" s="78"/>
      <c r="TFO203" s="78"/>
      <c r="TFP203" s="78"/>
      <c r="TFQ203" s="78"/>
      <c r="TFR203" s="78"/>
      <c r="TFS203" s="78"/>
      <c r="TFT203" s="78"/>
      <c r="TFU203" s="78"/>
      <c r="TFV203" s="78"/>
      <c r="TFW203" s="78"/>
      <c r="TFX203" s="78"/>
      <c r="TFY203" s="78"/>
      <c r="TFZ203" s="78"/>
      <c r="TGA203" s="78"/>
      <c r="TGB203" s="78"/>
      <c r="TGC203" s="78"/>
      <c r="TGD203" s="78"/>
      <c r="TGE203" s="78"/>
      <c r="TGF203" s="78"/>
      <c r="TGG203" s="78"/>
      <c r="TGH203" s="78"/>
      <c r="TGI203" s="78"/>
      <c r="TGJ203" s="78"/>
      <c r="TGK203" s="78"/>
      <c r="TGL203" s="78"/>
      <c r="TGM203" s="78"/>
      <c r="TGN203" s="78"/>
      <c r="TGO203" s="78"/>
      <c r="TGP203" s="78"/>
      <c r="TGQ203" s="78"/>
      <c r="TGR203" s="78"/>
      <c r="TGS203" s="78"/>
      <c r="TGT203" s="78"/>
      <c r="TGU203" s="78"/>
      <c r="TGV203" s="78"/>
      <c r="TGW203" s="78"/>
      <c r="TGX203" s="78"/>
      <c r="TGY203" s="78"/>
      <c r="TGZ203" s="78"/>
      <c r="THA203" s="78"/>
      <c r="THB203" s="78"/>
      <c r="THC203" s="78"/>
      <c r="THD203" s="78"/>
      <c r="THE203" s="78"/>
      <c r="THF203" s="78"/>
      <c r="THG203" s="78"/>
      <c r="THH203" s="78"/>
      <c r="THI203" s="78"/>
      <c r="THJ203" s="78"/>
      <c r="THK203" s="78"/>
      <c r="THL203" s="78"/>
      <c r="THM203" s="78"/>
      <c r="THN203" s="78"/>
      <c r="THO203" s="78"/>
      <c r="THP203" s="78"/>
      <c r="THQ203" s="78"/>
      <c r="THR203" s="78"/>
      <c r="THS203" s="78"/>
      <c r="THT203" s="78"/>
      <c r="THU203" s="78"/>
      <c r="THV203" s="78"/>
      <c r="THW203" s="78"/>
      <c r="THX203" s="78"/>
      <c r="THY203" s="78"/>
      <c r="THZ203" s="78"/>
      <c r="TIA203" s="78"/>
      <c r="TIB203" s="78"/>
      <c r="TIC203" s="78"/>
      <c r="TID203" s="78"/>
      <c r="TIE203" s="78"/>
      <c r="TIF203" s="78"/>
      <c r="TIG203" s="78"/>
      <c r="TIH203" s="78"/>
      <c r="TII203" s="78"/>
      <c r="TIJ203" s="78"/>
      <c r="TIK203" s="78"/>
      <c r="TIL203" s="78"/>
      <c r="TIM203" s="78"/>
      <c r="TIN203" s="78"/>
      <c r="TIO203" s="78"/>
      <c r="TIP203" s="78"/>
      <c r="TIQ203" s="78"/>
      <c r="TIR203" s="78"/>
      <c r="TIS203" s="78"/>
      <c r="TIT203" s="78"/>
      <c r="TIU203" s="78"/>
      <c r="TIV203" s="78"/>
      <c r="TIW203" s="78"/>
      <c r="TIX203" s="78"/>
      <c r="TIY203" s="78"/>
      <c r="TIZ203" s="78"/>
      <c r="TJA203" s="78"/>
      <c r="TJB203" s="78"/>
      <c r="TJC203" s="78"/>
      <c r="TJD203" s="78"/>
      <c r="TJE203" s="78"/>
      <c r="TJF203" s="78"/>
      <c r="TJG203" s="78"/>
      <c r="TJH203" s="78"/>
      <c r="TJI203" s="78"/>
      <c r="TJJ203" s="78"/>
      <c r="TJK203" s="78"/>
      <c r="TJL203" s="78"/>
      <c r="TJM203" s="78"/>
      <c r="TJN203" s="78"/>
      <c r="TJO203" s="78"/>
      <c r="TJP203" s="78"/>
      <c r="TJQ203" s="78"/>
      <c r="TJR203" s="78"/>
      <c r="TJS203" s="78"/>
      <c r="TJT203" s="78"/>
      <c r="TJU203" s="78"/>
      <c r="TJV203" s="78"/>
      <c r="TJW203" s="78"/>
      <c r="TJX203" s="78"/>
      <c r="TJY203" s="78"/>
      <c r="TJZ203" s="78"/>
      <c r="TKA203" s="78"/>
      <c r="TKB203" s="78"/>
      <c r="TKC203" s="78"/>
      <c r="TKD203" s="78"/>
      <c r="TKE203" s="78"/>
      <c r="TKF203" s="78"/>
      <c r="TKG203" s="78"/>
      <c r="TKH203" s="78"/>
      <c r="TKI203" s="78"/>
      <c r="TKJ203" s="78"/>
      <c r="TKK203" s="78"/>
      <c r="TKL203" s="78"/>
      <c r="TKM203" s="78"/>
      <c r="TKN203" s="78"/>
      <c r="TKO203" s="78"/>
      <c r="TKP203" s="78"/>
      <c r="TKQ203" s="78"/>
      <c r="TKR203" s="78"/>
      <c r="TKS203" s="78"/>
      <c r="TKT203" s="78"/>
      <c r="TKU203" s="78"/>
      <c r="TKV203" s="78"/>
      <c r="TKW203" s="78"/>
      <c r="TKX203" s="78"/>
      <c r="TKY203" s="78"/>
      <c r="TKZ203" s="78"/>
      <c r="TLA203" s="78"/>
      <c r="TLB203" s="78"/>
      <c r="TLC203" s="78"/>
      <c r="TLD203" s="78"/>
      <c r="TLE203" s="78"/>
      <c r="TLF203" s="78"/>
      <c r="TLG203" s="78"/>
      <c r="TLH203" s="78"/>
      <c r="TLI203" s="78"/>
      <c r="TLJ203" s="78"/>
      <c r="TLK203" s="78"/>
      <c r="TLL203" s="78"/>
      <c r="TLM203" s="78"/>
      <c r="TLN203" s="78"/>
      <c r="TLO203" s="78"/>
      <c r="TLP203" s="78"/>
      <c r="TLQ203" s="78"/>
      <c r="TLR203" s="78"/>
      <c r="TLS203" s="78"/>
      <c r="TLT203" s="78"/>
      <c r="TLU203" s="78"/>
      <c r="TLV203" s="78"/>
      <c r="TLW203" s="78"/>
      <c r="TLX203" s="78"/>
      <c r="TLY203" s="78"/>
      <c r="TLZ203" s="78"/>
      <c r="TMA203" s="78"/>
      <c r="TMB203" s="78"/>
      <c r="TMC203" s="78"/>
      <c r="TMD203" s="78"/>
      <c r="TME203" s="78"/>
      <c r="TMF203" s="78"/>
      <c r="TMG203" s="78"/>
      <c r="TMH203" s="78"/>
      <c r="TMI203" s="78"/>
      <c r="TMJ203" s="78"/>
      <c r="TMK203" s="78"/>
      <c r="TML203" s="78"/>
      <c r="TMM203" s="78"/>
      <c r="TMN203" s="78"/>
      <c r="TMO203" s="78"/>
      <c r="TMP203" s="78"/>
      <c r="TMQ203" s="78"/>
      <c r="TMR203" s="78"/>
      <c r="TMS203" s="78"/>
      <c r="TMT203" s="78"/>
      <c r="TMU203" s="78"/>
      <c r="TMV203" s="78"/>
      <c r="TMW203" s="78"/>
      <c r="TMX203" s="78"/>
      <c r="TMY203" s="78"/>
      <c r="TMZ203" s="78"/>
      <c r="TNA203" s="78"/>
      <c r="TNB203" s="78"/>
      <c r="TNC203" s="78"/>
      <c r="TND203" s="78"/>
      <c r="TNE203" s="78"/>
      <c r="TNF203" s="78"/>
      <c r="TNG203" s="78"/>
      <c r="TNH203" s="78"/>
      <c r="TNI203" s="78"/>
      <c r="TNJ203" s="78"/>
      <c r="TNK203" s="78"/>
      <c r="TNL203" s="78"/>
      <c r="TNM203" s="78"/>
      <c r="TNN203" s="78"/>
      <c r="TNO203" s="78"/>
      <c r="TNP203" s="78"/>
      <c r="TNQ203" s="78"/>
      <c r="TNR203" s="78"/>
      <c r="TNS203" s="78"/>
      <c r="TNT203" s="78"/>
      <c r="TNU203" s="78"/>
      <c r="TNV203" s="78"/>
      <c r="TNW203" s="78"/>
      <c r="TNX203" s="78"/>
      <c r="TNY203" s="78"/>
      <c r="TNZ203" s="78"/>
      <c r="TOA203" s="78"/>
      <c r="TOB203" s="78"/>
      <c r="TOC203" s="78"/>
      <c r="TOD203" s="78"/>
      <c r="TOE203" s="78"/>
      <c r="TOF203" s="78"/>
      <c r="TOG203" s="78"/>
      <c r="TOH203" s="78"/>
      <c r="TOI203" s="78"/>
      <c r="TOJ203" s="78"/>
      <c r="TOK203" s="78"/>
      <c r="TOL203" s="78"/>
      <c r="TOM203" s="78"/>
      <c r="TON203" s="78"/>
      <c r="TOO203" s="78"/>
      <c r="TOP203" s="78"/>
      <c r="TOQ203" s="78"/>
      <c r="TOR203" s="78"/>
      <c r="TOS203" s="78"/>
      <c r="TOT203" s="78"/>
      <c r="TOU203" s="78"/>
      <c r="TOV203" s="78"/>
      <c r="TOW203" s="78"/>
      <c r="TOX203" s="78"/>
      <c r="TOY203" s="78"/>
      <c r="TOZ203" s="78"/>
      <c r="TPA203" s="78"/>
      <c r="TPB203" s="78"/>
      <c r="TPC203" s="78"/>
      <c r="TPD203" s="78"/>
      <c r="TPE203" s="78"/>
      <c r="TPF203" s="78"/>
      <c r="TPG203" s="78"/>
      <c r="TPH203" s="78"/>
      <c r="TPI203" s="78"/>
      <c r="TPJ203" s="78"/>
      <c r="TPK203" s="78"/>
      <c r="TPL203" s="78"/>
      <c r="TPM203" s="78"/>
      <c r="TPN203" s="78"/>
      <c r="TPO203" s="78"/>
      <c r="TPP203" s="78"/>
      <c r="TPQ203" s="78"/>
      <c r="TPR203" s="78"/>
      <c r="TPS203" s="78"/>
      <c r="TPT203" s="78"/>
      <c r="TPU203" s="78"/>
      <c r="TPV203" s="78"/>
      <c r="TPW203" s="78"/>
      <c r="TPX203" s="78"/>
      <c r="TPY203" s="78"/>
      <c r="TPZ203" s="78"/>
      <c r="TQA203" s="78"/>
      <c r="TQB203" s="78"/>
      <c r="TQC203" s="78"/>
      <c r="TQD203" s="78"/>
      <c r="TQE203" s="78"/>
      <c r="TQF203" s="78"/>
      <c r="TQG203" s="78"/>
      <c r="TQH203" s="78"/>
      <c r="TQI203" s="78"/>
      <c r="TQJ203" s="78"/>
      <c r="TQK203" s="78"/>
      <c r="TQL203" s="78"/>
      <c r="TQM203" s="78"/>
      <c r="TQN203" s="78"/>
      <c r="TQO203" s="78"/>
      <c r="TQP203" s="78"/>
      <c r="TQQ203" s="78"/>
      <c r="TQR203" s="78"/>
      <c r="TQS203" s="78"/>
      <c r="TQT203" s="78"/>
      <c r="TQU203" s="78"/>
      <c r="TQV203" s="78"/>
      <c r="TQW203" s="78"/>
      <c r="TQX203" s="78"/>
      <c r="TQY203" s="78"/>
      <c r="TQZ203" s="78"/>
      <c r="TRA203" s="78"/>
      <c r="TRB203" s="78"/>
      <c r="TRC203" s="78"/>
      <c r="TRD203" s="78"/>
      <c r="TRE203" s="78"/>
      <c r="TRF203" s="78"/>
      <c r="TRG203" s="78"/>
      <c r="TRH203" s="78"/>
      <c r="TRI203" s="78"/>
      <c r="TRJ203" s="78"/>
      <c r="TRK203" s="78"/>
      <c r="TRL203" s="78"/>
      <c r="TRM203" s="78"/>
      <c r="TRN203" s="78"/>
      <c r="TRO203" s="78"/>
      <c r="TRP203" s="78"/>
      <c r="TRQ203" s="78"/>
      <c r="TRR203" s="78"/>
      <c r="TRS203" s="78"/>
      <c r="TRT203" s="78"/>
      <c r="TRU203" s="78"/>
      <c r="TRV203" s="78"/>
      <c r="TRW203" s="78"/>
      <c r="TRX203" s="78"/>
      <c r="TRY203" s="78"/>
      <c r="TRZ203" s="78"/>
      <c r="TSA203" s="78"/>
      <c r="TSB203" s="78"/>
      <c r="TSC203" s="78"/>
      <c r="TSD203" s="78"/>
      <c r="TSE203" s="78"/>
      <c r="TSF203" s="78"/>
      <c r="TSG203" s="78"/>
      <c r="TSH203" s="78"/>
      <c r="TSI203" s="78"/>
      <c r="TSJ203" s="78"/>
      <c r="TSK203" s="78"/>
      <c r="TSL203" s="78"/>
      <c r="TSM203" s="78"/>
      <c r="TSN203" s="78"/>
      <c r="TSO203" s="78"/>
      <c r="TSP203" s="78"/>
      <c r="TSQ203" s="78"/>
      <c r="TSR203" s="78"/>
      <c r="TSS203" s="78"/>
      <c r="TST203" s="78"/>
      <c r="TSU203" s="78"/>
      <c r="TSV203" s="78"/>
      <c r="TSW203" s="78"/>
      <c r="TSX203" s="78"/>
      <c r="TSY203" s="78"/>
      <c r="TSZ203" s="78"/>
      <c r="TTA203" s="78"/>
      <c r="TTB203" s="78"/>
      <c r="TTC203" s="78"/>
      <c r="TTD203" s="78"/>
      <c r="TTE203" s="78"/>
      <c r="TTF203" s="78"/>
      <c r="TTG203" s="78"/>
      <c r="TTH203" s="78"/>
      <c r="TTI203" s="78"/>
      <c r="TTJ203" s="78"/>
      <c r="TTK203" s="78"/>
      <c r="TTL203" s="78"/>
      <c r="TTM203" s="78"/>
      <c r="TTN203" s="78"/>
      <c r="TTO203" s="78"/>
      <c r="TTP203" s="78"/>
      <c r="TTQ203" s="78"/>
      <c r="TTR203" s="78"/>
      <c r="TTS203" s="78"/>
      <c r="TTT203" s="78"/>
      <c r="TTU203" s="78"/>
      <c r="TTV203" s="78"/>
      <c r="TTW203" s="78"/>
      <c r="TTX203" s="78"/>
      <c r="TTY203" s="78"/>
      <c r="TTZ203" s="78"/>
      <c r="TUA203" s="78"/>
      <c r="TUB203" s="78"/>
      <c r="TUC203" s="78"/>
      <c r="TUD203" s="78"/>
      <c r="TUE203" s="78"/>
      <c r="TUF203" s="78"/>
      <c r="TUG203" s="78"/>
      <c r="TUH203" s="78"/>
      <c r="TUI203" s="78"/>
      <c r="TUJ203" s="78"/>
      <c r="TUK203" s="78"/>
      <c r="TUL203" s="78"/>
      <c r="TUM203" s="78"/>
      <c r="TUN203" s="78"/>
      <c r="TUO203" s="78"/>
      <c r="TUP203" s="78"/>
      <c r="TUQ203" s="78"/>
      <c r="TUR203" s="78"/>
      <c r="TUS203" s="78"/>
      <c r="TUT203" s="78"/>
      <c r="TUU203" s="78"/>
      <c r="TUV203" s="78"/>
      <c r="TUW203" s="78"/>
      <c r="TUX203" s="78"/>
      <c r="TUY203" s="78"/>
      <c r="TUZ203" s="78"/>
      <c r="TVA203" s="78"/>
      <c r="TVB203" s="78"/>
      <c r="TVC203" s="78"/>
      <c r="TVD203" s="78"/>
      <c r="TVE203" s="78"/>
      <c r="TVF203" s="78"/>
      <c r="TVG203" s="78"/>
      <c r="TVH203" s="78"/>
      <c r="TVI203" s="78"/>
      <c r="TVJ203" s="78"/>
      <c r="TVK203" s="78"/>
      <c r="TVL203" s="78"/>
      <c r="TVM203" s="78"/>
      <c r="TVN203" s="78"/>
      <c r="TVO203" s="78"/>
      <c r="TVP203" s="78"/>
      <c r="TVQ203" s="78"/>
      <c r="TVR203" s="78"/>
      <c r="TVS203" s="78"/>
      <c r="TVT203" s="78"/>
      <c r="TVU203" s="78"/>
      <c r="TVV203" s="78"/>
      <c r="TVW203" s="78"/>
      <c r="TVX203" s="78"/>
      <c r="TVY203" s="78"/>
      <c r="TVZ203" s="78"/>
      <c r="TWA203" s="78"/>
      <c r="TWB203" s="78"/>
      <c r="TWC203" s="78"/>
      <c r="TWD203" s="78"/>
      <c r="TWE203" s="78"/>
      <c r="TWF203" s="78"/>
      <c r="TWG203" s="78"/>
      <c r="TWH203" s="78"/>
      <c r="TWI203" s="78"/>
      <c r="TWJ203" s="78"/>
      <c r="TWK203" s="78"/>
      <c r="TWL203" s="78"/>
      <c r="TWM203" s="78"/>
      <c r="TWN203" s="78"/>
      <c r="TWO203" s="78"/>
      <c r="TWP203" s="78"/>
      <c r="TWQ203" s="78"/>
      <c r="TWR203" s="78"/>
      <c r="TWS203" s="78"/>
      <c r="TWT203" s="78"/>
      <c r="TWU203" s="78"/>
      <c r="TWV203" s="78"/>
      <c r="TWW203" s="78"/>
      <c r="TWX203" s="78"/>
      <c r="TWY203" s="78"/>
      <c r="TWZ203" s="78"/>
      <c r="TXA203" s="78"/>
      <c r="TXB203" s="78"/>
      <c r="TXC203" s="78"/>
      <c r="TXD203" s="78"/>
      <c r="TXE203" s="78"/>
      <c r="TXF203" s="78"/>
      <c r="TXG203" s="78"/>
      <c r="TXH203" s="78"/>
      <c r="TXI203" s="78"/>
      <c r="TXJ203" s="78"/>
      <c r="TXK203" s="78"/>
      <c r="TXL203" s="78"/>
      <c r="TXM203" s="78"/>
      <c r="TXN203" s="78"/>
      <c r="TXO203" s="78"/>
      <c r="TXP203" s="78"/>
      <c r="TXQ203" s="78"/>
      <c r="TXR203" s="78"/>
      <c r="TXS203" s="78"/>
      <c r="TXT203" s="78"/>
      <c r="TXU203" s="78"/>
      <c r="TXV203" s="78"/>
      <c r="TXW203" s="78"/>
      <c r="TXX203" s="78"/>
      <c r="TXY203" s="78"/>
      <c r="TXZ203" s="78"/>
      <c r="TYA203" s="78"/>
      <c r="TYB203" s="78"/>
      <c r="TYC203" s="78"/>
      <c r="TYD203" s="78"/>
      <c r="TYE203" s="78"/>
      <c r="TYF203" s="78"/>
      <c r="TYG203" s="78"/>
      <c r="TYH203" s="78"/>
      <c r="TYI203" s="78"/>
      <c r="TYJ203" s="78"/>
      <c r="TYK203" s="78"/>
      <c r="TYL203" s="78"/>
      <c r="TYM203" s="78"/>
      <c r="TYN203" s="78"/>
      <c r="TYO203" s="78"/>
      <c r="TYP203" s="78"/>
      <c r="TYQ203" s="78"/>
      <c r="TYR203" s="78"/>
      <c r="TYS203" s="78"/>
      <c r="TYT203" s="78"/>
      <c r="TYU203" s="78"/>
      <c r="TYV203" s="78"/>
      <c r="TYW203" s="78"/>
      <c r="TYX203" s="78"/>
      <c r="TYY203" s="78"/>
      <c r="TYZ203" s="78"/>
      <c r="TZA203" s="78"/>
      <c r="TZB203" s="78"/>
      <c r="TZC203" s="78"/>
      <c r="TZD203" s="78"/>
      <c r="TZE203" s="78"/>
      <c r="TZF203" s="78"/>
      <c r="TZG203" s="78"/>
      <c r="TZH203" s="78"/>
      <c r="TZI203" s="78"/>
      <c r="TZJ203" s="78"/>
      <c r="TZK203" s="78"/>
      <c r="TZL203" s="78"/>
      <c r="TZM203" s="78"/>
      <c r="TZN203" s="78"/>
      <c r="TZO203" s="78"/>
      <c r="TZP203" s="78"/>
      <c r="TZQ203" s="78"/>
      <c r="TZR203" s="78"/>
      <c r="TZS203" s="78"/>
      <c r="TZT203" s="78"/>
      <c r="TZU203" s="78"/>
      <c r="TZV203" s="78"/>
      <c r="TZW203" s="78"/>
      <c r="TZX203" s="78"/>
      <c r="TZY203" s="78"/>
      <c r="TZZ203" s="78"/>
      <c r="UAA203" s="78"/>
      <c r="UAB203" s="78"/>
      <c r="UAC203" s="78"/>
      <c r="UAD203" s="78"/>
      <c r="UAE203" s="78"/>
      <c r="UAF203" s="78"/>
      <c r="UAG203" s="78"/>
      <c r="UAH203" s="78"/>
      <c r="UAI203" s="78"/>
      <c r="UAJ203" s="78"/>
      <c r="UAK203" s="78"/>
      <c r="UAL203" s="78"/>
      <c r="UAM203" s="78"/>
      <c r="UAN203" s="78"/>
      <c r="UAO203" s="78"/>
      <c r="UAP203" s="78"/>
      <c r="UAQ203" s="78"/>
      <c r="UAR203" s="78"/>
      <c r="UAS203" s="78"/>
      <c r="UAT203" s="78"/>
      <c r="UAU203" s="78"/>
      <c r="UAV203" s="78"/>
      <c r="UAW203" s="78"/>
      <c r="UAX203" s="78"/>
      <c r="UAY203" s="78"/>
      <c r="UAZ203" s="78"/>
      <c r="UBA203" s="78"/>
      <c r="UBB203" s="78"/>
      <c r="UBC203" s="78"/>
      <c r="UBD203" s="78"/>
      <c r="UBE203" s="78"/>
      <c r="UBF203" s="78"/>
      <c r="UBG203" s="78"/>
      <c r="UBH203" s="78"/>
      <c r="UBI203" s="78"/>
      <c r="UBJ203" s="78"/>
      <c r="UBK203" s="78"/>
      <c r="UBL203" s="78"/>
      <c r="UBM203" s="78"/>
      <c r="UBN203" s="78"/>
      <c r="UBO203" s="78"/>
      <c r="UBP203" s="78"/>
      <c r="UBQ203" s="78"/>
      <c r="UBR203" s="78"/>
      <c r="UBS203" s="78"/>
      <c r="UBT203" s="78"/>
      <c r="UBU203" s="78"/>
      <c r="UBV203" s="78"/>
      <c r="UBW203" s="78"/>
      <c r="UBX203" s="78"/>
      <c r="UBY203" s="78"/>
      <c r="UBZ203" s="78"/>
      <c r="UCA203" s="78"/>
      <c r="UCB203" s="78"/>
      <c r="UCC203" s="78"/>
      <c r="UCD203" s="78"/>
      <c r="UCE203" s="78"/>
      <c r="UCF203" s="78"/>
      <c r="UCG203" s="78"/>
      <c r="UCH203" s="78"/>
      <c r="UCI203" s="78"/>
      <c r="UCJ203" s="78"/>
      <c r="UCK203" s="78"/>
      <c r="UCL203" s="78"/>
      <c r="UCM203" s="78"/>
      <c r="UCN203" s="78"/>
      <c r="UCO203" s="78"/>
      <c r="UCP203" s="78"/>
      <c r="UCQ203" s="78"/>
      <c r="UCR203" s="78"/>
      <c r="UCS203" s="78"/>
      <c r="UCT203" s="78"/>
      <c r="UCU203" s="78"/>
      <c r="UCV203" s="78"/>
      <c r="UCW203" s="78"/>
      <c r="UCX203" s="78"/>
      <c r="UCY203" s="78"/>
      <c r="UCZ203" s="78"/>
      <c r="UDA203" s="78"/>
      <c r="UDB203" s="78"/>
      <c r="UDC203" s="78"/>
      <c r="UDD203" s="78"/>
      <c r="UDE203" s="78"/>
      <c r="UDF203" s="78"/>
      <c r="UDG203" s="78"/>
      <c r="UDH203" s="78"/>
      <c r="UDI203" s="78"/>
      <c r="UDJ203" s="78"/>
      <c r="UDK203" s="78"/>
      <c r="UDL203" s="78"/>
      <c r="UDM203" s="78"/>
      <c r="UDN203" s="78"/>
      <c r="UDO203" s="78"/>
      <c r="UDP203" s="78"/>
      <c r="UDQ203" s="78"/>
      <c r="UDR203" s="78"/>
      <c r="UDS203" s="78"/>
      <c r="UDT203" s="78"/>
      <c r="UDU203" s="78"/>
      <c r="UDV203" s="78"/>
      <c r="UDW203" s="78"/>
      <c r="UDX203" s="78"/>
      <c r="UDY203" s="78"/>
      <c r="UDZ203" s="78"/>
      <c r="UEA203" s="78"/>
      <c r="UEB203" s="78"/>
      <c r="UEC203" s="78"/>
      <c r="UED203" s="78"/>
      <c r="UEE203" s="78"/>
      <c r="UEF203" s="78"/>
      <c r="UEG203" s="78"/>
      <c r="UEH203" s="78"/>
      <c r="UEI203" s="78"/>
      <c r="UEJ203" s="78"/>
      <c r="UEK203" s="78"/>
      <c r="UEL203" s="78"/>
      <c r="UEM203" s="78"/>
      <c r="UEN203" s="78"/>
      <c r="UEO203" s="78"/>
      <c r="UEP203" s="78"/>
      <c r="UEQ203" s="78"/>
      <c r="UER203" s="78"/>
      <c r="UES203" s="78"/>
      <c r="UET203" s="78"/>
      <c r="UEU203" s="78"/>
      <c r="UEV203" s="78"/>
      <c r="UEW203" s="78"/>
      <c r="UEX203" s="78"/>
      <c r="UEY203" s="78"/>
      <c r="UEZ203" s="78"/>
      <c r="UFA203" s="78"/>
      <c r="UFB203" s="78"/>
      <c r="UFC203" s="78"/>
      <c r="UFD203" s="78"/>
      <c r="UFE203" s="78"/>
      <c r="UFF203" s="78"/>
      <c r="UFG203" s="78"/>
      <c r="UFH203" s="78"/>
      <c r="UFI203" s="78"/>
      <c r="UFJ203" s="78"/>
      <c r="UFK203" s="78"/>
      <c r="UFL203" s="78"/>
      <c r="UFM203" s="78"/>
      <c r="UFN203" s="78"/>
      <c r="UFO203" s="78"/>
      <c r="UFP203" s="78"/>
      <c r="UFQ203" s="78"/>
      <c r="UFR203" s="78"/>
      <c r="UFS203" s="78"/>
      <c r="UFT203" s="78"/>
      <c r="UFU203" s="78"/>
      <c r="UFV203" s="78"/>
      <c r="UFW203" s="78"/>
      <c r="UFX203" s="78"/>
      <c r="UFY203" s="78"/>
      <c r="UFZ203" s="78"/>
      <c r="UGA203" s="78"/>
      <c r="UGB203" s="78"/>
      <c r="UGC203" s="78"/>
      <c r="UGD203" s="78"/>
      <c r="UGE203" s="78"/>
      <c r="UGF203" s="78"/>
      <c r="UGG203" s="78"/>
      <c r="UGH203" s="78"/>
      <c r="UGI203" s="78"/>
      <c r="UGJ203" s="78"/>
      <c r="UGK203" s="78"/>
      <c r="UGL203" s="78"/>
      <c r="UGM203" s="78"/>
      <c r="UGN203" s="78"/>
      <c r="UGO203" s="78"/>
      <c r="UGP203" s="78"/>
      <c r="UGQ203" s="78"/>
      <c r="UGR203" s="78"/>
      <c r="UGS203" s="78"/>
      <c r="UGT203" s="78"/>
      <c r="UGU203" s="78"/>
      <c r="UGV203" s="78"/>
      <c r="UGW203" s="78"/>
      <c r="UGX203" s="78"/>
      <c r="UGY203" s="78"/>
      <c r="UGZ203" s="78"/>
      <c r="UHA203" s="78"/>
      <c r="UHB203" s="78"/>
      <c r="UHC203" s="78"/>
      <c r="UHD203" s="78"/>
      <c r="UHE203" s="78"/>
      <c r="UHF203" s="78"/>
      <c r="UHG203" s="78"/>
      <c r="UHH203" s="78"/>
      <c r="UHI203" s="78"/>
      <c r="UHJ203" s="78"/>
      <c r="UHK203" s="78"/>
      <c r="UHL203" s="78"/>
      <c r="UHM203" s="78"/>
      <c r="UHN203" s="78"/>
      <c r="UHO203" s="78"/>
      <c r="UHP203" s="78"/>
      <c r="UHQ203" s="78"/>
      <c r="UHR203" s="78"/>
      <c r="UHS203" s="78"/>
      <c r="UHT203" s="78"/>
      <c r="UHU203" s="78"/>
      <c r="UHV203" s="78"/>
      <c r="UHW203" s="78"/>
      <c r="UHX203" s="78"/>
      <c r="UHY203" s="78"/>
      <c r="UHZ203" s="78"/>
      <c r="UIA203" s="78"/>
      <c r="UIB203" s="78"/>
      <c r="UIC203" s="78"/>
      <c r="UID203" s="78"/>
      <c r="UIE203" s="78"/>
      <c r="UIF203" s="78"/>
      <c r="UIG203" s="78"/>
      <c r="UIH203" s="78"/>
      <c r="UII203" s="78"/>
      <c r="UIJ203" s="78"/>
      <c r="UIK203" s="78"/>
      <c r="UIL203" s="78"/>
      <c r="UIM203" s="78"/>
      <c r="UIN203" s="78"/>
      <c r="UIO203" s="78"/>
      <c r="UIP203" s="78"/>
      <c r="UIQ203" s="78"/>
      <c r="UIR203" s="78"/>
      <c r="UIS203" s="78"/>
      <c r="UIT203" s="78"/>
      <c r="UIU203" s="78"/>
      <c r="UIV203" s="78"/>
      <c r="UIW203" s="78"/>
      <c r="UIX203" s="78"/>
      <c r="UIY203" s="78"/>
      <c r="UIZ203" s="78"/>
      <c r="UJA203" s="78"/>
      <c r="UJB203" s="78"/>
      <c r="UJC203" s="78"/>
      <c r="UJD203" s="78"/>
      <c r="UJE203" s="78"/>
      <c r="UJF203" s="78"/>
      <c r="UJG203" s="78"/>
      <c r="UJH203" s="78"/>
      <c r="UJI203" s="78"/>
      <c r="UJJ203" s="78"/>
      <c r="UJK203" s="78"/>
      <c r="UJL203" s="78"/>
      <c r="UJM203" s="78"/>
      <c r="UJN203" s="78"/>
      <c r="UJO203" s="78"/>
      <c r="UJP203" s="78"/>
      <c r="UJQ203" s="78"/>
      <c r="UJR203" s="78"/>
      <c r="UJS203" s="78"/>
      <c r="UJT203" s="78"/>
      <c r="UJU203" s="78"/>
      <c r="UJV203" s="78"/>
      <c r="UJW203" s="78"/>
      <c r="UJX203" s="78"/>
      <c r="UJY203" s="78"/>
      <c r="UJZ203" s="78"/>
      <c r="UKA203" s="78"/>
      <c r="UKB203" s="78"/>
      <c r="UKC203" s="78"/>
      <c r="UKD203" s="78"/>
      <c r="UKE203" s="78"/>
      <c r="UKF203" s="78"/>
      <c r="UKG203" s="78"/>
      <c r="UKH203" s="78"/>
      <c r="UKI203" s="78"/>
      <c r="UKJ203" s="78"/>
      <c r="UKK203" s="78"/>
      <c r="UKL203" s="78"/>
      <c r="UKM203" s="78"/>
      <c r="UKN203" s="78"/>
      <c r="UKO203" s="78"/>
      <c r="UKP203" s="78"/>
      <c r="UKQ203" s="78"/>
      <c r="UKR203" s="78"/>
      <c r="UKS203" s="78"/>
      <c r="UKT203" s="78"/>
      <c r="UKU203" s="78"/>
      <c r="UKV203" s="78"/>
      <c r="UKW203" s="78"/>
      <c r="UKX203" s="78"/>
      <c r="UKY203" s="78"/>
      <c r="UKZ203" s="78"/>
      <c r="ULA203" s="78"/>
      <c r="ULB203" s="78"/>
      <c r="ULC203" s="78"/>
      <c r="ULD203" s="78"/>
      <c r="ULE203" s="78"/>
      <c r="ULF203" s="78"/>
      <c r="ULG203" s="78"/>
      <c r="ULH203" s="78"/>
      <c r="ULI203" s="78"/>
      <c r="ULJ203" s="78"/>
      <c r="ULK203" s="78"/>
      <c r="ULL203" s="78"/>
      <c r="ULM203" s="78"/>
      <c r="ULN203" s="78"/>
      <c r="ULO203" s="78"/>
      <c r="ULP203" s="78"/>
      <c r="ULQ203" s="78"/>
      <c r="ULR203" s="78"/>
      <c r="ULS203" s="78"/>
      <c r="ULT203" s="78"/>
      <c r="ULU203" s="78"/>
      <c r="ULV203" s="78"/>
      <c r="ULW203" s="78"/>
      <c r="ULX203" s="78"/>
      <c r="ULY203" s="78"/>
      <c r="ULZ203" s="78"/>
      <c r="UMA203" s="78"/>
      <c r="UMB203" s="78"/>
      <c r="UMC203" s="78"/>
      <c r="UMD203" s="78"/>
      <c r="UME203" s="78"/>
      <c r="UMF203" s="78"/>
      <c r="UMG203" s="78"/>
      <c r="UMH203" s="78"/>
      <c r="UMI203" s="78"/>
      <c r="UMJ203" s="78"/>
      <c r="UMK203" s="78"/>
      <c r="UML203" s="78"/>
      <c r="UMM203" s="78"/>
      <c r="UMN203" s="78"/>
      <c r="UMO203" s="78"/>
      <c r="UMP203" s="78"/>
      <c r="UMQ203" s="78"/>
      <c r="UMR203" s="78"/>
      <c r="UMS203" s="78"/>
      <c r="UMT203" s="78"/>
      <c r="UMU203" s="78"/>
      <c r="UMV203" s="78"/>
      <c r="UMW203" s="78"/>
      <c r="UMX203" s="78"/>
      <c r="UMY203" s="78"/>
      <c r="UMZ203" s="78"/>
      <c r="UNA203" s="78"/>
      <c r="UNB203" s="78"/>
      <c r="UNC203" s="78"/>
      <c r="UND203" s="78"/>
      <c r="UNE203" s="78"/>
      <c r="UNF203" s="78"/>
      <c r="UNG203" s="78"/>
      <c r="UNH203" s="78"/>
      <c r="UNI203" s="78"/>
      <c r="UNJ203" s="78"/>
      <c r="UNK203" s="78"/>
      <c r="UNL203" s="78"/>
      <c r="UNM203" s="78"/>
      <c r="UNN203" s="78"/>
      <c r="UNO203" s="78"/>
      <c r="UNP203" s="78"/>
      <c r="UNQ203" s="78"/>
      <c r="UNR203" s="78"/>
      <c r="UNS203" s="78"/>
      <c r="UNT203" s="78"/>
      <c r="UNU203" s="78"/>
      <c r="UNV203" s="78"/>
      <c r="UNW203" s="78"/>
      <c r="UNX203" s="78"/>
      <c r="UNY203" s="78"/>
      <c r="UNZ203" s="78"/>
      <c r="UOA203" s="78"/>
      <c r="UOB203" s="78"/>
      <c r="UOC203" s="78"/>
      <c r="UOD203" s="78"/>
      <c r="UOE203" s="78"/>
      <c r="UOF203" s="78"/>
      <c r="UOG203" s="78"/>
      <c r="UOH203" s="78"/>
      <c r="UOI203" s="78"/>
      <c r="UOJ203" s="78"/>
      <c r="UOK203" s="78"/>
      <c r="UOL203" s="78"/>
      <c r="UOM203" s="78"/>
      <c r="UON203" s="78"/>
      <c r="UOO203" s="78"/>
      <c r="UOP203" s="78"/>
      <c r="UOQ203" s="78"/>
      <c r="UOR203" s="78"/>
      <c r="UOS203" s="78"/>
      <c r="UOT203" s="78"/>
      <c r="UOU203" s="78"/>
      <c r="UOV203" s="78"/>
      <c r="UOW203" s="78"/>
      <c r="UOX203" s="78"/>
      <c r="UOY203" s="78"/>
      <c r="UOZ203" s="78"/>
      <c r="UPA203" s="78"/>
      <c r="UPB203" s="78"/>
      <c r="UPC203" s="78"/>
      <c r="UPD203" s="78"/>
      <c r="UPE203" s="78"/>
      <c r="UPF203" s="78"/>
      <c r="UPG203" s="78"/>
      <c r="UPH203" s="78"/>
      <c r="UPI203" s="78"/>
      <c r="UPJ203" s="78"/>
      <c r="UPK203" s="78"/>
      <c r="UPL203" s="78"/>
      <c r="UPM203" s="78"/>
      <c r="UPN203" s="78"/>
      <c r="UPO203" s="78"/>
      <c r="UPP203" s="78"/>
      <c r="UPQ203" s="78"/>
      <c r="UPR203" s="78"/>
      <c r="UPS203" s="78"/>
      <c r="UPT203" s="78"/>
      <c r="UPU203" s="78"/>
      <c r="UPV203" s="78"/>
      <c r="UPW203" s="78"/>
      <c r="UPX203" s="78"/>
      <c r="UPY203" s="78"/>
      <c r="UPZ203" s="78"/>
      <c r="UQA203" s="78"/>
      <c r="UQB203" s="78"/>
      <c r="UQC203" s="78"/>
      <c r="UQD203" s="78"/>
      <c r="UQE203" s="78"/>
      <c r="UQF203" s="78"/>
      <c r="UQG203" s="78"/>
      <c r="UQH203" s="78"/>
      <c r="UQI203" s="78"/>
      <c r="UQJ203" s="78"/>
      <c r="UQK203" s="78"/>
      <c r="UQL203" s="78"/>
      <c r="UQM203" s="78"/>
      <c r="UQN203" s="78"/>
      <c r="UQO203" s="78"/>
      <c r="UQP203" s="78"/>
      <c r="UQQ203" s="78"/>
      <c r="UQR203" s="78"/>
      <c r="UQS203" s="78"/>
      <c r="UQT203" s="78"/>
      <c r="UQU203" s="78"/>
      <c r="UQV203" s="78"/>
      <c r="UQW203" s="78"/>
      <c r="UQX203" s="78"/>
      <c r="UQY203" s="78"/>
      <c r="UQZ203" s="78"/>
      <c r="URA203" s="78"/>
      <c r="URB203" s="78"/>
      <c r="URC203" s="78"/>
      <c r="URD203" s="78"/>
      <c r="URE203" s="78"/>
      <c r="URF203" s="78"/>
      <c r="URG203" s="78"/>
      <c r="URH203" s="78"/>
      <c r="URI203" s="78"/>
      <c r="URJ203" s="78"/>
      <c r="URK203" s="78"/>
      <c r="URL203" s="78"/>
      <c r="URM203" s="78"/>
      <c r="URN203" s="78"/>
      <c r="URO203" s="78"/>
      <c r="URP203" s="78"/>
      <c r="URQ203" s="78"/>
      <c r="URR203" s="78"/>
      <c r="URS203" s="78"/>
      <c r="URT203" s="78"/>
      <c r="URU203" s="78"/>
      <c r="URV203" s="78"/>
      <c r="URW203" s="78"/>
      <c r="URX203" s="78"/>
      <c r="URY203" s="78"/>
      <c r="URZ203" s="78"/>
      <c r="USA203" s="78"/>
      <c r="USB203" s="78"/>
      <c r="USC203" s="78"/>
      <c r="USD203" s="78"/>
      <c r="USE203" s="78"/>
      <c r="USF203" s="78"/>
      <c r="USG203" s="78"/>
      <c r="USH203" s="78"/>
      <c r="USI203" s="78"/>
      <c r="USJ203" s="78"/>
      <c r="USK203" s="78"/>
      <c r="USL203" s="78"/>
      <c r="USM203" s="78"/>
      <c r="USN203" s="78"/>
      <c r="USO203" s="78"/>
      <c r="USP203" s="78"/>
      <c r="USQ203" s="78"/>
      <c r="USR203" s="78"/>
      <c r="USS203" s="78"/>
      <c r="UST203" s="78"/>
      <c r="USU203" s="78"/>
      <c r="USV203" s="78"/>
      <c r="USW203" s="78"/>
      <c r="USX203" s="78"/>
      <c r="USY203" s="78"/>
      <c r="USZ203" s="78"/>
      <c r="UTA203" s="78"/>
      <c r="UTB203" s="78"/>
      <c r="UTC203" s="78"/>
      <c r="UTD203" s="78"/>
      <c r="UTE203" s="78"/>
      <c r="UTF203" s="78"/>
      <c r="UTG203" s="78"/>
      <c r="UTH203" s="78"/>
      <c r="UTI203" s="78"/>
      <c r="UTJ203" s="78"/>
      <c r="UTK203" s="78"/>
      <c r="UTL203" s="78"/>
      <c r="UTM203" s="78"/>
      <c r="UTN203" s="78"/>
      <c r="UTO203" s="78"/>
      <c r="UTP203" s="78"/>
      <c r="UTQ203" s="78"/>
      <c r="UTR203" s="78"/>
      <c r="UTS203" s="78"/>
      <c r="UTT203" s="78"/>
      <c r="UTU203" s="78"/>
      <c r="UTV203" s="78"/>
      <c r="UTW203" s="78"/>
      <c r="UTX203" s="78"/>
      <c r="UTY203" s="78"/>
      <c r="UTZ203" s="78"/>
      <c r="UUA203" s="78"/>
      <c r="UUB203" s="78"/>
      <c r="UUC203" s="78"/>
      <c r="UUD203" s="78"/>
      <c r="UUE203" s="78"/>
      <c r="UUF203" s="78"/>
      <c r="UUG203" s="78"/>
      <c r="UUH203" s="78"/>
      <c r="UUI203" s="78"/>
      <c r="UUJ203" s="78"/>
      <c r="UUK203" s="78"/>
      <c r="UUL203" s="78"/>
      <c r="UUM203" s="78"/>
      <c r="UUN203" s="78"/>
      <c r="UUO203" s="78"/>
      <c r="UUP203" s="78"/>
      <c r="UUQ203" s="78"/>
      <c r="UUR203" s="78"/>
      <c r="UUS203" s="78"/>
      <c r="UUT203" s="78"/>
      <c r="UUU203" s="78"/>
      <c r="UUV203" s="78"/>
      <c r="UUW203" s="78"/>
      <c r="UUX203" s="78"/>
      <c r="UUY203" s="78"/>
      <c r="UUZ203" s="78"/>
      <c r="UVA203" s="78"/>
      <c r="UVB203" s="78"/>
      <c r="UVC203" s="78"/>
      <c r="UVD203" s="78"/>
      <c r="UVE203" s="78"/>
      <c r="UVF203" s="78"/>
      <c r="UVG203" s="78"/>
      <c r="UVH203" s="78"/>
      <c r="UVI203" s="78"/>
      <c r="UVJ203" s="78"/>
      <c r="UVK203" s="78"/>
      <c r="UVL203" s="78"/>
      <c r="UVM203" s="78"/>
      <c r="UVN203" s="78"/>
      <c r="UVO203" s="78"/>
      <c r="UVP203" s="78"/>
      <c r="UVQ203" s="78"/>
      <c r="UVR203" s="78"/>
      <c r="UVS203" s="78"/>
      <c r="UVT203" s="78"/>
      <c r="UVU203" s="78"/>
      <c r="UVV203" s="78"/>
      <c r="UVW203" s="78"/>
      <c r="UVX203" s="78"/>
      <c r="UVY203" s="78"/>
      <c r="UVZ203" s="78"/>
      <c r="UWA203" s="78"/>
      <c r="UWB203" s="78"/>
      <c r="UWC203" s="78"/>
      <c r="UWD203" s="78"/>
      <c r="UWE203" s="78"/>
      <c r="UWF203" s="78"/>
      <c r="UWG203" s="78"/>
      <c r="UWH203" s="78"/>
      <c r="UWI203" s="78"/>
      <c r="UWJ203" s="78"/>
      <c r="UWK203" s="78"/>
      <c r="UWL203" s="78"/>
      <c r="UWM203" s="78"/>
      <c r="UWN203" s="78"/>
      <c r="UWO203" s="78"/>
      <c r="UWP203" s="78"/>
      <c r="UWQ203" s="78"/>
      <c r="UWR203" s="78"/>
      <c r="UWS203" s="78"/>
      <c r="UWT203" s="78"/>
      <c r="UWU203" s="78"/>
      <c r="UWV203" s="78"/>
      <c r="UWW203" s="78"/>
      <c r="UWX203" s="78"/>
      <c r="UWY203" s="78"/>
      <c r="UWZ203" s="78"/>
      <c r="UXA203" s="78"/>
      <c r="UXB203" s="78"/>
      <c r="UXC203" s="78"/>
      <c r="UXD203" s="78"/>
      <c r="UXE203" s="78"/>
      <c r="UXF203" s="78"/>
      <c r="UXG203" s="78"/>
      <c r="UXH203" s="78"/>
      <c r="UXI203" s="78"/>
      <c r="UXJ203" s="78"/>
      <c r="UXK203" s="78"/>
      <c r="UXL203" s="78"/>
      <c r="UXM203" s="78"/>
      <c r="UXN203" s="78"/>
      <c r="UXO203" s="78"/>
      <c r="UXP203" s="78"/>
      <c r="UXQ203" s="78"/>
      <c r="UXR203" s="78"/>
      <c r="UXS203" s="78"/>
      <c r="UXT203" s="78"/>
      <c r="UXU203" s="78"/>
      <c r="UXV203" s="78"/>
      <c r="UXW203" s="78"/>
      <c r="UXX203" s="78"/>
      <c r="UXY203" s="78"/>
      <c r="UXZ203" s="78"/>
      <c r="UYA203" s="78"/>
      <c r="UYB203" s="78"/>
      <c r="UYC203" s="78"/>
      <c r="UYD203" s="78"/>
      <c r="UYE203" s="78"/>
      <c r="UYF203" s="78"/>
      <c r="UYG203" s="78"/>
      <c r="UYH203" s="78"/>
      <c r="UYI203" s="78"/>
      <c r="UYJ203" s="78"/>
      <c r="UYK203" s="78"/>
      <c r="UYL203" s="78"/>
      <c r="UYM203" s="78"/>
      <c r="UYN203" s="78"/>
      <c r="UYO203" s="78"/>
      <c r="UYP203" s="78"/>
      <c r="UYQ203" s="78"/>
      <c r="UYR203" s="78"/>
      <c r="UYS203" s="78"/>
      <c r="UYT203" s="78"/>
      <c r="UYU203" s="78"/>
      <c r="UYV203" s="78"/>
      <c r="UYW203" s="78"/>
      <c r="UYX203" s="78"/>
      <c r="UYY203" s="78"/>
      <c r="UYZ203" s="78"/>
      <c r="UZA203" s="78"/>
      <c r="UZB203" s="78"/>
      <c r="UZC203" s="78"/>
      <c r="UZD203" s="78"/>
      <c r="UZE203" s="78"/>
      <c r="UZF203" s="78"/>
      <c r="UZG203" s="78"/>
      <c r="UZH203" s="78"/>
      <c r="UZI203" s="78"/>
      <c r="UZJ203" s="78"/>
      <c r="UZK203" s="78"/>
      <c r="UZL203" s="78"/>
      <c r="UZM203" s="78"/>
      <c r="UZN203" s="78"/>
      <c r="UZO203" s="78"/>
      <c r="UZP203" s="78"/>
      <c r="UZQ203" s="78"/>
      <c r="UZR203" s="78"/>
      <c r="UZS203" s="78"/>
      <c r="UZT203" s="78"/>
      <c r="UZU203" s="78"/>
      <c r="UZV203" s="78"/>
      <c r="UZW203" s="78"/>
      <c r="UZX203" s="78"/>
      <c r="UZY203" s="78"/>
      <c r="UZZ203" s="78"/>
      <c r="VAA203" s="78"/>
      <c r="VAB203" s="78"/>
      <c r="VAC203" s="78"/>
      <c r="VAD203" s="78"/>
      <c r="VAE203" s="78"/>
      <c r="VAF203" s="78"/>
      <c r="VAG203" s="78"/>
      <c r="VAH203" s="78"/>
      <c r="VAI203" s="78"/>
      <c r="VAJ203" s="78"/>
      <c r="VAK203" s="78"/>
      <c r="VAL203" s="78"/>
      <c r="VAM203" s="78"/>
      <c r="VAN203" s="78"/>
      <c r="VAO203" s="78"/>
      <c r="VAP203" s="78"/>
      <c r="VAQ203" s="78"/>
      <c r="VAR203" s="78"/>
      <c r="VAS203" s="78"/>
      <c r="VAT203" s="78"/>
      <c r="VAU203" s="78"/>
      <c r="VAV203" s="78"/>
      <c r="VAW203" s="78"/>
      <c r="VAX203" s="78"/>
      <c r="VAY203" s="78"/>
      <c r="VAZ203" s="78"/>
      <c r="VBA203" s="78"/>
      <c r="VBB203" s="78"/>
      <c r="VBC203" s="78"/>
      <c r="VBD203" s="78"/>
      <c r="VBE203" s="78"/>
      <c r="VBF203" s="78"/>
      <c r="VBG203" s="78"/>
      <c r="VBH203" s="78"/>
      <c r="VBI203" s="78"/>
      <c r="VBJ203" s="78"/>
      <c r="VBK203" s="78"/>
      <c r="VBL203" s="78"/>
      <c r="VBM203" s="78"/>
      <c r="VBN203" s="78"/>
      <c r="VBO203" s="78"/>
      <c r="VBP203" s="78"/>
      <c r="VBQ203" s="78"/>
      <c r="VBR203" s="78"/>
      <c r="VBS203" s="78"/>
      <c r="VBT203" s="78"/>
      <c r="VBU203" s="78"/>
      <c r="VBV203" s="78"/>
      <c r="VBW203" s="78"/>
      <c r="VBX203" s="78"/>
      <c r="VBY203" s="78"/>
      <c r="VBZ203" s="78"/>
      <c r="VCA203" s="78"/>
      <c r="VCB203" s="78"/>
      <c r="VCC203" s="78"/>
      <c r="VCD203" s="78"/>
      <c r="VCE203" s="78"/>
      <c r="VCF203" s="78"/>
      <c r="VCG203" s="78"/>
      <c r="VCH203" s="78"/>
      <c r="VCI203" s="78"/>
      <c r="VCJ203" s="78"/>
      <c r="VCK203" s="78"/>
      <c r="VCL203" s="78"/>
      <c r="VCM203" s="78"/>
      <c r="VCN203" s="78"/>
      <c r="VCO203" s="78"/>
      <c r="VCP203" s="78"/>
      <c r="VCQ203" s="78"/>
      <c r="VCR203" s="78"/>
      <c r="VCS203" s="78"/>
      <c r="VCT203" s="78"/>
      <c r="VCU203" s="78"/>
      <c r="VCV203" s="78"/>
      <c r="VCW203" s="78"/>
      <c r="VCX203" s="78"/>
      <c r="VCY203" s="78"/>
      <c r="VCZ203" s="78"/>
      <c r="VDA203" s="78"/>
      <c r="VDB203" s="78"/>
      <c r="VDC203" s="78"/>
      <c r="VDD203" s="78"/>
      <c r="VDE203" s="78"/>
      <c r="VDF203" s="78"/>
      <c r="VDG203" s="78"/>
      <c r="VDH203" s="78"/>
      <c r="VDI203" s="78"/>
      <c r="VDJ203" s="78"/>
      <c r="VDK203" s="78"/>
      <c r="VDL203" s="78"/>
      <c r="VDM203" s="78"/>
      <c r="VDN203" s="78"/>
      <c r="VDO203" s="78"/>
      <c r="VDP203" s="78"/>
      <c r="VDQ203" s="78"/>
      <c r="VDR203" s="78"/>
      <c r="VDS203" s="78"/>
      <c r="VDT203" s="78"/>
      <c r="VDU203" s="78"/>
      <c r="VDV203" s="78"/>
      <c r="VDW203" s="78"/>
      <c r="VDX203" s="78"/>
      <c r="VDY203" s="78"/>
      <c r="VDZ203" s="78"/>
      <c r="VEA203" s="78"/>
      <c r="VEB203" s="78"/>
      <c r="VEC203" s="78"/>
      <c r="VED203" s="78"/>
      <c r="VEE203" s="78"/>
      <c r="VEF203" s="78"/>
      <c r="VEG203" s="78"/>
      <c r="VEH203" s="78"/>
      <c r="VEI203" s="78"/>
      <c r="VEJ203" s="78"/>
      <c r="VEK203" s="78"/>
      <c r="VEL203" s="78"/>
      <c r="VEM203" s="78"/>
      <c r="VEN203" s="78"/>
      <c r="VEO203" s="78"/>
      <c r="VEP203" s="78"/>
      <c r="VEQ203" s="78"/>
      <c r="VER203" s="78"/>
      <c r="VES203" s="78"/>
      <c r="VET203" s="78"/>
      <c r="VEU203" s="78"/>
      <c r="VEV203" s="78"/>
      <c r="VEW203" s="78"/>
      <c r="VEX203" s="78"/>
      <c r="VEY203" s="78"/>
      <c r="VEZ203" s="78"/>
      <c r="VFA203" s="78"/>
      <c r="VFB203" s="78"/>
      <c r="VFC203" s="78"/>
      <c r="VFD203" s="78"/>
      <c r="VFE203" s="78"/>
      <c r="VFF203" s="78"/>
      <c r="VFG203" s="78"/>
      <c r="VFH203" s="78"/>
      <c r="VFI203" s="78"/>
      <c r="VFJ203" s="78"/>
      <c r="VFK203" s="78"/>
      <c r="VFL203" s="78"/>
      <c r="VFM203" s="78"/>
      <c r="VFN203" s="78"/>
      <c r="VFO203" s="78"/>
      <c r="VFP203" s="78"/>
      <c r="VFQ203" s="78"/>
      <c r="VFR203" s="78"/>
      <c r="VFS203" s="78"/>
      <c r="VFT203" s="78"/>
      <c r="VFU203" s="78"/>
      <c r="VFV203" s="78"/>
      <c r="VFW203" s="78"/>
      <c r="VFX203" s="78"/>
      <c r="VFY203" s="78"/>
      <c r="VFZ203" s="78"/>
      <c r="VGA203" s="78"/>
      <c r="VGB203" s="78"/>
      <c r="VGC203" s="78"/>
      <c r="VGD203" s="78"/>
      <c r="VGE203" s="78"/>
      <c r="VGF203" s="78"/>
      <c r="VGG203" s="78"/>
      <c r="VGH203" s="78"/>
      <c r="VGI203" s="78"/>
      <c r="VGJ203" s="78"/>
      <c r="VGK203" s="78"/>
      <c r="VGL203" s="78"/>
      <c r="VGM203" s="78"/>
      <c r="VGN203" s="78"/>
      <c r="VGO203" s="78"/>
      <c r="VGP203" s="78"/>
      <c r="VGQ203" s="78"/>
      <c r="VGR203" s="78"/>
      <c r="VGS203" s="78"/>
      <c r="VGT203" s="78"/>
      <c r="VGU203" s="78"/>
      <c r="VGV203" s="78"/>
      <c r="VGW203" s="78"/>
      <c r="VGX203" s="78"/>
      <c r="VGY203" s="78"/>
      <c r="VGZ203" s="78"/>
      <c r="VHA203" s="78"/>
      <c r="VHB203" s="78"/>
      <c r="VHC203" s="78"/>
      <c r="VHD203" s="78"/>
      <c r="VHE203" s="78"/>
      <c r="VHF203" s="78"/>
      <c r="VHG203" s="78"/>
      <c r="VHH203" s="78"/>
      <c r="VHI203" s="78"/>
      <c r="VHJ203" s="78"/>
      <c r="VHK203" s="78"/>
      <c r="VHL203" s="78"/>
      <c r="VHM203" s="78"/>
      <c r="VHN203" s="78"/>
      <c r="VHO203" s="78"/>
      <c r="VHP203" s="78"/>
      <c r="VHQ203" s="78"/>
      <c r="VHR203" s="78"/>
      <c r="VHS203" s="78"/>
      <c r="VHT203" s="78"/>
      <c r="VHU203" s="78"/>
      <c r="VHV203" s="78"/>
      <c r="VHW203" s="78"/>
      <c r="VHX203" s="78"/>
      <c r="VHY203" s="78"/>
      <c r="VHZ203" s="78"/>
      <c r="VIA203" s="78"/>
      <c r="VIB203" s="78"/>
      <c r="VIC203" s="78"/>
      <c r="VID203" s="78"/>
      <c r="VIE203" s="78"/>
      <c r="VIF203" s="78"/>
      <c r="VIG203" s="78"/>
      <c r="VIH203" s="78"/>
      <c r="VII203" s="78"/>
      <c r="VIJ203" s="78"/>
      <c r="VIK203" s="78"/>
      <c r="VIL203" s="78"/>
      <c r="VIM203" s="78"/>
      <c r="VIN203" s="78"/>
      <c r="VIO203" s="78"/>
      <c r="VIP203" s="78"/>
      <c r="VIQ203" s="78"/>
      <c r="VIR203" s="78"/>
      <c r="VIS203" s="78"/>
      <c r="VIT203" s="78"/>
      <c r="VIU203" s="78"/>
      <c r="VIV203" s="78"/>
      <c r="VIW203" s="78"/>
      <c r="VIX203" s="78"/>
      <c r="VIY203" s="78"/>
      <c r="VIZ203" s="78"/>
      <c r="VJA203" s="78"/>
      <c r="VJB203" s="78"/>
      <c r="VJC203" s="78"/>
      <c r="VJD203" s="78"/>
      <c r="VJE203" s="78"/>
      <c r="VJF203" s="78"/>
      <c r="VJG203" s="78"/>
      <c r="VJH203" s="78"/>
      <c r="VJI203" s="78"/>
      <c r="VJJ203" s="78"/>
      <c r="VJK203" s="78"/>
      <c r="VJL203" s="78"/>
      <c r="VJM203" s="78"/>
      <c r="VJN203" s="78"/>
      <c r="VJO203" s="78"/>
      <c r="VJP203" s="78"/>
      <c r="VJQ203" s="78"/>
      <c r="VJR203" s="78"/>
      <c r="VJS203" s="78"/>
      <c r="VJT203" s="78"/>
      <c r="VJU203" s="78"/>
      <c r="VJV203" s="78"/>
      <c r="VJW203" s="78"/>
      <c r="VJX203" s="78"/>
      <c r="VJY203" s="78"/>
      <c r="VJZ203" s="78"/>
      <c r="VKA203" s="78"/>
      <c r="VKB203" s="78"/>
      <c r="VKC203" s="78"/>
      <c r="VKD203" s="78"/>
      <c r="VKE203" s="78"/>
      <c r="VKF203" s="78"/>
      <c r="VKG203" s="78"/>
      <c r="VKH203" s="78"/>
      <c r="VKI203" s="78"/>
      <c r="VKJ203" s="78"/>
      <c r="VKK203" s="78"/>
      <c r="VKL203" s="78"/>
      <c r="VKM203" s="78"/>
      <c r="VKN203" s="78"/>
      <c r="VKO203" s="78"/>
      <c r="VKP203" s="78"/>
      <c r="VKQ203" s="78"/>
      <c r="VKR203" s="78"/>
      <c r="VKS203" s="78"/>
      <c r="VKT203" s="78"/>
      <c r="VKU203" s="78"/>
      <c r="VKV203" s="78"/>
      <c r="VKW203" s="78"/>
      <c r="VKX203" s="78"/>
      <c r="VKY203" s="78"/>
      <c r="VKZ203" s="78"/>
      <c r="VLA203" s="78"/>
      <c r="VLB203" s="78"/>
      <c r="VLC203" s="78"/>
      <c r="VLD203" s="78"/>
      <c r="VLE203" s="78"/>
      <c r="VLF203" s="78"/>
      <c r="VLG203" s="78"/>
      <c r="VLH203" s="78"/>
      <c r="VLI203" s="78"/>
      <c r="VLJ203" s="78"/>
      <c r="VLK203" s="78"/>
      <c r="VLL203" s="78"/>
      <c r="VLM203" s="78"/>
      <c r="VLN203" s="78"/>
      <c r="VLO203" s="78"/>
      <c r="VLP203" s="78"/>
      <c r="VLQ203" s="78"/>
      <c r="VLR203" s="78"/>
      <c r="VLS203" s="78"/>
      <c r="VLT203" s="78"/>
      <c r="VLU203" s="78"/>
      <c r="VLV203" s="78"/>
      <c r="VLW203" s="78"/>
      <c r="VLX203" s="78"/>
      <c r="VLY203" s="78"/>
      <c r="VLZ203" s="78"/>
      <c r="VMA203" s="78"/>
      <c r="VMB203" s="78"/>
      <c r="VMC203" s="78"/>
      <c r="VMD203" s="78"/>
      <c r="VME203" s="78"/>
      <c r="VMF203" s="78"/>
      <c r="VMG203" s="78"/>
      <c r="VMH203" s="78"/>
      <c r="VMI203" s="78"/>
      <c r="VMJ203" s="78"/>
      <c r="VMK203" s="78"/>
      <c r="VML203" s="78"/>
      <c r="VMM203" s="78"/>
      <c r="VMN203" s="78"/>
      <c r="VMO203" s="78"/>
      <c r="VMP203" s="78"/>
      <c r="VMQ203" s="78"/>
      <c r="VMR203" s="78"/>
      <c r="VMS203" s="78"/>
      <c r="VMT203" s="78"/>
      <c r="VMU203" s="78"/>
      <c r="VMV203" s="78"/>
      <c r="VMW203" s="78"/>
      <c r="VMX203" s="78"/>
      <c r="VMY203" s="78"/>
      <c r="VMZ203" s="78"/>
      <c r="VNA203" s="78"/>
      <c r="VNB203" s="78"/>
      <c r="VNC203" s="78"/>
      <c r="VND203" s="78"/>
      <c r="VNE203" s="78"/>
      <c r="VNF203" s="78"/>
      <c r="VNG203" s="78"/>
      <c r="VNH203" s="78"/>
      <c r="VNI203" s="78"/>
      <c r="VNJ203" s="78"/>
      <c r="VNK203" s="78"/>
      <c r="VNL203" s="78"/>
      <c r="VNM203" s="78"/>
      <c r="VNN203" s="78"/>
      <c r="VNO203" s="78"/>
      <c r="VNP203" s="78"/>
      <c r="VNQ203" s="78"/>
      <c r="VNR203" s="78"/>
      <c r="VNS203" s="78"/>
      <c r="VNT203" s="78"/>
      <c r="VNU203" s="78"/>
      <c r="VNV203" s="78"/>
      <c r="VNW203" s="78"/>
      <c r="VNX203" s="78"/>
      <c r="VNY203" s="78"/>
      <c r="VNZ203" s="78"/>
      <c r="VOA203" s="78"/>
      <c r="VOB203" s="78"/>
      <c r="VOC203" s="78"/>
      <c r="VOD203" s="78"/>
      <c r="VOE203" s="78"/>
      <c r="VOF203" s="78"/>
      <c r="VOG203" s="78"/>
      <c r="VOH203" s="78"/>
      <c r="VOI203" s="78"/>
      <c r="VOJ203" s="78"/>
      <c r="VOK203" s="78"/>
      <c r="VOL203" s="78"/>
      <c r="VOM203" s="78"/>
      <c r="VON203" s="78"/>
      <c r="VOO203" s="78"/>
      <c r="VOP203" s="78"/>
      <c r="VOQ203" s="78"/>
      <c r="VOR203" s="78"/>
      <c r="VOS203" s="78"/>
      <c r="VOT203" s="78"/>
      <c r="VOU203" s="78"/>
      <c r="VOV203" s="78"/>
      <c r="VOW203" s="78"/>
      <c r="VOX203" s="78"/>
      <c r="VOY203" s="78"/>
      <c r="VOZ203" s="78"/>
      <c r="VPA203" s="78"/>
      <c r="VPB203" s="78"/>
      <c r="VPC203" s="78"/>
      <c r="VPD203" s="78"/>
      <c r="VPE203" s="78"/>
      <c r="VPF203" s="78"/>
      <c r="VPG203" s="78"/>
      <c r="VPH203" s="78"/>
      <c r="VPI203" s="78"/>
      <c r="VPJ203" s="78"/>
      <c r="VPK203" s="78"/>
      <c r="VPL203" s="78"/>
      <c r="VPM203" s="78"/>
      <c r="VPN203" s="78"/>
      <c r="VPO203" s="78"/>
      <c r="VPP203" s="78"/>
      <c r="VPQ203" s="78"/>
      <c r="VPR203" s="78"/>
      <c r="VPS203" s="78"/>
      <c r="VPT203" s="78"/>
      <c r="VPU203" s="78"/>
      <c r="VPV203" s="78"/>
      <c r="VPW203" s="78"/>
      <c r="VPX203" s="78"/>
      <c r="VPY203" s="78"/>
      <c r="VPZ203" s="78"/>
      <c r="VQA203" s="78"/>
      <c r="VQB203" s="78"/>
      <c r="VQC203" s="78"/>
      <c r="VQD203" s="78"/>
      <c r="VQE203" s="78"/>
      <c r="VQF203" s="78"/>
      <c r="VQG203" s="78"/>
      <c r="VQH203" s="78"/>
      <c r="VQI203" s="78"/>
      <c r="VQJ203" s="78"/>
      <c r="VQK203" s="78"/>
      <c r="VQL203" s="78"/>
      <c r="VQM203" s="78"/>
      <c r="VQN203" s="78"/>
      <c r="VQO203" s="78"/>
      <c r="VQP203" s="78"/>
      <c r="VQQ203" s="78"/>
      <c r="VQR203" s="78"/>
      <c r="VQS203" s="78"/>
      <c r="VQT203" s="78"/>
      <c r="VQU203" s="78"/>
      <c r="VQV203" s="78"/>
      <c r="VQW203" s="78"/>
      <c r="VQX203" s="78"/>
      <c r="VQY203" s="78"/>
      <c r="VQZ203" s="78"/>
      <c r="VRA203" s="78"/>
      <c r="VRB203" s="78"/>
      <c r="VRC203" s="78"/>
      <c r="VRD203" s="78"/>
      <c r="VRE203" s="78"/>
      <c r="VRF203" s="78"/>
      <c r="VRG203" s="78"/>
      <c r="VRH203" s="78"/>
      <c r="VRI203" s="78"/>
      <c r="VRJ203" s="78"/>
      <c r="VRK203" s="78"/>
      <c r="VRL203" s="78"/>
      <c r="VRM203" s="78"/>
      <c r="VRN203" s="78"/>
      <c r="VRO203" s="78"/>
      <c r="VRP203" s="78"/>
      <c r="VRQ203" s="78"/>
      <c r="VRR203" s="78"/>
      <c r="VRS203" s="78"/>
      <c r="VRT203" s="78"/>
      <c r="VRU203" s="78"/>
      <c r="VRV203" s="78"/>
      <c r="VRW203" s="78"/>
      <c r="VRX203" s="78"/>
      <c r="VRY203" s="78"/>
      <c r="VRZ203" s="78"/>
      <c r="VSA203" s="78"/>
      <c r="VSB203" s="78"/>
      <c r="VSC203" s="78"/>
      <c r="VSD203" s="78"/>
      <c r="VSE203" s="78"/>
      <c r="VSF203" s="78"/>
      <c r="VSG203" s="78"/>
      <c r="VSH203" s="78"/>
      <c r="VSI203" s="78"/>
      <c r="VSJ203" s="78"/>
      <c r="VSK203" s="78"/>
      <c r="VSL203" s="78"/>
      <c r="VSM203" s="78"/>
      <c r="VSN203" s="78"/>
      <c r="VSO203" s="78"/>
      <c r="VSP203" s="78"/>
      <c r="VSQ203" s="78"/>
      <c r="VSR203" s="78"/>
      <c r="VSS203" s="78"/>
      <c r="VST203" s="78"/>
      <c r="VSU203" s="78"/>
      <c r="VSV203" s="78"/>
      <c r="VSW203" s="78"/>
      <c r="VSX203" s="78"/>
      <c r="VSY203" s="78"/>
      <c r="VSZ203" s="78"/>
      <c r="VTA203" s="78"/>
      <c r="VTB203" s="78"/>
      <c r="VTC203" s="78"/>
      <c r="VTD203" s="78"/>
      <c r="VTE203" s="78"/>
      <c r="VTF203" s="78"/>
      <c r="VTG203" s="78"/>
      <c r="VTH203" s="78"/>
      <c r="VTI203" s="78"/>
      <c r="VTJ203" s="78"/>
      <c r="VTK203" s="78"/>
      <c r="VTL203" s="78"/>
      <c r="VTM203" s="78"/>
      <c r="VTN203" s="78"/>
      <c r="VTO203" s="78"/>
      <c r="VTP203" s="78"/>
      <c r="VTQ203" s="78"/>
      <c r="VTR203" s="78"/>
      <c r="VTS203" s="78"/>
      <c r="VTT203" s="78"/>
      <c r="VTU203" s="78"/>
      <c r="VTV203" s="78"/>
      <c r="VTW203" s="78"/>
      <c r="VTX203" s="78"/>
      <c r="VTY203" s="78"/>
      <c r="VTZ203" s="78"/>
      <c r="VUA203" s="78"/>
      <c r="VUB203" s="78"/>
      <c r="VUC203" s="78"/>
      <c r="VUD203" s="78"/>
      <c r="VUE203" s="78"/>
      <c r="VUF203" s="78"/>
      <c r="VUG203" s="78"/>
      <c r="VUH203" s="78"/>
      <c r="VUI203" s="78"/>
      <c r="VUJ203" s="78"/>
      <c r="VUK203" s="78"/>
      <c r="VUL203" s="78"/>
      <c r="VUM203" s="78"/>
      <c r="VUN203" s="78"/>
      <c r="VUO203" s="78"/>
      <c r="VUP203" s="78"/>
      <c r="VUQ203" s="78"/>
      <c r="VUR203" s="78"/>
      <c r="VUS203" s="78"/>
      <c r="VUT203" s="78"/>
      <c r="VUU203" s="78"/>
      <c r="VUV203" s="78"/>
      <c r="VUW203" s="78"/>
      <c r="VUX203" s="78"/>
      <c r="VUY203" s="78"/>
      <c r="VUZ203" s="78"/>
      <c r="VVA203" s="78"/>
      <c r="VVB203" s="78"/>
      <c r="VVC203" s="78"/>
      <c r="VVD203" s="78"/>
      <c r="VVE203" s="78"/>
      <c r="VVF203" s="78"/>
      <c r="VVG203" s="78"/>
      <c r="VVH203" s="78"/>
      <c r="VVI203" s="78"/>
      <c r="VVJ203" s="78"/>
      <c r="VVK203" s="78"/>
      <c r="VVL203" s="78"/>
      <c r="VVM203" s="78"/>
      <c r="VVN203" s="78"/>
      <c r="VVO203" s="78"/>
      <c r="VVP203" s="78"/>
      <c r="VVQ203" s="78"/>
      <c r="VVR203" s="78"/>
      <c r="VVS203" s="78"/>
      <c r="VVT203" s="78"/>
      <c r="VVU203" s="78"/>
      <c r="VVV203" s="78"/>
      <c r="VVW203" s="78"/>
      <c r="VVX203" s="78"/>
      <c r="VVY203" s="78"/>
      <c r="VVZ203" s="78"/>
      <c r="VWA203" s="78"/>
      <c r="VWB203" s="78"/>
      <c r="VWC203" s="78"/>
      <c r="VWD203" s="78"/>
      <c r="VWE203" s="78"/>
      <c r="VWF203" s="78"/>
      <c r="VWG203" s="78"/>
      <c r="VWH203" s="78"/>
      <c r="VWI203" s="78"/>
      <c r="VWJ203" s="78"/>
      <c r="VWK203" s="78"/>
      <c r="VWL203" s="78"/>
      <c r="VWM203" s="78"/>
      <c r="VWN203" s="78"/>
      <c r="VWO203" s="78"/>
      <c r="VWP203" s="78"/>
      <c r="VWQ203" s="78"/>
      <c r="VWR203" s="78"/>
      <c r="VWS203" s="78"/>
      <c r="VWT203" s="78"/>
      <c r="VWU203" s="78"/>
      <c r="VWV203" s="78"/>
      <c r="VWW203" s="78"/>
      <c r="VWX203" s="78"/>
      <c r="VWY203" s="78"/>
      <c r="VWZ203" s="78"/>
      <c r="VXA203" s="78"/>
      <c r="VXB203" s="78"/>
      <c r="VXC203" s="78"/>
      <c r="VXD203" s="78"/>
      <c r="VXE203" s="78"/>
      <c r="VXF203" s="78"/>
      <c r="VXG203" s="78"/>
      <c r="VXH203" s="78"/>
      <c r="VXI203" s="78"/>
      <c r="VXJ203" s="78"/>
      <c r="VXK203" s="78"/>
      <c r="VXL203" s="78"/>
      <c r="VXM203" s="78"/>
      <c r="VXN203" s="78"/>
      <c r="VXO203" s="78"/>
      <c r="VXP203" s="78"/>
      <c r="VXQ203" s="78"/>
      <c r="VXR203" s="78"/>
      <c r="VXS203" s="78"/>
      <c r="VXT203" s="78"/>
      <c r="VXU203" s="78"/>
      <c r="VXV203" s="78"/>
      <c r="VXW203" s="78"/>
      <c r="VXX203" s="78"/>
      <c r="VXY203" s="78"/>
      <c r="VXZ203" s="78"/>
      <c r="VYA203" s="78"/>
      <c r="VYB203" s="78"/>
      <c r="VYC203" s="78"/>
      <c r="VYD203" s="78"/>
      <c r="VYE203" s="78"/>
      <c r="VYF203" s="78"/>
      <c r="VYG203" s="78"/>
      <c r="VYH203" s="78"/>
      <c r="VYI203" s="78"/>
      <c r="VYJ203" s="78"/>
      <c r="VYK203" s="78"/>
      <c r="VYL203" s="78"/>
      <c r="VYM203" s="78"/>
      <c r="VYN203" s="78"/>
      <c r="VYO203" s="78"/>
      <c r="VYP203" s="78"/>
      <c r="VYQ203" s="78"/>
      <c r="VYR203" s="78"/>
      <c r="VYS203" s="78"/>
      <c r="VYT203" s="78"/>
      <c r="VYU203" s="78"/>
      <c r="VYV203" s="78"/>
      <c r="VYW203" s="78"/>
      <c r="VYX203" s="78"/>
      <c r="VYY203" s="78"/>
      <c r="VYZ203" s="78"/>
      <c r="VZA203" s="78"/>
      <c r="VZB203" s="78"/>
      <c r="VZC203" s="78"/>
      <c r="VZD203" s="78"/>
      <c r="VZE203" s="78"/>
      <c r="VZF203" s="78"/>
      <c r="VZG203" s="78"/>
      <c r="VZH203" s="78"/>
      <c r="VZI203" s="78"/>
      <c r="VZJ203" s="78"/>
      <c r="VZK203" s="78"/>
      <c r="VZL203" s="78"/>
      <c r="VZM203" s="78"/>
      <c r="VZN203" s="78"/>
      <c r="VZO203" s="78"/>
      <c r="VZP203" s="78"/>
      <c r="VZQ203" s="78"/>
      <c r="VZR203" s="78"/>
      <c r="VZS203" s="78"/>
      <c r="VZT203" s="78"/>
      <c r="VZU203" s="78"/>
      <c r="VZV203" s="78"/>
      <c r="VZW203" s="78"/>
      <c r="VZX203" s="78"/>
      <c r="VZY203" s="78"/>
      <c r="VZZ203" s="78"/>
      <c r="WAA203" s="78"/>
      <c r="WAB203" s="78"/>
      <c r="WAC203" s="78"/>
      <c r="WAD203" s="78"/>
      <c r="WAE203" s="78"/>
      <c r="WAF203" s="78"/>
      <c r="WAG203" s="78"/>
      <c r="WAH203" s="78"/>
      <c r="WAI203" s="78"/>
      <c r="WAJ203" s="78"/>
      <c r="WAK203" s="78"/>
      <c r="WAL203" s="78"/>
      <c r="WAM203" s="78"/>
      <c r="WAN203" s="78"/>
      <c r="WAO203" s="78"/>
      <c r="WAP203" s="78"/>
      <c r="WAQ203" s="78"/>
      <c r="WAR203" s="78"/>
      <c r="WAS203" s="78"/>
      <c r="WAT203" s="78"/>
      <c r="WAU203" s="78"/>
      <c r="WAV203" s="78"/>
      <c r="WAW203" s="78"/>
      <c r="WAX203" s="78"/>
      <c r="WAY203" s="78"/>
      <c r="WAZ203" s="78"/>
      <c r="WBA203" s="78"/>
      <c r="WBB203" s="78"/>
      <c r="WBC203" s="78"/>
      <c r="WBD203" s="78"/>
      <c r="WBE203" s="78"/>
      <c r="WBF203" s="78"/>
      <c r="WBG203" s="78"/>
      <c r="WBH203" s="78"/>
      <c r="WBI203" s="78"/>
      <c r="WBJ203" s="78"/>
      <c r="WBK203" s="78"/>
      <c r="WBL203" s="78"/>
      <c r="WBM203" s="78"/>
      <c r="WBN203" s="78"/>
      <c r="WBO203" s="78"/>
      <c r="WBP203" s="78"/>
      <c r="WBQ203" s="78"/>
      <c r="WBR203" s="78"/>
      <c r="WBS203" s="78"/>
      <c r="WBT203" s="78"/>
      <c r="WBU203" s="78"/>
      <c r="WBV203" s="78"/>
      <c r="WBW203" s="78"/>
      <c r="WBX203" s="78"/>
      <c r="WBY203" s="78"/>
      <c r="WBZ203" s="78"/>
      <c r="WCA203" s="78"/>
      <c r="WCB203" s="78"/>
      <c r="WCC203" s="78"/>
      <c r="WCD203" s="78"/>
      <c r="WCE203" s="78"/>
      <c r="WCF203" s="78"/>
      <c r="WCG203" s="78"/>
      <c r="WCH203" s="78"/>
      <c r="WCI203" s="78"/>
      <c r="WCJ203" s="78"/>
      <c r="WCK203" s="78"/>
      <c r="WCL203" s="78"/>
      <c r="WCM203" s="78"/>
      <c r="WCN203" s="78"/>
      <c r="WCO203" s="78"/>
      <c r="WCP203" s="78"/>
      <c r="WCQ203" s="78"/>
      <c r="WCR203" s="78"/>
      <c r="WCS203" s="78"/>
      <c r="WCT203" s="78"/>
      <c r="WCU203" s="78"/>
      <c r="WCV203" s="78"/>
      <c r="WCW203" s="78"/>
      <c r="WCX203" s="78"/>
      <c r="WCY203" s="78"/>
      <c r="WCZ203" s="78"/>
      <c r="WDA203" s="78"/>
      <c r="WDB203" s="78"/>
      <c r="WDC203" s="78"/>
      <c r="WDD203" s="78"/>
      <c r="WDE203" s="78"/>
      <c r="WDF203" s="78"/>
      <c r="WDG203" s="78"/>
      <c r="WDH203" s="78"/>
      <c r="WDI203" s="78"/>
      <c r="WDJ203" s="78"/>
      <c r="WDK203" s="78"/>
      <c r="WDL203" s="78"/>
      <c r="WDM203" s="78"/>
      <c r="WDN203" s="78"/>
      <c r="WDO203" s="78"/>
      <c r="WDP203" s="78"/>
      <c r="WDQ203" s="78"/>
      <c r="WDR203" s="78"/>
      <c r="WDS203" s="78"/>
      <c r="WDT203" s="78"/>
      <c r="WDU203" s="78"/>
      <c r="WDV203" s="78"/>
      <c r="WDW203" s="78"/>
      <c r="WDX203" s="78"/>
      <c r="WDY203" s="78"/>
      <c r="WDZ203" s="78"/>
      <c r="WEA203" s="78"/>
      <c r="WEB203" s="78"/>
      <c r="WEC203" s="78"/>
      <c r="WED203" s="78"/>
      <c r="WEE203" s="78"/>
      <c r="WEF203" s="78"/>
      <c r="WEG203" s="78"/>
      <c r="WEH203" s="78"/>
      <c r="WEI203" s="78"/>
      <c r="WEJ203" s="78"/>
      <c r="WEK203" s="78"/>
      <c r="WEL203" s="78"/>
      <c r="WEM203" s="78"/>
      <c r="WEN203" s="78"/>
      <c r="WEO203" s="78"/>
      <c r="WEP203" s="78"/>
      <c r="WEQ203" s="78"/>
      <c r="WER203" s="78"/>
      <c r="WES203" s="78"/>
      <c r="WET203" s="78"/>
      <c r="WEU203" s="78"/>
      <c r="WEV203" s="78"/>
      <c r="WEW203" s="78"/>
      <c r="WEX203" s="78"/>
      <c r="WEY203" s="78"/>
      <c r="WEZ203" s="78"/>
      <c r="WFA203" s="78"/>
      <c r="WFB203" s="78"/>
      <c r="WFC203" s="78"/>
      <c r="WFD203" s="78"/>
      <c r="WFE203" s="78"/>
      <c r="WFF203" s="78"/>
      <c r="WFG203" s="78"/>
      <c r="WFH203" s="78"/>
      <c r="WFI203" s="78"/>
      <c r="WFJ203" s="78"/>
      <c r="WFK203" s="78"/>
      <c r="WFL203" s="78"/>
      <c r="WFM203" s="78"/>
      <c r="WFN203" s="78"/>
      <c r="WFO203" s="78"/>
      <c r="WFP203" s="78"/>
      <c r="WFQ203" s="78"/>
      <c r="WFR203" s="78"/>
      <c r="WFS203" s="78"/>
      <c r="WFT203" s="78"/>
      <c r="WFU203" s="78"/>
      <c r="WFV203" s="78"/>
      <c r="WFW203" s="78"/>
      <c r="WFX203" s="78"/>
      <c r="WFY203" s="78"/>
      <c r="WFZ203" s="78"/>
      <c r="WGA203" s="78"/>
      <c r="WGB203" s="78"/>
      <c r="WGC203" s="78"/>
      <c r="WGD203" s="78"/>
      <c r="WGE203" s="78"/>
      <c r="WGF203" s="78"/>
      <c r="WGG203" s="78"/>
      <c r="WGH203" s="78"/>
      <c r="WGI203" s="78"/>
      <c r="WGJ203" s="78"/>
      <c r="WGK203" s="78"/>
      <c r="WGL203" s="78"/>
      <c r="WGM203" s="78"/>
      <c r="WGN203" s="78"/>
      <c r="WGO203" s="78"/>
      <c r="WGP203" s="78"/>
      <c r="WGQ203" s="78"/>
      <c r="WGR203" s="78"/>
      <c r="WGS203" s="78"/>
      <c r="WGT203" s="78"/>
      <c r="WGU203" s="78"/>
      <c r="WGV203" s="78"/>
      <c r="WGW203" s="78"/>
      <c r="WGX203" s="78"/>
      <c r="WGY203" s="78"/>
      <c r="WGZ203" s="78"/>
      <c r="WHA203" s="78"/>
      <c r="WHB203" s="78"/>
      <c r="WHC203" s="78"/>
      <c r="WHD203" s="78"/>
      <c r="WHE203" s="78"/>
      <c r="WHF203" s="78"/>
      <c r="WHG203" s="78"/>
      <c r="WHH203" s="78"/>
      <c r="WHI203" s="78"/>
      <c r="WHJ203" s="78"/>
      <c r="WHK203" s="78"/>
      <c r="WHL203" s="78"/>
      <c r="WHM203" s="78"/>
      <c r="WHN203" s="78"/>
      <c r="WHO203" s="78"/>
      <c r="WHP203" s="78"/>
      <c r="WHQ203" s="78"/>
      <c r="WHR203" s="78"/>
      <c r="WHS203" s="78"/>
      <c r="WHT203" s="78"/>
      <c r="WHU203" s="78"/>
      <c r="WHV203" s="78"/>
      <c r="WHW203" s="78"/>
      <c r="WHX203" s="78"/>
      <c r="WHY203" s="78"/>
      <c r="WHZ203" s="78"/>
      <c r="WIA203" s="78"/>
      <c r="WIB203" s="78"/>
      <c r="WIC203" s="78"/>
      <c r="WID203" s="78"/>
      <c r="WIE203" s="78"/>
      <c r="WIF203" s="78"/>
      <c r="WIG203" s="78"/>
      <c r="WIH203" s="78"/>
      <c r="WII203" s="78"/>
      <c r="WIJ203" s="78"/>
      <c r="WIK203" s="78"/>
      <c r="WIL203" s="78"/>
      <c r="WIM203" s="78"/>
      <c r="WIN203" s="78"/>
      <c r="WIO203" s="78"/>
      <c r="WIP203" s="78"/>
      <c r="WIQ203" s="78"/>
      <c r="WIR203" s="78"/>
      <c r="WIS203" s="78"/>
      <c r="WIT203" s="78"/>
      <c r="WIU203" s="78"/>
      <c r="WIV203" s="78"/>
      <c r="WIW203" s="78"/>
      <c r="WIX203" s="78"/>
      <c r="WIY203" s="78"/>
      <c r="WIZ203" s="78"/>
      <c r="WJA203" s="78"/>
      <c r="WJB203" s="78"/>
      <c r="WJC203" s="78"/>
      <c r="WJD203" s="78"/>
      <c r="WJE203" s="78"/>
      <c r="WJF203" s="78"/>
      <c r="WJG203" s="78"/>
      <c r="WJH203" s="78"/>
      <c r="WJI203" s="78"/>
      <c r="WJJ203" s="78"/>
      <c r="WJK203" s="78"/>
      <c r="WJL203" s="78"/>
      <c r="WJM203" s="78"/>
      <c r="WJN203" s="78"/>
      <c r="WJO203" s="78"/>
      <c r="WJP203" s="78"/>
      <c r="WJQ203" s="78"/>
      <c r="WJR203" s="78"/>
      <c r="WJS203" s="78"/>
      <c r="WJT203" s="78"/>
      <c r="WJU203" s="78"/>
      <c r="WJV203" s="78"/>
      <c r="WJW203" s="78"/>
      <c r="WJX203" s="78"/>
      <c r="WJY203" s="78"/>
      <c r="WJZ203" s="78"/>
      <c r="WKA203" s="78"/>
      <c r="WKB203" s="78"/>
      <c r="WKC203" s="78"/>
      <c r="WKD203" s="78"/>
      <c r="WKE203" s="78"/>
      <c r="WKF203" s="78"/>
      <c r="WKG203" s="78"/>
      <c r="WKH203" s="78"/>
      <c r="WKI203" s="78"/>
      <c r="WKJ203" s="78"/>
      <c r="WKK203" s="78"/>
      <c r="WKL203" s="78"/>
      <c r="WKM203" s="78"/>
      <c r="WKN203" s="78"/>
      <c r="WKO203" s="78"/>
      <c r="WKP203" s="78"/>
      <c r="WKQ203" s="78"/>
      <c r="WKR203" s="78"/>
      <c r="WKS203" s="78"/>
      <c r="WKT203" s="78"/>
      <c r="WKU203" s="78"/>
      <c r="WKV203" s="78"/>
      <c r="WKW203" s="78"/>
      <c r="WKX203" s="78"/>
      <c r="WKY203" s="78"/>
      <c r="WKZ203" s="78"/>
      <c r="WLA203" s="78"/>
      <c r="WLB203" s="78"/>
      <c r="WLC203" s="78"/>
      <c r="WLD203" s="78"/>
      <c r="WLE203" s="78"/>
      <c r="WLF203" s="78"/>
      <c r="WLG203" s="78"/>
      <c r="WLH203" s="78"/>
      <c r="WLI203" s="78"/>
      <c r="WLJ203" s="78"/>
      <c r="WLK203" s="78"/>
      <c r="WLL203" s="78"/>
      <c r="WLM203" s="78"/>
      <c r="WLN203" s="78"/>
      <c r="WLO203" s="78"/>
      <c r="WLP203" s="78"/>
      <c r="WLQ203" s="78"/>
      <c r="WLR203" s="78"/>
      <c r="WLS203" s="78"/>
      <c r="WLT203" s="78"/>
      <c r="WLU203" s="78"/>
      <c r="WLV203" s="78"/>
      <c r="WLW203" s="78"/>
      <c r="WLX203" s="78"/>
      <c r="WLY203" s="78"/>
      <c r="WLZ203" s="78"/>
      <c r="WMA203" s="78"/>
      <c r="WMB203" s="78"/>
      <c r="WMC203" s="78"/>
      <c r="WMD203" s="78"/>
      <c r="WME203" s="78"/>
      <c r="WMF203" s="78"/>
      <c r="WMG203" s="78"/>
      <c r="WMH203" s="78"/>
      <c r="WMI203" s="78"/>
      <c r="WMJ203" s="78"/>
      <c r="WMK203" s="78"/>
      <c r="WML203" s="78"/>
      <c r="WMM203" s="78"/>
      <c r="WMN203" s="78"/>
      <c r="WMO203" s="78"/>
      <c r="WMP203" s="78"/>
      <c r="WMQ203" s="78"/>
      <c r="WMR203" s="78"/>
      <c r="WMS203" s="78"/>
      <c r="WMT203" s="78"/>
      <c r="WMU203" s="78"/>
      <c r="WMV203" s="78"/>
      <c r="WMW203" s="78"/>
      <c r="WMX203" s="78"/>
      <c r="WMY203" s="78"/>
      <c r="WMZ203" s="78"/>
      <c r="WNA203" s="78"/>
      <c r="WNB203" s="78"/>
      <c r="WNC203" s="78"/>
      <c r="WND203" s="78"/>
      <c r="WNE203" s="78"/>
      <c r="WNF203" s="78"/>
      <c r="WNG203" s="78"/>
      <c r="WNH203" s="78"/>
      <c r="WNI203" s="78"/>
      <c r="WNJ203" s="78"/>
      <c r="WNK203" s="78"/>
      <c r="WNL203" s="78"/>
      <c r="WNM203" s="78"/>
      <c r="WNN203" s="78"/>
      <c r="WNO203" s="78"/>
      <c r="WNP203" s="78"/>
      <c r="WNQ203" s="78"/>
      <c r="WNR203" s="78"/>
      <c r="WNS203" s="78"/>
      <c r="WNT203" s="78"/>
      <c r="WNU203" s="78"/>
      <c r="WNV203" s="78"/>
      <c r="WNW203" s="78"/>
      <c r="WNX203" s="78"/>
      <c r="WNY203" s="78"/>
      <c r="WNZ203" s="78"/>
      <c r="WOA203" s="78"/>
      <c r="WOB203" s="78"/>
      <c r="WOC203" s="78"/>
      <c r="WOD203" s="78"/>
      <c r="WOE203" s="78"/>
      <c r="WOF203" s="78"/>
      <c r="WOG203" s="78"/>
      <c r="WOH203" s="78"/>
      <c r="WOI203" s="78"/>
      <c r="WOJ203" s="78"/>
      <c r="WOK203" s="78"/>
      <c r="WOL203" s="78"/>
      <c r="WOM203" s="78"/>
      <c r="WON203" s="78"/>
      <c r="WOO203" s="78"/>
      <c r="WOP203" s="78"/>
      <c r="WOQ203" s="78"/>
      <c r="WOR203" s="78"/>
      <c r="WOS203" s="78"/>
      <c r="WOT203" s="78"/>
      <c r="WOU203" s="78"/>
      <c r="WOV203" s="78"/>
      <c r="WOW203" s="78"/>
      <c r="WOX203" s="78"/>
      <c r="WOY203" s="78"/>
      <c r="WOZ203" s="78"/>
      <c r="WPA203" s="78"/>
      <c r="WPB203" s="78"/>
      <c r="WPC203" s="78"/>
      <c r="WPD203" s="78"/>
      <c r="WPE203" s="78"/>
      <c r="WPF203" s="78"/>
      <c r="WPG203" s="78"/>
      <c r="WPH203" s="78"/>
      <c r="WPI203" s="78"/>
      <c r="WPJ203" s="78"/>
      <c r="WPK203" s="78"/>
      <c r="WPL203" s="78"/>
      <c r="WPM203" s="78"/>
      <c r="WPN203" s="78"/>
      <c r="WPO203" s="78"/>
      <c r="WPP203" s="78"/>
      <c r="WPQ203" s="78"/>
      <c r="WPR203" s="78"/>
      <c r="WPS203" s="78"/>
      <c r="WPT203" s="78"/>
      <c r="WPU203" s="78"/>
      <c r="WPV203" s="78"/>
      <c r="WPW203" s="78"/>
      <c r="WPX203" s="78"/>
      <c r="WPY203" s="78"/>
      <c r="WPZ203" s="78"/>
      <c r="WQA203" s="78"/>
      <c r="WQB203" s="78"/>
      <c r="WQC203" s="78"/>
      <c r="WQD203" s="78"/>
      <c r="WQE203" s="78"/>
      <c r="WQF203" s="78"/>
      <c r="WQG203" s="78"/>
      <c r="WQH203" s="78"/>
      <c r="WQI203" s="78"/>
      <c r="WQJ203" s="78"/>
      <c r="WQK203" s="78"/>
      <c r="WQL203" s="78"/>
      <c r="WQM203" s="78"/>
      <c r="WQN203" s="78"/>
      <c r="WQO203" s="78"/>
      <c r="WQP203" s="78"/>
      <c r="WQQ203" s="78"/>
      <c r="WQR203" s="78"/>
      <c r="WQS203" s="78"/>
      <c r="WQT203" s="78"/>
      <c r="WQU203" s="78"/>
      <c r="WQV203" s="78"/>
      <c r="WQW203" s="78"/>
      <c r="WQX203" s="78"/>
      <c r="WQY203" s="78"/>
      <c r="WQZ203" s="78"/>
      <c r="WRA203" s="78"/>
      <c r="WRB203" s="78"/>
      <c r="WRC203" s="78"/>
      <c r="WRD203" s="78"/>
      <c r="WRE203" s="78"/>
      <c r="WRF203" s="78"/>
      <c r="WRG203" s="78"/>
      <c r="WRH203" s="78"/>
      <c r="WRI203" s="78"/>
      <c r="WRJ203" s="78"/>
      <c r="WRK203" s="78"/>
      <c r="WRL203" s="78"/>
      <c r="WRM203" s="78"/>
      <c r="WRN203" s="78"/>
      <c r="WRO203" s="78"/>
      <c r="WRP203" s="78"/>
      <c r="WRQ203" s="78"/>
      <c r="WRR203" s="78"/>
      <c r="WRS203" s="78"/>
      <c r="WRT203" s="78"/>
      <c r="WRU203" s="78"/>
      <c r="WRV203" s="78"/>
      <c r="WRW203" s="78"/>
      <c r="WRX203" s="78"/>
      <c r="WRY203" s="78"/>
      <c r="WRZ203" s="78"/>
      <c r="WSA203" s="78"/>
      <c r="WSB203" s="78"/>
      <c r="WSC203" s="78"/>
      <c r="WSD203" s="78"/>
      <c r="WSE203" s="78"/>
      <c r="WSF203" s="78"/>
      <c r="WSG203" s="78"/>
      <c r="WSH203" s="78"/>
      <c r="WSI203" s="78"/>
      <c r="WSJ203" s="78"/>
      <c r="WSK203" s="78"/>
      <c r="WSL203" s="78"/>
      <c r="WSM203" s="78"/>
      <c r="WSN203" s="78"/>
      <c r="WSO203" s="78"/>
      <c r="WSP203" s="78"/>
      <c r="WSQ203" s="78"/>
      <c r="WSR203" s="78"/>
      <c r="WSS203" s="78"/>
      <c r="WST203" s="78"/>
      <c r="WSU203" s="78"/>
      <c r="WSV203" s="78"/>
      <c r="WSW203" s="78"/>
      <c r="WSX203" s="78"/>
      <c r="WSY203" s="78"/>
      <c r="WSZ203" s="78"/>
      <c r="WTA203" s="78"/>
      <c r="WTB203" s="78"/>
      <c r="WTC203" s="78"/>
      <c r="WTD203" s="78"/>
      <c r="WTE203" s="78"/>
      <c r="WTF203" s="78"/>
      <c r="WTG203" s="78"/>
      <c r="WTH203" s="78"/>
      <c r="WTI203" s="78"/>
      <c r="WTJ203" s="78"/>
      <c r="WTK203" s="78"/>
      <c r="WTL203" s="78"/>
      <c r="WTM203" s="78"/>
      <c r="WTN203" s="78"/>
      <c r="WTO203" s="78"/>
      <c r="WTP203" s="78"/>
      <c r="WTQ203" s="78"/>
      <c r="WTR203" s="78"/>
      <c r="WTS203" s="78"/>
      <c r="WTT203" s="78"/>
      <c r="WTU203" s="78"/>
      <c r="WTV203" s="78"/>
      <c r="WTW203" s="78"/>
      <c r="WTX203" s="78"/>
      <c r="WTY203" s="78"/>
      <c r="WTZ203" s="78"/>
      <c r="WUA203" s="78"/>
      <c r="WUB203" s="78"/>
      <c r="WUC203" s="78"/>
      <c r="WUD203" s="78"/>
      <c r="WUE203" s="78"/>
      <c r="WUF203" s="78"/>
      <c r="WUG203" s="78"/>
      <c r="WUH203" s="78"/>
      <c r="WUI203" s="78"/>
      <c r="WUJ203" s="78"/>
      <c r="WUK203" s="78"/>
      <c r="WUL203" s="78"/>
      <c r="WUM203" s="78"/>
      <c r="WUN203" s="78"/>
      <c r="WUO203" s="78"/>
      <c r="WUP203" s="78"/>
      <c r="WUQ203" s="78"/>
      <c r="WUR203" s="78"/>
      <c r="WUS203" s="78"/>
      <c r="WUT203" s="78"/>
      <c r="WUU203" s="78"/>
      <c r="WUV203" s="78"/>
      <c r="WUW203" s="78"/>
      <c r="WUX203" s="78"/>
      <c r="WUY203" s="78"/>
      <c r="WUZ203" s="78"/>
      <c r="WVA203" s="78"/>
      <c r="WVB203" s="78"/>
      <c r="WVC203" s="78"/>
      <c r="WVD203" s="78"/>
      <c r="WVE203" s="78"/>
      <c r="WVF203" s="78"/>
      <c r="WVG203" s="78"/>
      <c r="WVH203" s="78"/>
      <c r="WVI203" s="78"/>
      <c r="WVJ203" s="78"/>
      <c r="WVK203" s="78"/>
      <c r="WVL203" s="78"/>
      <c r="WVM203" s="78"/>
      <c r="WVN203" s="78"/>
      <c r="WVO203" s="78"/>
      <c r="WVP203" s="78"/>
      <c r="WVQ203" s="78"/>
      <c r="WVR203" s="78"/>
      <c r="WVS203" s="78"/>
      <c r="WVT203" s="78"/>
      <c r="WVU203" s="78"/>
      <c r="WVV203" s="78"/>
      <c r="WVW203" s="78"/>
      <c r="WVX203" s="78"/>
      <c r="WVY203" s="78"/>
      <c r="WVZ203" s="78"/>
      <c r="WWA203" s="78"/>
      <c r="WWB203" s="78"/>
      <c r="WWC203" s="78"/>
      <c r="WWD203" s="78"/>
      <c r="WWE203" s="78"/>
      <c r="WWF203" s="78"/>
      <c r="WWG203" s="78"/>
      <c r="WWH203" s="78"/>
      <c r="WWI203" s="78"/>
      <c r="WWJ203" s="78"/>
      <c r="WWK203" s="78"/>
      <c r="WWL203" s="78"/>
      <c r="WWM203" s="78"/>
      <c r="WWN203" s="78"/>
      <c r="WWO203" s="78"/>
      <c r="WWP203" s="78"/>
      <c r="WWQ203" s="78"/>
      <c r="WWR203" s="78"/>
      <c r="WWS203" s="78"/>
      <c r="WWT203" s="78"/>
      <c r="WWU203" s="78"/>
      <c r="WWV203" s="78"/>
      <c r="WWW203" s="78"/>
      <c r="WWX203" s="78"/>
      <c r="WWY203" s="78"/>
      <c r="WWZ203" s="78"/>
      <c r="WXA203" s="78"/>
      <c r="WXB203" s="78"/>
      <c r="WXC203" s="78"/>
      <c r="WXD203" s="78"/>
      <c r="WXE203" s="78"/>
      <c r="WXF203" s="78"/>
      <c r="WXG203" s="78"/>
      <c r="WXH203" s="78"/>
      <c r="WXI203" s="78"/>
      <c r="WXJ203" s="78"/>
      <c r="WXK203" s="78"/>
      <c r="WXL203" s="78"/>
      <c r="WXM203" s="78"/>
      <c r="WXN203" s="78"/>
      <c r="WXO203" s="78"/>
      <c r="WXP203" s="78"/>
      <c r="WXQ203" s="78"/>
      <c r="WXR203" s="78"/>
      <c r="WXS203" s="78"/>
      <c r="WXT203" s="78"/>
      <c r="WXU203" s="78"/>
      <c r="WXV203" s="78"/>
      <c r="WXW203" s="78"/>
      <c r="WXX203" s="78"/>
      <c r="WXY203" s="78"/>
      <c r="WXZ203" s="78"/>
      <c r="WYA203" s="78"/>
      <c r="WYB203" s="78"/>
      <c r="WYC203" s="78"/>
      <c r="WYD203" s="78"/>
      <c r="WYE203" s="78"/>
      <c r="WYF203" s="78"/>
      <c r="WYG203" s="78"/>
      <c r="WYH203" s="78"/>
      <c r="WYI203" s="78"/>
      <c r="WYJ203" s="78"/>
      <c r="WYK203" s="78"/>
      <c r="WYL203" s="78"/>
      <c r="WYM203" s="78"/>
      <c r="WYN203" s="78"/>
      <c r="WYO203" s="78"/>
      <c r="WYP203" s="78"/>
      <c r="WYQ203" s="78"/>
      <c r="WYR203" s="78"/>
      <c r="WYS203" s="78"/>
      <c r="WYT203" s="78"/>
      <c r="WYU203" s="78"/>
      <c r="WYV203" s="78"/>
      <c r="WYW203" s="78"/>
      <c r="WYX203" s="78"/>
      <c r="WYY203" s="78"/>
      <c r="WYZ203" s="78"/>
      <c r="WZA203" s="78"/>
      <c r="WZB203" s="78"/>
    </row>
    <row r="204" spans="1:16226" s="112" customFormat="1" ht="60.75" hidden="1" x14ac:dyDescent="0.25">
      <c r="A204" s="176" t="s">
        <v>123</v>
      </c>
      <c r="B204" s="176"/>
      <c r="C204" s="176"/>
      <c r="D204" s="113" t="s">
        <v>4</v>
      </c>
      <c r="E204" s="107" t="s">
        <v>124</v>
      </c>
      <c r="F204" s="114" t="s">
        <v>125</v>
      </c>
      <c r="G204" s="113" t="s">
        <v>4</v>
      </c>
      <c r="H204" s="179" t="s">
        <v>126</v>
      </c>
      <c r="I204" s="179"/>
      <c r="J204" s="78"/>
      <c r="K204" s="78"/>
      <c r="L204" s="78"/>
      <c r="M204" s="78"/>
      <c r="N204" s="78"/>
      <c r="O204" s="78"/>
      <c r="P204" s="78"/>
      <c r="Q204" s="78"/>
      <c r="R204" s="78"/>
      <c r="S204" s="78"/>
      <c r="T204" s="78"/>
      <c r="U204" s="78"/>
      <c r="V204" s="78"/>
      <c r="W204" s="78"/>
      <c r="X204" s="78"/>
      <c r="Y204" s="78"/>
      <c r="Z204" s="78"/>
      <c r="AA204" s="78"/>
      <c r="EV204" s="78"/>
      <c r="EW204" s="78"/>
      <c r="EX204" s="78"/>
      <c r="EY204" s="78"/>
      <c r="EZ204" s="78"/>
      <c r="FA204" s="78"/>
      <c r="FB204" s="78"/>
      <c r="FC204" s="78"/>
      <c r="FD204" s="78"/>
      <c r="FE204" s="78"/>
      <c r="FF204" s="78"/>
      <c r="FG204" s="78"/>
      <c r="FH204" s="78"/>
      <c r="FI204" s="78"/>
      <c r="FJ204" s="78"/>
      <c r="FK204" s="78"/>
      <c r="FL204" s="78"/>
      <c r="FM204" s="78"/>
      <c r="FN204" s="78"/>
      <c r="FO204" s="78"/>
      <c r="FP204" s="78"/>
      <c r="FQ204" s="78"/>
      <c r="FR204" s="78"/>
      <c r="FS204" s="78"/>
      <c r="FT204" s="78"/>
      <c r="FU204" s="78"/>
      <c r="FV204" s="78"/>
      <c r="FW204" s="78"/>
      <c r="FX204" s="78"/>
      <c r="FY204" s="78"/>
      <c r="FZ204" s="78"/>
      <c r="GA204" s="78"/>
      <c r="GB204" s="78"/>
      <c r="GC204" s="78"/>
      <c r="GD204" s="78"/>
      <c r="GE204" s="78"/>
      <c r="GF204" s="78"/>
      <c r="GG204" s="78"/>
      <c r="GH204" s="78"/>
      <c r="GI204" s="78"/>
      <c r="GJ204" s="78"/>
      <c r="GK204" s="78"/>
      <c r="GL204" s="78"/>
      <c r="GM204" s="78"/>
      <c r="GN204" s="78"/>
      <c r="GO204" s="78"/>
      <c r="GP204" s="78"/>
      <c r="GQ204" s="78"/>
      <c r="GR204" s="78"/>
      <c r="GS204" s="78"/>
      <c r="GT204" s="78"/>
      <c r="GU204" s="78"/>
      <c r="GV204" s="78"/>
      <c r="GW204" s="78"/>
      <c r="GX204" s="78"/>
      <c r="GY204" s="78"/>
      <c r="GZ204" s="78"/>
      <c r="HA204" s="78"/>
      <c r="HB204" s="78"/>
      <c r="HC204" s="78"/>
      <c r="HD204" s="78"/>
      <c r="HE204" s="78"/>
      <c r="HF204" s="78"/>
      <c r="HG204" s="78"/>
      <c r="HH204" s="78"/>
      <c r="HI204" s="78"/>
      <c r="HJ204" s="78"/>
      <c r="HK204" s="78"/>
      <c r="HL204" s="78"/>
      <c r="HM204" s="78"/>
      <c r="HN204" s="78"/>
      <c r="HO204" s="78"/>
      <c r="HP204" s="78"/>
      <c r="HQ204" s="78"/>
      <c r="HR204" s="78"/>
      <c r="HS204" s="78"/>
      <c r="HT204" s="78"/>
      <c r="HU204" s="78"/>
      <c r="HV204" s="78"/>
      <c r="HW204" s="78"/>
      <c r="HX204" s="78"/>
      <c r="HY204" s="78"/>
      <c r="HZ204" s="78"/>
      <c r="IA204" s="78"/>
      <c r="IB204" s="78"/>
      <c r="IC204" s="78"/>
      <c r="ID204" s="78"/>
      <c r="IE204" s="78"/>
      <c r="IF204" s="78"/>
      <c r="IG204" s="78"/>
      <c r="IH204" s="78"/>
      <c r="II204" s="78"/>
      <c r="IJ204" s="78"/>
      <c r="IK204" s="78"/>
      <c r="IL204" s="78"/>
      <c r="IM204" s="78"/>
      <c r="IN204" s="78"/>
      <c r="IO204" s="78"/>
      <c r="IP204" s="78"/>
      <c r="IQ204" s="78"/>
      <c r="IR204" s="78"/>
      <c r="IS204" s="78"/>
      <c r="IT204" s="78"/>
      <c r="IU204" s="78"/>
      <c r="IV204" s="78"/>
      <c r="IW204" s="78"/>
      <c r="IX204" s="78"/>
      <c r="IY204" s="78"/>
      <c r="IZ204" s="78"/>
      <c r="JA204" s="78"/>
      <c r="JB204" s="78"/>
      <c r="JC204" s="78"/>
      <c r="JD204" s="78"/>
      <c r="JE204" s="78"/>
      <c r="JF204" s="78"/>
      <c r="JG204" s="78"/>
      <c r="JH204" s="78"/>
      <c r="JI204" s="78"/>
      <c r="JJ204" s="78"/>
      <c r="JK204" s="78"/>
      <c r="JL204" s="78"/>
      <c r="JM204" s="78"/>
      <c r="JN204" s="78"/>
      <c r="JO204" s="78"/>
      <c r="JP204" s="78"/>
      <c r="JQ204" s="78"/>
      <c r="JR204" s="78"/>
      <c r="JS204" s="78"/>
      <c r="JT204" s="78"/>
      <c r="JU204" s="78"/>
      <c r="JV204" s="78"/>
      <c r="JW204" s="78"/>
      <c r="JX204" s="78"/>
      <c r="JY204" s="78"/>
      <c r="JZ204" s="78"/>
      <c r="KA204" s="78"/>
      <c r="KB204" s="78"/>
      <c r="KC204" s="78"/>
      <c r="KD204" s="78"/>
      <c r="KE204" s="78"/>
      <c r="KF204" s="78"/>
      <c r="KG204" s="78"/>
      <c r="KH204" s="78"/>
      <c r="KI204" s="78"/>
      <c r="KJ204" s="78"/>
      <c r="KK204" s="78"/>
      <c r="KL204" s="78"/>
      <c r="KM204" s="78"/>
      <c r="KN204" s="78"/>
      <c r="KO204" s="78"/>
      <c r="KP204" s="78"/>
      <c r="KQ204" s="78"/>
      <c r="KR204" s="78"/>
      <c r="KS204" s="78"/>
      <c r="KT204" s="78"/>
      <c r="KU204" s="78"/>
      <c r="KV204" s="78"/>
      <c r="KW204" s="78"/>
      <c r="KX204" s="78"/>
      <c r="KY204" s="78"/>
      <c r="KZ204" s="78"/>
      <c r="LA204" s="78"/>
      <c r="LB204" s="78"/>
      <c r="LC204" s="78"/>
      <c r="LD204" s="78"/>
      <c r="LE204" s="78"/>
      <c r="LF204" s="78"/>
      <c r="LG204" s="78"/>
      <c r="LH204" s="78"/>
      <c r="LI204" s="78"/>
      <c r="LJ204" s="78"/>
      <c r="LK204" s="78"/>
      <c r="LL204" s="78"/>
      <c r="LM204" s="78"/>
      <c r="LN204" s="78"/>
      <c r="LO204" s="78"/>
      <c r="LP204" s="78"/>
      <c r="LQ204" s="78"/>
      <c r="LR204" s="78"/>
      <c r="LS204" s="78"/>
      <c r="LT204" s="78"/>
      <c r="LU204" s="78"/>
      <c r="LV204" s="78"/>
      <c r="LW204" s="78"/>
      <c r="LX204" s="78"/>
      <c r="LY204" s="78"/>
      <c r="LZ204" s="78"/>
      <c r="MA204" s="78"/>
      <c r="MB204" s="78"/>
      <c r="MC204" s="78"/>
      <c r="MD204" s="78"/>
      <c r="ME204" s="78"/>
      <c r="MF204" s="78"/>
      <c r="MG204" s="78"/>
      <c r="MH204" s="78"/>
      <c r="MI204" s="78"/>
      <c r="MJ204" s="78"/>
      <c r="MK204" s="78"/>
      <c r="ML204" s="78"/>
      <c r="MM204" s="78"/>
      <c r="MN204" s="78"/>
      <c r="MO204" s="78"/>
      <c r="MP204" s="78"/>
      <c r="MQ204" s="78"/>
      <c r="MR204" s="78"/>
      <c r="MS204" s="78"/>
      <c r="MT204" s="78"/>
      <c r="MU204" s="78"/>
      <c r="MV204" s="78"/>
      <c r="MW204" s="78"/>
      <c r="MX204" s="78"/>
      <c r="MY204" s="78"/>
      <c r="MZ204" s="78"/>
      <c r="NA204" s="78"/>
      <c r="NB204" s="78"/>
      <c r="NC204" s="78"/>
      <c r="ND204" s="78"/>
      <c r="NE204" s="78"/>
      <c r="NF204" s="78"/>
      <c r="NG204" s="78"/>
      <c r="NH204" s="78"/>
      <c r="NI204" s="78"/>
      <c r="NJ204" s="78"/>
      <c r="NK204" s="78"/>
      <c r="NL204" s="78"/>
      <c r="NM204" s="78"/>
      <c r="NN204" s="78"/>
      <c r="NO204" s="78"/>
      <c r="NP204" s="78"/>
      <c r="NQ204" s="78"/>
      <c r="NR204" s="78"/>
      <c r="NS204" s="78"/>
      <c r="NT204" s="78"/>
      <c r="NU204" s="78"/>
      <c r="NV204" s="78"/>
      <c r="NW204" s="78"/>
      <c r="NX204" s="78"/>
      <c r="NY204" s="78"/>
      <c r="NZ204" s="78"/>
      <c r="OA204" s="78"/>
      <c r="OB204" s="78"/>
      <c r="OC204" s="78"/>
      <c r="OD204" s="78"/>
      <c r="OE204" s="78"/>
      <c r="OF204" s="78"/>
      <c r="OG204" s="78"/>
      <c r="OH204" s="78"/>
      <c r="OI204" s="78"/>
      <c r="OJ204" s="78"/>
      <c r="OK204" s="78"/>
      <c r="OL204" s="78"/>
      <c r="OM204" s="78"/>
      <c r="ON204" s="78"/>
      <c r="OO204" s="78"/>
      <c r="OP204" s="78"/>
      <c r="OQ204" s="78"/>
      <c r="OR204" s="78"/>
      <c r="OS204" s="78"/>
      <c r="OT204" s="78"/>
      <c r="OU204" s="78"/>
      <c r="OV204" s="78"/>
      <c r="OW204" s="78"/>
      <c r="OX204" s="78"/>
      <c r="OY204" s="78"/>
      <c r="OZ204" s="78"/>
      <c r="PA204" s="78"/>
      <c r="PB204" s="78"/>
      <c r="PC204" s="78"/>
      <c r="PD204" s="78"/>
      <c r="PE204" s="78"/>
      <c r="PF204" s="78"/>
      <c r="PG204" s="78"/>
      <c r="PH204" s="78"/>
      <c r="PI204" s="78"/>
      <c r="PJ204" s="78"/>
      <c r="PK204" s="78"/>
      <c r="PL204" s="78"/>
      <c r="PM204" s="78"/>
      <c r="PN204" s="78"/>
      <c r="PO204" s="78"/>
      <c r="PP204" s="78"/>
      <c r="PQ204" s="78"/>
      <c r="PR204" s="78"/>
      <c r="PS204" s="78"/>
      <c r="PT204" s="78"/>
      <c r="PU204" s="78"/>
      <c r="PV204" s="78"/>
      <c r="PW204" s="78"/>
      <c r="PX204" s="78"/>
      <c r="PY204" s="78"/>
      <c r="PZ204" s="78"/>
      <c r="QA204" s="78"/>
      <c r="QB204" s="78"/>
      <c r="QC204" s="78"/>
      <c r="QD204" s="78"/>
      <c r="QE204" s="78"/>
      <c r="QF204" s="78"/>
      <c r="QG204" s="78"/>
      <c r="QH204" s="78"/>
      <c r="QI204" s="78"/>
      <c r="QJ204" s="78"/>
      <c r="QK204" s="78"/>
      <c r="QL204" s="78"/>
      <c r="QM204" s="78"/>
      <c r="QN204" s="78"/>
      <c r="QO204" s="78"/>
      <c r="QP204" s="78"/>
      <c r="QQ204" s="78"/>
      <c r="QR204" s="78"/>
      <c r="QS204" s="78"/>
      <c r="QT204" s="78"/>
      <c r="QU204" s="78"/>
      <c r="QV204" s="78"/>
      <c r="QW204" s="78"/>
      <c r="QX204" s="78"/>
      <c r="QY204" s="78"/>
      <c r="QZ204" s="78"/>
      <c r="RA204" s="78"/>
      <c r="RB204" s="78"/>
      <c r="RC204" s="78"/>
      <c r="RD204" s="78"/>
      <c r="RE204" s="78"/>
      <c r="RF204" s="78"/>
      <c r="RG204" s="78"/>
      <c r="RH204" s="78"/>
      <c r="RI204" s="78"/>
      <c r="RJ204" s="78"/>
      <c r="RK204" s="78"/>
      <c r="RL204" s="78"/>
      <c r="RM204" s="78"/>
      <c r="RN204" s="78"/>
      <c r="RO204" s="78"/>
      <c r="RP204" s="78"/>
      <c r="RQ204" s="78"/>
      <c r="RR204" s="78"/>
      <c r="RS204" s="78"/>
      <c r="RT204" s="78"/>
      <c r="RU204" s="78"/>
      <c r="RV204" s="78"/>
      <c r="RW204" s="78"/>
      <c r="RX204" s="78"/>
      <c r="RY204" s="78"/>
      <c r="RZ204" s="78"/>
      <c r="SA204" s="78"/>
      <c r="SB204" s="78"/>
      <c r="SC204" s="78"/>
      <c r="SD204" s="78"/>
      <c r="SE204" s="78"/>
      <c r="SF204" s="78"/>
      <c r="SG204" s="78"/>
      <c r="SH204" s="78"/>
      <c r="SI204" s="78"/>
      <c r="SJ204" s="78"/>
      <c r="SK204" s="78"/>
      <c r="SL204" s="78"/>
      <c r="SM204" s="78"/>
      <c r="SN204" s="78"/>
      <c r="SO204" s="78"/>
      <c r="SP204" s="78"/>
      <c r="SQ204" s="78"/>
      <c r="SR204" s="78"/>
      <c r="SS204" s="78"/>
      <c r="ST204" s="78"/>
      <c r="SU204" s="78"/>
      <c r="SV204" s="78"/>
      <c r="SW204" s="78"/>
      <c r="SX204" s="78"/>
      <c r="SY204" s="78"/>
      <c r="SZ204" s="78"/>
      <c r="TA204" s="78"/>
      <c r="TB204" s="78"/>
      <c r="TC204" s="78"/>
      <c r="TD204" s="78"/>
      <c r="TE204" s="78"/>
      <c r="TF204" s="78"/>
      <c r="TG204" s="78"/>
      <c r="TH204" s="78"/>
      <c r="TI204" s="78"/>
      <c r="TJ204" s="78"/>
      <c r="TK204" s="78"/>
      <c r="TL204" s="78"/>
      <c r="TM204" s="78"/>
      <c r="TN204" s="78"/>
      <c r="TO204" s="78"/>
      <c r="TP204" s="78"/>
      <c r="TQ204" s="78"/>
      <c r="TR204" s="78"/>
      <c r="TS204" s="78"/>
      <c r="TT204" s="78"/>
      <c r="TU204" s="78"/>
      <c r="TV204" s="78"/>
      <c r="TW204" s="78"/>
      <c r="TX204" s="78"/>
      <c r="TY204" s="78"/>
      <c r="TZ204" s="78"/>
      <c r="UA204" s="78"/>
      <c r="UB204" s="78"/>
      <c r="UC204" s="78"/>
      <c r="UD204" s="78"/>
      <c r="UE204" s="78"/>
      <c r="UF204" s="78"/>
      <c r="UG204" s="78"/>
      <c r="UH204" s="78"/>
      <c r="UI204" s="78"/>
      <c r="UJ204" s="78"/>
      <c r="UK204" s="78"/>
      <c r="UL204" s="78"/>
      <c r="UM204" s="78"/>
      <c r="UN204" s="78"/>
      <c r="UO204" s="78"/>
      <c r="UP204" s="78"/>
      <c r="UQ204" s="78"/>
      <c r="UR204" s="78"/>
      <c r="US204" s="78"/>
      <c r="UT204" s="78"/>
      <c r="UU204" s="78"/>
      <c r="UV204" s="78"/>
      <c r="UW204" s="78"/>
      <c r="UX204" s="78"/>
      <c r="UY204" s="78"/>
      <c r="UZ204" s="78"/>
      <c r="VA204" s="78"/>
      <c r="VB204" s="78"/>
      <c r="VC204" s="78"/>
      <c r="VD204" s="78"/>
      <c r="VE204" s="78"/>
      <c r="VF204" s="78"/>
      <c r="VG204" s="78"/>
      <c r="VH204" s="78"/>
      <c r="VI204" s="78"/>
      <c r="VJ204" s="78"/>
      <c r="VK204" s="78"/>
      <c r="VL204" s="78"/>
      <c r="VM204" s="78"/>
      <c r="VN204" s="78"/>
      <c r="VO204" s="78"/>
      <c r="VP204" s="78"/>
      <c r="VQ204" s="78"/>
      <c r="VR204" s="78"/>
      <c r="VS204" s="78"/>
      <c r="VT204" s="78"/>
      <c r="VU204" s="78"/>
      <c r="VV204" s="78"/>
      <c r="VW204" s="78"/>
      <c r="VX204" s="78"/>
      <c r="VY204" s="78"/>
      <c r="VZ204" s="78"/>
      <c r="WA204" s="78"/>
      <c r="WB204" s="78"/>
      <c r="WC204" s="78"/>
      <c r="WD204" s="78"/>
      <c r="WE204" s="78"/>
      <c r="WF204" s="78"/>
      <c r="WG204" s="78"/>
      <c r="WH204" s="78"/>
      <c r="WI204" s="78"/>
      <c r="WJ204" s="78"/>
      <c r="WK204" s="78"/>
      <c r="WL204" s="78"/>
      <c r="WM204" s="78"/>
      <c r="WN204" s="78"/>
      <c r="WO204" s="78"/>
      <c r="WP204" s="78"/>
      <c r="WQ204" s="78"/>
      <c r="WR204" s="78"/>
      <c r="WS204" s="78"/>
      <c r="WT204" s="78"/>
      <c r="WU204" s="78"/>
      <c r="WV204" s="78"/>
      <c r="WW204" s="78"/>
      <c r="WX204" s="78"/>
      <c r="WY204" s="78"/>
      <c r="WZ204" s="78"/>
      <c r="XA204" s="78"/>
      <c r="XB204" s="78"/>
      <c r="XC204" s="78"/>
      <c r="XD204" s="78"/>
      <c r="XE204" s="78"/>
      <c r="XF204" s="78"/>
      <c r="XG204" s="78"/>
      <c r="XH204" s="78"/>
      <c r="XI204" s="78"/>
      <c r="XJ204" s="78"/>
      <c r="XK204" s="78"/>
      <c r="XL204" s="78"/>
      <c r="XM204" s="78"/>
      <c r="XN204" s="78"/>
      <c r="XO204" s="78"/>
      <c r="XP204" s="78"/>
      <c r="XQ204" s="78"/>
      <c r="XR204" s="78"/>
      <c r="XS204" s="78"/>
      <c r="XT204" s="78"/>
      <c r="XU204" s="78"/>
      <c r="XV204" s="78"/>
      <c r="XW204" s="78"/>
      <c r="XX204" s="78"/>
      <c r="XY204" s="78"/>
      <c r="XZ204" s="78"/>
      <c r="YA204" s="78"/>
      <c r="YB204" s="78"/>
      <c r="YC204" s="78"/>
      <c r="YD204" s="78"/>
      <c r="YE204" s="78"/>
      <c r="YF204" s="78"/>
      <c r="YG204" s="78"/>
      <c r="YH204" s="78"/>
      <c r="YI204" s="78"/>
      <c r="YJ204" s="78"/>
      <c r="YK204" s="78"/>
      <c r="YL204" s="78"/>
      <c r="YM204" s="78"/>
      <c r="YN204" s="78"/>
      <c r="YO204" s="78"/>
      <c r="YP204" s="78"/>
      <c r="YQ204" s="78"/>
      <c r="YR204" s="78"/>
      <c r="YS204" s="78"/>
      <c r="YT204" s="78"/>
      <c r="YU204" s="78"/>
      <c r="YV204" s="78"/>
      <c r="YW204" s="78"/>
      <c r="YX204" s="78"/>
      <c r="YY204" s="78"/>
      <c r="YZ204" s="78"/>
      <c r="ZA204" s="78"/>
      <c r="ZB204" s="78"/>
      <c r="ZC204" s="78"/>
      <c r="ZD204" s="78"/>
      <c r="ZE204" s="78"/>
      <c r="ZF204" s="78"/>
      <c r="ZG204" s="78"/>
      <c r="ZH204" s="78"/>
      <c r="ZI204" s="78"/>
      <c r="ZJ204" s="78"/>
      <c r="ZK204" s="78"/>
      <c r="ZL204" s="78"/>
      <c r="ZM204" s="78"/>
      <c r="ZN204" s="78"/>
      <c r="ZO204" s="78"/>
      <c r="ZP204" s="78"/>
      <c r="ZQ204" s="78"/>
      <c r="ZR204" s="78"/>
      <c r="ZS204" s="78"/>
      <c r="ZT204" s="78"/>
      <c r="ZU204" s="78"/>
      <c r="ZV204" s="78"/>
      <c r="ZW204" s="78"/>
      <c r="ZX204" s="78"/>
      <c r="ZY204" s="78"/>
      <c r="ZZ204" s="78"/>
      <c r="AAA204" s="78"/>
      <c r="AAB204" s="78"/>
      <c r="AAC204" s="78"/>
      <c r="AAD204" s="78"/>
      <c r="AAE204" s="78"/>
      <c r="AAF204" s="78"/>
      <c r="AAG204" s="78"/>
      <c r="AAH204" s="78"/>
      <c r="AAI204" s="78"/>
      <c r="AAJ204" s="78"/>
      <c r="AAK204" s="78"/>
      <c r="AAL204" s="78"/>
      <c r="AAM204" s="78"/>
      <c r="AAN204" s="78"/>
      <c r="AAO204" s="78"/>
      <c r="AAP204" s="78"/>
      <c r="AAQ204" s="78"/>
      <c r="AAR204" s="78"/>
      <c r="AAS204" s="78"/>
      <c r="AAT204" s="78"/>
      <c r="AAU204" s="78"/>
      <c r="AAV204" s="78"/>
      <c r="AAW204" s="78"/>
      <c r="AAX204" s="78"/>
      <c r="AAY204" s="78"/>
      <c r="AAZ204" s="78"/>
      <c r="ABA204" s="78"/>
      <c r="ABB204" s="78"/>
      <c r="ABC204" s="78"/>
      <c r="ABD204" s="78"/>
      <c r="ABE204" s="78"/>
      <c r="ABF204" s="78"/>
      <c r="ABG204" s="78"/>
      <c r="ABH204" s="78"/>
      <c r="ABI204" s="78"/>
      <c r="ABJ204" s="78"/>
      <c r="ABK204" s="78"/>
      <c r="ABL204" s="78"/>
      <c r="ABM204" s="78"/>
      <c r="ABN204" s="78"/>
      <c r="ABO204" s="78"/>
      <c r="ABP204" s="78"/>
      <c r="ABQ204" s="78"/>
      <c r="ABR204" s="78"/>
      <c r="ABS204" s="78"/>
      <c r="ABT204" s="78"/>
      <c r="ABU204" s="78"/>
      <c r="ABV204" s="78"/>
      <c r="ABW204" s="78"/>
      <c r="ABX204" s="78"/>
      <c r="ABY204" s="78"/>
      <c r="ABZ204" s="78"/>
      <c r="ACA204" s="78"/>
      <c r="ACB204" s="78"/>
      <c r="ACC204" s="78"/>
      <c r="ACD204" s="78"/>
      <c r="ACE204" s="78"/>
      <c r="ACF204" s="78"/>
      <c r="ACG204" s="78"/>
      <c r="ACH204" s="78"/>
      <c r="ACI204" s="78"/>
      <c r="ACJ204" s="78"/>
      <c r="ACK204" s="78"/>
      <c r="ACL204" s="78"/>
      <c r="ACM204" s="78"/>
      <c r="ACN204" s="78"/>
      <c r="ACO204" s="78"/>
      <c r="ACP204" s="78"/>
      <c r="ACQ204" s="78"/>
      <c r="ACR204" s="78"/>
      <c r="ACS204" s="78"/>
      <c r="ACT204" s="78"/>
      <c r="ACU204" s="78"/>
      <c r="ACV204" s="78"/>
      <c r="ACW204" s="78"/>
      <c r="ACX204" s="78"/>
      <c r="ACY204" s="78"/>
      <c r="ACZ204" s="78"/>
      <c r="ADA204" s="78"/>
      <c r="ADB204" s="78"/>
      <c r="ADC204" s="78"/>
      <c r="ADD204" s="78"/>
      <c r="ADE204" s="78"/>
      <c r="ADF204" s="78"/>
      <c r="ADG204" s="78"/>
      <c r="ADH204" s="78"/>
      <c r="ADI204" s="78"/>
      <c r="ADJ204" s="78"/>
      <c r="ADK204" s="78"/>
      <c r="ADL204" s="78"/>
      <c r="ADM204" s="78"/>
      <c r="ADN204" s="78"/>
      <c r="ADO204" s="78"/>
      <c r="ADP204" s="78"/>
      <c r="ADQ204" s="78"/>
      <c r="ADR204" s="78"/>
      <c r="ADS204" s="78"/>
      <c r="ADT204" s="78"/>
      <c r="ADU204" s="78"/>
      <c r="ADV204" s="78"/>
      <c r="ADW204" s="78"/>
      <c r="ADX204" s="78"/>
      <c r="ADY204" s="78"/>
      <c r="ADZ204" s="78"/>
      <c r="AEA204" s="78"/>
      <c r="AEB204" s="78"/>
      <c r="AEC204" s="78"/>
      <c r="AED204" s="78"/>
      <c r="AEE204" s="78"/>
      <c r="AEF204" s="78"/>
      <c r="AEG204" s="78"/>
      <c r="AEH204" s="78"/>
      <c r="AEI204" s="78"/>
      <c r="AEJ204" s="78"/>
      <c r="AEK204" s="78"/>
      <c r="AEL204" s="78"/>
      <c r="AEM204" s="78"/>
      <c r="AEN204" s="78"/>
      <c r="AEO204" s="78"/>
      <c r="AEP204" s="78"/>
      <c r="AEQ204" s="78"/>
      <c r="AER204" s="78"/>
      <c r="AES204" s="78"/>
      <c r="AET204" s="78"/>
      <c r="AEU204" s="78"/>
      <c r="AEV204" s="78"/>
      <c r="AEW204" s="78"/>
      <c r="AEX204" s="78"/>
      <c r="AEY204" s="78"/>
      <c r="AEZ204" s="78"/>
      <c r="AFA204" s="78"/>
      <c r="AFB204" s="78"/>
      <c r="AFC204" s="78"/>
      <c r="AFD204" s="78"/>
      <c r="AFE204" s="78"/>
      <c r="AFF204" s="78"/>
      <c r="AFG204" s="78"/>
      <c r="AFH204" s="78"/>
      <c r="AFI204" s="78"/>
      <c r="AFJ204" s="78"/>
      <c r="AFK204" s="78"/>
      <c r="AFL204" s="78"/>
      <c r="AFM204" s="78"/>
      <c r="AFN204" s="78"/>
      <c r="AFO204" s="78"/>
      <c r="AFP204" s="78"/>
      <c r="AFQ204" s="78"/>
      <c r="AFR204" s="78"/>
      <c r="AFS204" s="78"/>
      <c r="AFT204" s="78"/>
      <c r="AFU204" s="78"/>
      <c r="AFV204" s="78"/>
      <c r="AFW204" s="78"/>
      <c r="AFX204" s="78"/>
      <c r="AFY204" s="78"/>
      <c r="AFZ204" s="78"/>
      <c r="AGA204" s="78"/>
      <c r="AGB204" s="78"/>
      <c r="AGC204" s="78"/>
      <c r="AGD204" s="78"/>
      <c r="AGE204" s="78"/>
      <c r="AGF204" s="78"/>
      <c r="AGG204" s="78"/>
      <c r="AGH204" s="78"/>
      <c r="AGI204" s="78"/>
      <c r="AGJ204" s="78"/>
      <c r="AGK204" s="78"/>
      <c r="AGL204" s="78"/>
      <c r="AGM204" s="78"/>
      <c r="AGN204" s="78"/>
      <c r="AGO204" s="78"/>
      <c r="AGP204" s="78"/>
      <c r="AGQ204" s="78"/>
      <c r="AGR204" s="78"/>
      <c r="AGS204" s="78"/>
      <c r="AGT204" s="78"/>
      <c r="AGU204" s="78"/>
      <c r="AGV204" s="78"/>
      <c r="AGW204" s="78"/>
      <c r="AGX204" s="78"/>
      <c r="AGY204" s="78"/>
      <c r="AGZ204" s="78"/>
      <c r="AHA204" s="78"/>
      <c r="AHB204" s="78"/>
      <c r="AHC204" s="78"/>
      <c r="AHD204" s="78"/>
      <c r="AHE204" s="78"/>
      <c r="AHF204" s="78"/>
      <c r="AHG204" s="78"/>
      <c r="AHH204" s="78"/>
      <c r="AHI204" s="78"/>
      <c r="AHJ204" s="78"/>
      <c r="AHK204" s="78"/>
      <c r="AHL204" s="78"/>
      <c r="AHM204" s="78"/>
      <c r="AHN204" s="78"/>
      <c r="AHO204" s="78"/>
      <c r="AHP204" s="78"/>
      <c r="AHQ204" s="78"/>
      <c r="AHR204" s="78"/>
      <c r="AHS204" s="78"/>
      <c r="AHT204" s="78"/>
      <c r="AHU204" s="78"/>
      <c r="AHV204" s="78"/>
      <c r="AHW204" s="78"/>
      <c r="AHX204" s="78"/>
      <c r="AHY204" s="78"/>
      <c r="AHZ204" s="78"/>
      <c r="AIA204" s="78"/>
      <c r="AIB204" s="78"/>
      <c r="AIC204" s="78"/>
      <c r="AID204" s="78"/>
      <c r="AIE204" s="78"/>
      <c r="AIF204" s="78"/>
      <c r="AIG204" s="78"/>
      <c r="AIH204" s="78"/>
      <c r="AII204" s="78"/>
      <c r="AIJ204" s="78"/>
      <c r="AIK204" s="78"/>
      <c r="AIL204" s="78"/>
      <c r="AIM204" s="78"/>
      <c r="AIN204" s="78"/>
      <c r="AIO204" s="78"/>
      <c r="AIP204" s="78"/>
      <c r="AIQ204" s="78"/>
      <c r="AIR204" s="78"/>
      <c r="AIS204" s="78"/>
      <c r="AIT204" s="78"/>
      <c r="AIU204" s="78"/>
      <c r="AIV204" s="78"/>
      <c r="AIW204" s="78"/>
      <c r="AIX204" s="78"/>
      <c r="AIY204" s="78"/>
      <c r="AIZ204" s="78"/>
      <c r="AJA204" s="78"/>
      <c r="AJB204" s="78"/>
      <c r="AJC204" s="78"/>
      <c r="AJD204" s="78"/>
      <c r="AJE204" s="78"/>
      <c r="AJF204" s="78"/>
      <c r="AJG204" s="78"/>
      <c r="AJH204" s="78"/>
      <c r="AJI204" s="78"/>
      <c r="AJJ204" s="78"/>
      <c r="AJK204" s="78"/>
      <c r="AJL204" s="78"/>
      <c r="AJM204" s="78"/>
      <c r="AJN204" s="78"/>
      <c r="AJO204" s="78"/>
      <c r="AJP204" s="78"/>
      <c r="AJQ204" s="78"/>
      <c r="AJR204" s="78"/>
      <c r="AJS204" s="78"/>
      <c r="AJT204" s="78"/>
      <c r="AJU204" s="78"/>
      <c r="AJV204" s="78"/>
      <c r="AJW204" s="78"/>
      <c r="AJX204" s="78"/>
      <c r="AJY204" s="78"/>
      <c r="AJZ204" s="78"/>
      <c r="AKA204" s="78"/>
      <c r="AKB204" s="78"/>
      <c r="AKC204" s="78"/>
      <c r="AKD204" s="78"/>
      <c r="AKE204" s="78"/>
      <c r="AKF204" s="78"/>
      <c r="AKG204" s="78"/>
      <c r="AKH204" s="78"/>
      <c r="AKI204" s="78"/>
      <c r="AKJ204" s="78"/>
      <c r="AKK204" s="78"/>
      <c r="AKL204" s="78"/>
      <c r="AKM204" s="78"/>
      <c r="AKN204" s="78"/>
      <c r="AKO204" s="78"/>
      <c r="AKP204" s="78"/>
      <c r="AKQ204" s="78"/>
      <c r="AKR204" s="78"/>
      <c r="AKS204" s="78"/>
      <c r="AKT204" s="78"/>
      <c r="AKU204" s="78"/>
      <c r="AKV204" s="78"/>
      <c r="AKW204" s="78"/>
      <c r="AKX204" s="78"/>
      <c r="AKY204" s="78"/>
      <c r="AKZ204" s="78"/>
      <c r="ALA204" s="78"/>
      <c r="ALB204" s="78"/>
      <c r="ALC204" s="78"/>
      <c r="ALD204" s="78"/>
      <c r="ALE204" s="78"/>
      <c r="ALF204" s="78"/>
      <c r="ALG204" s="78"/>
      <c r="ALH204" s="78"/>
      <c r="ALI204" s="78"/>
      <c r="ALJ204" s="78"/>
      <c r="ALK204" s="78"/>
      <c r="ALL204" s="78"/>
      <c r="ALM204" s="78"/>
      <c r="ALN204" s="78"/>
      <c r="ALO204" s="78"/>
      <c r="ALP204" s="78"/>
      <c r="ALQ204" s="78"/>
      <c r="ALR204" s="78"/>
      <c r="ALS204" s="78"/>
      <c r="ALT204" s="78"/>
      <c r="ALU204" s="78"/>
      <c r="ALV204" s="78"/>
      <c r="ALW204" s="78"/>
      <c r="ALX204" s="78"/>
      <c r="ALY204" s="78"/>
      <c r="ALZ204" s="78"/>
      <c r="AMA204" s="78"/>
      <c r="AMB204" s="78"/>
      <c r="AMC204" s="78"/>
      <c r="AMD204" s="78"/>
      <c r="AME204" s="78"/>
      <c r="AMF204" s="78"/>
      <c r="AMG204" s="78"/>
      <c r="AMH204" s="78"/>
      <c r="AMI204" s="78"/>
      <c r="AMJ204" s="78"/>
      <c r="AMK204" s="78"/>
      <c r="AML204" s="78"/>
      <c r="AMM204" s="78"/>
      <c r="AMN204" s="78"/>
      <c r="AMO204" s="78"/>
      <c r="AMP204" s="78"/>
      <c r="AMQ204" s="78"/>
      <c r="AMR204" s="78"/>
      <c r="AMS204" s="78"/>
      <c r="AMT204" s="78"/>
      <c r="AMU204" s="78"/>
      <c r="AMV204" s="78"/>
      <c r="AMW204" s="78"/>
      <c r="AMX204" s="78"/>
      <c r="AMY204" s="78"/>
      <c r="AMZ204" s="78"/>
      <c r="ANA204" s="78"/>
      <c r="ANB204" s="78"/>
      <c r="ANC204" s="78"/>
      <c r="AND204" s="78"/>
      <c r="ANE204" s="78"/>
      <c r="ANF204" s="78"/>
      <c r="ANG204" s="78"/>
      <c r="ANH204" s="78"/>
      <c r="ANI204" s="78"/>
      <c r="ANJ204" s="78"/>
      <c r="ANK204" s="78"/>
      <c r="ANL204" s="78"/>
      <c r="ANM204" s="78"/>
      <c r="ANN204" s="78"/>
      <c r="ANO204" s="78"/>
      <c r="ANP204" s="78"/>
      <c r="ANQ204" s="78"/>
      <c r="ANR204" s="78"/>
      <c r="ANS204" s="78"/>
      <c r="ANT204" s="78"/>
      <c r="ANU204" s="78"/>
      <c r="ANV204" s="78"/>
      <c r="ANW204" s="78"/>
      <c r="ANX204" s="78"/>
      <c r="ANY204" s="78"/>
      <c r="ANZ204" s="78"/>
      <c r="AOA204" s="78"/>
      <c r="AOB204" s="78"/>
      <c r="AOC204" s="78"/>
      <c r="AOD204" s="78"/>
      <c r="AOE204" s="78"/>
      <c r="AOF204" s="78"/>
      <c r="AOG204" s="78"/>
      <c r="AOH204" s="78"/>
      <c r="AOI204" s="78"/>
      <c r="AOJ204" s="78"/>
      <c r="AOK204" s="78"/>
      <c r="AOL204" s="78"/>
      <c r="AOM204" s="78"/>
      <c r="AON204" s="78"/>
      <c r="AOO204" s="78"/>
      <c r="AOP204" s="78"/>
      <c r="AOQ204" s="78"/>
      <c r="AOR204" s="78"/>
      <c r="AOS204" s="78"/>
      <c r="AOT204" s="78"/>
      <c r="AOU204" s="78"/>
      <c r="AOV204" s="78"/>
      <c r="AOW204" s="78"/>
      <c r="AOX204" s="78"/>
      <c r="AOY204" s="78"/>
      <c r="AOZ204" s="78"/>
      <c r="APA204" s="78"/>
      <c r="APB204" s="78"/>
      <c r="APC204" s="78"/>
      <c r="APD204" s="78"/>
      <c r="APE204" s="78"/>
      <c r="APF204" s="78"/>
      <c r="APG204" s="78"/>
      <c r="APH204" s="78"/>
      <c r="API204" s="78"/>
      <c r="APJ204" s="78"/>
      <c r="APK204" s="78"/>
      <c r="APL204" s="78"/>
      <c r="APM204" s="78"/>
      <c r="APN204" s="78"/>
      <c r="APO204" s="78"/>
      <c r="APP204" s="78"/>
      <c r="APQ204" s="78"/>
      <c r="APR204" s="78"/>
      <c r="APS204" s="78"/>
      <c r="APT204" s="78"/>
      <c r="APU204" s="78"/>
      <c r="APV204" s="78"/>
      <c r="APW204" s="78"/>
      <c r="APX204" s="78"/>
      <c r="APY204" s="78"/>
      <c r="APZ204" s="78"/>
      <c r="AQA204" s="78"/>
      <c r="AQB204" s="78"/>
      <c r="AQC204" s="78"/>
      <c r="AQD204" s="78"/>
      <c r="AQE204" s="78"/>
      <c r="AQF204" s="78"/>
      <c r="AQG204" s="78"/>
      <c r="AQH204" s="78"/>
      <c r="AQI204" s="78"/>
      <c r="AQJ204" s="78"/>
      <c r="AQK204" s="78"/>
      <c r="AQL204" s="78"/>
      <c r="AQM204" s="78"/>
      <c r="AQN204" s="78"/>
      <c r="AQO204" s="78"/>
      <c r="AQP204" s="78"/>
      <c r="AQQ204" s="78"/>
      <c r="AQR204" s="78"/>
      <c r="AQS204" s="78"/>
      <c r="AQT204" s="78"/>
      <c r="AQU204" s="78"/>
      <c r="AQV204" s="78"/>
      <c r="AQW204" s="78"/>
      <c r="AQX204" s="78"/>
      <c r="AQY204" s="78"/>
      <c r="AQZ204" s="78"/>
      <c r="ARA204" s="78"/>
      <c r="ARB204" s="78"/>
      <c r="ARC204" s="78"/>
      <c r="ARD204" s="78"/>
      <c r="ARE204" s="78"/>
      <c r="ARF204" s="78"/>
      <c r="ARG204" s="78"/>
      <c r="ARH204" s="78"/>
      <c r="ARI204" s="78"/>
      <c r="ARJ204" s="78"/>
      <c r="ARK204" s="78"/>
      <c r="ARL204" s="78"/>
      <c r="ARM204" s="78"/>
      <c r="ARN204" s="78"/>
      <c r="ARO204" s="78"/>
      <c r="ARP204" s="78"/>
      <c r="ARQ204" s="78"/>
      <c r="ARR204" s="78"/>
      <c r="ARS204" s="78"/>
      <c r="ART204" s="78"/>
      <c r="ARU204" s="78"/>
      <c r="ARV204" s="78"/>
      <c r="ARW204" s="78"/>
      <c r="ARX204" s="78"/>
      <c r="ARY204" s="78"/>
      <c r="ARZ204" s="78"/>
      <c r="ASA204" s="78"/>
      <c r="ASB204" s="78"/>
      <c r="ASC204" s="78"/>
      <c r="ASD204" s="78"/>
      <c r="ASE204" s="78"/>
      <c r="ASF204" s="78"/>
      <c r="ASG204" s="78"/>
      <c r="ASH204" s="78"/>
      <c r="ASI204" s="78"/>
      <c r="ASJ204" s="78"/>
      <c r="ASK204" s="78"/>
      <c r="ASL204" s="78"/>
      <c r="ASM204" s="78"/>
      <c r="ASN204" s="78"/>
      <c r="ASO204" s="78"/>
      <c r="ASP204" s="78"/>
      <c r="ASQ204" s="78"/>
      <c r="ASR204" s="78"/>
      <c r="ASS204" s="78"/>
      <c r="AST204" s="78"/>
      <c r="ASU204" s="78"/>
      <c r="ASV204" s="78"/>
      <c r="ASW204" s="78"/>
      <c r="ASX204" s="78"/>
      <c r="ASY204" s="78"/>
      <c r="ASZ204" s="78"/>
      <c r="ATA204" s="78"/>
      <c r="ATB204" s="78"/>
      <c r="ATC204" s="78"/>
      <c r="ATD204" s="78"/>
      <c r="ATE204" s="78"/>
      <c r="ATF204" s="78"/>
      <c r="ATG204" s="78"/>
      <c r="ATH204" s="78"/>
      <c r="ATI204" s="78"/>
      <c r="ATJ204" s="78"/>
      <c r="ATK204" s="78"/>
      <c r="ATL204" s="78"/>
      <c r="ATM204" s="78"/>
      <c r="ATN204" s="78"/>
      <c r="ATO204" s="78"/>
      <c r="ATP204" s="78"/>
      <c r="ATQ204" s="78"/>
      <c r="ATR204" s="78"/>
      <c r="ATS204" s="78"/>
      <c r="ATT204" s="78"/>
      <c r="ATU204" s="78"/>
      <c r="ATV204" s="78"/>
      <c r="ATW204" s="78"/>
      <c r="ATX204" s="78"/>
      <c r="ATY204" s="78"/>
      <c r="ATZ204" s="78"/>
      <c r="AUA204" s="78"/>
      <c r="AUB204" s="78"/>
      <c r="AUC204" s="78"/>
      <c r="AUD204" s="78"/>
      <c r="AUE204" s="78"/>
      <c r="AUF204" s="78"/>
      <c r="AUG204" s="78"/>
      <c r="AUH204" s="78"/>
      <c r="AUI204" s="78"/>
      <c r="AUJ204" s="78"/>
      <c r="AUK204" s="78"/>
      <c r="AUL204" s="78"/>
      <c r="AUM204" s="78"/>
      <c r="AUN204" s="78"/>
      <c r="AUO204" s="78"/>
      <c r="AUP204" s="78"/>
      <c r="AUQ204" s="78"/>
      <c r="AUR204" s="78"/>
      <c r="AUS204" s="78"/>
      <c r="AUT204" s="78"/>
      <c r="AUU204" s="78"/>
      <c r="AUV204" s="78"/>
      <c r="AUW204" s="78"/>
      <c r="AUX204" s="78"/>
      <c r="AUY204" s="78"/>
      <c r="AUZ204" s="78"/>
      <c r="AVA204" s="78"/>
      <c r="AVB204" s="78"/>
      <c r="AVC204" s="78"/>
      <c r="AVD204" s="78"/>
      <c r="AVE204" s="78"/>
      <c r="AVF204" s="78"/>
      <c r="AVG204" s="78"/>
      <c r="AVH204" s="78"/>
      <c r="AVI204" s="78"/>
      <c r="AVJ204" s="78"/>
      <c r="AVK204" s="78"/>
      <c r="AVL204" s="78"/>
      <c r="AVM204" s="78"/>
      <c r="AVN204" s="78"/>
      <c r="AVO204" s="78"/>
      <c r="AVP204" s="78"/>
      <c r="AVQ204" s="78"/>
      <c r="AVR204" s="78"/>
      <c r="AVS204" s="78"/>
      <c r="AVT204" s="78"/>
      <c r="AVU204" s="78"/>
      <c r="AVV204" s="78"/>
      <c r="AVW204" s="78"/>
      <c r="AVX204" s="78"/>
      <c r="AVY204" s="78"/>
      <c r="AVZ204" s="78"/>
      <c r="AWA204" s="78"/>
      <c r="AWB204" s="78"/>
      <c r="AWC204" s="78"/>
      <c r="AWD204" s="78"/>
      <c r="AWE204" s="78"/>
      <c r="AWF204" s="78"/>
      <c r="AWG204" s="78"/>
      <c r="AWH204" s="78"/>
      <c r="AWI204" s="78"/>
      <c r="AWJ204" s="78"/>
      <c r="AWK204" s="78"/>
      <c r="AWL204" s="78"/>
      <c r="AWM204" s="78"/>
      <c r="AWN204" s="78"/>
      <c r="AWO204" s="78"/>
      <c r="AWP204" s="78"/>
      <c r="AWQ204" s="78"/>
      <c r="AWR204" s="78"/>
      <c r="AWS204" s="78"/>
      <c r="AWT204" s="78"/>
      <c r="AWU204" s="78"/>
      <c r="AWV204" s="78"/>
      <c r="AWW204" s="78"/>
      <c r="AWX204" s="78"/>
      <c r="AWY204" s="78"/>
      <c r="AWZ204" s="78"/>
      <c r="AXA204" s="78"/>
      <c r="AXB204" s="78"/>
      <c r="AXC204" s="78"/>
      <c r="AXD204" s="78"/>
      <c r="AXE204" s="78"/>
      <c r="AXF204" s="78"/>
      <c r="AXG204" s="78"/>
      <c r="AXH204" s="78"/>
      <c r="AXI204" s="78"/>
      <c r="AXJ204" s="78"/>
      <c r="AXK204" s="78"/>
      <c r="AXL204" s="78"/>
      <c r="AXM204" s="78"/>
      <c r="AXN204" s="78"/>
      <c r="AXO204" s="78"/>
      <c r="AXP204" s="78"/>
      <c r="AXQ204" s="78"/>
      <c r="AXR204" s="78"/>
      <c r="AXS204" s="78"/>
      <c r="AXT204" s="78"/>
      <c r="AXU204" s="78"/>
      <c r="AXV204" s="78"/>
      <c r="AXW204" s="78"/>
      <c r="AXX204" s="78"/>
      <c r="AXY204" s="78"/>
      <c r="AXZ204" s="78"/>
      <c r="AYA204" s="78"/>
      <c r="AYB204" s="78"/>
      <c r="AYC204" s="78"/>
      <c r="AYD204" s="78"/>
      <c r="AYE204" s="78"/>
      <c r="AYF204" s="78"/>
      <c r="AYG204" s="78"/>
      <c r="AYH204" s="78"/>
      <c r="AYI204" s="78"/>
      <c r="AYJ204" s="78"/>
      <c r="AYK204" s="78"/>
      <c r="AYL204" s="78"/>
      <c r="AYM204" s="78"/>
      <c r="AYN204" s="78"/>
      <c r="AYO204" s="78"/>
      <c r="AYP204" s="78"/>
      <c r="AYQ204" s="78"/>
      <c r="AYR204" s="78"/>
      <c r="AYS204" s="78"/>
      <c r="AYT204" s="78"/>
      <c r="AYU204" s="78"/>
      <c r="AYV204" s="78"/>
      <c r="AYW204" s="78"/>
      <c r="AYX204" s="78"/>
      <c r="AYY204" s="78"/>
      <c r="AYZ204" s="78"/>
      <c r="AZA204" s="78"/>
      <c r="AZB204" s="78"/>
      <c r="AZC204" s="78"/>
      <c r="AZD204" s="78"/>
      <c r="AZE204" s="78"/>
      <c r="AZF204" s="78"/>
      <c r="AZG204" s="78"/>
      <c r="AZH204" s="78"/>
      <c r="AZI204" s="78"/>
      <c r="AZJ204" s="78"/>
      <c r="AZK204" s="78"/>
      <c r="AZL204" s="78"/>
      <c r="AZM204" s="78"/>
      <c r="AZN204" s="78"/>
      <c r="AZO204" s="78"/>
      <c r="AZP204" s="78"/>
      <c r="AZQ204" s="78"/>
      <c r="AZR204" s="78"/>
      <c r="AZS204" s="78"/>
      <c r="AZT204" s="78"/>
      <c r="AZU204" s="78"/>
      <c r="AZV204" s="78"/>
      <c r="AZW204" s="78"/>
      <c r="AZX204" s="78"/>
      <c r="AZY204" s="78"/>
      <c r="AZZ204" s="78"/>
      <c r="BAA204" s="78"/>
      <c r="BAB204" s="78"/>
      <c r="BAC204" s="78"/>
      <c r="BAD204" s="78"/>
      <c r="BAE204" s="78"/>
      <c r="BAF204" s="78"/>
      <c r="BAG204" s="78"/>
      <c r="BAH204" s="78"/>
      <c r="BAI204" s="78"/>
      <c r="BAJ204" s="78"/>
      <c r="BAK204" s="78"/>
      <c r="BAL204" s="78"/>
      <c r="BAM204" s="78"/>
      <c r="BAN204" s="78"/>
      <c r="BAO204" s="78"/>
      <c r="BAP204" s="78"/>
      <c r="BAQ204" s="78"/>
      <c r="BAR204" s="78"/>
      <c r="BAS204" s="78"/>
      <c r="BAT204" s="78"/>
      <c r="BAU204" s="78"/>
      <c r="BAV204" s="78"/>
      <c r="BAW204" s="78"/>
      <c r="BAX204" s="78"/>
      <c r="BAY204" s="78"/>
      <c r="BAZ204" s="78"/>
      <c r="BBA204" s="78"/>
      <c r="BBB204" s="78"/>
      <c r="BBC204" s="78"/>
      <c r="BBD204" s="78"/>
      <c r="BBE204" s="78"/>
      <c r="BBF204" s="78"/>
      <c r="BBG204" s="78"/>
      <c r="BBH204" s="78"/>
      <c r="BBI204" s="78"/>
      <c r="BBJ204" s="78"/>
      <c r="BBK204" s="78"/>
      <c r="BBL204" s="78"/>
      <c r="BBM204" s="78"/>
      <c r="BBN204" s="78"/>
      <c r="BBO204" s="78"/>
      <c r="BBP204" s="78"/>
      <c r="BBQ204" s="78"/>
      <c r="BBR204" s="78"/>
      <c r="BBS204" s="78"/>
      <c r="BBT204" s="78"/>
      <c r="BBU204" s="78"/>
      <c r="BBV204" s="78"/>
      <c r="BBW204" s="78"/>
      <c r="BBX204" s="78"/>
      <c r="BBY204" s="78"/>
      <c r="BBZ204" s="78"/>
      <c r="BCA204" s="78"/>
      <c r="BCB204" s="78"/>
      <c r="BCC204" s="78"/>
      <c r="BCD204" s="78"/>
      <c r="BCE204" s="78"/>
      <c r="BCF204" s="78"/>
      <c r="BCG204" s="78"/>
      <c r="BCH204" s="78"/>
      <c r="BCI204" s="78"/>
      <c r="BCJ204" s="78"/>
      <c r="BCK204" s="78"/>
      <c r="BCL204" s="78"/>
      <c r="BCM204" s="78"/>
      <c r="BCN204" s="78"/>
      <c r="BCO204" s="78"/>
      <c r="BCP204" s="78"/>
      <c r="BCQ204" s="78"/>
      <c r="BCR204" s="78"/>
      <c r="BCS204" s="78"/>
      <c r="BCT204" s="78"/>
      <c r="BCU204" s="78"/>
      <c r="BCV204" s="78"/>
      <c r="BCW204" s="78"/>
      <c r="BCX204" s="78"/>
      <c r="BCY204" s="78"/>
      <c r="BCZ204" s="78"/>
      <c r="BDA204" s="78"/>
      <c r="BDB204" s="78"/>
      <c r="BDC204" s="78"/>
      <c r="BDD204" s="78"/>
      <c r="BDE204" s="78"/>
      <c r="BDF204" s="78"/>
      <c r="BDG204" s="78"/>
      <c r="BDH204" s="78"/>
      <c r="BDI204" s="78"/>
      <c r="BDJ204" s="78"/>
      <c r="BDK204" s="78"/>
      <c r="BDL204" s="78"/>
      <c r="BDM204" s="78"/>
      <c r="BDN204" s="78"/>
      <c r="BDO204" s="78"/>
      <c r="BDP204" s="78"/>
      <c r="BDQ204" s="78"/>
      <c r="BDR204" s="78"/>
      <c r="BDS204" s="78"/>
      <c r="BDT204" s="78"/>
      <c r="BDU204" s="78"/>
      <c r="BDV204" s="78"/>
      <c r="BDW204" s="78"/>
      <c r="BDX204" s="78"/>
      <c r="BDY204" s="78"/>
      <c r="BDZ204" s="78"/>
      <c r="BEA204" s="78"/>
      <c r="BEB204" s="78"/>
      <c r="BEC204" s="78"/>
      <c r="BED204" s="78"/>
      <c r="BEE204" s="78"/>
      <c r="BEF204" s="78"/>
      <c r="BEG204" s="78"/>
      <c r="BEH204" s="78"/>
      <c r="BEI204" s="78"/>
      <c r="BEJ204" s="78"/>
      <c r="BEK204" s="78"/>
      <c r="BEL204" s="78"/>
      <c r="BEM204" s="78"/>
      <c r="BEN204" s="78"/>
      <c r="BEO204" s="78"/>
      <c r="BEP204" s="78"/>
      <c r="BEQ204" s="78"/>
      <c r="BER204" s="78"/>
      <c r="BES204" s="78"/>
      <c r="BET204" s="78"/>
      <c r="BEU204" s="78"/>
      <c r="BEV204" s="78"/>
      <c r="BEW204" s="78"/>
      <c r="BEX204" s="78"/>
      <c r="BEY204" s="78"/>
      <c r="BEZ204" s="78"/>
      <c r="BFA204" s="78"/>
      <c r="BFB204" s="78"/>
      <c r="BFC204" s="78"/>
      <c r="BFD204" s="78"/>
      <c r="BFE204" s="78"/>
      <c r="BFF204" s="78"/>
      <c r="BFG204" s="78"/>
      <c r="BFH204" s="78"/>
      <c r="BFI204" s="78"/>
      <c r="BFJ204" s="78"/>
      <c r="BFK204" s="78"/>
      <c r="BFL204" s="78"/>
      <c r="BFM204" s="78"/>
      <c r="BFN204" s="78"/>
      <c r="BFO204" s="78"/>
      <c r="BFP204" s="78"/>
      <c r="BFQ204" s="78"/>
      <c r="BFR204" s="78"/>
      <c r="BFS204" s="78"/>
      <c r="BFT204" s="78"/>
      <c r="BFU204" s="78"/>
      <c r="BFV204" s="78"/>
      <c r="BFW204" s="78"/>
      <c r="BFX204" s="78"/>
      <c r="BFY204" s="78"/>
      <c r="BFZ204" s="78"/>
      <c r="BGA204" s="78"/>
      <c r="BGB204" s="78"/>
      <c r="BGC204" s="78"/>
      <c r="BGD204" s="78"/>
      <c r="BGE204" s="78"/>
      <c r="BGF204" s="78"/>
      <c r="BGG204" s="78"/>
      <c r="BGH204" s="78"/>
      <c r="BGI204" s="78"/>
      <c r="BGJ204" s="78"/>
      <c r="BGK204" s="78"/>
      <c r="BGL204" s="78"/>
      <c r="BGM204" s="78"/>
      <c r="BGN204" s="78"/>
      <c r="BGO204" s="78"/>
      <c r="BGP204" s="78"/>
      <c r="BGQ204" s="78"/>
      <c r="BGR204" s="78"/>
      <c r="BGS204" s="78"/>
      <c r="BGT204" s="78"/>
      <c r="BGU204" s="78"/>
      <c r="BGV204" s="78"/>
      <c r="BGW204" s="78"/>
      <c r="BGX204" s="78"/>
      <c r="BGY204" s="78"/>
      <c r="BGZ204" s="78"/>
      <c r="BHA204" s="78"/>
      <c r="BHB204" s="78"/>
      <c r="BHC204" s="78"/>
      <c r="BHD204" s="78"/>
      <c r="BHE204" s="78"/>
      <c r="BHF204" s="78"/>
      <c r="BHG204" s="78"/>
      <c r="BHH204" s="78"/>
      <c r="BHI204" s="78"/>
      <c r="BHJ204" s="78"/>
      <c r="BHK204" s="78"/>
      <c r="BHL204" s="78"/>
      <c r="BHM204" s="78"/>
      <c r="BHN204" s="78"/>
      <c r="BHO204" s="78"/>
      <c r="BHP204" s="78"/>
      <c r="BHQ204" s="78"/>
      <c r="BHR204" s="78"/>
      <c r="BHS204" s="78"/>
      <c r="BHT204" s="78"/>
      <c r="BHU204" s="78"/>
      <c r="BHV204" s="78"/>
      <c r="BHW204" s="78"/>
      <c r="BHX204" s="78"/>
      <c r="BHY204" s="78"/>
      <c r="BHZ204" s="78"/>
      <c r="BIA204" s="78"/>
      <c r="BIB204" s="78"/>
      <c r="BIC204" s="78"/>
      <c r="BID204" s="78"/>
      <c r="BIE204" s="78"/>
      <c r="BIF204" s="78"/>
      <c r="BIG204" s="78"/>
      <c r="BIH204" s="78"/>
      <c r="BII204" s="78"/>
      <c r="BIJ204" s="78"/>
      <c r="BIK204" s="78"/>
      <c r="BIL204" s="78"/>
      <c r="BIM204" s="78"/>
      <c r="BIN204" s="78"/>
      <c r="BIO204" s="78"/>
      <c r="BIP204" s="78"/>
      <c r="BIQ204" s="78"/>
      <c r="BIR204" s="78"/>
      <c r="BIS204" s="78"/>
      <c r="BIT204" s="78"/>
      <c r="BIU204" s="78"/>
      <c r="BIV204" s="78"/>
      <c r="BIW204" s="78"/>
      <c r="BIX204" s="78"/>
      <c r="BIY204" s="78"/>
      <c r="BIZ204" s="78"/>
      <c r="BJA204" s="78"/>
      <c r="BJB204" s="78"/>
      <c r="BJC204" s="78"/>
      <c r="BJD204" s="78"/>
      <c r="BJE204" s="78"/>
      <c r="BJF204" s="78"/>
      <c r="BJG204" s="78"/>
      <c r="BJH204" s="78"/>
      <c r="BJI204" s="78"/>
      <c r="BJJ204" s="78"/>
      <c r="BJK204" s="78"/>
      <c r="BJL204" s="78"/>
      <c r="BJM204" s="78"/>
      <c r="BJN204" s="78"/>
      <c r="BJO204" s="78"/>
      <c r="BJP204" s="78"/>
      <c r="BJQ204" s="78"/>
      <c r="BJR204" s="78"/>
      <c r="BJS204" s="78"/>
      <c r="BJT204" s="78"/>
      <c r="BJU204" s="78"/>
      <c r="BJV204" s="78"/>
      <c r="BJW204" s="78"/>
      <c r="BJX204" s="78"/>
      <c r="BJY204" s="78"/>
      <c r="BJZ204" s="78"/>
      <c r="BKA204" s="78"/>
      <c r="BKB204" s="78"/>
      <c r="BKC204" s="78"/>
      <c r="BKD204" s="78"/>
      <c r="BKE204" s="78"/>
      <c r="BKF204" s="78"/>
      <c r="BKG204" s="78"/>
      <c r="BKH204" s="78"/>
      <c r="BKI204" s="78"/>
      <c r="BKJ204" s="78"/>
      <c r="BKK204" s="78"/>
      <c r="BKL204" s="78"/>
      <c r="BKM204" s="78"/>
      <c r="BKN204" s="78"/>
      <c r="BKO204" s="78"/>
      <c r="BKP204" s="78"/>
      <c r="BKQ204" s="78"/>
      <c r="BKR204" s="78"/>
      <c r="BKS204" s="78"/>
      <c r="BKT204" s="78"/>
      <c r="BKU204" s="78"/>
      <c r="BKV204" s="78"/>
      <c r="BKW204" s="78"/>
      <c r="BKX204" s="78"/>
      <c r="BKY204" s="78"/>
      <c r="BKZ204" s="78"/>
      <c r="BLA204" s="78"/>
      <c r="BLB204" s="78"/>
      <c r="BLC204" s="78"/>
      <c r="BLD204" s="78"/>
      <c r="BLE204" s="78"/>
      <c r="BLF204" s="78"/>
      <c r="BLG204" s="78"/>
      <c r="BLH204" s="78"/>
      <c r="BLI204" s="78"/>
      <c r="BLJ204" s="78"/>
      <c r="BLK204" s="78"/>
      <c r="BLL204" s="78"/>
      <c r="BLM204" s="78"/>
      <c r="BLN204" s="78"/>
      <c r="BLO204" s="78"/>
      <c r="BLP204" s="78"/>
      <c r="BLQ204" s="78"/>
      <c r="BLR204" s="78"/>
      <c r="BLS204" s="78"/>
      <c r="BLT204" s="78"/>
      <c r="BLU204" s="78"/>
      <c r="BLV204" s="78"/>
      <c r="BLW204" s="78"/>
      <c r="BLX204" s="78"/>
      <c r="BLY204" s="78"/>
      <c r="BLZ204" s="78"/>
      <c r="BMA204" s="78"/>
      <c r="BMB204" s="78"/>
      <c r="BMC204" s="78"/>
      <c r="BMD204" s="78"/>
      <c r="BME204" s="78"/>
      <c r="BMF204" s="78"/>
      <c r="BMG204" s="78"/>
      <c r="BMH204" s="78"/>
      <c r="BMI204" s="78"/>
      <c r="BMJ204" s="78"/>
      <c r="BMK204" s="78"/>
      <c r="BML204" s="78"/>
      <c r="BMM204" s="78"/>
      <c r="BMN204" s="78"/>
      <c r="BMO204" s="78"/>
      <c r="BMP204" s="78"/>
      <c r="BMQ204" s="78"/>
      <c r="BMR204" s="78"/>
      <c r="BMS204" s="78"/>
      <c r="BMT204" s="78"/>
      <c r="BMU204" s="78"/>
      <c r="BMV204" s="78"/>
      <c r="BMW204" s="78"/>
      <c r="BMX204" s="78"/>
      <c r="BMY204" s="78"/>
      <c r="BMZ204" s="78"/>
      <c r="BNA204" s="78"/>
      <c r="BNB204" s="78"/>
      <c r="BNC204" s="78"/>
      <c r="BND204" s="78"/>
      <c r="BNE204" s="78"/>
      <c r="BNF204" s="78"/>
      <c r="BNG204" s="78"/>
      <c r="BNH204" s="78"/>
      <c r="BNI204" s="78"/>
      <c r="BNJ204" s="78"/>
      <c r="BNK204" s="78"/>
      <c r="BNL204" s="78"/>
      <c r="BNM204" s="78"/>
      <c r="BNN204" s="78"/>
      <c r="BNO204" s="78"/>
      <c r="BNP204" s="78"/>
      <c r="BNQ204" s="78"/>
      <c r="BNR204" s="78"/>
      <c r="BNS204" s="78"/>
      <c r="BNT204" s="78"/>
      <c r="BNU204" s="78"/>
      <c r="BNV204" s="78"/>
      <c r="BNW204" s="78"/>
      <c r="BNX204" s="78"/>
      <c r="BNY204" s="78"/>
      <c r="BNZ204" s="78"/>
      <c r="BOA204" s="78"/>
      <c r="BOB204" s="78"/>
      <c r="BOC204" s="78"/>
      <c r="BOD204" s="78"/>
      <c r="BOE204" s="78"/>
      <c r="BOF204" s="78"/>
      <c r="BOG204" s="78"/>
      <c r="BOH204" s="78"/>
      <c r="BOI204" s="78"/>
      <c r="BOJ204" s="78"/>
      <c r="BOK204" s="78"/>
      <c r="BOL204" s="78"/>
      <c r="BOM204" s="78"/>
      <c r="BON204" s="78"/>
      <c r="BOO204" s="78"/>
      <c r="BOP204" s="78"/>
      <c r="BOQ204" s="78"/>
      <c r="BOR204" s="78"/>
      <c r="BOS204" s="78"/>
      <c r="BOT204" s="78"/>
      <c r="BOU204" s="78"/>
      <c r="BOV204" s="78"/>
      <c r="BOW204" s="78"/>
      <c r="BOX204" s="78"/>
      <c r="BOY204" s="78"/>
      <c r="BOZ204" s="78"/>
      <c r="BPA204" s="78"/>
      <c r="BPB204" s="78"/>
      <c r="BPC204" s="78"/>
      <c r="BPD204" s="78"/>
      <c r="BPE204" s="78"/>
      <c r="BPF204" s="78"/>
      <c r="BPG204" s="78"/>
      <c r="BPH204" s="78"/>
      <c r="BPI204" s="78"/>
      <c r="BPJ204" s="78"/>
      <c r="BPK204" s="78"/>
      <c r="BPL204" s="78"/>
      <c r="BPM204" s="78"/>
      <c r="BPN204" s="78"/>
      <c r="BPO204" s="78"/>
      <c r="BPP204" s="78"/>
      <c r="BPQ204" s="78"/>
      <c r="BPR204" s="78"/>
      <c r="BPS204" s="78"/>
      <c r="BPT204" s="78"/>
      <c r="BPU204" s="78"/>
      <c r="BPV204" s="78"/>
      <c r="BPW204" s="78"/>
      <c r="BPX204" s="78"/>
      <c r="BPY204" s="78"/>
      <c r="BPZ204" s="78"/>
      <c r="BQA204" s="78"/>
      <c r="BQB204" s="78"/>
      <c r="BQC204" s="78"/>
      <c r="BQD204" s="78"/>
      <c r="BQE204" s="78"/>
      <c r="BQF204" s="78"/>
      <c r="BQG204" s="78"/>
      <c r="BQH204" s="78"/>
      <c r="BQI204" s="78"/>
      <c r="BQJ204" s="78"/>
      <c r="BQK204" s="78"/>
      <c r="BQL204" s="78"/>
      <c r="BQM204" s="78"/>
      <c r="BQN204" s="78"/>
      <c r="BQO204" s="78"/>
      <c r="BQP204" s="78"/>
      <c r="BQQ204" s="78"/>
      <c r="BQR204" s="78"/>
      <c r="BQS204" s="78"/>
      <c r="BQT204" s="78"/>
      <c r="BQU204" s="78"/>
      <c r="BQV204" s="78"/>
      <c r="BQW204" s="78"/>
      <c r="BQX204" s="78"/>
      <c r="BQY204" s="78"/>
      <c r="BQZ204" s="78"/>
      <c r="BRA204" s="78"/>
      <c r="BRB204" s="78"/>
      <c r="BRC204" s="78"/>
      <c r="BRD204" s="78"/>
      <c r="BRE204" s="78"/>
      <c r="BRF204" s="78"/>
      <c r="BRG204" s="78"/>
      <c r="BRH204" s="78"/>
      <c r="BRI204" s="78"/>
      <c r="BRJ204" s="78"/>
      <c r="BRK204" s="78"/>
      <c r="BRL204" s="78"/>
      <c r="BRM204" s="78"/>
      <c r="BRN204" s="78"/>
      <c r="BRO204" s="78"/>
      <c r="BRP204" s="78"/>
      <c r="BRQ204" s="78"/>
      <c r="BRR204" s="78"/>
      <c r="BRS204" s="78"/>
      <c r="BRT204" s="78"/>
      <c r="BRU204" s="78"/>
      <c r="BRV204" s="78"/>
      <c r="BRW204" s="78"/>
      <c r="BRX204" s="78"/>
      <c r="BRY204" s="78"/>
      <c r="BRZ204" s="78"/>
      <c r="BSA204" s="78"/>
      <c r="BSB204" s="78"/>
      <c r="BSC204" s="78"/>
      <c r="BSD204" s="78"/>
      <c r="BSE204" s="78"/>
      <c r="BSF204" s="78"/>
      <c r="BSG204" s="78"/>
      <c r="BSH204" s="78"/>
      <c r="BSI204" s="78"/>
      <c r="BSJ204" s="78"/>
      <c r="BSK204" s="78"/>
      <c r="BSL204" s="78"/>
      <c r="BSM204" s="78"/>
      <c r="BSN204" s="78"/>
      <c r="BSO204" s="78"/>
      <c r="BSP204" s="78"/>
      <c r="BSQ204" s="78"/>
      <c r="BSR204" s="78"/>
      <c r="BSS204" s="78"/>
      <c r="BST204" s="78"/>
      <c r="BSU204" s="78"/>
      <c r="BSV204" s="78"/>
      <c r="BSW204" s="78"/>
      <c r="BSX204" s="78"/>
      <c r="BSY204" s="78"/>
      <c r="BSZ204" s="78"/>
      <c r="BTA204" s="78"/>
      <c r="BTB204" s="78"/>
      <c r="BTC204" s="78"/>
      <c r="BTD204" s="78"/>
      <c r="BTE204" s="78"/>
      <c r="BTF204" s="78"/>
      <c r="BTG204" s="78"/>
      <c r="BTH204" s="78"/>
      <c r="BTI204" s="78"/>
      <c r="BTJ204" s="78"/>
      <c r="BTK204" s="78"/>
      <c r="BTL204" s="78"/>
      <c r="BTM204" s="78"/>
      <c r="BTN204" s="78"/>
      <c r="BTO204" s="78"/>
      <c r="BTP204" s="78"/>
      <c r="BTQ204" s="78"/>
      <c r="BTR204" s="78"/>
      <c r="BTS204" s="78"/>
      <c r="BTT204" s="78"/>
      <c r="BTU204" s="78"/>
      <c r="BTV204" s="78"/>
      <c r="BTW204" s="78"/>
      <c r="BTX204" s="78"/>
      <c r="BTY204" s="78"/>
      <c r="BTZ204" s="78"/>
      <c r="BUA204" s="78"/>
      <c r="BUB204" s="78"/>
      <c r="BUC204" s="78"/>
      <c r="BUD204" s="78"/>
      <c r="BUE204" s="78"/>
      <c r="BUF204" s="78"/>
      <c r="BUG204" s="78"/>
      <c r="BUH204" s="78"/>
      <c r="BUI204" s="78"/>
      <c r="BUJ204" s="78"/>
      <c r="BUK204" s="78"/>
      <c r="BUL204" s="78"/>
      <c r="BUM204" s="78"/>
      <c r="BUN204" s="78"/>
      <c r="BUO204" s="78"/>
      <c r="BUP204" s="78"/>
      <c r="BUQ204" s="78"/>
      <c r="BUR204" s="78"/>
      <c r="BUS204" s="78"/>
      <c r="BUT204" s="78"/>
      <c r="BUU204" s="78"/>
      <c r="BUV204" s="78"/>
      <c r="BUW204" s="78"/>
      <c r="BUX204" s="78"/>
      <c r="BUY204" s="78"/>
      <c r="BUZ204" s="78"/>
      <c r="BVA204" s="78"/>
      <c r="BVB204" s="78"/>
      <c r="BVC204" s="78"/>
      <c r="BVD204" s="78"/>
      <c r="BVE204" s="78"/>
      <c r="BVF204" s="78"/>
      <c r="BVG204" s="78"/>
      <c r="BVH204" s="78"/>
      <c r="BVI204" s="78"/>
      <c r="BVJ204" s="78"/>
      <c r="BVK204" s="78"/>
      <c r="BVL204" s="78"/>
      <c r="BVM204" s="78"/>
      <c r="BVN204" s="78"/>
      <c r="BVO204" s="78"/>
      <c r="BVP204" s="78"/>
      <c r="BVQ204" s="78"/>
      <c r="BVR204" s="78"/>
      <c r="BVS204" s="78"/>
      <c r="BVT204" s="78"/>
      <c r="BVU204" s="78"/>
      <c r="BVV204" s="78"/>
      <c r="BVW204" s="78"/>
      <c r="BVX204" s="78"/>
      <c r="BVY204" s="78"/>
      <c r="BVZ204" s="78"/>
      <c r="BWA204" s="78"/>
      <c r="BWB204" s="78"/>
      <c r="BWC204" s="78"/>
      <c r="BWD204" s="78"/>
      <c r="BWE204" s="78"/>
      <c r="BWF204" s="78"/>
      <c r="BWG204" s="78"/>
      <c r="BWH204" s="78"/>
      <c r="BWI204" s="78"/>
      <c r="BWJ204" s="78"/>
      <c r="BWK204" s="78"/>
      <c r="BWL204" s="78"/>
      <c r="BWM204" s="78"/>
      <c r="BWN204" s="78"/>
      <c r="BWO204" s="78"/>
      <c r="BWP204" s="78"/>
      <c r="BWQ204" s="78"/>
      <c r="BWR204" s="78"/>
      <c r="BWS204" s="78"/>
      <c r="BWT204" s="78"/>
      <c r="BWU204" s="78"/>
      <c r="BWV204" s="78"/>
      <c r="BWW204" s="78"/>
      <c r="BWX204" s="78"/>
      <c r="BWY204" s="78"/>
      <c r="BWZ204" s="78"/>
      <c r="BXA204" s="78"/>
      <c r="BXB204" s="78"/>
      <c r="BXC204" s="78"/>
      <c r="BXD204" s="78"/>
      <c r="BXE204" s="78"/>
      <c r="BXF204" s="78"/>
      <c r="BXG204" s="78"/>
      <c r="BXH204" s="78"/>
      <c r="BXI204" s="78"/>
      <c r="BXJ204" s="78"/>
      <c r="BXK204" s="78"/>
      <c r="BXL204" s="78"/>
      <c r="BXM204" s="78"/>
      <c r="BXN204" s="78"/>
      <c r="BXO204" s="78"/>
      <c r="BXP204" s="78"/>
      <c r="BXQ204" s="78"/>
      <c r="BXR204" s="78"/>
      <c r="BXS204" s="78"/>
      <c r="BXT204" s="78"/>
      <c r="BXU204" s="78"/>
      <c r="BXV204" s="78"/>
      <c r="BXW204" s="78"/>
      <c r="BXX204" s="78"/>
      <c r="BXY204" s="78"/>
      <c r="BXZ204" s="78"/>
      <c r="BYA204" s="78"/>
      <c r="BYB204" s="78"/>
      <c r="BYC204" s="78"/>
      <c r="BYD204" s="78"/>
      <c r="BYE204" s="78"/>
      <c r="BYF204" s="78"/>
      <c r="BYG204" s="78"/>
      <c r="BYH204" s="78"/>
      <c r="BYI204" s="78"/>
      <c r="BYJ204" s="78"/>
      <c r="BYK204" s="78"/>
      <c r="BYL204" s="78"/>
      <c r="BYM204" s="78"/>
      <c r="BYN204" s="78"/>
      <c r="BYO204" s="78"/>
      <c r="BYP204" s="78"/>
      <c r="BYQ204" s="78"/>
      <c r="BYR204" s="78"/>
      <c r="BYS204" s="78"/>
      <c r="BYT204" s="78"/>
      <c r="BYU204" s="78"/>
      <c r="BYV204" s="78"/>
      <c r="BYW204" s="78"/>
      <c r="BYX204" s="78"/>
      <c r="BYY204" s="78"/>
      <c r="BYZ204" s="78"/>
      <c r="BZA204" s="78"/>
      <c r="BZB204" s="78"/>
      <c r="BZC204" s="78"/>
      <c r="BZD204" s="78"/>
      <c r="BZE204" s="78"/>
      <c r="BZF204" s="78"/>
      <c r="BZG204" s="78"/>
      <c r="BZH204" s="78"/>
      <c r="BZI204" s="78"/>
      <c r="BZJ204" s="78"/>
      <c r="BZK204" s="78"/>
      <c r="BZL204" s="78"/>
      <c r="BZM204" s="78"/>
      <c r="BZN204" s="78"/>
      <c r="BZO204" s="78"/>
      <c r="BZP204" s="78"/>
      <c r="BZQ204" s="78"/>
      <c r="BZR204" s="78"/>
      <c r="BZS204" s="78"/>
      <c r="BZT204" s="78"/>
      <c r="BZU204" s="78"/>
      <c r="BZV204" s="78"/>
      <c r="BZW204" s="78"/>
      <c r="BZX204" s="78"/>
      <c r="BZY204" s="78"/>
      <c r="BZZ204" s="78"/>
      <c r="CAA204" s="78"/>
      <c r="CAB204" s="78"/>
      <c r="CAC204" s="78"/>
      <c r="CAD204" s="78"/>
      <c r="CAE204" s="78"/>
      <c r="CAF204" s="78"/>
      <c r="CAG204" s="78"/>
      <c r="CAH204" s="78"/>
      <c r="CAI204" s="78"/>
      <c r="CAJ204" s="78"/>
      <c r="CAK204" s="78"/>
      <c r="CAL204" s="78"/>
      <c r="CAM204" s="78"/>
      <c r="CAN204" s="78"/>
      <c r="CAO204" s="78"/>
      <c r="CAP204" s="78"/>
      <c r="CAQ204" s="78"/>
      <c r="CAR204" s="78"/>
      <c r="CAS204" s="78"/>
      <c r="CAT204" s="78"/>
      <c r="CAU204" s="78"/>
      <c r="CAV204" s="78"/>
      <c r="CAW204" s="78"/>
      <c r="CAX204" s="78"/>
      <c r="CAY204" s="78"/>
      <c r="CAZ204" s="78"/>
      <c r="CBA204" s="78"/>
      <c r="CBB204" s="78"/>
      <c r="CBC204" s="78"/>
      <c r="CBD204" s="78"/>
      <c r="CBE204" s="78"/>
      <c r="CBF204" s="78"/>
      <c r="CBG204" s="78"/>
      <c r="CBH204" s="78"/>
      <c r="CBI204" s="78"/>
      <c r="CBJ204" s="78"/>
      <c r="CBK204" s="78"/>
      <c r="CBL204" s="78"/>
      <c r="CBM204" s="78"/>
      <c r="CBN204" s="78"/>
      <c r="CBO204" s="78"/>
      <c r="CBP204" s="78"/>
      <c r="CBQ204" s="78"/>
      <c r="CBR204" s="78"/>
      <c r="CBS204" s="78"/>
      <c r="CBT204" s="78"/>
      <c r="CBU204" s="78"/>
      <c r="CBV204" s="78"/>
      <c r="CBW204" s="78"/>
      <c r="CBX204" s="78"/>
      <c r="CBY204" s="78"/>
      <c r="CBZ204" s="78"/>
      <c r="CCA204" s="78"/>
      <c r="CCB204" s="78"/>
      <c r="CCC204" s="78"/>
      <c r="CCD204" s="78"/>
      <c r="CCE204" s="78"/>
      <c r="CCF204" s="78"/>
      <c r="CCG204" s="78"/>
      <c r="CCH204" s="78"/>
      <c r="CCI204" s="78"/>
      <c r="CCJ204" s="78"/>
      <c r="CCK204" s="78"/>
      <c r="CCL204" s="78"/>
      <c r="CCM204" s="78"/>
      <c r="CCN204" s="78"/>
      <c r="CCO204" s="78"/>
      <c r="CCP204" s="78"/>
      <c r="CCQ204" s="78"/>
      <c r="CCR204" s="78"/>
      <c r="CCS204" s="78"/>
      <c r="CCT204" s="78"/>
      <c r="CCU204" s="78"/>
      <c r="CCV204" s="78"/>
      <c r="CCW204" s="78"/>
      <c r="CCX204" s="78"/>
      <c r="CCY204" s="78"/>
      <c r="CCZ204" s="78"/>
      <c r="CDA204" s="78"/>
      <c r="CDB204" s="78"/>
      <c r="CDC204" s="78"/>
      <c r="CDD204" s="78"/>
      <c r="CDE204" s="78"/>
      <c r="CDF204" s="78"/>
      <c r="CDG204" s="78"/>
      <c r="CDH204" s="78"/>
      <c r="CDI204" s="78"/>
      <c r="CDJ204" s="78"/>
      <c r="CDK204" s="78"/>
      <c r="CDL204" s="78"/>
      <c r="CDM204" s="78"/>
      <c r="CDN204" s="78"/>
      <c r="CDO204" s="78"/>
      <c r="CDP204" s="78"/>
      <c r="CDQ204" s="78"/>
      <c r="CDR204" s="78"/>
      <c r="CDS204" s="78"/>
      <c r="CDT204" s="78"/>
      <c r="CDU204" s="78"/>
      <c r="CDV204" s="78"/>
      <c r="CDW204" s="78"/>
      <c r="CDX204" s="78"/>
      <c r="CDY204" s="78"/>
      <c r="CDZ204" s="78"/>
      <c r="CEA204" s="78"/>
      <c r="CEB204" s="78"/>
      <c r="CEC204" s="78"/>
      <c r="CED204" s="78"/>
      <c r="CEE204" s="78"/>
      <c r="CEF204" s="78"/>
      <c r="CEG204" s="78"/>
      <c r="CEH204" s="78"/>
      <c r="CEI204" s="78"/>
      <c r="CEJ204" s="78"/>
      <c r="CEK204" s="78"/>
      <c r="CEL204" s="78"/>
      <c r="CEM204" s="78"/>
      <c r="CEN204" s="78"/>
      <c r="CEO204" s="78"/>
      <c r="CEP204" s="78"/>
      <c r="CEQ204" s="78"/>
      <c r="CER204" s="78"/>
      <c r="CES204" s="78"/>
      <c r="CET204" s="78"/>
      <c r="CEU204" s="78"/>
      <c r="CEV204" s="78"/>
      <c r="CEW204" s="78"/>
      <c r="CEX204" s="78"/>
      <c r="CEY204" s="78"/>
      <c r="CEZ204" s="78"/>
      <c r="CFA204" s="78"/>
      <c r="CFB204" s="78"/>
      <c r="CFC204" s="78"/>
      <c r="CFD204" s="78"/>
      <c r="CFE204" s="78"/>
      <c r="CFF204" s="78"/>
      <c r="CFG204" s="78"/>
      <c r="CFH204" s="78"/>
      <c r="CFI204" s="78"/>
      <c r="CFJ204" s="78"/>
      <c r="CFK204" s="78"/>
      <c r="CFL204" s="78"/>
      <c r="CFM204" s="78"/>
      <c r="CFN204" s="78"/>
      <c r="CFO204" s="78"/>
      <c r="CFP204" s="78"/>
      <c r="CFQ204" s="78"/>
      <c r="CFR204" s="78"/>
      <c r="CFS204" s="78"/>
      <c r="CFT204" s="78"/>
      <c r="CFU204" s="78"/>
      <c r="CFV204" s="78"/>
      <c r="CFW204" s="78"/>
      <c r="CFX204" s="78"/>
      <c r="CFY204" s="78"/>
      <c r="CFZ204" s="78"/>
      <c r="CGA204" s="78"/>
      <c r="CGB204" s="78"/>
      <c r="CGC204" s="78"/>
      <c r="CGD204" s="78"/>
      <c r="CGE204" s="78"/>
      <c r="CGF204" s="78"/>
      <c r="CGG204" s="78"/>
      <c r="CGH204" s="78"/>
      <c r="CGI204" s="78"/>
      <c r="CGJ204" s="78"/>
      <c r="CGK204" s="78"/>
      <c r="CGL204" s="78"/>
      <c r="CGM204" s="78"/>
      <c r="CGN204" s="78"/>
      <c r="CGO204" s="78"/>
      <c r="CGP204" s="78"/>
      <c r="CGQ204" s="78"/>
      <c r="CGR204" s="78"/>
      <c r="CGS204" s="78"/>
      <c r="CGT204" s="78"/>
      <c r="CGU204" s="78"/>
      <c r="CGV204" s="78"/>
      <c r="CGW204" s="78"/>
      <c r="CGX204" s="78"/>
      <c r="CGY204" s="78"/>
      <c r="CGZ204" s="78"/>
      <c r="CHA204" s="78"/>
      <c r="CHB204" s="78"/>
      <c r="CHC204" s="78"/>
      <c r="CHD204" s="78"/>
      <c r="CHE204" s="78"/>
      <c r="CHF204" s="78"/>
      <c r="CHG204" s="78"/>
      <c r="CHH204" s="78"/>
      <c r="CHI204" s="78"/>
      <c r="CHJ204" s="78"/>
      <c r="CHK204" s="78"/>
      <c r="CHL204" s="78"/>
      <c r="CHM204" s="78"/>
      <c r="CHN204" s="78"/>
      <c r="CHO204" s="78"/>
      <c r="CHP204" s="78"/>
      <c r="CHQ204" s="78"/>
      <c r="CHR204" s="78"/>
      <c r="CHS204" s="78"/>
      <c r="CHT204" s="78"/>
      <c r="CHU204" s="78"/>
      <c r="CHV204" s="78"/>
      <c r="CHW204" s="78"/>
      <c r="CHX204" s="78"/>
      <c r="CHY204" s="78"/>
      <c r="CHZ204" s="78"/>
      <c r="CIA204" s="78"/>
      <c r="CIB204" s="78"/>
      <c r="CIC204" s="78"/>
      <c r="CID204" s="78"/>
      <c r="CIE204" s="78"/>
      <c r="CIF204" s="78"/>
      <c r="CIG204" s="78"/>
      <c r="CIH204" s="78"/>
      <c r="CII204" s="78"/>
      <c r="CIJ204" s="78"/>
      <c r="CIK204" s="78"/>
      <c r="CIL204" s="78"/>
      <c r="CIM204" s="78"/>
      <c r="CIN204" s="78"/>
      <c r="CIO204" s="78"/>
      <c r="CIP204" s="78"/>
      <c r="CIQ204" s="78"/>
      <c r="CIR204" s="78"/>
      <c r="CIS204" s="78"/>
      <c r="CIT204" s="78"/>
      <c r="CIU204" s="78"/>
      <c r="CIV204" s="78"/>
      <c r="CIW204" s="78"/>
      <c r="CIX204" s="78"/>
      <c r="CIY204" s="78"/>
      <c r="CIZ204" s="78"/>
      <c r="CJA204" s="78"/>
      <c r="CJB204" s="78"/>
      <c r="CJC204" s="78"/>
      <c r="CJD204" s="78"/>
      <c r="CJE204" s="78"/>
      <c r="CJF204" s="78"/>
      <c r="CJG204" s="78"/>
      <c r="CJH204" s="78"/>
      <c r="CJI204" s="78"/>
      <c r="CJJ204" s="78"/>
      <c r="CJK204" s="78"/>
      <c r="CJL204" s="78"/>
      <c r="CJM204" s="78"/>
      <c r="CJN204" s="78"/>
      <c r="CJO204" s="78"/>
      <c r="CJP204" s="78"/>
      <c r="CJQ204" s="78"/>
      <c r="CJR204" s="78"/>
      <c r="CJS204" s="78"/>
      <c r="CJT204" s="78"/>
      <c r="CJU204" s="78"/>
      <c r="CJV204" s="78"/>
      <c r="CJW204" s="78"/>
      <c r="CJX204" s="78"/>
      <c r="CJY204" s="78"/>
      <c r="CJZ204" s="78"/>
      <c r="CKA204" s="78"/>
      <c r="CKB204" s="78"/>
      <c r="CKC204" s="78"/>
      <c r="CKD204" s="78"/>
      <c r="CKE204" s="78"/>
      <c r="CKF204" s="78"/>
      <c r="CKG204" s="78"/>
      <c r="CKH204" s="78"/>
      <c r="CKI204" s="78"/>
      <c r="CKJ204" s="78"/>
      <c r="CKK204" s="78"/>
      <c r="CKL204" s="78"/>
      <c r="CKM204" s="78"/>
      <c r="CKN204" s="78"/>
      <c r="CKO204" s="78"/>
      <c r="CKP204" s="78"/>
      <c r="CKQ204" s="78"/>
      <c r="CKR204" s="78"/>
      <c r="CKS204" s="78"/>
      <c r="CKT204" s="78"/>
      <c r="CKU204" s="78"/>
      <c r="CKV204" s="78"/>
      <c r="CKW204" s="78"/>
      <c r="CKX204" s="78"/>
      <c r="CKY204" s="78"/>
      <c r="CKZ204" s="78"/>
      <c r="CLA204" s="78"/>
      <c r="CLB204" s="78"/>
      <c r="CLC204" s="78"/>
      <c r="CLD204" s="78"/>
      <c r="CLE204" s="78"/>
      <c r="CLF204" s="78"/>
      <c r="CLG204" s="78"/>
      <c r="CLH204" s="78"/>
      <c r="CLI204" s="78"/>
      <c r="CLJ204" s="78"/>
      <c r="CLK204" s="78"/>
      <c r="CLL204" s="78"/>
      <c r="CLM204" s="78"/>
      <c r="CLN204" s="78"/>
      <c r="CLO204" s="78"/>
      <c r="CLP204" s="78"/>
      <c r="CLQ204" s="78"/>
      <c r="CLR204" s="78"/>
      <c r="CLS204" s="78"/>
      <c r="CLT204" s="78"/>
      <c r="CLU204" s="78"/>
      <c r="CLV204" s="78"/>
      <c r="CLW204" s="78"/>
      <c r="CLX204" s="78"/>
      <c r="CLY204" s="78"/>
      <c r="CLZ204" s="78"/>
      <c r="CMA204" s="78"/>
      <c r="CMB204" s="78"/>
      <c r="CMC204" s="78"/>
      <c r="CMD204" s="78"/>
      <c r="CME204" s="78"/>
      <c r="CMF204" s="78"/>
      <c r="CMG204" s="78"/>
      <c r="CMH204" s="78"/>
      <c r="CMI204" s="78"/>
      <c r="CMJ204" s="78"/>
      <c r="CMK204" s="78"/>
      <c r="CML204" s="78"/>
      <c r="CMM204" s="78"/>
      <c r="CMN204" s="78"/>
      <c r="CMO204" s="78"/>
      <c r="CMP204" s="78"/>
      <c r="CMQ204" s="78"/>
      <c r="CMR204" s="78"/>
      <c r="CMS204" s="78"/>
      <c r="CMT204" s="78"/>
      <c r="CMU204" s="78"/>
      <c r="CMV204" s="78"/>
      <c r="CMW204" s="78"/>
      <c r="CMX204" s="78"/>
      <c r="CMY204" s="78"/>
      <c r="CMZ204" s="78"/>
      <c r="CNA204" s="78"/>
      <c r="CNB204" s="78"/>
      <c r="CNC204" s="78"/>
      <c r="CND204" s="78"/>
      <c r="CNE204" s="78"/>
      <c r="CNF204" s="78"/>
      <c r="CNG204" s="78"/>
      <c r="CNH204" s="78"/>
      <c r="CNI204" s="78"/>
      <c r="CNJ204" s="78"/>
      <c r="CNK204" s="78"/>
      <c r="CNL204" s="78"/>
      <c r="CNM204" s="78"/>
      <c r="CNN204" s="78"/>
      <c r="CNO204" s="78"/>
      <c r="CNP204" s="78"/>
      <c r="CNQ204" s="78"/>
      <c r="CNR204" s="78"/>
      <c r="CNS204" s="78"/>
      <c r="CNT204" s="78"/>
      <c r="CNU204" s="78"/>
      <c r="CNV204" s="78"/>
      <c r="CNW204" s="78"/>
      <c r="CNX204" s="78"/>
      <c r="CNY204" s="78"/>
      <c r="CNZ204" s="78"/>
      <c r="COA204" s="78"/>
      <c r="COB204" s="78"/>
      <c r="COC204" s="78"/>
      <c r="COD204" s="78"/>
      <c r="COE204" s="78"/>
      <c r="COF204" s="78"/>
      <c r="COG204" s="78"/>
      <c r="COH204" s="78"/>
      <c r="COI204" s="78"/>
      <c r="COJ204" s="78"/>
      <c r="COK204" s="78"/>
      <c r="COL204" s="78"/>
      <c r="COM204" s="78"/>
      <c r="CON204" s="78"/>
      <c r="COO204" s="78"/>
      <c r="COP204" s="78"/>
      <c r="COQ204" s="78"/>
      <c r="COR204" s="78"/>
      <c r="COS204" s="78"/>
      <c r="COT204" s="78"/>
      <c r="COU204" s="78"/>
      <c r="COV204" s="78"/>
      <c r="COW204" s="78"/>
      <c r="COX204" s="78"/>
      <c r="COY204" s="78"/>
      <c r="COZ204" s="78"/>
      <c r="CPA204" s="78"/>
      <c r="CPB204" s="78"/>
      <c r="CPC204" s="78"/>
      <c r="CPD204" s="78"/>
      <c r="CPE204" s="78"/>
      <c r="CPF204" s="78"/>
      <c r="CPG204" s="78"/>
      <c r="CPH204" s="78"/>
      <c r="CPI204" s="78"/>
      <c r="CPJ204" s="78"/>
      <c r="CPK204" s="78"/>
      <c r="CPL204" s="78"/>
      <c r="CPM204" s="78"/>
      <c r="CPN204" s="78"/>
      <c r="CPO204" s="78"/>
      <c r="CPP204" s="78"/>
      <c r="CPQ204" s="78"/>
      <c r="CPR204" s="78"/>
      <c r="CPS204" s="78"/>
      <c r="CPT204" s="78"/>
      <c r="CPU204" s="78"/>
      <c r="CPV204" s="78"/>
      <c r="CPW204" s="78"/>
      <c r="CPX204" s="78"/>
      <c r="CPY204" s="78"/>
      <c r="CPZ204" s="78"/>
      <c r="CQA204" s="78"/>
      <c r="CQB204" s="78"/>
      <c r="CQC204" s="78"/>
      <c r="CQD204" s="78"/>
      <c r="CQE204" s="78"/>
      <c r="CQF204" s="78"/>
      <c r="CQG204" s="78"/>
      <c r="CQH204" s="78"/>
      <c r="CQI204" s="78"/>
      <c r="CQJ204" s="78"/>
      <c r="CQK204" s="78"/>
      <c r="CQL204" s="78"/>
      <c r="CQM204" s="78"/>
      <c r="CQN204" s="78"/>
      <c r="CQO204" s="78"/>
      <c r="CQP204" s="78"/>
      <c r="CQQ204" s="78"/>
      <c r="CQR204" s="78"/>
      <c r="CQS204" s="78"/>
      <c r="CQT204" s="78"/>
      <c r="CQU204" s="78"/>
      <c r="CQV204" s="78"/>
      <c r="CQW204" s="78"/>
      <c r="CQX204" s="78"/>
      <c r="CQY204" s="78"/>
      <c r="CQZ204" s="78"/>
      <c r="CRA204" s="78"/>
      <c r="CRB204" s="78"/>
      <c r="CRC204" s="78"/>
      <c r="CRD204" s="78"/>
      <c r="CRE204" s="78"/>
      <c r="CRF204" s="78"/>
      <c r="CRG204" s="78"/>
      <c r="CRH204" s="78"/>
      <c r="CRI204" s="78"/>
      <c r="CRJ204" s="78"/>
      <c r="CRK204" s="78"/>
      <c r="CRL204" s="78"/>
      <c r="CRM204" s="78"/>
      <c r="CRN204" s="78"/>
      <c r="CRO204" s="78"/>
      <c r="CRP204" s="78"/>
      <c r="CRQ204" s="78"/>
      <c r="CRR204" s="78"/>
      <c r="CRS204" s="78"/>
      <c r="CRT204" s="78"/>
      <c r="CRU204" s="78"/>
      <c r="CRV204" s="78"/>
      <c r="CRW204" s="78"/>
      <c r="CRX204" s="78"/>
      <c r="CRY204" s="78"/>
      <c r="CRZ204" s="78"/>
      <c r="CSA204" s="78"/>
      <c r="CSB204" s="78"/>
      <c r="CSC204" s="78"/>
      <c r="CSD204" s="78"/>
      <c r="CSE204" s="78"/>
      <c r="CSF204" s="78"/>
      <c r="CSG204" s="78"/>
      <c r="CSH204" s="78"/>
      <c r="CSI204" s="78"/>
      <c r="CSJ204" s="78"/>
      <c r="CSK204" s="78"/>
      <c r="CSL204" s="78"/>
      <c r="CSM204" s="78"/>
      <c r="CSN204" s="78"/>
      <c r="CSO204" s="78"/>
      <c r="CSP204" s="78"/>
      <c r="CSQ204" s="78"/>
      <c r="CSR204" s="78"/>
      <c r="CSS204" s="78"/>
      <c r="CST204" s="78"/>
      <c r="CSU204" s="78"/>
      <c r="CSV204" s="78"/>
      <c r="CSW204" s="78"/>
      <c r="CSX204" s="78"/>
      <c r="CSY204" s="78"/>
      <c r="CSZ204" s="78"/>
      <c r="CTA204" s="78"/>
      <c r="CTB204" s="78"/>
      <c r="CTC204" s="78"/>
      <c r="CTD204" s="78"/>
      <c r="CTE204" s="78"/>
      <c r="CTF204" s="78"/>
      <c r="CTG204" s="78"/>
      <c r="CTH204" s="78"/>
      <c r="CTI204" s="78"/>
      <c r="CTJ204" s="78"/>
      <c r="CTK204" s="78"/>
      <c r="CTL204" s="78"/>
      <c r="CTM204" s="78"/>
      <c r="CTN204" s="78"/>
      <c r="CTO204" s="78"/>
      <c r="CTP204" s="78"/>
      <c r="CTQ204" s="78"/>
      <c r="CTR204" s="78"/>
      <c r="CTS204" s="78"/>
      <c r="CTT204" s="78"/>
      <c r="CTU204" s="78"/>
      <c r="CTV204" s="78"/>
      <c r="CTW204" s="78"/>
      <c r="CTX204" s="78"/>
      <c r="CTY204" s="78"/>
      <c r="CTZ204" s="78"/>
      <c r="CUA204" s="78"/>
      <c r="CUB204" s="78"/>
      <c r="CUC204" s="78"/>
      <c r="CUD204" s="78"/>
      <c r="CUE204" s="78"/>
      <c r="CUF204" s="78"/>
      <c r="CUG204" s="78"/>
      <c r="CUH204" s="78"/>
      <c r="CUI204" s="78"/>
      <c r="CUJ204" s="78"/>
      <c r="CUK204" s="78"/>
      <c r="CUL204" s="78"/>
      <c r="CUM204" s="78"/>
      <c r="CUN204" s="78"/>
      <c r="CUO204" s="78"/>
      <c r="CUP204" s="78"/>
      <c r="CUQ204" s="78"/>
      <c r="CUR204" s="78"/>
      <c r="CUS204" s="78"/>
      <c r="CUT204" s="78"/>
      <c r="CUU204" s="78"/>
      <c r="CUV204" s="78"/>
      <c r="CUW204" s="78"/>
      <c r="CUX204" s="78"/>
      <c r="CUY204" s="78"/>
      <c r="CUZ204" s="78"/>
      <c r="CVA204" s="78"/>
      <c r="CVB204" s="78"/>
      <c r="CVC204" s="78"/>
      <c r="CVD204" s="78"/>
      <c r="CVE204" s="78"/>
      <c r="CVF204" s="78"/>
      <c r="CVG204" s="78"/>
      <c r="CVH204" s="78"/>
      <c r="CVI204" s="78"/>
      <c r="CVJ204" s="78"/>
      <c r="CVK204" s="78"/>
      <c r="CVL204" s="78"/>
      <c r="CVM204" s="78"/>
      <c r="CVN204" s="78"/>
      <c r="CVO204" s="78"/>
      <c r="CVP204" s="78"/>
      <c r="CVQ204" s="78"/>
      <c r="CVR204" s="78"/>
      <c r="CVS204" s="78"/>
      <c r="CVT204" s="78"/>
      <c r="CVU204" s="78"/>
      <c r="CVV204" s="78"/>
      <c r="CVW204" s="78"/>
      <c r="CVX204" s="78"/>
      <c r="CVY204" s="78"/>
      <c r="CVZ204" s="78"/>
      <c r="CWA204" s="78"/>
      <c r="CWB204" s="78"/>
      <c r="CWC204" s="78"/>
      <c r="CWD204" s="78"/>
      <c r="CWE204" s="78"/>
      <c r="CWF204" s="78"/>
      <c r="CWG204" s="78"/>
      <c r="CWH204" s="78"/>
      <c r="CWI204" s="78"/>
      <c r="CWJ204" s="78"/>
      <c r="CWK204" s="78"/>
      <c r="CWL204" s="78"/>
      <c r="CWM204" s="78"/>
      <c r="CWN204" s="78"/>
      <c r="CWO204" s="78"/>
      <c r="CWP204" s="78"/>
      <c r="CWQ204" s="78"/>
      <c r="CWR204" s="78"/>
      <c r="CWS204" s="78"/>
      <c r="CWT204" s="78"/>
      <c r="CWU204" s="78"/>
      <c r="CWV204" s="78"/>
      <c r="CWW204" s="78"/>
      <c r="CWX204" s="78"/>
      <c r="CWY204" s="78"/>
      <c r="CWZ204" s="78"/>
      <c r="CXA204" s="78"/>
      <c r="CXB204" s="78"/>
      <c r="CXC204" s="78"/>
      <c r="CXD204" s="78"/>
      <c r="CXE204" s="78"/>
      <c r="CXF204" s="78"/>
      <c r="CXG204" s="78"/>
      <c r="CXH204" s="78"/>
      <c r="CXI204" s="78"/>
      <c r="CXJ204" s="78"/>
      <c r="CXK204" s="78"/>
      <c r="CXL204" s="78"/>
      <c r="CXM204" s="78"/>
      <c r="CXN204" s="78"/>
      <c r="CXO204" s="78"/>
      <c r="CXP204" s="78"/>
      <c r="CXQ204" s="78"/>
      <c r="CXR204" s="78"/>
      <c r="CXS204" s="78"/>
      <c r="CXT204" s="78"/>
      <c r="CXU204" s="78"/>
      <c r="CXV204" s="78"/>
      <c r="CXW204" s="78"/>
      <c r="CXX204" s="78"/>
      <c r="CXY204" s="78"/>
      <c r="CXZ204" s="78"/>
      <c r="CYA204" s="78"/>
      <c r="CYB204" s="78"/>
      <c r="CYC204" s="78"/>
      <c r="CYD204" s="78"/>
      <c r="CYE204" s="78"/>
      <c r="CYF204" s="78"/>
      <c r="CYG204" s="78"/>
      <c r="CYH204" s="78"/>
      <c r="CYI204" s="78"/>
      <c r="CYJ204" s="78"/>
      <c r="CYK204" s="78"/>
      <c r="CYL204" s="78"/>
      <c r="CYM204" s="78"/>
      <c r="CYN204" s="78"/>
      <c r="CYO204" s="78"/>
      <c r="CYP204" s="78"/>
      <c r="CYQ204" s="78"/>
      <c r="CYR204" s="78"/>
      <c r="CYS204" s="78"/>
      <c r="CYT204" s="78"/>
      <c r="CYU204" s="78"/>
      <c r="CYV204" s="78"/>
      <c r="CYW204" s="78"/>
      <c r="CYX204" s="78"/>
      <c r="CYY204" s="78"/>
      <c r="CYZ204" s="78"/>
      <c r="CZA204" s="78"/>
      <c r="CZB204" s="78"/>
      <c r="CZC204" s="78"/>
      <c r="CZD204" s="78"/>
      <c r="CZE204" s="78"/>
      <c r="CZF204" s="78"/>
      <c r="CZG204" s="78"/>
      <c r="CZH204" s="78"/>
      <c r="CZI204" s="78"/>
      <c r="CZJ204" s="78"/>
      <c r="CZK204" s="78"/>
      <c r="CZL204" s="78"/>
      <c r="CZM204" s="78"/>
      <c r="CZN204" s="78"/>
      <c r="CZO204" s="78"/>
      <c r="CZP204" s="78"/>
      <c r="CZQ204" s="78"/>
      <c r="CZR204" s="78"/>
      <c r="CZS204" s="78"/>
      <c r="CZT204" s="78"/>
      <c r="CZU204" s="78"/>
      <c r="CZV204" s="78"/>
      <c r="CZW204" s="78"/>
      <c r="CZX204" s="78"/>
      <c r="CZY204" s="78"/>
      <c r="CZZ204" s="78"/>
      <c r="DAA204" s="78"/>
      <c r="DAB204" s="78"/>
      <c r="DAC204" s="78"/>
      <c r="DAD204" s="78"/>
      <c r="DAE204" s="78"/>
      <c r="DAF204" s="78"/>
      <c r="DAG204" s="78"/>
      <c r="DAH204" s="78"/>
      <c r="DAI204" s="78"/>
      <c r="DAJ204" s="78"/>
      <c r="DAK204" s="78"/>
      <c r="DAL204" s="78"/>
      <c r="DAM204" s="78"/>
      <c r="DAN204" s="78"/>
      <c r="DAO204" s="78"/>
      <c r="DAP204" s="78"/>
      <c r="DAQ204" s="78"/>
      <c r="DAR204" s="78"/>
      <c r="DAS204" s="78"/>
      <c r="DAT204" s="78"/>
      <c r="DAU204" s="78"/>
      <c r="DAV204" s="78"/>
      <c r="DAW204" s="78"/>
      <c r="DAX204" s="78"/>
      <c r="DAY204" s="78"/>
      <c r="DAZ204" s="78"/>
      <c r="DBA204" s="78"/>
      <c r="DBB204" s="78"/>
      <c r="DBC204" s="78"/>
      <c r="DBD204" s="78"/>
      <c r="DBE204" s="78"/>
      <c r="DBF204" s="78"/>
      <c r="DBG204" s="78"/>
      <c r="DBH204" s="78"/>
      <c r="DBI204" s="78"/>
      <c r="DBJ204" s="78"/>
      <c r="DBK204" s="78"/>
      <c r="DBL204" s="78"/>
      <c r="DBM204" s="78"/>
      <c r="DBN204" s="78"/>
      <c r="DBO204" s="78"/>
      <c r="DBP204" s="78"/>
      <c r="DBQ204" s="78"/>
      <c r="DBR204" s="78"/>
      <c r="DBS204" s="78"/>
      <c r="DBT204" s="78"/>
      <c r="DBU204" s="78"/>
      <c r="DBV204" s="78"/>
      <c r="DBW204" s="78"/>
      <c r="DBX204" s="78"/>
      <c r="DBY204" s="78"/>
      <c r="DBZ204" s="78"/>
      <c r="DCA204" s="78"/>
      <c r="DCB204" s="78"/>
      <c r="DCC204" s="78"/>
      <c r="DCD204" s="78"/>
      <c r="DCE204" s="78"/>
      <c r="DCF204" s="78"/>
      <c r="DCG204" s="78"/>
      <c r="DCH204" s="78"/>
      <c r="DCI204" s="78"/>
      <c r="DCJ204" s="78"/>
      <c r="DCK204" s="78"/>
      <c r="DCL204" s="78"/>
      <c r="DCM204" s="78"/>
      <c r="DCN204" s="78"/>
      <c r="DCO204" s="78"/>
      <c r="DCP204" s="78"/>
      <c r="DCQ204" s="78"/>
      <c r="DCR204" s="78"/>
      <c r="DCS204" s="78"/>
      <c r="DCT204" s="78"/>
      <c r="DCU204" s="78"/>
      <c r="DCV204" s="78"/>
      <c r="DCW204" s="78"/>
      <c r="DCX204" s="78"/>
      <c r="DCY204" s="78"/>
      <c r="DCZ204" s="78"/>
      <c r="DDA204" s="78"/>
      <c r="DDB204" s="78"/>
      <c r="DDC204" s="78"/>
      <c r="DDD204" s="78"/>
      <c r="DDE204" s="78"/>
      <c r="DDF204" s="78"/>
      <c r="DDG204" s="78"/>
      <c r="DDH204" s="78"/>
      <c r="DDI204" s="78"/>
      <c r="DDJ204" s="78"/>
      <c r="DDK204" s="78"/>
      <c r="DDL204" s="78"/>
      <c r="DDM204" s="78"/>
      <c r="DDN204" s="78"/>
      <c r="DDO204" s="78"/>
      <c r="DDP204" s="78"/>
      <c r="DDQ204" s="78"/>
      <c r="DDR204" s="78"/>
      <c r="DDS204" s="78"/>
      <c r="DDT204" s="78"/>
      <c r="DDU204" s="78"/>
      <c r="DDV204" s="78"/>
      <c r="DDW204" s="78"/>
      <c r="DDX204" s="78"/>
      <c r="DDY204" s="78"/>
      <c r="DDZ204" s="78"/>
      <c r="DEA204" s="78"/>
      <c r="DEB204" s="78"/>
      <c r="DEC204" s="78"/>
      <c r="DED204" s="78"/>
      <c r="DEE204" s="78"/>
      <c r="DEF204" s="78"/>
      <c r="DEG204" s="78"/>
      <c r="DEH204" s="78"/>
      <c r="DEI204" s="78"/>
      <c r="DEJ204" s="78"/>
      <c r="DEK204" s="78"/>
      <c r="DEL204" s="78"/>
      <c r="DEM204" s="78"/>
      <c r="DEN204" s="78"/>
      <c r="DEO204" s="78"/>
      <c r="DEP204" s="78"/>
      <c r="DEQ204" s="78"/>
      <c r="DER204" s="78"/>
      <c r="DES204" s="78"/>
      <c r="DET204" s="78"/>
      <c r="DEU204" s="78"/>
      <c r="DEV204" s="78"/>
      <c r="DEW204" s="78"/>
      <c r="DEX204" s="78"/>
      <c r="DEY204" s="78"/>
      <c r="DEZ204" s="78"/>
      <c r="DFA204" s="78"/>
      <c r="DFB204" s="78"/>
      <c r="DFC204" s="78"/>
      <c r="DFD204" s="78"/>
      <c r="DFE204" s="78"/>
      <c r="DFF204" s="78"/>
      <c r="DFG204" s="78"/>
      <c r="DFH204" s="78"/>
      <c r="DFI204" s="78"/>
      <c r="DFJ204" s="78"/>
      <c r="DFK204" s="78"/>
      <c r="DFL204" s="78"/>
      <c r="DFM204" s="78"/>
      <c r="DFN204" s="78"/>
      <c r="DFO204" s="78"/>
      <c r="DFP204" s="78"/>
      <c r="DFQ204" s="78"/>
      <c r="DFR204" s="78"/>
      <c r="DFS204" s="78"/>
      <c r="DFT204" s="78"/>
      <c r="DFU204" s="78"/>
      <c r="DFV204" s="78"/>
      <c r="DFW204" s="78"/>
      <c r="DFX204" s="78"/>
      <c r="DFY204" s="78"/>
      <c r="DFZ204" s="78"/>
      <c r="DGA204" s="78"/>
      <c r="DGB204" s="78"/>
      <c r="DGC204" s="78"/>
      <c r="DGD204" s="78"/>
      <c r="DGE204" s="78"/>
      <c r="DGF204" s="78"/>
      <c r="DGG204" s="78"/>
      <c r="DGH204" s="78"/>
      <c r="DGI204" s="78"/>
      <c r="DGJ204" s="78"/>
      <c r="DGK204" s="78"/>
      <c r="DGL204" s="78"/>
      <c r="DGM204" s="78"/>
      <c r="DGN204" s="78"/>
      <c r="DGO204" s="78"/>
      <c r="DGP204" s="78"/>
      <c r="DGQ204" s="78"/>
      <c r="DGR204" s="78"/>
      <c r="DGS204" s="78"/>
      <c r="DGT204" s="78"/>
      <c r="DGU204" s="78"/>
      <c r="DGV204" s="78"/>
      <c r="DGW204" s="78"/>
      <c r="DGX204" s="78"/>
      <c r="DGY204" s="78"/>
      <c r="DGZ204" s="78"/>
      <c r="DHA204" s="78"/>
      <c r="DHB204" s="78"/>
      <c r="DHC204" s="78"/>
      <c r="DHD204" s="78"/>
      <c r="DHE204" s="78"/>
      <c r="DHF204" s="78"/>
      <c r="DHG204" s="78"/>
      <c r="DHH204" s="78"/>
      <c r="DHI204" s="78"/>
      <c r="DHJ204" s="78"/>
      <c r="DHK204" s="78"/>
      <c r="DHL204" s="78"/>
      <c r="DHM204" s="78"/>
      <c r="DHN204" s="78"/>
      <c r="DHO204" s="78"/>
      <c r="DHP204" s="78"/>
      <c r="DHQ204" s="78"/>
      <c r="DHR204" s="78"/>
      <c r="DHS204" s="78"/>
      <c r="DHT204" s="78"/>
      <c r="DHU204" s="78"/>
      <c r="DHV204" s="78"/>
      <c r="DHW204" s="78"/>
      <c r="DHX204" s="78"/>
      <c r="DHY204" s="78"/>
      <c r="DHZ204" s="78"/>
      <c r="DIA204" s="78"/>
      <c r="DIB204" s="78"/>
      <c r="DIC204" s="78"/>
      <c r="DID204" s="78"/>
      <c r="DIE204" s="78"/>
      <c r="DIF204" s="78"/>
      <c r="DIG204" s="78"/>
      <c r="DIH204" s="78"/>
      <c r="DII204" s="78"/>
      <c r="DIJ204" s="78"/>
      <c r="DIK204" s="78"/>
      <c r="DIL204" s="78"/>
      <c r="DIM204" s="78"/>
      <c r="DIN204" s="78"/>
      <c r="DIO204" s="78"/>
      <c r="DIP204" s="78"/>
      <c r="DIQ204" s="78"/>
      <c r="DIR204" s="78"/>
      <c r="DIS204" s="78"/>
      <c r="DIT204" s="78"/>
      <c r="DIU204" s="78"/>
      <c r="DIV204" s="78"/>
      <c r="DIW204" s="78"/>
      <c r="DIX204" s="78"/>
      <c r="DIY204" s="78"/>
      <c r="DIZ204" s="78"/>
      <c r="DJA204" s="78"/>
      <c r="DJB204" s="78"/>
      <c r="DJC204" s="78"/>
      <c r="DJD204" s="78"/>
      <c r="DJE204" s="78"/>
      <c r="DJF204" s="78"/>
      <c r="DJG204" s="78"/>
      <c r="DJH204" s="78"/>
      <c r="DJI204" s="78"/>
      <c r="DJJ204" s="78"/>
      <c r="DJK204" s="78"/>
      <c r="DJL204" s="78"/>
      <c r="DJM204" s="78"/>
      <c r="DJN204" s="78"/>
      <c r="DJO204" s="78"/>
      <c r="DJP204" s="78"/>
      <c r="DJQ204" s="78"/>
      <c r="DJR204" s="78"/>
      <c r="DJS204" s="78"/>
      <c r="DJT204" s="78"/>
      <c r="DJU204" s="78"/>
      <c r="DJV204" s="78"/>
      <c r="DJW204" s="78"/>
      <c r="DJX204" s="78"/>
      <c r="DJY204" s="78"/>
      <c r="DJZ204" s="78"/>
      <c r="DKA204" s="78"/>
      <c r="DKB204" s="78"/>
      <c r="DKC204" s="78"/>
      <c r="DKD204" s="78"/>
      <c r="DKE204" s="78"/>
      <c r="DKF204" s="78"/>
      <c r="DKG204" s="78"/>
      <c r="DKH204" s="78"/>
      <c r="DKI204" s="78"/>
      <c r="DKJ204" s="78"/>
      <c r="DKK204" s="78"/>
      <c r="DKL204" s="78"/>
      <c r="DKM204" s="78"/>
      <c r="DKN204" s="78"/>
      <c r="DKO204" s="78"/>
      <c r="DKP204" s="78"/>
      <c r="DKQ204" s="78"/>
      <c r="DKR204" s="78"/>
      <c r="DKS204" s="78"/>
      <c r="DKT204" s="78"/>
      <c r="DKU204" s="78"/>
      <c r="DKV204" s="78"/>
      <c r="DKW204" s="78"/>
      <c r="DKX204" s="78"/>
      <c r="DKY204" s="78"/>
      <c r="DKZ204" s="78"/>
      <c r="DLA204" s="78"/>
      <c r="DLB204" s="78"/>
      <c r="DLC204" s="78"/>
      <c r="DLD204" s="78"/>
      <c r="DLE204" s="78"/>
      <c r="DLF204" s="78"/>
      <c r="DLG204" s="78"/>
      <c r="DLH204" s="78"/>
      <c r="DLI204" s="78"/>
      <c r="DLJ204" s="78"/>
      <c r="DLK204" s="78"/>
      <c r="DLL204" s="78"/>
      <c r="DLM204" s="78"/>
      <c r="DLN204" s="78"/>
      <c r="DLO204" s="78"/>
      <c r="DLP204" s="78"/>
      <c r="DLQ204" s="78"/>
      <c r="DLR204" s="78"/>
      <c r="DLS204" s="78"/>
      <c r="DLT204" s="78"/>
      <c r="DLU204" s="78"/>
      <c r="DLV204" s="78"/>
      <c r="DLW204" s="78"/>
      <c r="DLX204" s="78"/>
      <c r="DLY204" s="78"/>
      <c r="DLZ204" s="78"/>
      <c r="DMA204" s="78"/>
      <c r="DMB204" s="78"/>
      <c r="DMC204" s="78"/>
      <c r="DMD204" s="78"/>
      <c r="DME204" s="78"/>
      <c r="DMF204" s="78"/>
      <c r="DMG204" s="78"/>
      <c r="DMH204" s="78"/>
      <c r="DMI204" s="78"/>
      <c r="DMJ204" s="78"/>
      <c r="DMK204" s="78"/>
      <c r="DML204" s="78"/>
      <c r="DMM204" s="78"/>
      <c r="DMN204" s="78"/>
      <c r="DMO204" s="78"/>
      <c r="DMP204" s="78"/>
      <c r="DMQ204" s="78"/>
      <c r="DMR204" s="78"/>
      <c r="DMS204" s="78"/>
      <c r="DMT204" s="78"/>
      <c r="DMU204" s="78"/>
      <c r="DMV204" s="78"/>
      <c r="DMW204" s="78"/>
      <c r="DMX204" s="78"/>
      <c r="DMY204" s="78"/>
      <c r="DMZ204" s="78"/>
      <c r="DNA204" s="78"/>
      <c r="DNB204" s="78"/>
      <c r="DNC204" s="78"/>
      <c r="DND204" s="78"/>
      <c r="DNE204" s="78"/>
      <c r="DNF204" s="78"/>
      <c r="DNG204" s="78"/>
      <c r="DNH204" s="78"/>
      <c r="DNI204" s="78"/>
      <c r="DNJ204" s="78"/>
      <c r="DNK204" s="78"/>
      <c r="DNL204" s="78"/>
      <c r="DNM204" s="78"/>
      <c r="DNN204" s="78"/>
      <c r="DNO204" s="78"/>
      <c r="DNP204" s="78"/>
      <c r="DNQ204" s="78"/>
      <c r="DNR204" s="78"/>
      <c r="DNS204" s="78"/>
      <c r="DNT204" s="78"/>
      <c r="DNU204" s="78"/>
      <c r="DNV204" s="78"/>
      <c r="DNW204" s="78"/>
      <c r="DNX204" s="78"/>
      <c r="DNY204" s="78"/>
      <c r="DNZ204" s="78"/>
      <c r="DOA204" s="78"/>
      <c r="DOB204" s="78"/>
      <c r="DOC204" s="78"/>
      <c r="DOD204" s="78"/>
      <c r="DOE204" s="78"/>
      <c r="DOF204" s="78"/>
      <c r="DOG204" s="78"/>
      <c r="DOH204" s="78"/>
      <c r="DOI204" s="78"/>
      <c r="DOJ204" s="78"/>
      <c r="DOK204" s="78"/>
      <c r="DOL204" s="78"/>
      <c r="DOM204" s="78"/>
      <c r="DON204" s="78"/>
      <c r="DOO204" s="78"/>
      <c r="DOP204" s="78"/>
      <c r="DOQ204" s="78"/>
      <c r="DOR204" s="78"/>
      <c r="DOS204" s="78"/>
      <c r="DOT204" s="78"/>
      <c r="DOU204" s="78"/>
      <c r="DOV204" s="78"/>
      <c r="DOW204" s="78"/>
      <c r="DOX204" s="78"/>
      <c r="DOY204" s="78"/>
      <c r="DOZ204" s="78"/>
      <c r="DPA204" s="78"/>
      <c r="DPB204" s="78"/>
      <c r="DPC204" s="78"/>
      <c r="DPD204" s="78"/>
      <c r="DPE204" s="78"/>
      <c r="DPF204" s="78"/>
      <c r="DPG204" s="78"/>
      <c r="DPH204" s="78"/>
      <c r="DPI204" s="78"/>
      <c r="DPJ204" s="78"/>
      <c r="DPK204" s="78"/>
      <c r="DPL204" s="78"/>
      <c r="DPM204" s="78"/>
      <c r="DPN204" s="78"/>
      <c r="DPO204" s="78"/>
      <c r="DPP204" s="78"/>
      <c r="DPQ204" s="78"/>
      <c r="DPR204" s="78"/>
      <c r="DPS204" s="78"/>
      <c r="DPT204" s="78"/>
      <c r="DPU204" s="78"/>
      <c r="DPV204" s="78"/>
      <c r="DPW204" s="78"/>
      <c r="DPX204" s="78"/>
      <c r="DPY204" s="78"/>
      <c r="DPZ204" s="78"/>
      <c r="DQA204" s="78"/>
      <c r="DQB204" s="78"/>
      <c r="DQC204" s="78"/>
      <c r="DQD204" s="78"/>
      <c r="DQE204" s="78"/>
      <c r="DQF204" s="78"/>
      <c r="DQG204" s="78"/>
      <c r="DQH204" s="78"/>
      <c r="DQI204" s="78"/>
      <c r="DQJ204" s="78"/>
      <c r="DQK204" s="78"/>
      <c r="DQL204" s="78"/>
      <c r="DQM204" s="78"/>
      <c r="DQN204" s="78"/>
      <c r="DQO204" s="78"/>
      <c r="DQP204" s="78"/>
      <c r="DQQ204" s="78"/>
      <c r="DQR204" s="78"/>
      <c r="DQS204" s="78"/>
      <c r="DQT204" s="78"/>
      <c r="DQU204" s="78"/>
      <c r="DQV204" s="78"/>
      <c r="DQW204" s="78"/>
      <c r="DQX204" s="78"/>
      <c r="DQY204" s="78"/>
      <c r="DQZ204" s="78"/>
      <c r="DRA204" s="78"/>
      <c r="DRB204" s="78"/>
      <c r="DRC204" s="78"/>
      <c r="DRD204" s="78"/>
      <c r="DRE204" s="78"/>
      <c r="DRF204" s="78"/>
      <c r="DRG204" s="78"/>
      <c r="DRH204" s="78"/>
      <c r="DRI204" s="78"/>
      <c r="DRJ204" s="78"/>
      <c r="DRK204" s="78"/>
      <c r="DRL204" s="78"/>
      <c r="DRM204" s="78"/>
      <c r="DRN204" s="78"/>
      <c r="DRO204" s="78"/>
      <c r="DRP204" s="78"/>
      <c r="DRQ204" s="78"/>
      <c r="DRR204" s="78"/>
      <c r="DRS204" s="78"/>
      <c r="DRT204" s="78"/>
      <c r="DRU204" s="78"/>
      <c r="DRV204" s="78"/>
      <c r="DRW204" s="78"/>
      <c r="DRX204" s="78"/>
      <c r="DRY204" s="78"/>
      <c r="DRZ204" s="78"/>
      <c r="DSA204" s="78"/>
      <c r="DSB204" s="78"/>
      <c r="DSC204" s="78"/>
      <c r="DSD204" s="78"/>
      <c r="DSE204" s="78"/>
      <c r="DSF204" s="78"/>
      <c r="DSG204" s="78"/>
      <c r="DSH204" s="78"/>
      <c r="DSI204" s="78"/>
      <c r="DSJ204" s="78"/>
      <c r="DSK204" s="78"/>
      <c r="DSL204" s="78"/>
      <c r="DSM204" s="78"/>
      <c r="DSN204" s="78"/>
      <c r="DSO204" s="78"/>
      <c r="DSP204" s="78"/>
      <c r="DSQ204" s="78"/>
      <c r="DSR204" s="78"/>
      <c r="DSS204" s="78"/>
      <c r="DST204" s="78"/>
      <c r="DSU204" s="78"/>
      <c r="DSV204" s="78"/>
      <c r="DSW204" s="78"/>
      <c r="DSX204" s="78"/>
      <c r="DSY204" s="78"/>
      <c r="DSZ204" s="78"/>
      <c r="DTA204" s="78"/>
      <c r="DTB204" s="78"/>
      <c r="DTC204" s="78"/>
      <c r="DTD204" s="78"/>
      <c r="DTE204" s="78"/>
      <c r="DTF204" s="78"/>
      <c r="DTG204" s="78"/>
      <c r="DTH204" s="78"/>
      <c r="DTI204" s="78"/>
      <c r="DTJ204" s="78"/>
      <c r="DTK204" s="78"/>
      <c r="DTL204" s="78"/>
      <c r="DTM204" s="78"/>
      <c r="DTN204" s="78"/>
      <c r="DTO204" s="78"/>
      <c r="DTP204" s="78"/>
      <c r="DTQ204" s="78"/>
      <c r="DTR204" s="78"/>
      <c r="DTS204" s="78"/>
      <c r="DTT204" s="78"/>
      <c r="DTU204" s="78"/>
      <c r="DTV204" s="78"/>
      <c r="DTW204" s="78"/>
      <c r="DTX204" s="78"/>
      <c r="DTY204" s="78"/>
      <c r="DTZ204" s="78"/>
      <c r="DUA204" s="78"/>
      <c r="DUB204" s="78"/>
      <c r="DUC204" s="78"/>
      <c r="DUD204" s="78"/>
      <c r="DUE204" s="78"/>
      <c r="DUF204" s="78"/>
      <c r="DUG204" s="78"/>
      <c r="DUH204" s="78"/>
      <c r="DUI204" s="78"/>
      <c r="DUJ204" s="78"/>
      <c r="DUK204" s="78"/>
      <c r="DUL204" s="78"/>
      <c r="DUM204" s="78"/>
      <c r="DUN204" s="78"/>
      <c r="DUO204" s="78"/>
      <c r="DUP204" s="78"/>
      <c r="DUQ204" s="78"/>
      <c r="DUR204" s="78"/>
      <c r="DUS204" s="78"/>
      <c r="DUT204" s="78"/>
      <c r="DUU204" s="78"/>
      <c r="DUV204" s="78"/>
      <c r="DUW204" s="78"/>
      <c r="DUX204" s="78"/>
      <c r="DUY204" s="78"/>
      <c r="DUZ204" s="78"/>
      <c r="DVA204" s="78"/>
      <c r="DVB204" s="78"/>
      <c r="DVC204" s="78"/>
      <c r="DVD204" s="78"/>
      <c r="DVE204" s="78"/>
      <c r="DVF204" s="78"/>
      <c r="DVG204" s="78"/>
      <c r="DVH204" s="78"/>
      <c r="DVI204" s="78"/>
      <c r="DVJ204" s="78"/>
      <c r="DVK204" s="78"/>
      <c r="DVL204" s="78"/>
      <c r="DVM204" s="78"/>
      <c r="DVN204" s="78"/>
      <c r="DVO204" s="78"/>
      <c r="DVP204" s="78"/>
      <c r="DVQ204" s="78"/>
      <c r="DVR204" s="78"/>
      <c r="DVS204" s="78"/>
      <c r="DVT204" s="78"/>
      <c r="DVU204" s="78"/>
      <c r="DVV204" s="78"/>
      <c r="DVW204" s="78"/>
      <c r="DVX204" s="78"/>
      <c r="DVY204" s="78"/>
      <c r="DVZ204" s="78"/>
      <c r="DWA204" s="78"/>
      <c r="DWB204" s="78"/>
      <c r="DWC204" s="78"/>
      <c r="DWD204" s="78"/>
      <c r="DWE204" s="78"/>
      <c r="DWF204" s="78"/>
      <c r="DWG204" s="78"/>
      <c r="DWH204" s="78"/>
      <c r="DWI204" s="78"/>
      <c r="DWJ204" s="78"/>
      <c r="DWK204" s="78"/>
      <c r="DWL204" s="78"/>
      <c r="DWM204" s="78"/>
      <c r="DWN204" s="78"/>
      <c r="DWO204" s="78"/>
      <c r="DWP204" s="78"/>
      <c r="DWQ204" s="78"/>
      <c r="DWR204" s="78"/>
      <c r="DWS204" s="78"/>
      <c r="DWT204" s="78"/>
      <c r="DWU204" s="78"/>
      <c r="DWV204" s="78"/>
      <c r="DWW204" s="78"/>
      <c r="DWX204" s="78"/>
      <c r="DWY204" s="78"/>
      <c r="DWZ204" s="78"/>
      <c r="DXA204" s="78"/>
      <c r="DXB204" s="78"/>
      <c r="DXC204" s="78"/>
      <c r="DXD204" s="78"/>
      <c r="DXE204" s="78"/>
      <c r="DXF204" s="78"/>
      <c r="DXG204" s="78"/>
      <c r="DXH204" s="78"/>
      <c r="DXI204" s="78"/>
      <c r="DXJ204" s="78"/>
      <c r="DXK204" s="78"/>
      <c r="DXL204" s="78"/>
      <c r="DXM204" s="78"/>
      <c r="DXN204" s="78"/>
      <c r="DXO204" s="78"/>
      <c r="DXP204" s="78"/>
      <c r="DXQ204" s="78"/>
      <c r="DXR204" s="78"/>
      <c r="DXS204" s="78"/>
      <c r="DXT204" s="78"/>
      <c r="DXU204" s="78"/>
      <c r="DXV204" s="78"/>
      <c r="DXW204" s="78"/>
      <c r="DXX204" s="78"/>
      <c r="DXY204" s="78"/>
      <c r="DXZ204" s="78"/>
      <c r="DYA204" s="78"/>
      <c r="DYB204" s="78"/>
      <c r="DYC204" s="78"/>
      <c r="DYD204" s="78"/>
      <c r="DYE204" s="78"/>
      <c r="DYF204" s="78"/>
      <c r="DYG204" s="78"/>
      <c r="DYH204" s="78"/>
      <c r="DYI204" s="78"/>
      <c r="DYJ204" s="78"/>
      <c r="DYK204" s="78"/>
      <c r="DYL204" s="78"/>
      <c r="DYM204" s="78"/>
      <c r="DYN204" s="78"/>
      <c r="DYO204" s="78"/>
      <c r="DYP204" s="78"/>
      <c r="DYQ204" s="78"/>
      <c r="DYR204" s="78"/>
      <c r="DYS204" s="78"/>
      <c r="DYT204" s="78"/>
      <c r="DYU204" s="78"/>
      <c r="DYV204" s="78"/>
      <c r="DYW204" s="78"/>
      <c r="DYX204" s="78"/>
      <c r="DYY204" s="78"/>
      <c r="DYZ204" s="78"/>
      <c r="DZA204" s="78"/>
      <c r="DZB204" s="78"/>
      <c r="DZC204" s="78"/>
      <c r="DZD204" s="78"/>
      <c r="DZE204" s="78"/>
      <c r="DZF204" s="78"/>
      <c r="DZG204" s="78"/>
      <c r="DZH204" s="78"/>
      <c r="DZI204" s="78"/>
      <c r="DZJ204" s="78"/>
      <c r="DZK204" s="78"/>
      <c r="DZL204" s="78"/>
      <c r="DZM204" s="78"/>
      <c r="DZN204" s="78"/>
      <c r="DZO204" s="78"/>
      <c r="DZP204" s="78"/>
      <c r="DZQ204" s="78"/>
      <c r="DZR204" s="78"/>
      <c r="DZS204" s="78"/>
      <c r="DZT204" s="78"/>
      <c r="DZU204" s="78"/>
      <c r="DZV204" s="78"/>
      <c r="DZW204" s="78"/>
      <c r="DZX204" s="78"/>
      <c r="DZY204" s="78"/>
      <c r="DZZ204" s="78"/>
      <c r="EAA204" s="78"/>
      <c r="EAB204" s="78"/>
      <c r="EAC204" s="78"/>
      <c r="EAD204" s="78"/>
      <c r="EAE204" s="78"/>
      <c r="EAF204" s="78"/>
      <c r="EAG204" s="78"/>
      <c r="EAH204" s="78"/>
      <c r="EAI204" s="78"/>
      <c r="EAJ204" s="78"/>
      <c r="EAK204" s="78"/>
      <c r="EAL204" s="78"/>
      <c r="EAM204" s="78"/>
      <c r="EAN204" s="78"/>
      <c r="EAO204" s="78"/>
      <c r="EAP204" s="78"/>
      <c r="EAQ204" s="78"/>
      <c r="EAR204" s="78"/>
      <c r="EAS204" s="78"/>
      <c r="EAT204" s="78"/>
      <c r="EAU204" s="78"/>
      <c r="EAV204" s="78"/>
      <c r="EAW204" s="78"/>
      <c r="EAX204" s="78"/>
      <c r="EAY204" s="78"/>
      <c r="EAZ204" s="78"/>
      <c r="EBA204" s="78"/>
      <c r="EBB204" s="78"/>
      <c r="EBC204" s="78"/>
      <c r="EBD204" s="78"/>
      <c r="EBE204" s="78"/>
      <c r="EBF204" s="78"/>
      <c r="EBG204" s="78"/>
      <c r="EBH204" s="78"/>
      <c r="EBI204" s="78"/>
      <c r="EBJ204" s="78"/>
      <c r="EBK204" s="78"/>
      <c r="EBL204" s="78"/>
      <c r="EBM204" s="78"/>
      <c r="EBN204" s="78"/>
      <c r="EBO204" s="78"/>
      <c r="EBP204" s="78"/>
      <c r="EBQ204" s="78"/>
      <c r="EBR204" s="78"/>
      <c r="EBS204" s="78"/>
      <c r="EBT204" s="78"/>
      <c r="EBU204" s="78"/>
      <c r="EBV204" s="78"/>
      <c r="EBW204" s="78"/>
      <c r="EBX204" s="78"/>
      <c r="EBY204" s="78"/>
      <c r="EBZ204" s="78"/>
      <c r="ECA204" s="78"/>
      <c r="ECB204" s="78"/>
      <c r="ECC204" s="78"/>
      <c r="ECD204" s="78"/>
      <c r="ECE204" s="78"/>
      <c r="ECF204" s="78"/>
      <c r="ECG204" s="78"/>
      <c r="ECH204" s="78"/>
      <c r="ECI204" s="78"/>
      <c r="ECJ204" s="78"/>
      <c r="ECK204" s="78"/>
      <c r="ECL204" s="78"/>
      <c r="ECM204" s="78"/>
      <c r="ECN204" s="78"/>
      <c r="ECO204" s="78"/>
      <c r="ECP204" s="78"/>
      <c r="ECQ204" s="78"/>
      <c r="ECR204" s="78"/>
      <c r="ECS204" s="78"/>
      <c r="ECT204" s="78"/>
      <c r="ECU204" s="78"/>
      <c r="ECV204" s="78"/>
      <c r="ECW204" s="78"/>
      <c r="ECX204" s="78"/>
      <c r="ECY204" s="78"/>
      <c r="ECZ204" s="78"/>
      <c r="EDA204" s="78"/>
      <c r="EDB204" s="78"/>
      <c r="EDC204" s="78"/>
      <c r="EDD204" s="78"/>
      <c r="EDE204" s="78"/>
      <c r="EDF204" s="78"/>
      <c r="EDG204" s="78"/>
      <c r="EDH204" s="78"/>
      <c r="EDI204" s="78"/>
      <c r="EDJ204" s="78"/>
      <c r="EDK204" s="78"/>
      <c r="EDL204" s="78"/>
      <c r="EDM204" s="78"/>
      <c r="EDN204" s="78"/>
      <c r="EDO204" s="78"/>
      <c r="EDP204" s="78"/>
      <c r="EDQ204" s="78"/>
      <c r="EDR204" s="78"/>
      <c r="EDS204" s="78"/>
      <c r="EDT204" s="78"/>
      <c r="EDU204" s="78"/>
      <c r="EDV204" s="78"/>
      <c r="EDW204" s="78"/>
      <c r="EDX204" s="78"/>
      <c r="EDY204" s="78"/>
      <c r="EDZ204" s="78"/>
      <c r="EEA204" s="78"/>
      <c r="EEB204" s="78"/>
      <c r="EEC204" s="78"/>
      <c r="EED204" s="78"/>
      <c r="EEE204" s="78"/>
      <c r="EEF204" s="78"/>
      <c r="EEG204" s="78"/>
      <c r="EEH204" s="78"/>
      <c r="EEI204" s="78"/>
      <c r="EEJ204" s="78"/>
      <c r="EEK204" s="78"/>
      <c r="EEL204" s="78"/>
      <c r="EEM204" s="78"/>
      <c r="EEN204" s="78"/>
      <c r="EEO204" s="78"/>
      <c r="EEP204" s="78"/>
      <c r="EEQ204" s="78"/>
      <c r="EER204" s="78"/>
      <c r="EES204" s="78"/>
      <c r="EET204" s="78"/>
      <c r="EEU204" s="78"/>
      <c r="EEV204" s="78"/>
      <c r="EEW204" s="78"/>
      <c r="EEX204" s="78"/>
      <c r="EEY204" s="78"/>
      <c r="EEZ204" s="78"/>
      <c r="EFA204" s="78"/>
      <c r="EFB204" s="78"/>
      <c r="EFC204" s="78"/>
      <c r="EFD204" s="78"/>
      <c r="EFE204" s="78"/>
      <c r="EFF204" s="78"/>
      <c r="EFG204" s="78"/>
      <c r="EFH204" s="78"/>
      <c r="EFI204" s="78"/>
      <c r="EFJ204" s="78"/>
      <c r="EFK204" s="78"/>
      <c r="EFL204" s="78"/>
      <c r="EFM204" s="78"/>
      <c r="EFN204" s="78"/>
      <c r="EFO204" s="78"/>
      <c r="EFP204" s="78"/>
      <c r="EFQ204" s="78"/>
      <c r="EFR204" s="78"/>
      <c r="EFS204" s="78"/>
      <c r="EFT204" s="78"/>
      <c r="EFU204" s="78"/>
      <c r="EFV204" s="78"/>
      <c r="EFW204" s="78"/>
      <c r="EFX204" s="78"/>
      <c r="EFY204" s="78"/>
      <c r="EFZ204" s="78"/>
      <c r="EGA204" s="78"/>
      <c r="EGB204" s="78"/>
      <c r="EGC204" s="78"/>
      <c r="EGD204" s="78"/>
      <c r="EGE204" s="78"/>
      <c r="EGF204" s="78"/>
      <c r="EGG204" s="78"/>
      <c r="EGH204" s="78"/>
      <c r="EGI204" s="78"/>
      <c r="EGJ204" s="78"/>
      <c r="EGK204" s="78"/>
      <c r="EGL204" s="78"/>
      <c r="EGM204" s="78"/>
      <c r="EGN204" s="78"/>
      <c r="EGO204" s="78"/>
      <c r="EGP204" s="78"/>
      <c r="EGQ204" s="78"/>
      <c r="EGR204" s="78"/>
      <c r="EGS204" s="78"/>
      <c r="EGT204" s="78"/>
      <c r="EGU204" s="78"/>
      <c r="EGV204" s="78"/>
      <c r="EGW204" s="78"/>
      <c r="EGX204" s="78"/>
      <c r="EGY204" s="78"/>
      <c r="EGZ204" s="78"/>
      <c r="EHA204" s="78"/>
      <c r="EHB204" s="78"/>
      <c r="EHC204" s="78"/>
      <c r="EHD204" s="78"/>
      <c r="EHE204" s="78"/>
      <c r="EHF204" s="78"/>
      <c r="EHG204" s="78"/>
      <c r="EHH204" s="78"/>
      <c r="EHI204" s="78"/>
      <c r="EHJ204" s="78"/>
      <c r="EHK204" s="78"/>
      <c r="EHL204" s="78"/>
      <c r="EHM204" s="78"/>
      <c r="EHN204" s="78"/>
      <c r="EHO204" s="78"/>
      <c r="EHP204" s="78"/>
      <c r="EHQ204" s="78"/>
      <c r="EHR204" s="78"/>
      <c r="EHS204" s="78"/>
      <c r="EHT204" s="78"/>
      <c r="EHU204" s="78"/>
      <c r="EHV204" s="78"/>
      <c r="EHW204" s="78"/>
      <c r="EHX204" s="78"/>
      <c r="EHY204" s="78"/>
      <c r="EHZ204" s="78"/>
      <c r="EIA204" s="78"/>
      <c r="EIB204" s="78"/>
      <c r="EIC204" s="78"/>
      <c r="EID204" s="78"/>
      <c r="EIE204" s="78"/>
      <c r="EIF204" s="78"/>
      <c r="EIG204" s="78"/>
      <c r="EIH204" s="78"/>
      <c r="EII204" s="78"/>
      <c r="EIJ204" s="78"/>
      <c r="EIK204" s="78"/>
      <c r="EIL204" s="78"/>
      <c r="EIM204" s="78"/>
      <c r="EIN204" s="78"/>
      <c r="EIO204" s="78"/>
      <c r="EIP204" s="78"/>
      <c r="EIQ204" s="78"/>
      <c r="EIR204" s="78"/>
      <c r="EIS204" s="78"/>
      <c r="EIT204" s="78"/>
      <c r="EIU204" s="78"/>
      <c r="EIV204" s="78"/>
      <c r="EIW204" s="78"/>
      <c r="EIX204" s="78"/>
      <c r="EIY204" s="78"/>
      <c r="EIZ204" s="78"/>
      <c r="EJA204" s="78"/>
      <c r="EJB204" s="78"/>
      <c r="EJC204" s="78"/>
      <c r="EJD204" s="78"/>
      <c r="EJE204" s="78"/>
      <c r="EJF204" s="78"/>
      <c r="EJG204" s="78"/>
      <c r="EJH204" s="78"/>
      <c r="EJI204" s="78"/>
      <c r="EJJ204" s="78"/>
      <c r="EJK204" s="78"/>
      <c r="EJL204" s="78"/>
      <c r="EJM204" s="78"/>
      <c r="EJN204" s="78"/>
      <c r="EJO204" s="78"/>
      <c r="EJP204" s="78"/>
      <c r="EJQ204" s="78"/>
      <c r="EJR204" s="78"/>
      <c r="EJS204" s="78"/>
      <c r="EJT204" s="78"/>
      <c r="EJU204" s="78"/>
      <c r="EJV204" s="78"/>
      <c r="EJW204" s="78"/>
      <c r="EJX204" s="78"/>
      <c r="EJY204" s="78"/>
      <c r="EJZ204" s="78"/>
      <c r="EKA204" s="78"/>
      <c r="EKB204" s="78"/>
      <c r="EKC204" s="78"/>
      <c r="EKD204" s="78"/>
      <c r="EKE204" s="78"/>
      <c r="EKF204" s="78"/>
      <c r="EKG204" s="78"/>
      <c r="EKH204" s="78"/>
      <c r="EKI204" s="78"/>
      <c r="EKJ204" s="78"/>
      <c r="EKK204" s="78"/>
      <c r="EKL204" s="78"/>
      <c r="EKM204" s="78"/>
      <c r="EKN204" s="78"/>
      <c r="EKO204" s="78"/>
      <c r="EKP204" s="78"/>
      <c r="EKQ204" s="78"/>
      <c r="EKR204" s="78"/>
      <c r="EKS204" s="78"/>
      <c r="EKT204" s="78"/>
      <c r="EKU204" s="78"/>
      <c r="EKV204" s="78"/>
      <c r="EKW204" s="78"/>
      <c r="EKX204" s="78"/>
      <c r="EKY204" s="78"/>
      <c r="EKZ204" s="78"/>
      <c r="ELA204" s="78"/>
      <c r="ELB204" s="78"/>
      <c r="ELC204" s="78"/>
      <c r="ELD204" s="78"/>
      <c r="ELE204" s="78"/>
      <c r="ELF204" s="78"/>
      <c r="ELG204" s="78"/>
      <c r="ELH204" s="78"/>
      <c r="ELI204" s="78"/>
      <c r="ELJ204" s="78"/>
      <c r="ELK204" s="78"/>
      <c r="ELL204" s="78"/>
      <c r="ELM204" s="78"/>
      <c r="ELN204" s="78"/>
      <c r="ELO204" s="78"/>
      <c r="ELP204" s="78"/>
      <c r="ELQ204" s="78"/>
      <c r="ELR204" s="78"/>
      <c r="ELS204" s="78"/>
      <c r="ELT204" s="78"/>
      <c r="ELU204" s="78"/>
      <c r="ELV204" s="78"/>
      <c r="ELW204" s="78"/>
      <c r="ELX204" s="78"/>
      <c r="ELY204" s="78"/>
      <c r="ELZ204" s="78"/>
      <c r="EMA204" s="78"/>
      <c r="EMB204" s="78"/>
      <c r="EMC204" s="78"/>
      <c r="EMD204" s="78"/>
      <c r="EME204" s="78"/>
      <c r="EMF204" s="78"/>
      <c r="EMG204" s="78"/>
      <c r="EMH204" s="78"/>
      <c r="EMI204" s="78"/>
      <c r="EMJ204" s="78"/>
      <c r="EMK204" s="78"/>
      <c r="EML204" s="78"/>
      <c r="EMM204" s="78"/>
      <c r="EMN204" s="78"/>
      <c r="EMO204" s="78"/>
      <c r="EMP204" s="78"/>
      <c r="EMQ204" s="78"/>
      <c r="EMR204" s="78"/>
      <c r="EMS204" s="78"/>
      <c r="EMT204" s="78"/>
      <c r="EMU204" s="78"/>
      <c r="EMV204" s="78"/>
      <c r="EMW204" s="78"/>
      <c r="EMX204" s="78"/>
      <c r="EMY204" s="78"/>
      <c r="EMZ204" s="78"/>
      <c r="ENA204" s="78"/>
      <c r="ENB204" s="78"/>
      <c r="ENC204" s="78"/>
      <c r="END204" s="78"/>
      <c r="ENE204" s="78"/>
      <c r="ENF204" s="78"/>
      <c r="ENG204" s="78"/>
      <c r="ENH204" s="78"/>
      <c r="ENI204" s="78"/>
      <c r="ENJ204" s="78"/>
      <c r="ENK204" s="78"/>
      <c r="ENL204" s="78"/>
      <c r="ENM204" s="78"/>
      <c r="ENN204" s="78"/>
      <c r="ENO204" s="78"/>
      <c r="ENP204" s="78"/>
      <c r="ENQ204" s="78"/>
      <c r="ENR204" s="78"/>
      <c r="ENS204" s="78"/>
      <c r="ENT204" s="78"/>
      <c r="ENU204" s="78"/>
      <c r="ENV204" s="78"/>
      <c r="ENW204" s="78"/>
      <c r="ENX204" s="78"/>
      <c r="ENY204" s="78"/>
      <c r="ENZ204" s="78"/>
      <c r="EOA204" s="78"/>
      <c r="EOB204" s="78"/>
      <c r="EOC204" s="78"/>
      <c r="EOD204" s="78"/>
      <c r="EOE204" s="78"/>
      <c r="EOF204" s="78"/>
      <c r="EOG204" s="78"/>
      <c r="EOH204" s="78"/>
      <c r="EOI204" s="78"/>
      <c r="EOJ204" s="78"/>
      <c r="EOK204" s="78"/>
      <c r="EOL204" s="78"/>
      <c r="EOM204" s="78"/>
      <c r="EON204" s="78"/>
      <c r="EOO204" s="78"/>
      <c r="EOP204" s="78"/>
      <c r="EOQ204" s="78"/>
      <c r="EOR204" s="78"/>
      <c r="EOS204" s="78"/>
      <c r="EOT204" s="78"/>
      <c r="EOU204" s="78"/>
      <c r="EOV204" s="78"/>
      <c r="EOW204" s="78"/>
      <c r="EOX204" s="78"/>
      <c r="EOY204" s="78"/>
      <c r="EOZ204" s="78"/>
      <c r="EPA204" s="78"/>
      <c r="EPB204" s="78"/>
      <c r="EPC204" s="78"/>
      <c r="EPD204" s="78"/>
      <c r="EPE204" s="78"/>
      <c r="EPF204" s="78"/>
      <c r="EPG204" s="78"/>
      <c r="EPH204" s="78"/>
      <c r="EPI204" s="78"/>
      <c r="EPJ204" s="78"/>
      <c r="EPK204" s="78"/>
      <c r="EPL204" s="78"/>
      <c r="EPM204" s="78"/>
      <c r="EPN204" s="78"/>
      <c r="EPO204" s="78"/>
      <c r="EPP204" s="78"/>
      <c r="EPQ204" s="78"/>
      <c r="EPR204" s="78"/>
      <c r="EPS204" s="78"/>
      <c r="EPT204" s="78"/>
      <c r="EPU204" s="78"/>
      <c r="EPV204" s="78"/>
      <c r="EPW204" s="78"/>
      <c r="EPX204" s="78"/>
      <c r="EPY204" s="78"/>
      <c r="EPZ204" s="78"/>
      <c r="EQA204" s="78"/>
      <c r="EQB204" s="78"/>
      <c r="EQC204" s="78"/>
      <c r="EQD204" s="78"/>
      <c r="EQE204" s="78"/>
      <c r="EQF204" s="78"/>
      <c r="EQG204" s="78"/>
      <c r="EQH204" s="78"/>
      <c r="EQI204" s="78"/>
      <c r="EQJ204" s="78"/>
      <c r="EQK204" s="78"/>
      <c r="EQL204" s="78"/>
      <c r="EQM204" s="78"/>
      <c r="EQN204" s="78"/>
      <c r="EQO204" s="78"/>
      <c r="EQP204" s="78"/>
      <c r="EQQ204" s="78"/>
      <c r="EQR204" s="78"/>
      <c r="EQS204" s="78"/>
      <c r="EQT204" s="78"/>
      <c r="EQU204" s="78"/>
      <c r="EQV204" s="78"/>
      <c r="EQW204" s="78"/>
      <c r="EQX204" s="78"/>
      <c r="EQY204" s="78"/>
      <c r="EQZ204" s="78"/>
      <c r="ERA204" s="78"/>
      <c r="ERB204" s="78"/>
      <c r="ERC204" s="78"/>
      <c r="ERD204" s="78"/>
      <c r="ERE204" s="78"/>
      <c r="ERF204" s="78"/>
      <c r="ERG204" s="78"/>
      <c r="ERH204" s="78"/>
      <c r="ERI204" s="78"/>
      <c r="ERJ204" s="78"/>
      <c r="ERK204" s="78"/>
      <c r="ERL204" s="78"/>
      <c r="ERM204" s="78"/>
      <c r="ERN204" s="78"/>
      <c r="ERO204" s="78"/>
      <c r="ERP204" s="78"/>
      <c r="ERQ204" s="78"/>
      <c r="ERR204" s="78"/>
      <c r="ERS204" s="78"/>
      <c r="ERT204" s="78"/>
      <c r="ERU204" s="78"/>
      <c r="ERV204" s="78"/>
      <c r="ERW204" s="78"/>
      <c r="ERX204" s="78"/>
      <c r="ERY204" s="78"/>
      <c r="ERZ204" s="78"/>
      <c r="ESA204" s="78"/>
      <c r="ESB204" s="78"/>
      <c r="ESC204" s="78"/>
      <c r="ESD204" s="78"/>
      <c r="ESE204" s="78"/>
      <c r="ESF204" s="78"/>
      <c r="ESG204" s="78"/>
      <c r="ESH204" s="78"/>
      <c r="ESI204" s="78"/>
      <c r="ESJ204" s="78"/>
      <c r="ESK204" s="78"/>
      <c r="ESL204" s="78"/>
      <c r="ESM204" s="78"/>
      <c r="ESN204" s="78"/>
      <c r="ESO204" s="78"/>
      <c r="ESP204" s="78"/>
      <c r="ESQ204" s="78"/>
      <c r="ESR204" s="78"/>
      <c r="ESS204" s="78"/>
      <c r="EST204" s="78"/>
      <c r="ESU204" s="78"/>
      <c r="ESV204" s="78"/>
      <c r="ESW204" s="78"/>
      <c r="ESX204" s="78"/>
      <c r="ESY204" s="78"/>
      <c r="ESZ204" s="78"/>
      <c r="ETA204" s="78"/>
      <c r="ETB204" s="78"/>
      <c r="ETC204" s="78"/>
      <c r="ETD204" s="78"/>
      <c r="ETE204" s="78"/>
      <c r="ETF204" s="78"/>
      <c r="ETG204" s="78"/>
      <c r="ETH204" s="78"/>
      <c r="ETI204" s="78"/>
      <c r="ETJ204" s="78"/>
      <c r="ETK204" s="78"/>
      <c r="ETL204" s="78"/>
      <c r="ETM204" s="78"/>
      <c r="ETN204" s="78"/>
      <c r="ETO204" s="78"/>
      <c r="ETP204" s="78"/>
      <c r="ETQ204" s="78"/>
      <c r="ETR204" s="78"/>
      <c r="ETS204" s="78"/>
      <c r="ETT204" s="78"/>
      <c r="ETU204" s="78"/>
      <c r="ETV204" s="78"/>
      <c r="ETW204" s="78"/>
      <c r="ETX204" s="78"/>
      <c r="ETY204" s="78"/>
      <c r="ETZ204" s="78"/>
      <c r="EUA204" s="78"/>
      <c r="EUB204" s="78"/>
      <c r="EUC204" s="78"/>
      <c r="EUD204" s="78"/>
      <c r="EUE204" s="78"/>
      <c r="EUF204" s="78"/>
      <c r="EUG204" s="78"/>
      <c r="EUH204" s="78"/>
      <c r="EUI204" s="78"/>
      <c r="EUJ204" s="78"/>
      <c r="EUK204" s="78"/>
      <c r="EUL204" s="78"/>
      <c r="EUM204" s="78"/>
      <c r="EUN204" s="78"/>
      <c r="EUO204" s="78"/>
      <c r="EUP204" s="78"/>
      <c r="EUQ204" s="78"/>
      <c r="EUR204" s="78"/>
      <c r="EUS204" s="78"/>
      <c r="EUT204" s="78"/>
      <c r="EUU204" s="78"/>
      <c r="EUV204" s="78"/>
      <c r="EUW204" s="78"/>
      <c r="EUX204" s="78"/>
      <c r="EUY204" s="78"/>
      <c r="EUZ204" s="78"/>
      <c r="EVA204" s="78"/>
      <c r="EVB204" s="78"/>
      <c r="EVC204" s="78"/>
      <c r="EVD204" s="78"/>
      <c r="EVE204" s="78"/>
      <c r="EVF204" s="78"/>
      <c r="EVG204" s="78"/>
      <c r="EVH204" s="78"/>
      <c r="EVI204" s="78"/>
      <c r="EVJ204" s="78"/>
      <c r="EVK204" s="78"/>
      <c r="EVL204" s="78"/>
      <c r="EVM204" s="78"/>
      <c r="EVN204" s="78"/>
      <c r="EVO204" s="78"/>
      <c r="EVP204" s="78"/>
      <c r="EVQ204" s="78"/>
      <c r="EVR204" s="78"/>
      <c r="EVS204" s="78"/>
      <c r="EVT204" s="78"/>
      <c r="EVU204" s="78"/>
      <c r="EVV204" s="78"/>
      <c r="EVW204" s="78"/>
      <c r="EVX204" s="78"/>
      <c r="EVY204" s="78"/>
      <c r="EVZ204" s="78"/>
      <c r="EWA204" s="78"/>
      <c r="EWB204" s="78"/>
      <c r="EWC204" s="78"/>
      <c r="EWD204" s="78"/>
      <c r="EWE204" s="78"/>
      <c r="EWF204" s="78"/>
      <c r="EWG204" s="78"/>
      <c r="EWH204" s="78"/>
      <c r="EWI204" s="78"/>
      <c r="EWJ204" s="78"/>
      <c r="EWK204" s="78"/>
      <c r="EWL204" s="78"/>
      <c r="EWM204" s="78"/>
      <c r="EWN204" s="78"/>
      <c r="EWO204" s="78"/>
      <c r="EWP204" s="78"/>
      <c r="EWQ204" s="78"/>
      <c r="EWR204" s="78"/>
      <c r="EWS204" s="78"/>
      <c r="EWT204" s="78"/>
      <c r="EWU204" s="78"/>
      <c r="EWV204" s="78"/>
      <c r="EWW204" s="78"/>
      <c r="EWX204" s="78"/>
      <c r="EWY204" s="78"/>
      <c r="EWZ204" s="78"/>
      <c r="EXA204" s="78"/>
      <c r="EXB204" s="78"/>
      <c r="EXC204" s="78"/>
      <c r="EXD204" s="78"/>
      <c r="EXE204" s="78"/>
      <c r="EXF204" s="78"/>
      <c r="EXG204" s="78"/>
      <c r="EXH204" s="78"/>
      <c r="EXI204" s="78"/>
      <c r="EXJ204" s="78"/>
      <c r="EXK204" s="78"/>
      <c r="EXL204" s="78"/>
      <c r="EXM204" s="78"/>
      <c r="EXN204" s="78"/>
      <c r="EXO204" s="78"/>
      <c r="EXP204" s="78"/>
      <c r="EXQ204" s="78"/>
      <c r="EXR204" s="78"/>
      <c r="EXS204" s="78"/>
      <c r="EXT204" s="78"/>
      <c r="EXU204" s="78"/>
      <c r="EXV204" s="78"/>
      <c r="EXW204" s="78"/>
      <c r="EXX204" s="78"/>
      <c r="EXY204" s="78"/>
      <c r="EXZ204" s="78"/>
      <c r="EYA204" s="78"/>
      <c r="EYB204" s="78"/>
      <c r="EYC204" s="78"/>
      <c r="EYD204" s="78"/>
      <c r="EYE204" s="78"/>
      <c r="EYF204" s="78"/>
      <c r="EYG204" s="78"/>
      <c r="EYH204" s="78"/>
      <c r="EYI204" s="78"/>
      <c r="EYJ204" s="78"/>
      <c r="EYK204" s="78"/>
      <c r="EYL204" s="78"/>
      <c r="EYM204" s="78"/>
      <c r="EYN204" s="78"/>
      <c r="EYO204" s="78"/>
      <c r="EYP204" s="78"/>
      <c r="EYQ204" s="78"/>
      <c r="EYR204" s="78"/>
      <c r="EYS204" s="78"/>
      <c r="EYT204" s="78"/>
      <c r="EYU204" s="78"/>
      <c r="EYV204" s="78"/>
      <c r="EYW204" s="78"/>
      <c r="EYX204" s="78"/>
      <c r="EYY204" s="78"/>
      <c r="EYZ204" s="78"/>
      <c r="EZA204" s="78"/>
      <c r="EZB204" s="78"/>
      <c r="EZC204" s="78"/>
      <c r="EZD204" s="78"/>
      <c r="EZE204" s="78"/>
      <c r="EZF204" s="78"/>
      <c r="EZG204" s="78"/>
      <c r="EZH204" s="78"/>
      <c r="EZI204" s="78"/>
      <c r="EZJ204" s="78"/>
      <c r="EZK204" s="78"/>
      <c r="EZL204" s="78"/>
      <c r="EZM204" s="78"/>
      <c r="EZN204" s="78"/>
      <c r="EZO204" s="78"/>
      <c r="EZP204" s="78"/>
      <c r="EZQ204" s="78"/>
      <c r="EZR204" s="78"/>
      <c r="EZS204" s="78"/>
      <c r="EZT204" s="78"/>
      <c r="EZU204" s="78"/>
      <c r="EZV204" s="78"/>
      <c r="EZW204" s="78"/>
      <c r="EZX204" s="78"/>
      <c r="EZY204" s="78"/>
      <c r="EZZ204" s="78"/>
      <c r="FAA204" s="78"/>
      <c r="FAB204" s="78"/>
      <c r="FAC204" s="78"/>
      <c r="FAD204" s="78"/>
      <c r="FAE204" s="78"/>
      <c r="FAF204" s="78"/>
      <c r="FAG204" s="78"/>
      <c r="FAH204" s="78"/>
      <c r="FAI204" s="78"/>
      <c r="FAJ204" s="78"/>
      <c r="FAK204" s="78"/>
      <c r="FAL204" s="78"/>
      <c r="FAM204" s="78"/>
      <c r="FAN204" s="78"/>
      <c r="FAO204" s="78"/>
      <c r="FAP204" s="78"/>
      <c r="FAQ204" s="78"/>
      <c r="FAR204" s="78"/>
      <c r="FAS204" s="78"/>
      <c r="FAT204" s="78"/>
      <c r="FAU204" s="78"/>
      <c r="FAV204" s="78"/>
      <c r="FAW204" s="78"/>
      <c r="FAX204" s="78"/>
      <c r="FAY204" s="78"/>
      <c r="FAZ204" s="78"/>
      <c r="FBA204" s="78"/>
      <c r="FBB204" s="78"/>
      <c r="FBC204" s="78"/>
      <c r="FBD204" s="78"/>
      <c r="FBE204" s="78"/>
      <c r="FBF204" s="78"/>
      <c r="FBG204" s="78"/>
      <c r="FBH204" s="78"/>
      <c r="FBI204" s="78"/>
      <c r="FBJ204" s="78"/>
      <c r="FBK204" s="78"/>
      <c r="FBL204" s="78"/>
      <c r="FBM204" s="78"/>
      <c r="FBN204" s="78"/>
      <c r="FBO204" s="78"/>
      <c r="FBP204" s="78"/>
      <c r="FBQ204" s="78"/>
      <c r="FBR204" s="78"/>
      <c r="FBS204" s="78"/>
      <c r="FBT204" s="78"/>
      <c r="FBU204" s="78"/>
      <c r="FBV204" s="78"/>
      <c r="FBW204" s="78"/>
      <c r="FBX204" s="78"/>
      <c r="FBY204" s="78"/>
      <c r="FBZ204" s="78"/>
      <c r="FCA204" s="78"/>
      <c r="FCB204" s="78"/>
      <c r="FCC204" s="78"/>
      <c r="FCD204" s="78"/>
      <c r="FCE204" s="78"/>
      <c r="FCF204" s="78"/>
      <c r="FCG204" s="78"/>
      <c r="FCH204" s="78"/>
      <c r="FCI204" s="78"/>
      <c r="FCJ204" s="78"/>
      <c r="FCK204" s="78"/>
      <c r="FCL204" s="78"/>
      <c r="FCM204" s="78"/>
      <c r="FCN204" s="78"/>
      <c r="FCO204" s="78"/>
      <c r="FCP204" s="78"/>
      <c r="FCQ204" s="78"/>
      <c r="FCR204" s="78"/>
      <c r="FCS204" s="78"/>
      <c r="FCT204" s="78"/>
      <c r="FCU204" s="78"/>
      <c r="FCV204" s="78"/>
      <c r="FCW204" s="78"/>
      <c r="FCX204" s="78"/>
      <c r="FCY204" s="78"/>
      <c r="FCZ204" s="78"/>
      <c r="FDA204" s="78"/>
      <c r="FDB204" s="78"/>
      <c r="FDC204" s="78"/>
      <c r="FDD204" s="78"/>
      <c r="FDE204" s="78"/>
      <c r="FDF204" s="78"/>
      <c r="FDG204" s="78"/>
      <c r="FDH204" s="78"/>
      <c r="FDI204" s="78"/>
      <c r="FDJ204" s="78"/>
      <c r="FDK204" s="78"/>
      <c r="FDL204" s="78"/>
      <c r="FDM204" s="78"/>
      <c r="FDN204" s="78"/>
      <c r="FDO204" s="78"/>
      <c r="FDP204" s="78"/>
      <c r="FDQ204" s="78"/>
      <c r="FDR204" s="78"/>
      <c r="FDS204" s="78"/>
      <c r="FDT204" s="78"/>
      <c r="FDU204" s="78"/>
      <c r="FDV204" s="78"/>
      <c r="FDW204" s="78"/>
      <c r="FDX204" s="78"/>
      <c r="FDY204" s="78"/>
      <c r="FDZ204" s="78"/>
      <c r="FEA204" s="78"/>
      <c r="FEB204" s="78"/>
      <c r="FEC204" s="78"/>
      <c r="FED204" s="78"/>
      <c r="FEE204" s="78"/>
      <c r="FEF204" s="78"/>
      <c r="FEG204" s="78"/>
      <c r="FEH204" s="78"/>
      <c r="FEI204" s="78"/>
      <c r="FEJ204" s="78"/>
      <c r="FEK204" s="78"/>
      <c r="FEL204" s="78"/>
      <c r="FEM204" s="78"/>
      <c r="FEN204" s="78"/>
      <c r="FEO204" s="78"/>
      <c r="FEP204" s="78"/>
      <c r="FEQ204" s="78"/>
      <c r="FER204" s="78"/>
      <c r="FES204" s="78"/>
      <c r="FET204" s="78"/>
      <c r="FEU204" s="78"/>
      <c r="FEV204" s="78"/>
      <c r="FEW204" s="78"/>
      <c r="FEX204" s="78"/>
      <c r="FEY204" s="78"/>
      <c r="FEZ204" s="78"/>
      <c r="FFA204" s="78"/>
      <c r="FFB204" s="78"/>
      <c r="FFC204" s="78"/>
      <c r="FFD204" s="78"/>
      <c r="FFE204" s="78"/>
      <c r="FFF204" s="78"/>
      <c r="FFG204" s="78"/>
      <c r="FFH204" s="78"/>
      <c r="FFI204" s="78"/>
      <c r="FFJ204" s="78"/>
      <c r="FFK204" s="78"/>
      <c r="FFL204" s="78"/>
      <c r="FFM204" s="78"/>
      <c r="FFN204" s="78"/>
      <c r="FFO204" s="78"/>
      <c r="FFP204" s="78"/>
      <c r="FFQ204" s="78"/>
      <c r="FFR204" s="78"/>
      <c r="FFS204" s="78"/>
      <c r="FFT204" s="78"/>
      <c r="FFU204" s="78"/>
      <c r="FFV204" s="78"/>
      <c r="FFW204" s="78"/>
      <c r="FFX204" s="78"/>
      <c r="FFY204" s="78"/>
      <c r="FFZ204" s="78"/>
      <c r="FGA204" s="78"/>
      <c r="FGB204" s="78"/>
      <c r="FGC204" s="78"/>
      <c r="FGD204" s="78"/>
      <c r="FGE204" s="78"/>
      <c r="FGF204" s="78"/>
      <c r="FGG204" s="78"/>
      <c r="FGH204" s="78"/>
      <c r="FGI204" s="78"/>
      <c r="FGJ204" s="78"/>
      <c r="FGK204" s="78"/>
      <c r="FGL204" s="78"/>
      <c r="FGM204" s="78"/>
      <c r="FGN204" s="78"/>
      <c r="FGO204" s="78"/>
      <c r="FGP204" s="78"/>
      <c r="FGQ204" s="78"/>
      <c r="FGR204" s="78"/>
      <c r="FGS204" s="78"/>
      <c r="FGT204" s="78"/>
      <c r="FGU204" s="78"/>
      <c r="FGV204" s="78"/>
      <c r="FGW204" s="78"/>
      <c r="FGX204" s="78"/>
      <c r="FGY204" s="78"/>
      <c r="FGZ204" s="78"/>
      <c r="FHA204" s="78"/>
      <c r="FHB204" s="78"/>
      <c r="FHC204" s="78"/>
      <c r="FHD204" s="78"/>
      <c r="FHE204" s="78"/>
      <c r="FHF204" s="78"/>
      <c r="FHG204" s="78"/>
      <c r="FHH204" s="78"/>
      <c r="FHI204" s="78"/>
      <c r="FHJ204" s="78"/>
      <c r="FHK204" s="78"/>
      <c r="FHL204" s="78"/>
      <c r="FHM204" s="78"/>
      <c r="FHN204" s="78"/>
      <c r="FHO204" s="78"/>
      <c r="FHP204" s="78"/>
      <c r="FHQ204" s="78"/>
      <c r="FHR204" s="78"/>
      <c r="FHS204" s="78"/>
      <c r="FHT204" s="78"/>
      <c r="FHU204" s="78"/>
      <c r="FHV204" s="78"/>
      <c r="FHW204" s="78"/>
      <c r="FHX204" s="78"/>
      <c r="FHY204" s="78"/>
      <c r="FHZ204" s="78"/>
      <c r="FIA204" s="78"/>
      <c r="FIB204" s="78"/>
      <c r="FIC204" s="78"/>
      <c r="FID204" s="78"/>
      <c r="FIE204" s="78"/>
      <c r="FIF204" s="78"/>
      <c r="FIG204" s="78"/>
      <c r="FIH204" s="78"/>
      <c r="FII204" s="78"/>
      <c r="FIJ204" s="78"/>
      <c r="FIK204" s="78"/>
      <c r="FIL204" s="78"/>
      <c r="FIM204" s="78"/>
      <c r="FIN204" s="78"/>
      <c r="FIO204" s="78"/>
      <c r="FIP204" s="78"/>
      <c r="FIQ204" s="78"/>
      <c r="FIR204" s="78"/>
      <c r="FIS204" s="78"/>
      <c r="FIT204" s="78"/>
      <c r="FIU204" s="78"/>
      <c r="FIV204" s="78"/>
      <c r="FIW204" s="78"/>
      <c r="FIX204" s="78"/>
      <c r="FIY204" s="78"/>
      <c r="FIZ204" s="78"/>
      <c r="FJA204" s="78"/>
      <c r="FJB204" s="78"/>
      <c r="FJC204" s="78"/>
      <c r="FJD204" s="78"/>
      <c r="FJE204" s="78"/>
      <c r="FJF204" s="78"/>
      <c r="FJG204" s="78"/>
      <c r="FJH204" s="78"/>
      <c r="FJI204" s="78"/>
      <c r="FJJ204" s="78"/>
      <c r="FJK204" s="78"/>
      <c r="FJL204" s="78"/>
      <c r="FJM204" s="78"/>
      <c r="FJN204" s="78"/>
      <c r="FJO204" s="78"/>
      <c r="FJP204" s="78"/>
      <c r="FJQ204" s="78"/>
      <c r="FJR204" s="78"/>
      <c r="FJS204" s="78"/>
      <c r="FJT204" s="78"/>
      <c r="FJU204" s="78"/>
      <c r="FJV204" s="78"/>
      <c r="FJW204" s="78"/>
      <c r="FJX204" s="78"/>
      <c r="FJY204" s="78"/>
      <c r="FJZ204" s="78"/>
      <c r="FKA204" s="78"/>
      <c r="FKB204" s="78"/>
      <c r="FKC204" s="78"/>
      <c r="FKD204" s="78"/>
      <c r="FKE204" s="78"/>
      <c r="FKF204" s="78"/>
      <c r="FKG204" s="78"/>
      <c r="FKH204" s="78"/>
      <c r="FKI204" s="78"/>
      <c r="FKJ204" s="78"/>
      <c r="FKK204" s="78"/>
      <c r="FKL204" s="78"/>
      <c r="FKM204" s="78"/>
      <c r="FKN204" s="78"/>
      <c r="FKO204" s="78"/>
      <c r="FKP204" s="78"/>
      <c r="FKQ204" s="78"/>
      <c r="FKR204" s="78"/>
      <c r="FKS204" s="78"/>
      <c r="FKT204" s="78"/>
      <c r="FKU204" s="78"/>
      <c r="FKV204" s="78"/>
      <c r="FKW204" s="78"/>
      <c r="FKX204" s="78"/>
      <c r="FKY204" s="78"/>
      <c r="FKZ204" s="78"/>
      <c r="FLA204" s="78"/>
      <c r="FLB204" s="78"/>
      <c r="FLC204" s="78"/>
      <c r="FLD204" s="78"/>
      <c r="FLE204" s="78"/>
      <c r="FLF204" s="78"/>
      <c r="FLG204" s="78"/>
      <c r="FLH204" s="78"/>
      <c r="FLI204" s="78"/>
      <c r="FLJ204" s="78"/>
      <c r="FLK204" s="78"/>
      <c r="FLL204" s="78"/>
      <c r="FLM204" s="78"/>
      <c r="FLN204" s="78"/>
      <c r="FLO204" s="78"/>
      <c r="FLP204" s="78"/>
      <c r="FLQ204" s="78"/>
      <c r="FLR204" s="78"/>
      <c r="FLS204" s="78"/>
      <c r="FLT204" s="78"/>
      <c r="FLU204" s="78"/>
      <c r="FLV204" s="78"/>
      <c r="FLW204" s="78"/>
      <c r="FLX204" s="78"/>
      <c r="FLY204" s="78"/>
      <c r="FLZ204" s="78"/>
      <c r="FMA204" s="78"/>
      <c r="FMB204" s="78"/>
      <c r="FMC204" s="78"/>
      <c r="FMD204" s="78"/>
      <c r="FME204" s="78"/>
      <c r="FMF204" s="78"/>
      <c r="FMG204" s="78"/>
      <c r="FMH204" s="78"/>
      <c r="FMI204" s="78"/>
      <c r="FMJ204" s="78"/>
      <c r="FMK204" s="78"/>
      <c r="FML204" s="78"/>
      <c r="FMM204" s="78"/>
      <c r="FMN204" s="78"/>
      <c r="FMO204" s="78"/>
      <c r="FMP204" s="78"/>
      <c r="FMQ204" s="78"/>
      <c r="FMR204" s="78"/>
      <c r="FMS204" s="78"/>
      <c r="FMT204" s="78"/>
      <c r="FMU204" s="78"/>
      <c r="FMV204" s="78"/>
      <c r="FMW204" s="78"/>
      <c r="FMX204" s="78"/>
      <c r="FMY204" s="78"/>
      <c r="FMZ204" s="78"/>
      <c r="FNA204" s="78"/>
      <c r="FNB204" s="78"/>
      <c r="FNC204" s="78"/>
      <c r="FND204" s="78"/>
      <c r="FNE204" s="78"/>
      <c r="FNF204" s="78"/>
      <c r="FNG204" s="78"/>
      <c r="FNH204" s="78"/>
      <c r="FNI204" s="78"/>
      <c r="FNJ204" s="78"/>
      <c r="FNK204" s="78"/>
      <c r="FNL204" s="78"/>
      <c r="FNM204" s="78"/>
      <c r="FNN204" s="78"/>
      <c r="FNO204" s="78"/>
      <c r="FNP204" s="78"/>
      <c r="FNQ204" s="78"/>
      <c r="FNR204" s="78"/>
      <c r="FNS204" s="78"/>
      <c r="FNT204" s="78"/>
      <c r="FNU204" s="78"/>
      <c r="FNV204" s="78"/>
      <c r="FNW204" s="78"/>
      <c r="FNX204" s="78"/>
      <c r="FNY204" s="78"/>
      <c r="FNZ204" s="78"/>
      <c r="FOA204" s="78"/>
      <c r="FOB204" s="78"/>
      <c r="FOC204" s="78"/>
      <c r="FOD204" s="78"/>
      <c r="FOE204" s="78"/>
      <c r="FOF204" s="78"/>
      <c r="FOG204" s="78"/>
      <c r="FOH204" s="78"/>
      <c r="FOI204" s="78"/>
      <c r="FOJ204" s="78"/>
      <c r="FOK204" s="78"/>
      <c r="FOL204" s="78"/>
      <c r="FOM204" s="78"/>
      <c r="FON204" s="78"/>
      <c r="FOO204" s="78"/>
      <c r="FOP204" s="78"/>
      <c r="FOQ204" s="78"/>
      <c r="FOR204" s="78"/>
      <c r="FOS204" s="78"/>
      <c r="FOT204" s="78"/>
      <c r="FOU204" s="78"/>
      <c r="FOV204" s="78"/>
      <c r="FOW204" s="78"/>
      <c r="FOX204" s="78"/>
      <c r="FOY204" s="78"/>
      <c r="FOZ204" s="78"/>
      <c r="FPA204" s="78"/>
      <c r="FPB204" s="78"/>
      <c r="FPC204" s="78"/>
      <c r="FPD204" s="78"/>
      <c r="FPE204" s="78"/>
      <c r="FPF204" s="78"/>
      <c r="FPG204" s="78"/>
      <c r="FPH204" s="78"/>
      <c r="FPI204" s="78"/>
      <c r="FPJ204" s="78"/>
      <c r="FPK204" s="78"/>
      <c r="FPL204" s="78"/>
      <c r="FPM204" s="78"/>
      <c r="FPN204" s="78"/>
      <c r="FPO204" s="78"/>
      <c r="FPP204" s="78"/>
      <c r="FPQ204" s="78"/>
      <c r="FPR204" s="78"/>
      <c r="FPS204" s="78"/>
      <c r="FPT204" s="78"/>
      <c r="FPU204" s="78"/>
      <c r="FPV204" s="78"/>
      <c r="FPW204" s="78"/>
      <c r="FPX204" s="78"/>
      <c r="FPY204" s="78"/>
      <c r="FPZ204" s="78"/>
      <c r="FQA204" s="78"/>
      <c r="FQB204" s="78"/>
      <c r="FQC204" s="78"/>
      <c r="FQD204" s="78"/>
      <c r="FQE204" s="78"/>
      <c r="FQF204" s="78"/>
      <c r="FQG204" s="78"/>
      <c r="FQH204" s="78"/>
      <c r="FQI204" s="78"/>
      <c r="FQJ204" s="78"/>
      <c r="FQK204" s="78"/>
      <c r="FQL204" s="78"/>
      <c r="FQM204" s="78"/>
      <c r="FQN204" s="78"/>
      <c r="FQO204" s="78"/>
      <c r="FQP204" s="78"/>
      <c r="FQQ204" s="78"/>
      <c r="FQR204" s="78"/>
      <c r="FQS204" s="78"/>
      <c r="FQT204" s="78"/>
      <c r="FQU204" s="78"/>
      <c r="FQV204" s="78"/>
      <c r="FQW204" s="78"/>
      <c r="FQX204" s="78"/>
      <c r="FQY204" s="78"/>
      <c r="FQZ204" s="78"/>
      <c r="FRA204" s="78"/>
      <c r="FRB204" s="78"/>
      <c r="FRC204" s="78"/>
      <c r="FRD204" s="78"/>
      <c r="FRE204" s="78"/>
      <c r="FRF204" s="78"/>
      <c r="FRG204" s="78"/>
      <c r="FRH204" s="78"/>
      <c r="FRI204" s="78"/>
      <c r="FRJ204" s="78"/>
      <c r="FRK204" s="78"/>
      <c r="FRL204" s="78"/>
      <c r="FRM204" s="78"/>
      <c r="FRN204" s="78"/>
      <c r="FRO204" s="78"/>
      <c r="FRP204" s="78"/>
      <c r="FRQ204" s="78"/>
      <c r="FRR204" s="78"/>
      <c r="FRS204" s="78"/>
      <c r="FRT204" s="78"/>
      <c r="FRU204" s="78"/>
      <c r="FRV204" s="78"/>
      <c r="FRW204" s="78"/>
      <c r="FRX204" s="78"/>
      <c r="FRY204" s="78"/>
      <c r="FRZ204" s="78"/>
      <c r="FSA204" s="78"/>
      <c r="FSB204" s="78"/>
      <c r="FSC204" s="78"/>
      <c r="FSD204" s="78"/>
      <c r="FSE204" s="78"/>
      <c r="FSF204" s="78"/>
      <c r="FSG204" s="78"/>
      <c r="FSH204" s="78"/>
      <c r="FSI204" s="78"/>
      <c r="FSJ204" s="78"/>
      <c r="FSK204" s="78"/>
      <c r="FSL204" s="78"/>
      <c r="FSM204" s="78"/>
      <c r="FSN204" s="78"/>
      <c r="FSO204" s="78"/>
      <c r="FSP204" s="78"/>
      <c r="FSQ204" s="78"/>
      <c r="FSR204" s="78"/>
      <c r="FSS204" s="78"/>
      <c r="FST204" s="78"/>
      <c r="FSU204" s="78"/>
      <c r="FSV204" s="78"/>
      <c r="FSW204" s="78"/>
      <c r="FSX204" s="78"/>
      <c r="FSY204" s="78"/>
      <c r="FSZ204" s="78"/>
      <c r="FTA204" s="78"/>
      <c r="FTB204" s="78"/>
      <c r="FTC204" s="78"/>
      <c r="FTD204" s="78"/>
      <c r="FTE204" s="78"/>
      <c r="FTF204" s="78"/>
      <c r="FTG204" s="78"/>
      <c r="FTH204" s="78"/>
      <c r="FTI204" s="78"/>
      <c r="FTJ204" s="78"/>
      <c r="FTK204" s="78"/>
      <c r="FTL204" s="78"/>
      <c r="FTM204" s="78"/>
      <c r="FTN204" s="78"/>
      <c r="FTO204" s="78"/>
      <c r="FTP204" s="78"/>
      <c r="FTQ204" s="78"/>
      <c r="FTR204" s="78"/>
      <c r="FTS204" s="78"/>
      <c r="FTT204" s="78"/>
      <c r="FTU204" s="78"/>
      <c r="FTV204" s="78"/>
      <c r="FTW204" s="78"/>
      <c r="FTX204" s="78"/>
      <c r="FTY204" s="78"/>
      <c r="FTZ204" s="78"/>
      <c r="FUA204" s="78"/>
      <c r="FUB204" s="78"/>
      <c r="FUC204" s="78"/>
      <c r="FUD204" s="78"/>
      <c r="FUE204" s="78"/>
      <c r="FUF204" s="78"/>
      <c r="FUG204" s="78"/>
      <c r="FUH204" s="78"/>
      <c r="FUI204" s="78"/>
      <c r="FUJ204" s="78"/>
      <c r="FUK204" s="78"/>
      <c r="FUL204" s="78"/>
      <c r="FUM204" s="78"/>
      <c r="FUN204" s="78"/>
      <c r="FUO204" s="78"/>
      <c r="FUP204" s="78"/>
      <c r="FUQ204" s="78"/>
      <c r="FUR204" s="78"/>
      <c r="FUS204" s="78"/>
      <c r="FUT204" s="78"/>
      <c r="FUU204" s="78"/>
      <c r="FUV204" s="78"/>
      <c r="FUW204" s="78"/>
      <c r="FUX204" s="78"/>
      <c r="FUY204" s="78"/>
      <c r="FUZ204" s="78"/>
      <c r="FVA204" s="78"/>
      <c r="FVB204" s="78"/>
      <c r="FVC204" s="78"/>
      <c r="FVD204" s="78"/>
      <c r="FVE204" s="78"/>
      <c r="FVF204" s="78"/>
      <c r="FVG204" s="78"/>
      <c r="FVH204" s="78"/>
      <c r="FVI204" s="78"/>
      <c r="FVJ204" s="78"/>
      <c r="FVK204" s="78"/>
      <c r="FVL204" s="78"/>
      <c r="FVM204" s="78"/>
      <c r="FVN204" s="78"/>
      <c r="FVO204" s="78"/>
      <c r="FVP204" s="78"/>
      <c r="FVQ204" s="78"/>
      <c r="FVR204" s="78"/>
      <c r="FVS204" s="78"/>
      <c r="FVT204" s="78"/>
      <c r="FVU204" s="78"/>
      <c r="FVV204" s="78"/>
      <c r="FVW204" s="78"/>
      <c r="FVX204" s="78"/>
      <c r="FVY204" s="78"/>
      <c r="FVZ204" s="78"/>
      <c r="FWA204" s="78"/>
      <c r="FWB204" s="78"/>
      <c r="FWC204" s="78"/>
      <c r="FWD204" s="78"/>
      <c r="FWE204" s="78"/>
      <c r="FWF204" s="78"/>
      <c r="FWG204" s="78"/>
      <c r="FWH204" s="78"/>
      <c r="FWI204" s="78"/>
      <c r="FWJ204" s="78"/>
      <c r="FWK204" s="78"/>
      <c r="FWL204" s="78"/>
      <c r="FWM204" s="78"/>
      <c r="FWN204" s="78"/>
      <c r="FWO204" s="78"/>
      <c r="FWP204" s="78"/>
      <c r="FWQ204" s="78"/>
      <c r="FWR204" s="78"/>
      <c r="FWS204" s="78"/>
      <c r="FWT204" s="78"/>
      <c r="FWU204" s="78"/>
      <c r="FWV204" s="78"/>
      <c r="FWW204" s="78"/>
      <c r="FWX204" s="78"/>
      <c r="FWY204" s="78"/>
      <c r="FWZ204" s="78"/>
      <c r="FXA204" s="78"/>
      <c r="FXB204" s="78"/>
      <c r="FXC204" s="78"/>
      <c r="FXD204" s="78"/>
      <c r="FXE204" s="78"/>
      <c r="FXF204" s="78"/>
      <c r="FXG204" s="78"/>
      <c r="FXH204" s="78"/>
      <c r="FXI204" s="78"/>
      <c r="FXJ204" s="78"/>
      <c r="FXK204" s="78"/>
      <c r="FXL204" s="78"/>
      <c r="FXM204" s="78"/>
      <c r="FXN204" s="78"/>
      <c r="FXO204" s="78"/>
      <c r="FXP204" s="78"/>
      <c r="FXQ204" s="78"/>
      <c r="FXR204" s="78"/>
      <c r="FXS204" s="78"/>
      <c r="FXT204" s="78"/>
      <c r="FXU204" s="78"/>
      <c r="FXV204" s="78"/>
      <c r="FXW204" s="78"/>
      <c r="FXX204" s="78"/>
      <c r="FXY204" s="78"/>
      <c r="FXZ204" s="78"/>
      <c r="FYA204" s="78"/>
      <c r="FYB204" s="78"/>
      <c r="FYC204" s="78"/>
      <c r="FYD204" s="78"/>
      <c r="FYE204" s="78"/>
      <c r="FYF204" s="78"/>
      <c r="FYG204" s="78"/>
      <c r="FYH204" s="78"/>
      <c r="FYI204" s="78"/>
      <c r="FYJ204" s="78"/>
      <c r="FYK204" s="78"/>
      <c r="FYL204" s="78"/>
      <c r="FYM204" s="78"/>
      <c r="FYN204" s="78"/>
      <c r="FYO204" s="78"/>
      <c r="FYP204" s="78"/>
      <c r="FYQ204" s="78"/>
      <c r="FYR204" s="78"/>
      <c r="FYS204" s="78"/>
      <c r="FYT204" s="78"/>
      <c r="FYU204" s="78"/>
      <c r="FYV204" s="78"/>
      <c r="FYW204" s="78"/>
      <c r="FYX204" s="78"/>
      <c r="FYY204" s="78"/>
      <c r="FYZ204" s="78"/>
      <c r="FZA204" s="78"/>
      <c r="FZB204" s="78"/>
      <c r="FZC204" s="78"/>
      <c r="FZD204" s="78"/>
      <c r="FZE204" s="78"/>
      <c r="FZF204" s="78"/>
      <c r="FZG204" s="78"/>
      <c r="FZH204" s="78"/>
      <c r="FZI204" s="78"/>
      <c r="FZJ204" s="78"/>
      <c r="FZK204" s="78"/>
      <c r="FZL204" s="78"/>
      <c r="FZM204" s="78"/>
      <c r="FZN204" s="78"/>
      <c r="FZO204" s="78"/>
      <c r="FZP204" s="78"/>
      <c r="FZQ204" s="78"/>
      <c r="FZR204" s="78"/>
      <c r="FZS204" s="78"/>
      <c r="FZT204" s="78"/>
      <c r="FZU204" s="78"/>
      <c r="FZV204" s="78"/>
      <c r="FZW204" s="78"/>
      <c r="FZX204" s="78"/>
      <c r="FZY204" s="78"/>
      <c r="FZZ204" s="78"/>
      <c r="GAA204" s="78"/>
      <c r="GAB204" s="78"/>
      <c r="GAC204" s="78"/>
      <c r="GAD204" s="78"/>
      <c r="GAE204" s="78"/>
      <c r="GAF204" s="78"/>
      <c r="GAG204" s="78"/>
      <c r="GAH204" s="78"/>
      <c r="GAI204" s="78"/>
      <c r="GAJ204" s="78"/>
      <c r="GAK204" s="78"/>
      <c r="GAL204" s="78"/>
      <c r="GAM204" s="78"/>
      <c r="GAN204" s="78"/>
      <c r="GAO204" s="78"/>
      <c r="GAP204" s="78"/>
      <c r="GAQ204" s="78"/>
      <c r="GAR204" s="78"/>
      <c r="GAS204" s="78"/>
      <c r="GAT204" s="78"/>
      <c r="GAU204" s="78"/>
      <c r="GAV204" s="78"/>
      <c r="GAW204" s="78"/>
      <c r="GAX204" s="78"/>
      <c r="GAY204" s="78"/>
      <c r="GAZ204" s="78"/>
      <c r="GBA204" s="78"/>
      <c r="GBB204" s="78"/>
      <c r="GBC204" s="78"/>
      <c r="GBD204" s="78"/>
      <c r="GBE204" s="78"/>
      <c r="GBF204" s="78"/>
      <c r="GBG204" s="78"/>
      <c r="GBH204" s="78"/>
      <c r="GBI204" s="78"/>
      <c r="GBJ204" s="78"/>
      <c r="GBK204" s="78"/>
      <c r="GBL204" s="78"/>
      <c r="GBM204" s="78"/>
      <c r="GBN204" s="78"/>
      <c r="GBO204" s="78"/>
      <c r="GBP204" s="78"/>
      <c r="GBQ204" s="78"/>
      <c r="GBR204" s="78"/>
      <c r="GBS204" s="78"/>
      <c r="GBT204" s="78"/>
      <c r="GBU204" s="78"/>
      <c r="GBV204" s="78"/>
      <c r="GBW204" s="78"/>
      <c r="GBX204" s="78"/>
      <c r="GBY204" s="78"/>
      <c r="GBZ204" s="78"/>
      <c r="GCA204" s="78"/>
      <c r="GCB204" s="78"/>
      <c r="GCC204" s="78"/>
      <c r="GCD204" s="78"/>
      <c r="GCE204" s="78"/>
      <c r="GCF204" s="78"/>
      <c r="GCG204" s="78"/>
      <c r="GCH204" s="78"/>
      <c r="GCI204" s="78"/>
      <c r="GCJ204" s="78"/>
      <c r="GCK204" s="78"/>
      <c r="GCL204" s="78"/>
      <c r="GCM204" s="78"/>
      <c r="GCN204" s="78"/>
      <c r="GCO204" s="78"/>
      <c r="GCP204" s="78"/>
      <c r="GCQ204" s="78"/>
      <c r="GCR204" s="78"/>
      <c r="GCS204" s="78"/>
      <c r="GCT204" s="78"/>
      <c r="GCU204" s="78"/>
      <c r="GCV204" s="78"/>
      <c r="GCW204" s="78"/>
      <c r="GCX204" s="78"/>
      <c r="GCY204" s="78"/>
      <c r="GCZ204" s="78"/>
      <c r="GDA204" s="78"/>
      <c r="GDB204" s="78"/>
      <c r="GDC204" s="78"/>
      <c r="GDD204" s="78"/>
      <c r="GDE204" s="78"/>
      <c r="GDF204" s="78"/>
      <c r="GDG204" s="78"/>
      <c r="GDH204" s="78"/>
      <c r="GDI204" s="78"/>
      <c r="GDJ204" s="78"/>
      <c r="GDK204" s="78"/>
      <c r="GDL204" s="78"/>
      <c r="GDM204" s="78"/>
      <c r="GDN204" s="78"/>
      <c r="GDO204" s="78"/>
      <c r="GDP204" s="78"/>
      <c r="GDQ204" s="78"/>
      <c r="GDR204" s="78"/>
      <c r="GDS204" s="78"/>
      <c r="GDT204" s="78"/>
      <c r="GDU204" s="78"/>
      <c r="GDV204" s="78"/>
      <c r="GDW204" s="78"/>
      <c r="GDX204" s="78"/>
      <c r="GDY204" s="78"/>
      <c r="GDZ204" s="78"/>
      <c r="GEA204" s="78"/>
      <c r="GEB204" s="78"/>
      <c r="GEC204" s="78"/>
      <c r="GED204" s="78"/>
      <c r="GEE204" s="78"/>
      <c r="GEF204" s="78"/>
      <c r="GEG204" s="78"/>
      <c r="GEH204" s="78"/>
      <c r="GEI204" s="78"/>
      <c r="GEJ204" s="78"/>
      <c r="GEK204" s="78"/>
      <c r="GEL204" s="78"/>
      <c r="GEM204" s="78"/>
      <c r="GEN204" s="78"/>
      <c r="GEO204" s="78"/>
      <c r="GEP204" s="78"/>
      <c r="GEQ204" s="78"/>
      <c r="GER204" s="78"/>
      <c r="GES204" s="78"/>
      <c r="GET204" s="78"/>
      <c r="GEU204" s="78"/>
      <c r="GEV204" s="78"/>
      <c r="GEW204" s="78"/>
      <c r="GEX204" s="78"/>
      <c r="GEY204" s="78"/>
      <c r="GEZ204" s="78"/>
      <c r="GFA204" s="78"/>
      <c r="GFB204" s="78"/>
      <c r="GFC204" s="78"/>
      <c r="GFD204" s="78"/>
      <c r="GFE204" s="78"/>
      <c r="GFF204" s="78"/>
      <c r="GFG204" s="78"/>
      <c r="GFH204" s="78"/>
      <c r="GFI204" s="78"/>
      <c r="GFJ204" s="78"/>
      <c r="GFK204" s="78"/>
      <c r="GFL204" s="78"/>
      <c r="GFM204" s="78"/>
      <c r="GFN204" s="78"/>
      <c r="GFO204" s="78"/>
      <c r="GFP204" s="78"/>
      <c r="GFQ204" s="78"/>
      <c r="GFR204" s="78"/>
      <c r="GFS204" s="78"/>
      <c r="GFT204" s="78"/>
      <c r="GFU204" s="78"/>
      <c r="GFV204" s="78"/>
      <c r="GFW204" s="78"/>
      <c r="GFX204" s="78"/>
      <c r="GFY204" s="78"/>
      <c r="GFZ204" s="78"/>
      <c r="GGA204" s="78"/>
      <c r="GGB204" s="78"/>
      <c r="GGC204" s="78"/>
      <c r="GGD204" s="78"/>
      <c r="GGE204" s="78"/>
      <c r="GGF204" s="78"/>
      <c r="GGG204" s="78"/>
      <c r="GGH204" s="78"/>
      <c r="GGI204" s="78"/>
      <c r="GGJ204" s="78"/>
      <c r="GGK204" s="78"/>
      <c r="GGL204" s="78"/>
      <c r="GGM204" s="78"/>
      <c r="GGN204" s="78"/>
      <c r="GGO204" s="78"/>
      <c r="GGP204" s="78"/>
      <c r="GGQ204" s="78"/>
      <c r="GGR204" s="78"/>
      <c r="GGS204" s="78"/>
      <c r="GGT204" s="78"/>
      <c r="GGU204" s="78"/>
      <c r="GGV204" s="78"/>
      <c r="GGW204" s="78"/>
      <c r="GGX204" s="78"/>
      <c r="GGY204" s="78"/>
      <c r="GGZ204" s="78"/>
      <c r="GHA204" s="78"/>
      <c r="GHB204" s="78"/>
      <c r="GHC204" s="78"/>
      <c r="GHD204" s="78"/>
      <c r="GHE204" s="78"/>
      <c r="GHF204" s="78"/>
      <c r="GHG204" s="78"/>
      <c r="GHH204" s="78"/>
      <c r="GHI204" s="78"/>
      <c r="GHJ204" s="78"/>
      <c r="GHK204" s="78"/>
      <c r="GHL204" s="78"/>
      <c r="GHM204" s="78"/>
      <c r="GHN204" s="78"/>
      <c r="GHO204" s="78"/>
      <c r="GHP204" s="78"/>
      <c r="GHQ204" s="78"/>
      <c r="GHR204" s="78"/>
      <c r="GHS204" s="78"/>
      <c r="GHT204" s="78"/>
      <c r="GHU204" s="78"/>
      <c r="GHV204" s="78"/>
      <c r="GHW204" s="78"/>
      <c r="GHX204" s="78"/>
      <c r="GHY204" s="78"/>
      <c r="GHZ204" s="78"/>
      <c r="GIA204" s="78"/>
      <c r="GIB204" s="78"/>
      <c r="GIC204" s="78"/>
      <c r="GID204" s="78"/>
      <c r="GIE204" s="78"/>
      <c r="GIF204" s="78"/>
      <c r="GIG204" s="78"/>
      <c r="GIH204" s="78"/>
      <c r="GII204" s="78"/>
      <c r="GIJ204" s="78"/>
      <c r="GIK204" s="78"/>
      <c r="GIL204" s="78"/>
      <c r="GIM204" s="78"/>
      <c r="GIN204" s="78"/>
      <c r="GIO204" s="78"/>
      <c r="GIP204" s="78"/>
      <c r="GIQ204" s="78"/>
      <c r="GIR204" s="78"/>
      <c r="GIS204" s="78"/>
      <c r="GIT204" s="78"/>
      <c r="GIU204" s="78"/>
      <c r="GIV204" s="78"/>
      <c r="GIW204" s="78"/>
      <c r="GIX204" s="78"/>
      <c r="GIY204" s="78"/>
      <c r="GIZ204" s="78"/>
      <c r="GJA204" s="78"/>
      <c r="GJB204" s="78"/>
      <c r="GJC204" s="78"/>
      <c r="GJD204" s="78"/>
      <c r="GJE204" s="78"/>
      <c r="GJF204" s="78"/>
      <c r="GJG204" s="78"/>
      <c r="GJH204" s="78"/>
      <c r="GJI204" s="78"/>
      <c r="GJJ204" s="78"/>
      <c r="GJK204" s="78"/>
      <c r="GJL204" s="78"/>
      <c r="GJM204" s="78"/>
      <c r="GJN204" s="78"/>
      <c r="GJO204" s="78"/>
      <c r="GJP204" s="78"/>
      <c r="GJQ204" s="78"/>
      <c r="GJR204" s="78"/>
      <c r="GJS204" s="78"/>
      <c r="GJT204" s="78"/>
      <c r="GJU204" s="78"/>
      <c r="GJV204" s="78"/>
      <c r="GJW204" s="78"/>
      <c r="GJX204" s="78"/>
      <c r="GJY204" s="78"/>
      <c r="GJZ204" s="78"/>
      <c r="GKA204" s="78"/>
      <c r="GKB204" s="78"/>
      <c r="GKC204" s="78"/>
      <c r="GKD204" s="78"/>
      <c r="GKE204" s="78"/>
      <c r="GKF204" s="78"/>
      <c r="GKG204" s="78"/>
      <c r="GKH204" s="78"/>
      <c r="GKI204" s="78"/>
      <c r="GKJ204" s="78"/>
      <c r="GKK204" s="78"/>
      <c r="GKL204" s="78"/>
      <c r="GKM204" s="78"/>
      <c r="GKN204" s="78"/>
      <c r="GKO204" s="78"/>
      <c r="GKP204" s="78"/>
      <c r="GKQ204" s="78"/>
      <c r="GKR204" s="78"/>
      <c r="GKS204" s="78"/>
      <c r="GKT204" s="78"/>
      <c r="GKU204" s="78"/>
      <c r="GKV204" s="78"/>
      <c r="GKW204" s="78"/>
      <c r="GKX204" s="78"/>
      <c r="GKY204" s="78"/>
      <c r="GKZ204" s="78"/>
      <c r="GLA204" s="78"/>
      <c r="GLB204" s="78"/>
      <c r="GLC204" s="78"/>
      <c r="GLD204" s="78"/>
      <c r="GLE204" s="78"/>
      <c r="GLF204" s="78"/>
      <c r="GLG204" s="78"/>
      <c r="GLH204" s="78"/>
      <c r="GLI204" s="78"/>
      <c r="GLJ204" s="78"/>
      <c r="GLK204" s="78"/>
      <c r="GLL204" s="78"/>
      <c r="GLM204" s="78"/>
      <c r="GLN204" s="78"/>
      <c r="GLO204" s="78"/>
      <c r="GLP204" s="78"/>
      <c r="GLQ204" s="78"/>
      <c r="GLR204" s="78"/>
      <c r="GLS204" s="78"/>
      <c r="GLT204" s="78"/>
      <c r="GLU204" s="78"/>
      <c r="GLV204" s="78"/>
      <c r="GLW204" s="78"/>
      <c r="GLX204" s="78"/>
      <c r="GLY204" s="78"/>
      <c r="GLZ204" s="78"/>
      <c r="GMA204" s="78"/>
      <c r="GMB204" s="78"/>
      <c r="GMC204" s="78"/>
      <c r="GMD204" s="78"/>
      <c r="GME204" s="78"/>
      <c r="GMF204" s="78"/>
      <c r="GMG204" s="78"/>
      <c r="GMH204" s="78"/>
      <c r="GMI204" s="78"/>
      <c r="GMJ204" s="78"/>
      <c r="GMK204" s="78"/>
      <c r="GML204" s="78"/>
      <c r="GMM204" s="78"/>
      <c r="GMN204" s="78"/>
      <c r="GMO204" s="78"/>
      <c r="GMP204" s="78"/>
      <c r="GMQ204" s="78"/>
      <c r="GMR204" s="78"/>
      <c r="GMS204" s="78"/>
      <c r="GMT204" s="78"/>
      <c r="GMU204" s="78"/>
      <c r="GMV204" s="78"/>
      <c r="GMW204" s="78"/>
      <c r="GMX204" s="78"/>
      <c r="GMY204" s="78"/>
      <c r="GMZ204" s="78"/>
      <c r="GNA204" s="78"/>
      <c r="GNB204" s="78"/>
      <c r="GNC204" s="78"/>
      <c r="GND204" s="78"/>
      <c r="GNE204" s="78"/>
      <c r="GNF204" s="78"/>
      <c r="GNG204" s="78"/>
      <c r="GNH204" s="78"/>
      <c r="GNI204" s="78"/>
      <c r="GNJ204" s="78"/>
      <c r="GNK204" s="78"/>
      <c r="GNL204" s="78"/>
      <c r="GNM204" s="78"/>
      <c r="GNN204" s="78"/>
      <c r="GNO204" s="78"/>
      <c r="GNP204" s="78"/>
      <c r="GNQ204" s="78"/>
      <c r="GNR204" s="78"/>
      <c r="GNS204" s="78"/>
      <c r="GNT204" s="78"/>
      <c r="GNU204" s="78"/>
      <c r="GNV204" s="78"/>
      <c r="GNW204" s="78"/>
      <c r="GNX204" s="78"/>
      <c r="GNY204" s="78"/>
      <c r="GNZ204" s="78"/>
      <c r="GOA204" s="78"/>
      <c r="GOB204" s="78"/>
      <c r="GOC204" s="78"/>
      <c r="GOD204" s="78"/>
      <c r="GOE204" s="78"/>
      <c r="GOF204" s="78"/>
      <c r="GOG204" s="78"/>
      <c r="GOH204" s="78"/>
      <c r="GOI204" s="78"/>
      <c r="GOJ204" s="78"/>
      <c r="GOK204" s="78"/>
      <c r="GOL204" s="78"/>
      <c r="GOM204" s="78"/>
      <c r="GON204" s="78"/>
      <c r="GOO204" s="78"/>
      <c r="GOP204" s="78"/>
      <c r="GOQ204" s="78"/>
      <c r="GOR204" s="78"/>
      <c r="GOS204" s="78"/>
      <c r="GOT204" s="78"/>
      <c r="GOU204" s="78"/>
      <c r="GOV204" s="78"/>
      <c r="GOW204" s="78"/>
      <c r="GOX204" s="78"/>
      <c r="GOY204" s="78"/>
      <c r="GOZ204" s="78"/>
      <c r="GPA204" s="78"/>
      <c r="GPB204" s="78"/>
      <c r="GPC204" s="78"/>
      <c r="GPD204" s="78"/>
      <c r="GPE204" s="78"/>
      <c r="GPF204" s="78"/>
      <c r="GPG204" s="78"/>
      <c r="GPH204" s="78"/>
      <c r="GPI204" s="78"/>
      <c r="GPJ204" s="78"/>
      <c r="GPK204" s="78"/>
      <c r="GPL204" s="78"/>
      <c r="GPM204" s="78"/>
      <c r="GPN204" s="78"/>
      <c r="GPO204" s="78"/>
      <c r="GPP204" s="78"/>
      <c r="GPQ204" s="78"/>
      <c r="GPR204" s="78"/>
      <c r="GPS204" s="78"/>
      <c r="GPT204" s="78"/>
      <c r="GPU204" s="78"/>
      <c r="GPV204" s="78"/>
      <c r="GPW204" s="78"/>
      <c r="GPX204" s="78"/>
      <c r="GPY204" s="78"/>
      <c r="GPZ204" s="78"/>
      <c r="GQA204" s="78"/>
      <c r="GQB204" s="78"/>
      <c r="GQC204" s="78"/>
      <c r="GQD204" s="78"/>
      <c r="GQE204" s="78"/>
      <c r="GQF204" s="78"/>
      <c r="GQG204" s="78"/>
      <c r="GQH204" s="78"/>
      <c r="GQI204" s="78"/>
      <c r="GQJ204" s="78"/>
      <c r="GQK204" s="78"/>
      <c r="GQL204" s="78"/>
      <c r="GQM204" s="78"/>
      <c r="GQN204" s="78"/>
      <c r="GQO204" s="78"/>
      <c r="GQP204" s="78"/>
      <c r="GQQ204" s="78"/>
      <c r="GQR204" s="78"/>
      <c r="GQS204" s="78"/>
      <c r="GQT204" s="78"/>
      <c r="GQU204" s="78"/>
      <c r="GQV204" s="78"/>
      <c r="GQW204" s="78"/>
      <c r="GQX204" s="78"/>
      <c r="GQY204" s="78"/>
      <c r="GQZ204" s="78"/>
      <c r="GRA204" s="78"/>
      <c r="GRB204" s="78"/>
      <c r="GRC204" s="78"/>
      <c r="GRD204" s="78"/>
      <c r="GRE204" s="78"/>
      <c r="GRF204" s="78"/>
      <c r="GRG204" s="78"/>
      <c r="GRH204" s="78"/>
      <c r="GRI204" s="78"/>
      <c r="GRJ204" s="78"/>
      <c r="GRK204" s="78"/>
      <c r="GRL204" s="78"/>
      <c r="GRM204" s="78"/>
      <c r="GRN204" s="78"/>
      <c r="GRO204" s="78"/>
      <c r="GRP204" s="78"/>
      <c r="GRQ204" s="78"/>
      <c r="GRR204" s="78"/>
      <c r="GRS204" s="78"/>
      <c r="GRT204" s="78"/>
      <c r="GRU204" s="78"/>
      <c r="GRV204" s="78"/>
      <c r="GRW204" s="78"/>
      <c r="GRX204" s="78"/>
      <c r="GRY204" s="78"/>
      <c r="GRZ204" s="78"/>
      <c r="GSA204" s="78"/>
      <c r="GSB204" s="78"/>
      <c r="GSC204" s="78"/>
      <c r="GSD204" s="78"/>
      <c r="GSE204" s="78"/>
      <c r="GSF204" s="78"/>
      <c r="GSG204" s="78"/>
      <c r="GSH204" s="78"/>
      <c r="GSI204" s="78"/>
      <c r="GSJ204" s="78"/>
      <c r="GSK204" s="78"/>
      <c r="GSL204" s="78"/>
      <c r="GSM204" s="78"/>
      <c r="GSN204" s="78"/>
      <c r="GSO204" s="78"/>
      <c r="GSP204" s="78"/>
      <c r="GSQ204" s="78"/>
      <c r="GSR204" s="78"/>
      <c r="GSS204" s="78"/>
      <c r="GST204" s="78"/>
      <c r="GSU204" s="78"/>
      <c r="GSV204" s="78"/>
      <c r="GSW204" s="78"/>
      <c r="GSX204" s="78"/>
      <c r="GSY204" s="78"/>
      <c r="GSZ204" s="78"/>
      <c r="GTA204" s="78"/>
      <c r="GTB204" s="78"/>
      <c r="GTC204" s="78"/>
      <c r="GTD204" s="78"/>
      <c r="GTE204" s="78"/>
      <c r="GTF204" s="78"/>
      <c r="GTG204" s="78"/>
      <c r="GTH204" s="78"/>
      <c r="GTI204" s="78"/>
      <c r="GTJ204" s="78"/>
      <c r="GTK204" s="78"/>
      <c r="GTL204" s="78"/>
      <c r="GTM204" s="78"/>
      <c r="GTN204" s="78"/>
      <c r="GTO204" s="78"/>
      <c r="GTP204" s="78"/>
      <c r="GTQ204" s="78"/>
      <c r="GTR204" s="78"/>
      <c r="GTS204" s="78"/>
      <c r="GTT204" s="78"/>
      <c r="GTU204" s="78"/>
      <c r="GTV204" s="78"/>
      <c r="GTW204" s="78"/>
      <c r="GTX204" s="78"/>
      <c r="GTY204" s="78"/>
      <c r="GTZ204" s="78"/>
      <c r="GUA204" s="78"/>
      <c r="GUB204" s="78"/>
      <c r="GUC204" s="78"/>
      <c r="GUD204" s="78"/>
      <c r="GUE204" s="78"/>
      <c r="GUF204" s="78"/>
      <c r="GUG204" s="78"/>
      <c r="GUH204" s="78"/>
      <c r="GUI204" s="78"/>
      <c r="GUJ204" s="78"/>
      <c r="GUK204" s="78"/>
      <c r="GUL204" s="78"/>
      <c r="GUM204" s="78"/>
      <c r="GUN204" s="78"/>
      <c r="GUO204" s="78"/>
      <c r="GUP204" s="78"/>
      <c r="GUQ204" s="78"/>
      <c r="GUR204" s="78"/>
      <c r="GUS204" s="78"/>
      <c r="GUT204" s="78"/>
      <c r="GUU204" s="78"/>
      <c r="GUV204" s="78"/>
      <c r="GUW204" s="78"/>
      <c r="GUX204" s="78"/>
      <c r="GUY204" s="78"/>
      <c r="GUZ204" s="78"/>
      <c r="GVA204" s="78"/>
      <c r="GVB204" s="78"/>
      <c r="GVC204" s="78"/>
      <c r="GVD204" s="78"/>
      <c r="GVE204" s="78"/>
      <c r="GVF204" s="78"/>
      <c r="GVG204" s="78"/>
      <c r="GVH204" s="78"/>
      <c r="GVI204" s="78"/>
      <c r="GVJ204" s="78"/>
      <c r="GVK204" s="78"/>
      <c r="GVL204" s="78"/>
      <c r="GVM204" s="78"/>
      <c r="GVN204" s="78"/>
      <c r="GVO204" s="78"/>
      <c r="GVP204" s="78"/>
      <c r="GVQ204" s="78"/>
      <c r="GVR204" s="78"/>
      <c r="GVS204" s="78"/>
      <c r="GVT204" s="78"/>
      <c r="GVU204" s="78"/>
      <c r="GVV204" s="78"/>
      <c r="GVW204" s="78"/>
      <c r="GVX204" s="78"/>
      <c r="GVY204" s="78"/>
      <c r="GVZ204" s="78"/>
      <c r="GWA204" s="78"/>
      <c r="GWB204" s="78"/>
      <c r="GWC204" s="78"/>
      <c r="GWD204" s="78"/>
      <c r="GWE204" s="78"/>
      <c r="GWF204" s="78"/>
      <c r="GWG204" s="78"/>
      <c r="GWH204" s="78"/>
      <c r="GWI204" s="78"/>
      <c r="GWJ204" s="78"/>
      <c r="GWK204" s="78"/>
      <c r="GWL204" s="78"/>
      <c r="GWM204" s="78"/>
      <c r="GWN204" s="78"/>
      <c r="GWO204" s="78"/>
      <c r="GWP204" s="78"/>
      <c r="GWQ204" s="78"/>
      <c r="GWR204" s="78"/>
      <c r="GWS204" s="78"/>
      <c r="GWT204" s="78"/>
      <c r="GWU204" s="78"/>
      <c r="GWV204" s="78"/>
      <c r="GWW204" s="78"/>
      <c r="GWX204" s="78"/>
      <c r="GWY204" s="78"/>
      <c r="GWZ204" s="78"/>
      <c r="GXA204" s="78"/>
      <c r="GXB204" s="78"/>
      <c r="GXC204" s="78"/>
      <c r="GXD204" s="78"/>
      <c r="GXE204" s="78"/>
      <c r="GXF204" s="78"/>
      <c r="GXG204" s="78"/>
      <c r="GXH204" s="78"/>
      <c r="GXI204" s="78"/>
      <c r="GXJ204" s="78"/>
      <c r="GXK204" s="78"/>
      <c r="GXL204" s="78"/>
      <c r="GXM204" s="78"/>
      <c r="GXN204" s="78"/>
      <c r="GXO204" s="78"/>
      <c r="GXP204" s="78"/>
      <c r="GXQ204" s="78"/>
      <c r="GXR204" s="78"/>
      <c r="GXS204" s="78"/>
      <c r="GXT204" s="78"/>
      <c r="GXU204" s="78"/>
      <c r="GXV204" s="78"/>
      <c r="GXW204" s="78"/>
      <c r="GXX204" s="78"/>
      <c r="GXY204" s="78"/>
      <c r="GXZ204" s="78"/>
      <c r="GYA204" s="78"/>
      <c r="GYB204" s="78"/>
      <c r="GYC204" s="78"/>
      <c r="GYD204" s="78"/>
      <c r="GYE204" s="78"/>
      <c r="GYF204" s="78"/>
      <c r="GYG204" s="78"/>
      <c r="GYH204" s="78"/>
      <c r="GYI204" s="78"/>
      <c r="GYJ204" s="78"/>
      <c r="GYK204" s="78"/>
      <c r="GYL204" s="78"/>
      <c r="GYM204" s="78"/>
      <c r="GYN204" s="78"/>
      <c r="GYO204" s="78"/>
      <c r="GYP204" s="78"/>
      <c r="GYQ204" s="78"/>
      <c r="GYR204" s="78"/>
      <c r="GYS204" s="78"/>
      <c r="GYT204" s="78"/>
      <c r="GYU204" s="78"/>
      <c r="GYV204" s="78"/>
      <c r="GYW204" s="78"/>
      <c r="GYX204" s="78"/>
      <c r="GYY204" s="78"/>
      <c r="GYZ204" s="78"/>
      <c r="GZA204" s="78"/>
      <c r="GZB204" s="78"/>
      <c r="GZC204" s="78"/>
      <c r="GZD204" s="78"/>
      <c r="GZE204" s="78"/>
      <c r="GZF204" s="78"/>
      <c r="GZG204" s="78"/>
      <c r="GZH204" s="78"/>
      <c r="GZI204" s="78"/>
      <c r="GZJ204" s="78"/>
      <c r="GZK204" s="78"/>
      <c r="GZL204" s="78"/>
      <c r="GZM204" s="78"/>
      <c r="GZN204" s="78"/>
      <c r="GZO204" s="78"/>
      <c r="GZP204" s="78"/>
      <c r="GZQ204" s="78"/>
      <c r="GZR204" s="78"/>
      <c r="GZS204" s="78"/>
      <c r="GZT204" s="78"/>
      <c r="GZU204" s="78"/>
      <c r="GZV204" s="78"/>
      <c r="GZW204" s="78"/>
      <c r="GZX204" s="78"/>
      <c r="GZY204" s="78"/>
      <c r="GZZ204" s="78"/>
      <c r="HAA204" s="78"/>
      <c r="HAB204" s="78"/>
      <c r="HAC204" s="78"/>
      <c r="HAD204" s="78"/>
      <c r="HAE204" s="78"/>
      <c r="HAF204" s="78"/>
      <c r="HAG204" s="78"/>
      <c r="HAH204" s="78"/>
      <c r="HAI204" s="78"/>
      <c r="HAJ204" s="78"/>
      <c r="HAK204" s="78"/>
      <c r="HAL204" s="78"/>
      <c r="HAM204" s="78"/>
      <c r="HAN204" s="78"/>
      <c r="HAO204" s="78"/>
      <c r="HAP204" s="78"/>
      <c r="HAQ204" s="78"/>
      <c r="HAR204" s="78"/>
      <c r="HAS204" s="78"/>
      <c r="HAT204" s="78"/>
      <c r="HAU204" s="78"/>
      <c r="HAV204" s="78"/>
      <c r="HAW204" s="78"/>
      <c r="HAX204" s="78"/>
      <c r="HAY204" s="78"/>
      <c r="HAZ204" s="78"/>
      <c r="HBA204" s="78"/>
      <c r="HBB204" s="78"/>
      <c r="HBC204" s="78"/>
      <c r="HBD204" s="78"/>
      <c r="HBE204" s="78"/>
      <c r="HBF204" s="78"/>
      <c r="HBG204" s="78"/>
      <c r="HBH204" s="78"/>
      <c r="HBI204" s="78"/>
      <c r="HBJ204" s="78"/>
      <c r="HBK204" s="78"/>
      <c r="HBL204" s="78"/>
      <c r="HBM204" s="78"/>
      <c r="HBN204" s="78"/>
      <c r="HBO204" s="78"/>
      <c r="HBP204" s="78"/>
      <c r="HBQ204" s="78"/>
      <c r="HBR204" s="78"/>
      <c r="HBS204" s="78"/>
      <c r="HBT204" s="78"/>
      <c r="HBU204" s="78"/>
      <c r="HBV204" s="78"/>
      <c r="HBW204" s="78"/>
      <c r="HBX204" s="78"/>
      <c r="HBY204" s="78"/>
      <c r="HBZ204" s="78"/>
      <c r="HCA204" s="78"/>
      <c r="HCB204" s="78"/>
      <c r="HCC204" s="78"/>
      <c r="HCD204" s="78"/>
      <c r="HCE204" s="78"/>
      <c r="HCF204" s="78"/>
      <c r="HCG204" s="78"/>
      <c r="HCH204" s="78"/>
      <c r="HCI204" s="78"/>
      <c r="HCJ204" s="78"/>
      <c r="HCK204" s="78"/>
      <c r="HCL204" s="78"/>
      <c r="HCM204" s="78"/>
      <c r="HCN204" s="78"/>
      <c r="HCO204" s="78"/>
      <c r="HCP204" s="78"/>
      <c r="HCQ204" s="78"/>
      <c r="HCR204" s="78"/>
      <c r="HCS204" s="78"/>
      <c r="HCT204" s="78"/>
      <c r="HCU204" s="78"/>
      <c r="HCV204" s="78"/>
      <c r="HCW204" s="78"/>
      <c r="HCX204" s="78"/>
      <c r="HCY204" s="78"/>
      <c r="HCZ204" s="78"/>
      <c r="HDA204" s="78"/>
      <c r="HDB204" s="78"/>
      <c r="HDC204" s="78"/>
      <c r="HDD204" s="78"/>
      <c r="HDE204" s="78"/>
      <c r="HDF204" s="78"/>
      <c r="HDG204" s="78"/>
      <c r="HDH204" s="78"/>
      <c r="HDI204" s="78"/>
      <c r="HDJ204" s="78"/>
      <c r="HDK204" s="78"/>
      <c r="HDL204" s="78"/>
      <c r="HDM204" s="78"/>
      <c r="HDN204" s="78"/>
      <c r="HDO204" s="78"/>
      <c r="HDP204" s="78"/>
      <c r="HDQ204" s="78"/>
      <c r="HDR204" s="78"/>
      <c r="HDS204" s="78"/>
      <c r="HDT204" s="78"/>
      <c r="HDU204" s="78"/>
      <c r="HDV204" s="78"/>
      <c r="HDW204" s="78"/>
      <c r="HDX204" s="78"/>
      <c r="HDY204" s="78"/>
      <c r="HDZ204" s="78"/>
      <c r="HEA204" s="78"/>
      <c r="HEB204" s="78"/>
      <c r="HEC204" s="78"/>
      <c r="HED204" s="78"/>
      <c r="HEE204" s="78"/>
      <c r="HEF204" s="78"/>
      <c r="HEG204" s="78"/>
      <c r="HEH204" s="78"/>
      <c r="HEI204" s="78"/>
      <c r="HEJ204" s="78"/>
      <c r="HEK204" s="78"/>
      <c r="HEL204" s="78"/>
      <c r="HEM204" s="78"/>
      <c r="HEN204" s="78"/>
      <c r="HEO204" s="78"/>
      <c r="HEP204" s="78"/>
      <c r="HEQ204" s="78"/>
      <c r="HER204" s="78"/>
      <c r="HES204" s="78"/>
      <c r="HET204" s="78"/>
      <c r="HEU204" s="78"/>
      <c r="HEV204" s="78"/>
      <c r="HEW204" s="78"/>
      <c r="HEX204" s="78"/>
      <c r="HEY204" s="78"/>
      <c r="HEZ204" s="78"/>
      <c r="HFA204" s="78"/>
      <c r="HFB204" s="78"/>
      <c r="HFC204" s="78"/>
      <c r="HFD204" s="78"/>
      <c r="HFE204" s="78"/>
      <c r="HFF204" s="78"/>
      <c r="HFG204" s="78"/>
      <c r="HFH204" s="78"/>
      <c r="HFI204" s="78"/>
      <c r="HFJ204" s="78"/>
      <c r="HFK204" s="78"/>
      <c r="HFL204" s="78"/>
      <c r="HFM204" s="78"/>
      <c r="HFN204" s="78"/>
      <c r="HFO204" s="78"/>
      <c r="HFP204" s="78"/>
      <c r="HFQ204" s="78"/>
      <c r="HFR204" s="78"/>
      <c r="HFS204" s="78"/>
      <c r="HFT204" s="78"/>
      <c r="HFU204" s="78"/>
      <c r="HFV204" s="78"/>
      <c r="HFW204" s="78"/>
      <c r="HFX204" s="78"/>
      <c r="HFY204" s="78"/>
      <c r="HFZ204" s="78"/>
      <c r="HGA204" s="78"/>
      <c r="HGB204" s="78"/>
      <c r="HGC204" s="78"/>
      <c r="HGD204" s="78"/>
      <c r="HGE204" s="78"/>
      <c r="HGF204" s="78"/>
      <c r="HGG204" s="78"/>
      <c r="HGH204" s="78"/>
      <c r="HGI204" s="78"/>
      <c r="HGJ204" s="78"/>
      <c r="HGK204" s="78"/>
      <c r="HGL204" s="78"/>
      <c r="HGM204" s="78"/>
      <c r="HGN204" s="78"/>
      <c r="HGO204" s="78"/>
      <c r="HGP204" s="78"/>
      <c r="HGQ204" s="78"/>
      <c r="HGR204" s="78"/>
      <c r="HGS204" s="78"/>
      <c r="HGT204" s="78"/>
      <c r="HGU204" s="78"/>
      <c r="HGV204" s="78"/>
      <c r="HGW204" s="78"/>
      <c r="HGX204" s="78"/>
      <c r="HGY204" s="78"/>
      <c r="HGZ204" s="78"/>
      <c r="HHA204" s="78"/>
      <c r="HHB204" s="78"/>
      <c r="HHC204" s="78"/>
      <c r="HHD204" s="78"/>
      <c r="HHE204" s="78"/>
      <c r="HHF204" s="78"/>
      <c r="HHG204" s="78"/>
      <c r="HHH204" s="78"/>
      <c r="HHI204" s="78"/>
      <c r="HHJ204" s="78"/>
      <c r="HHK204" s="78"/>
      <c r="HHL204" s="78"/>
      <c r="HHM204" s="78"/>
      <c r="HHN204" s="78"/>
      <c r="HHO204" s="78"/>
      <c r="HHP204" s="78"/>
      <c r="HHQ204" s="78"/>
      <c r="HHR204" s="78"/>
      <c r="HHS204" s="78"/>
      <c r="HHT204" s="78"/>
      <c r="HHU204" s="78"/>
      <c r="HHV204" s="78"/>
      <c r="HHW204" s="78"/>
      <c r="HHX204" s="78"/>
      <c r="HHY204" s="78"/>
      <c r="HHZ204" s="78"/>
      <c r="HIA204" s="78"/>
      <c r="HIB204" s="78"/>
      <c r="HIC204" s="78"/>
      <c r="HID204" s="78"/>
      <c r="HIE204" s="78"/>
      <c r="HIF204" s="78"/>
      <c r="HIG204" s="78"/>
      <c r="HIH204" s="78"/>
      <c r="HII204" s="78"/>
      <c r="HIJ204" s="78"/>
      <c r="HIK204" s="78"/>
      <c r="HIL204" s="78"/>
      <c r="HIM204" s="78"/>
      <c r="HIN204" s="78"/>
      <c r="HIO204" s="78"/>
      <c r="HIP204" s="78"/>
      <c r="HIQ204" s="78"/>
      <c r="HIR204" s="78"/>
      <c r="HIS204" s="78"/>
      <c r="HIT204" s="78"/>
      <c r="HIU204" s="78"/>
      <c r="HIV204" s="78"/>
      <c r="HIW204" s="78"/>
      <c r="HIX204" s="78"/>
      <c r="HIY204" s="78"/>
      <c r="HIZ204" s="78"/>
      <c r="HJA204" s="78"/>
      <c r="HJB204" s="78"/>
      <c r="HJC204" s="78"/>
      <c r="HJD204" s="78"/>
      <c r="HJE204" s="78"/>
      <c r="HJF204" s="78"/>
      <c r="HJG204" s="78"/>
      <c r="HJH204" s="78"/>
      <c r="HJI204" s="78"/>
      <c r="HJJ204" s="78"/>
      <c r="HJK204" s="78"/>
      <c r="HJL204" s="78"/>
      <c r="HJM204" s="78"/>
      <c r="HJN204" s="78"/>
      <c r="HJO204" s="78"/>
      <c r="HJP204" s="78"/>
      <c r="HJQ204" s="78"/>
      <c r="HJR204" s="78"/>
      <c r="HJS204" s="78"/>
      <c r="HJT204" s="78"/>
      <c r="HJU204" s="78"/>
      <c r="HJV204" s="78"/>
      <c r="HJW204" s="78"/>
      <c r="HJX204" s="78"/>
      <c r="HJY204" s="78"/>
      <c r="HJZ204" s="78"/>
      <c r="HKA204" s="78"/>
      <c r="HKB204" s="78"/>
      <c r="HKC204" s="78"/>
      <c r="HKD204" s="78"/>
      <c r="HKE204" s="78"/>
      <c r="HKF204" s="78"/>
      <c r="HKG204" s="78"/>
      <c r="HKH204" s="78"/>
      <c r="HKI204" s="78"/>
      <c r="HKJ204" s="78"/>
      <c r="HKK204" s="78"/>
      <c r="HKL204" s="78"/>
      <c r="HKM204" s="78"/>
      <c r="HKN204" s="78"/>
      <c r="HKO204" s="78"/>
      <c r="HKP204" s="78"/>
      <c r="HKQ204" s="78"/>
      <c r="HKR204" s="78"/>
      <c r="HKS204" s="78"/>
      <c r="HKT204" s="78"/>
      <c r="HKU204" s="78"/>
      <c r="HKV204" s="78"/>
      <c r="HKW204" s="78"/>
      <c r="HKX204" s="78"/>
      <c r="HKY204" s="78"/>
      <c r="HKZ204" s="78"/>
      <c r="HLA204" s="78"/>
      <c r="HLB204" s="78"/>
      <c r="HLC204" s="78"/>
      <c r="HLD204" s="78"/>
      <c r="HLE204" s="78"/>
      <c r="HLF204" s="78"/>
      <c r="HLG204" s="78"/>
      <c r="HLH204" s="78"/>
      <c r="HLI204" s="78"/>
      <c r="HLJ204" s="78"/>
      <c r="HLK204" s="78"/>
      <c r="HLL204" s="78"/>
      <c r="HLM204" s="78"/>
      <c r="HLN204" s="78"/>
      <c r="HLO204" s="78"/>
      <c r="HLP204" s="78"/>
      <c r="HLQ204" s="78"/>
      <c r="HLR204" s="78"/>
      <c r="HLS204" s="78"/>
      <c r="HLT204" s="78"/>
      <c r="HLU204" s="78"/>
      <c r="HLV204" s="78"/>
      <c r="HLW204" s="78"/>
      <c r="HLX204" s="78"/>
      <c r="HLY204" s="78"/>
      <c r="HLZ204" s="78"/>
      <c r="HMA204" s="78"/>
      <c r="HMB204" s="78"/>
      <c r="HMC204" s="78"/>
      <c r="HMD204" s="78"/>
      <c r="HME204" s="78"/>
      <c r="HMF204" s="78"/>
      <c r="HMG204" s="78"/>
      <c r="HMH204" s="78"/>
      <c r="HMI204" s="78"/>
      <c r="HMJ204" s="78"/>
      <c r="HMK204" s="78"/>
      <c r="HML204" s="78"/>
      <c r="HMM204" s="78"/>
      <c r="HMN204" s="78"/>
      <c r="HMO204" s="78"/>
      <c r="HMP204" s="78"/>
      <c r="HMQ204" s="78"/>
      <c r="HMR204" s="78"/>
      <c r="HMS204" s="78"/>
      <c r="HMT204" s="78"/>
      <c r="HMU204" s="78"/>
      <c r="HMV204" s="78"/>
      <c r="HMW204" s="78"/>
      <c r="HMX204" s="78"/>
      <c r="HMY204" s="78"/>
      <c r="HMZ204" s="78"/>
      <c r="HNA204" s="78"/>
      <c r="HNB204" s="78"/>
      <c r="HNC204" s="78"/>
      <c r="HND204" s="78"/>
      <c r="HNE204" s="78"/>
      <c r="HNF204" s="78"/>
      <c r="HNG204" s="78"/>
      <c r="HNH204" s="78"/>
      <c r="HNI204" s="78"/>
      <c r="HNJ204" s="78"/>
      <c r="HNK204" s="78"/>
      <c r="HNL204" s="78"/>
      <c r="HNM204" s="78"/>
      <c r="HNN204" s="78"/>
      <c r="HNO204" s="78"/>
      <c r="HNP204" s="78"/>
      <c r="HNQ204" s="78"/>
      <c r="HNR204" s="78"/>
      <c r="HNS204" s="78"/>
      <c r="HNT204" s="78"/>
      <c r="HNU204" s="78"/>
      <c r="HNV204" s="78"/>
      <c r="HNW204" s="78"/>
      <c r="HNX204" s="78"/>
      <c r="HNY204" s="78"/>
      <c r="HNZ204" s="78"/>
      <c r="HOA204" s="78"/>
      <c r="HOB204" s="78"/>
      <c r="HOC204" s="78"/>
      <c r="HOD204" s="78"/>
      <c r="HOE204" s="78"/>
      <c r="HOF204" s="78"/>
      <c r="HOG204" s="78"/>
      <c r="HOH204" s="78"/>
      <c r="HOI204" s="78"/>
      <c r="HOJ204" s="78"/>
      <c r="HOK204" s="78"/>
      <c r="HOL204" s="78"/>
      <c r="HOM204" s="78"/>
      <c r="HON204" s="78"/>
      <c r="HOO204" s="78"/>
      <c r="HOP204" s="78"/>
      <c r="HOQ204" s="78"/>
      <c r="HOR204" s="78"/>
      <c r="HOS204" s="78"/>
      <c r="HOT204" s="78"/>
      <c r="HOU204" s="78"/>
      <c r="HOV204" s="78"/>
      <c r="HOW204" s="78"/>
      <c r="HOX204" s="78"/>
      <c r="HOY204" s="78"/>
      <c r="HOZ204" s="78"/>
      <c r="HPA204" s="78"/>
      <c r="HPB204" s="78"/>
      <c r="HPC204" s="78"/>
      <c r="HPD204" s="78"/>
      <c r="HPE204" s="78"/>
      <c r="HPF204" s="78"/>
      <c r="HPG204" s="78"/>
      <c r="HPH204" s="78"/>
      <c r="HPI204" s="78"/>
      <c r="HPJ204" s="78"/>
      <c r="HPK204" s="78"/>
      <c r="HPL204" s="78"/>
      <c r="HPM204" s="78"/>
      <c r="HPN204" s="78"/>
      <c r="HPO204" s="78"/>
      <c r="HPP204" s="78"/>
      <c r="HPQ204" s="78"/>
      <c r="HPR204" s="78"/>
      <c r="HPS204" s="78"/>
      <c r="HPT204" s="78"/>
      <c r="HPU204" s="78"/>
      <c r="HPV204" s="78"/>
      <c r="HPW204" s="78"/>
      <c r="HPX204" s="78"/>
      <c r="HPY204" s="78"/>
      <c r="HPZ204" s="78"/>
      <c r="HQA204" s="78"/>
      <c r="HQB204" s="78"/>
      <c r="HQC204" s="78"/>
      <c r="HQD204" s="78"/>
      <c r="HQE204" s="78"/>
      <c r="HQF204" s="78"/>
      <c r="HQG204" s="78"/>
      <c r="HQH204" s="78"/>
      <c r="HQI204" s="78"/>
      <c r="HQJ204" s="78"/>
      <c r="HQK204" s="78"/>
      <c r="HQL204" s="78"/>
      <c r="HQM204" s="78"/>
      <c r="HQN204" s="78"/>
      <c r="HQO204" s="78"/>
      <c r="HQP204" s="78"/>
      <c r="HQQ204" s="78"/>
      <c r="HQR204" s="78"/>
      <c r="HQS204" s="78"/>
      <c r="HQT204" s="78"/>
      <c r="HQU204" s="78"/>
      <c r="HQV204" s="78"/>
      <c r="HQW204" s="78"/>
      <c r="HQX204" s="78"/>
      <c r="HQY204" s="78"/>
      <c r="HQZ204" s="78"/>
      <c r="HRA204" s="78"/>
      <c r="HRB204" s="78"/>
      <c r="HRC204" s="78"/>
      <c r="HRD204" s="78"/>
      <c r="HRE204" s="78"/>
      <c r="HRF204" s="78"/>
      <c r="HRG204" s="78"/>
      <c r="HRH204" s="78"/>
      <c r="HRI204" s="78"/>
      <c r="HRJ204" s="78"/>
      <c r="HRK204" s="78"/>
      <c r="HRL204" s="78"/>
      <c r="HRM204" s="78"/>
      <c r="HRN204" s="78"/>
      <c r="HRO204" s="78"/>
      <c r="HRP204" s="78"/>
      <c r="HRQ204" s="78"/>
      <c r="HRR204" s="78"/>
      <c r="HRS204" s="78"/>
      <c r="HRT204" s="78"/>
      <c r="HRU204" s="78"/>
      <c r="HRV204" s="78"/>
      <c r="HRW204" s="78"/>
      <c r="HRX204" s="78"/>
      <c r="HRY204" s="78"/>
      <c r="HRZ204" s="78"/>
      <c r="HSA204" s="78"/>
      <c r="HSB204" s="78"/>
      <c r="HSC204" s="78"/>
      <c r="HSD204" s="78"/>
      <c r="HSE204" s="78"/>
      <c r="HSF204" s="78"/>
      <c r="HSG204" s="78"/>
      <c r="HSH204" s="78"/>
      <c r="HSI204" s="78"/>
      <c r="HSJ204" s="78"/>
      <c r="HSK204" s="78"/>
      <c r="HSL204" s="78"/>
      <c r="HSM204" s="78"/>
      <c r="HSN204" s="78"/>
      <c r="HSO204" s="78"/>
      <c r="HSP204" s="78"/>
      <c r="HSQ204" s="78"/>
      <c r="HSR204" s="78"/>
      <c r="HSS204" s="78"/>
      <c r="HST204" s="78"/>
      <c r="HSU204" s="78"/>
      <c r="HSV204" s="78"/>
      <c r="HSW204" s="78"/>
      <c r="HSX204" s="78"/>
      <c r="HSY204" s="78"/>
      <c r="HSZ204" s="78"/>
      <c r="HTA204" s="78"/>
      <c r="HTB204" s="78"/>
      <c r="HTC204" s="78"/>
      <c r="HTD204" s="78"/>
      <c r="HTE204" s="78"/>
      <c r="HTF204" s="78"/>
      <c r="HTG204" s="78"/>
      <c r="HTH204" s="78"/>
      <c r="HTI204" s="78"/>
      <c r="HTJ204" s="78"/>
      <c r="HTK204" s="78"/>
      <c r="HTL204" s="78"/>
      <c r="HTM204" s="78"/>
      <c r="HTN204" s="78"/>
      <c r="HTO204" s="78"/>
      <c r="HTP204" s="78"/>
      <c r="HTQ204" s="78"/>
      <c r="HTR204" s="78"/>
      <c r="HTS204" s="78"/>
      <c r="HTT204" s="78"/>
      <c r="HTU204" s="78"/>
      <c r="HTV204" s="78"/>
      <c r="HTW204" s="78"/>
      <c r="HTX204" s="78"/>
      <c r="HTY204" s="78"/>
      <c r="HTZ204" s="78"/>
      <c r="HUA204" s="78"/>
      <c r="HUB204" s="78"/>
      <c r="HUC204" s="78"/>
      <c r="HUD204" s="78"/>
      <c r="HUE204" s="78"/>
      <c r="HUF204" s="78"/>
      <c r="HUG204" s="78"/>
      <c r="HUH204" s="78"/>
      <c r="HUI204" s="78"/>
      <c r="HUJ204" s="78"/>
      <c r="HUK204" s="78"/>
      <c r="HUL204" s="78"/>
      <c r="HUM204" s="78"/>
      <c r="HUN204" s="78"/>
      <c r="HUO204" s="78"/>
      <c r="HUP204" s="78"/>
      <c r="HUQ204" s="78"/>
      <c r="HUR204" s="78"/>
      <c r="HUS204" s="78"/>
      <c r="HUT204" s="78"/>
      <c r="HUU204" s="78"/>
      <c r="HUV204" s="78"/>
      <c r="HUW204" s="78"/>
      <c r="HUX204" s="78"/>
      <c r="HUY204" s="78"/>
      <c r="HUZ204" s="78"/>
      <c r="HVA204" s="78"/>
      <c r="HVB204" s="78"/>
      <c r="HVC204" s="78"/>
      <c r="HVD204" s="78"/>
      <c r="HVE204" s="78"/>
      <c r="HVF204" s="78"/>
      <c r="HVG204" s="78"/>
      <c r="HVH204" s="78"/>
      <c r="HVI204" s="78"/>
      <c r="HVJ204" s="78"/>
      <c r="HVK204" s="78"/>
      <c r="HVL204" s="78"/>
      <c r="HVM204" s="78"/>
      <c r="HVN204" s="78"/>
      <c r="HVO204" s="78"/>
      <c r="HVP204" s="78"/>
      <c r="HVQ204" s="78"/>
      <c r="HVR204" s="78"/>
      <c r="HVS204" s="78"/>
      <c r="HVT204" s="78"/>
      <c r="HVU204" s="78"/>
      <c r="HVV204" s="78"/>
      <c r="HVW204" s="78"/>
      <c r="HVX204" s="78"/>
      <c r="HVY204" s="78"/>
      <c r="HVZ204" s="78"/>
      <c r="HWA204" s="78"/>
      <c r="HWB204" s="78"/>
      <c r="HWC204" s="78"/>
      <c r="HWD204" s="78"/>
      <c r="HWE204" s="78"/>
      <c r="HWF204" s="78"/>
      <c r="HWG204" s="78"/>
      <c r="HWH204" s="78"/>
      <c r="HWI204" s="78"/>
      <c r="HWJ204" s="78"/>
      <c r="HWK204" s="78"/>
      <c r="HWL204" s="78"/>
      <c r="HWM204" s="78"/>
      <c r="HWN204" s="78"/>
      <c r="HWO204" s="78"/>
      <c r="HWP204" s="78"/>
      <c r="HWQ204" s="78"/>
      <c r="HWR204" s="78"/>
      <c r="HWS204" s="78"/>
      <c r="HWT204" s="78"/>
      <c r="HWU204" s="78"/>
      <c r="HWV204" s="78"/>
      <c r="HWW204" s="78"/>
      <c r="HWX204" s="78"/>
      <c r="HWY204" s="78"/>
      <c r="HWZ204" s="78"/>
      <c r="HXA204" s="78"/>
      <c r="HXB204" s="78"/>
      <c r="HXC204" s="78"/>
      <c r="HXD204" s="78"/>
      <c r="HXE204" s="78"/>
      <c r="HXF204" s="78"/>
      <c r="HXG204" s="78"/>
      <c r="HXH204" s="78"/>
      <c r="HXI204" s="78"/>
      <c r="HXJ204" s="78"/>
      <c r="HXK204" s="78"/>
      <c r="HXL204" s="78"/>
      <c r="HXM204" s="78"/>
      <c r="HXN204" s="78"/>
      <c r="HXO204" s="78"/>
      <c r="HXP204" s="78"/>
      <c r="HXQ204" s="78"/>
      <c r="HXR204" s="78"/>
      <c r="HXS204" s="78"/>
      <c r="HXT204" s="78"/>
      <c r="HXU204" s="78"/>
      <c r="HXV204" s="78"/>
      <c r="HXW204" s="78"/>
      <c r="HXX204" s="78"/>
      <c r="HXY204" s="78"/>
      <c r="HXZ204" s="78"/>
      <c r="HYA204" s="78"/>
      <c r="HYB204" s="78"/>
      <c r="HYC204" s="78"/>
      <c r="HYD204" s="78"/>
      <c r="HYE204" s="78"/>
      <c r="HYF204" s="78"/>
      <c r="HYG204" s="78"/>
      <c r="HYH204" s="78"/>
      <c r="HYI204" s="78"/>
      <c r="HYJ204" s="78"/>
      <c r="HYK204" s="78"/>
      <c r="HYL204" s="78"/>
      <c r="HYM204" s="78"/>
      <c r="HYN204" s="78"/>
      <c r="HYO204" s="78"/>
      <c r="HYP204" s="78"/>
      <c r="HYQ204" s="78"/>
      <c r="HYR204" s="78"/>
      <c r="HYS204" s="78"/>
      <c r="HYT204" s="78"/>
      <c r="HYU204" s="78"/>
      <c r="HYV204" s="78"/>
      <c r="HYW204" s="78"/>
      <c r="HYX204" s="78"/>
      <c r="HYY204" s="78"/>
      <c r="HYZ204" s="78"/>
      <c r="HZA204" s="78"/>
      <c r="HZB204" s="78"/>
      <c r="HZC204" s="78"/>
      <c r="HZD204" s="78"/>
      <c r="HZE204" s="78"/>
      <c r="HZF204" s="78"/>
      <c r="HZG204" s="78"/>
      <c r="HZH204" s="78"/>
      <c r="HZI204" s="78"/>
      <c r="HZJ204" s="78"/>
      <c r="HZK204" s="78"/>
      <c r="HZL204" s="78"/>
      <c r="HZM204" s="78"/>
      <c r="HZN204" s="78"/>
      <c r="HZO204" s="78"/>
      <c r="HZP204" s="78"/>
      <c r="HZQ204" s="78"/>
      <c r="HZR204" s="78"/>
      <c r="HZS204" s="78"/>
      <c r="HZT204" s="78"/>
      <c r="HZU204" s="78"/>
      <c r="HZV204" s="78"/>
      <c r="HZW204" s="78"/>
      <c r="HZX204" s="78"/>
      <c r="HZY204" s="78"/>
      <c r="HZZ204" s="78"/>
      <c r="IAA204" s="78"/>
      <c r="IAB204" s="78"/>
      <c r="IAC204" s="78"/>
      <c r="IAD204" s="78"/>
      <c r="IAE204" s="78"/>
      <c r="IAF204" s="78"/>
      <c r="IAG204" s="78"/>
      <c r="IAH204" s="78"/>
      <c r="IAI204" s="78"/>
      <c r="IAJ204" s="78"/>
      <c r="IAK204" s="78"/>
      <c r="IAL204" s="78"/>
      <c r="IAM204" s="78"/>
      <c r="IAN204" s="78"/>
      <c r="IAO204" s="78"/>
      <c r="IAP204" s="78"/>
      <c r="IAQ204" s="78"/>
      <c r="IAR204" s="78"/>
      <c r="IAS204" s="78"/>
      <c r="IAT204" s="78"/>
      <c r="IAU204" s="78"/>
      <c r="IAV204" s="78"/>
      <c r="IAW204" s="78"/>
      <c r="IAX204" s="78"/>
      <c r="IAY204" s="78"/>
      <c r="IAZ204" s="78"/>
      <c r="IBA204" s="78"/>
      <c r="IBB204" s="78"/>
      <c r="IBC204" s="78"/>
      <c r="IBD204" s="78"/>
      <c r="IBE204" s="78"/>
      <c r="IBF204" s="78"/>
      <c r="IBG204" s="78"/>
      <c r="IBH204" s="78"/>
      <c r="IBI204" s="78"/>
      <c r="IBJ204" s="78"/>
      <c r="IBK204" s="78"/>
      <c r="IBL204" s="78"/>
      <c r="IBM204" s="78"/>
      <c r="IBN204" s="78"/>
      <c r="IBO204" s="78"/>
      <c r="IBP204" s="78"/>
      <c r="IBQ204" s="78"/>
      <c r="IBR204" s="78"/>
      <c r="IBS204" s="78"/>
      <c r="IBT204" s="78"/>
      <c r="IBU204" s="78"/>
      <c r="IBV204" s="78"/>
      <c r="IBW204" s="78"/>
      <c r="IBX204" s="78"/>
      <c r="IBY204" s="78"/>
      <c r="IBZ204" s="78"/>
      <c r="ICA204" s="78"/>
      <c r="ICB204" s="78"/>
      <c r="ICC204" s="78"/>
      <c r="ICD204" s="78"/>
      <c r="ICE204" s="78"/>
      <c r="ICF204" s="78"/>
      <c r="ICG204" s="78"/>
      <c r="ICH204" s="78"/>
      <c r="ICI204" s="78"/>
      <c r="ICJ204" s="78"/>
      <c r="ICK204" s="78"/>
      <c r="ICL204" s="78"/>
      <c r="ICM204" s="78"/>
      <c r="ICN204" s="78"/>
      <c r="ICO204" s="78"/>
      <c r="ICP204" s="78"/>
      <c r="ICQ204" s="78"/>
      <c r="ICR204" s="78"/>
      <c r="ICS204" s="78"/>
      <c r="ICT204" s="78"/>
      <c r="ICU204" s="78"/>
      <c r="ICV204" s="78"/>
      <c r="ICW204" s="78"/>
      <c r="ICX204" s="78"/>
      <c r="ICY204" s="78"/>
      <c r="ICZ204" s="78"/>
      <c r="IDA204" s="78"/>
      <c r="IDB204" s="78"/>
      <c r="IDC204" s="78"/>
      <c r="IDD204" s="78"/>
      <c r="IDE204" s="78"/>
      <c r="IDF204" s="78"/>
      <c r="IDG204" s="78"/>
      <c r="IDH204" s="78"/>
      <c r="IDI204" s="78"/>
      <c r="IDJ204" s="78"/>
      <c r="IDK204" s="78"/>
      <c r="IDL204" s="78"/>
      <c r="IDM204" s="78"/>
      <c r="IDN204" s="78"/>
      <c r="IDO204" s="78"/>
      <c r="IDP204" s="78"/>
      <c r="IDQ204" s="78"/>
      <c r="IDR204" s="78"/>
      <c r="IDS204" s="78"/>
      <c r="IDT204" s="78"/>
      <c r="IDU204" s="78"/>
      <c r="IDV204" s="78"/>
      <c r="IDW204" s="78"/>
      <c r="IDX204" s="78"/>
      <c r="IDY204" s="78"/>
      <c r="IDZ204" s="78"/>
      <c r="IEA204" s="78"/>
      <c r="IEB204" s="78"/>
      <c r="IEC204" s="78"/>
      <c r="IED204" s="78"/>
      <c r="IEE204" s="78"/>
      <c r="IEF204" s="78"/>
      <c r="IEG204" s="78"/>
      <c r="IEH204" s="78"/>
      <c r="IEI204" s="78"/>
      <c r="IEJ204" s="78"/>
      <c r="IEK204" s="78"/>
      <c r="IEL204" s="78"/>
      <c r="IEM204" s="78"/>
      <c r="IEN204" s="78"/>
      <c r="IEO204" s="78"/>
      <c r="IEP204" s="78"/>
      <c r="IEQ204" s="78"/>
      <c r="IER204" s="78"/>
      <c r="IES204" s="78"/>
      <c r="IET204" s="78"/>
      <c r="IEU204" s="78"/>
      <c r="IEV204" s="78"/>
      <c r="IEW204" s="78"/>
      <c r="IEX204" s="78"/>
      <c r="IEY204" s="78"/>
      <c r="IEZ204" s="78"/>
      <c r="IFA204" s="78"/>
      <c r="IFB204" s="78"/>
      <c r="IFC204" s="78"/>
      <c r="IFD204" s="78"/>
      <c r="IFE204" s="78"/>
      <c r="IFF204" s="78"/>
      <c r="IFG204" s="78"/>
      <c r="IFH204" s="78"/>
      <c r="IFI204" s="78"/>
      <c r="IFJ204" s="78"/>
      <c r="IFK204" s="78"/>
      <c r="IFL204" s="78"/>
      <c r="IFM204" s="78"/>
      <c r="IFN204" s="78"/>
      <c r="IFO204" s="78"/>
      <c r="IFP204" s="78"/>
      <c r="IFQ204" s="78"/>
      <c r="IFR204" s="78"/>
      <c r="IFS204" s="78"/>
      <c r="IFT204" s="78"/>
      <c r="IFU204" s="78"/>
      <c r="IFV204" s="78"/>
      <c r="IFW204" s="78"/>
      <c r="IFX204" s="78"/>
      <c r="IFY204" s="78"/>
      <c r="IFZ204" s="78"/>
      <c r="IGA204" s="78"/>
      <c r="IGB204" s="78"/>
      <c r="IGC204" s="78"/>
      <c r="IGD204" s="78"/>
      <c r="IGE204" s="78"/>
      <c r="IGF204" s="78"/>
      <c r="IGG204" s="78"/>
      <c r="IGH204" s="78"/>
      <c r="IGI204" s="78"/>
      <c r="IGJ204" s="78"/>
      <c r="IGK204" s="78"/>
      <c r="IGL204" s="78"/>
      <c r="IGM204" s="78"/>
      <c r="IGN204" s="78"/>
      <c r="IGO204" s="78"/>
      <c r="IGP204" s="78"/>
      <c r="IGQ204" s="78"/>
      <c r="IGR204" s="78"/>
      <c r="IGS204" s="78"/>
      <c r="IGT204" s="78"/>
      <c r="IGU204" s="78"/>
      <c r="IGV204" s="78"/>
      <c r="IGW204" s="78"/>
      <c r="IGX204" s="78"/>
      <c r="IGY204" s="78"/>
      <c r="IGZ204" s="78"/>
      <c r="IHA204" s="78"/>
      <c r="IHB204" s="78"/>
      <c r="IHC204" s="78"/>
      <c r="IHD204" s="78"/>
      <c r="IHE204" s="78"/>
      <c r="IHF204" s="78"/>
      <c r="IHG204" s="78"/>
      <c r="IHH204" s="78"/>
      <c r="IHI204" s="78"/>
      <c r="IHJ204" s="78"/>
      <c r="IHK204" s="78"/>
      <c r="IHL204" s="78"/>
      <c r="IHM204" s="78"/>
      <c r="IHN204" s="78"/>
      <c r="IHO204" s="78"/>
      <c r="IHP204" s="78"/>
      <c r="IHQ204" s="78"/>
      <c r="IHR204" s="78"/>
      <c r="IHS204" s="78"/>
      <c r="IHT204" s="78"/>
      <c r="IHU204" s="78"/>
      <c r="IHV204" s="78"/>
      <c r="IHW204" s="78"/>
      <c r="IHX204" s="78"/>
      <c r="IHY204" s="78"/>
      <c r="IHZ204" s="78"/>
      <c r="IIA204" s="78"/>
      <c r="IIB204" s="78"/>
      <c r="IIC204" s="78"/>
      <c r="IID204" s="78"/>
      <c r="IIE204" s="78"/>
      <c r="IIF204" s="78"/>
      <c r="IIG204" s="78"/>
      <c r="IIH204" s="78"/>
      <c r="III204" s="78"/>
      <c r="IIJ204" s="78"/>
      <c r="IIK204" s="78"/>
      <c r="IIL204" s="78"/>
      <c r="IIM204" s="78"/>
      <c r="IIN204" s="78"/>
      <c r="IIO204" s="78"/>
      <c r="IIP204" s="78"/>
      <c r="IIQ204" s="78"/>
      <c r="IIR204" s="78"/>
      <c r="IIS204" s="78"/>
      <c r="IIT204" s="78"/>
      <c r="IIU204" s="78"/>
      <c r="IIV204" s="78"/>
      <c r="IIW204" s="78"/>
      <c r="IIX204" s="78"/>
      <c r="IIY204" s="78"/>
      <c r="IIZ204" s="78"/>
      <c r="IJA204" s="78"/>
      <c r="IJB204" s="78"/>
      <c r="IJC204" s="78"/>
      <c r="IJD204" s="78"/>
      <c r="IJE204" s="78"/>
      <c r="IJF204" s="78"/>
      <c r="IJG204" s="78"/>
      <c r="IJH204" s="78"/>
      <c r="IJI204" s="78"/>
      <c r="IJJ204" s="78"/>
      <c r="IJK204" s="78"/>
      <c r="IJL204" s="78"/>
      <c r="IJM204" s="78"/>
      <c r="IJN204" s="78"/>
      <c r="IJO204" s="78"/>
      <c r="IJP204" s="78"/>
      <c r="IJQ204" s="78"/>
      <c r="IJR204" s="78"/>
      <c r="IJS204" s="78"/>
      <c r="IJT204" s="78"/>
      <c r="IJU204" s="78"/>
      <c r="IJV204" s="78"/>
      <c r="IJW204" s="78"/>
      <c r="IJX204" s="78"/>
      <c r="IJY204" s="78"/>
      <c r="IJZ204" s="78"/>
      <c r="IKA204" s="78"/>
      <c r="IKB204" s="78"/>
      <c r="IKC204" s="78"/>
      <c r="IKD204" s="78"/>
      <c r="IKE204" s="78"/>
      <c r="IKF204" s="78"/>
      <c r="IKG204" s="78"/>
      <c r="IKH204" s="78"/>
      <c r="IKI204" s="78"/>
      <c r="IKJ204" s="78"/>
      <c r="IKK204" s="78"/>
      <c r="IKL204" s="78"/>
      <c r="IKM204" s="78"/>
      <c r="IKN204" s="78"/>
      <c r="IKO204" s="78"/>
      <c r="IKP204" s="78"/>
      <c r="IKQ204" s="78"/>
      <c r="IKR204" s="78"/>
      <c r="IKS204" s="78"/>
      <c r="IKT204" s="78"/>
      <c r="IKU204" s="78"/>
      <c r="IKV204" s="78"/>
      <c r="IKW204" s="78"/>
      <c r="IKX204" s="78"/>
      <c r="IKY204" s="78"/>
      <c r="IKZ204" s="78"/>
      <c r="ILA204" s="78"/>
      <c r="ILB204" s="78"/>
      <c r="ILC204" s="78"/>
      <c r="ILD204" s="78"/>
      <c r="ILE204" s="78"/>
      <c r="ILF204" s="78"/>
      <c r="ILG204" s="78"/>
      <c r="ILH204" s="78"/>
      <c r="ILI204" s="78"/>
      <c r="ILJ204" s="78"/>
      <c r="ILK204" s="78"/>
      <c r="ILL204" s="78"/>
      <c r="ILM204" s="78"/>
      <c r="ILN204" s="78"/>
      <c r="ILO204" s="78"/>
      <c r="ILP204" s="78"/>
      <c r="ILQ204" s="78"/>
      <c r="ILR204" s="78"/>
      <c r="ILS204" s="78"/>
      <c r="ILT204" s="78"/>
      <c r="ILU204" s="78"/>
      <c r="ILV204" s="78"/>
      <c r="ILW204" s="78"/>
      <c r="ILX204" s="78"/>
      <c r="ILY204" s="78"/>
      <c r="ILZ204" s="78"/>
      <c r="IMA204" s="78"/>
      <c r="IMB204" s="78"/>
      <c r="IMC204" s="78"/>
      <c r="IMD204" s="78"/>
      <c r="IME204" s="78"/>
      <c r="IMF204" s="78"/>
      <c r="IMG204" s="78"/>
      <c r="IMH204" s="78"/>
      <c r="IMI204" s="78"/>
      <c r="IMJ204" s="78"/>
      <c r="IMK204" s="78"/>
      <c r="IML204" s="78"/>
      <c r="IMM204" s="78"/>
      <c r="IMN204" s="78"/>
      <c r="IMO204" s="78"/>
      <c r="IMP204" s="78"/>
      <c r="IMQ204" s="78"/>
      <c r="IMR204" s="78"/>
      <c r="IMS204" s="78"/>
      <c r="IMT204" s="78"/>
      <c r="IMU204" s="78"/>
      <c r="IMV204" s="78"/>
      <c r="IMW204" s="78"/>
      <c r="IMX204" s="78"/>
      <c r="IMY204" s="78"/>
      <c r="IMZ204" s="78"/>
      <c r="INA204" s="78"/>
      <c r="INB204" s="78"/>
      <c r="INC204" s="78"/>
      <c r="IND204" s="78"/>
      <c r="INE204" s="78"/>
      <c r="INF204" s="78"/>
      <c r="ING204" s="78"/>
      <c r="INH204" s="78"/>
      <c r="INI204" s="78"/>
      <c r="INJ204" s="78"/>
      <c r="INK204" s="78"/>
      <c r="INL204" s="78"/>
      <c r="INM204" s="78"/>
      <c r="INN204" s="78"/>
      <c r="INO204" s="78"/>
      <c r="INP204" s="78"/>
      <c r="INQ204" s="78"/>
      <c r="INR204" s="78"/>
      <c r="INS204" s="78"/>
      <c r="INT204" s="78"/>
      <c r="INU204" s="78"/>
      <c r="INV204" s="78"/>
      <c r="INW204" s="78"/>
      <c r="INX204" s="78"/>
      <c r="INY204" s="78"/>
      <c r="INZ204" s="78"/>
      <c r="IOA204" s="78"/>
      <c r="IOB204" s="78"/>
      <c r="IOC204" s="78"/>
      <c r="IOD204" s="78"/>
      <c r="IOE204" s="78"/>
      <c r="IOF204" s="78"/>
      <c r="IOG204" s="78"/>
      <c r="IOH204" s="78"/>
      <c r="IOI204" s="78"/>
      <c r="IOJ204" s="78"/>
      <c r="IOK204" s="78"/>
      <c r="IOL204" s="78"/>
      <c r="IOM204" s="78"/>
      <c r="ION204" s="78"/>
      <c r="IOO204" s="78"/>
      <c r="IOP204" s="78"/>
      <c r="IOQ204" s="78"/>
      <c r="IOR204" s="78"/>
      <c r="IOS204" s="78"/>
      <c r="IOT204" s="78"/>
      <c r="IOU204" s="78"/>
      <c r="IOV204" s="78"/>
      <c r="IOW204" s="78"/>
      <c r="IOX204" s="78"/>
      <c r="IOY204" s="78"/>
      <c r="IOZ204" s="78"/>
      <c r="IPA204" s="78"/>
      <c r="IPB204" s="78"/>
      <c r="IPC204" s="78"/>
      <c r="IPD204" s="78"/>
      <c r="IPE204" s="78"/>
      <c r="IPF204" s="78"/>
      <c r="IPG204" s="78"/>
      <c r="IPH204" s="78"/>
      <c r="IPI204" s="78"/>
      <c r="IPJ204" s="78"/>
      <c r="IPK204" s="78"/>
      <c r="IPL204" s="78"/>
      <c r="IPM204" s="78"/>
      <c r="IPN204" s="78"/>
      <c r="IPO204" s="78"/>
      <c r="IPP204" s="78"/>
      <c r="IPQ204" s="78"/>
      <c r="IPR204" s="78"/>
      <c r="IPS204" s="78"/>
      <c r="IPT204" s="78"/>
      <c r="IPU204" s="78"/>
      <c r="IPV204" s="78"/>
      <c r="IPW204" s="78"/>
      <c r="IPX204" s="78"/>
      <c r="IPY204" s="78"/>
      <c r="IPZ204" s="78"/>
      <c r="IQA204" s="78"/>
      <c r="IQB204" s="78"/>
      <c r="IQC204" s="78"/>
      <c r="IQD204" s="78"/>
      <c r="IQE204" s="78"/>
      <c r="IQF204" s="78"/>
      <c r="IQG204" s="78"/>
      <c r="IQH204" s="78"/>
      <c r="IQI204" s="78"/>
      <c r="IQJ204" s="78"/>
      <c r="IQK204" s="78"/>
      <c r="IQL204" s="78"/>
      <c r="IQM204" s="78"/>
      <c r="IQN204" s="78"/>
      <c r="IQO204" s="78"/>
      <c r="IQP204" s="78"/>
      <c r="IQQ204" s="78"/>
      <c r="IQR204" s="78"/>
      <c r="IQS204" s="78"/>
      <c r="IQT204" s="78"/>
      <c r="IQU204" s="78"/>
      <c r="IQV204" s="78"/>
      <c r="IQW204" s="78"/>
      <c r="IQX204" s="78"/>
      <c r="IQY204" s="78"/>
      <c r="IQZ204" s="78"/>
      <c r="IRA204" s="78"/>
      <c r="IRB204" s="78"/>
      <c r="IRC204" s="78"/>
      <c r="IRD204" s="78"/>
      <c r="IRE204" s="78"/>
      <c r="IRF204" s="78"/>
      <c r="IRG204" s="78"/>
      <c r="IRH204" s="78"/>
      <c r="IRI204" s="78"/>
      <c r="IRJ204" s="78"/>
      <c r="IRK204" s="78"/>
      <c r="IRL204" s="78"/>
      <c r="IRM204" s="78"/>
      <c r="IRN204" s="78"/>
      <c r="IRO204" s="78"/>
      <c r="IRP204" s="78"/>
      <c r="IRQ204" s="78"/>
      <c r="IRR204" s="78"/>
      <c r="IRS204" s="78"/>
      <c r="IRT204" s="78"/>
      <c r="IRU204" s="78"/>
      <c r="IRV204" s="78"/>
      <c r="IRW204" s="78"/>
      <c r="IRX204" s="78"/>
      <c r="IRY204" s="78"/>
      <c r="IRZ204" s="78"/>
      <c r="ISA204" s="78"/>
      <c r="ISB204" s="78"/>
      <c r="ISC204" s="78"/>
      <c r="ISD204" s="78"/>
      <c r="ISE204" s="78"/>
      <c r="ISF204" s="78"/>
      <c r="ISG204" s="78"/>
      <c r="ISH204" s="78"/>
      <c r="ISI204" s="78"/>
      <c r="ISJ204" s="78"/>
      <c r="ISK204" s="78"/>
      <c r="ISL204" s="78"/>
      <c r="ISM204" s="78"/>
      <c r="ISN204" s="78"/>
      <c r="ISO204" s="78"/>
      <c r="ISP204" s="78"/>
      <c r="ISQ204" s="78"/>
      <c r="ISR204" s="78"/>
      <c r="ISS204" s="78"/>
      <c r="IST204" s="78"/>
      <c r="ISU204" s="78"/>
      <c r="ISV204" s="78"/>
      <c r="ISW204" s="78"/>
      <c r="ISX204" s="78"/>
      <c r="ISY204" s="78"/>
      <c r="ISZ204" s="78"/>
      <c r="ITA204" s="78"/>
      <c r="ITB204" s="78"/>
      <c r="ITC204" s="78"/>
      <c r="ITD204" s="78"/>
      <c r="ITE204" s="78"/>
      <c r="ITF204" s="78"/>
      <c r="ITG204" s="78"/>
      <c r="ITH204" s="78"/>
      <c r="ITI204" s="78"/>
      <c r="ITJ204" s="78"/>
      <c r="ITK204" s="78"/>
      <c r="ITL204" s="78"/>
      <c r="ITM204" s="78"/>
      <c r="ITN204" s="78"/>
      <c r="ITO204" s="78"/>
      <c r="ITP204" s="78"/>
      <c r="ITQ204" s="78"/>
      <c r="ITR204" s="78"/>
      <c r="ITS204" s="78"/>
      <c r="ITT204" s="78"/>
      <c r="ITU204" s="78"/>
      <c r="ITV204" s="78"/>
      <c r="ITW204" s="78"/>
      <c r="ITX204" s="78"/>
      <c r="ITY204" s="78"/>
      <c r="ITZ204" s="78"/>
      <c r="IUA204" s="78"/>
      <c r="IUB204" s="78"/>
      <c r="IUC204" s="78"/>
      <c r="IUD204" s="78"/>
      <c r="IUE204" s="78"/>
      <c r="IUF204" s="78"/>
      <c r="IUG204" s="78"/>
      <c r="IUH204" s="78"/>
      <c r="IUI204" s="78"/>
      <c r="IUJ204" s="78"/>
      <c r="IUK204" s="78"/>
      <c r="IUL204" s="78"/>
      <c r="IUM204" s="78"/>
      <c r="IUN204" s="78"/>
      <c r="IUO204" s="78"/>
      <c r="IUP204" s="78"/>
      <c r="IUQ204" s="78"/>
      <c r="IUR204" s="78"/>
      <c r="IUS204" s="78"/>
      <c r="IUT204" s="78"/>
      <c r="IUU204" s="78"/>
      <c r="IUV204" s="78"/>
      <c r="IUW204" s="78"/>
      <c r="IUX204" s="78"/>
      <c r="IUY204" s="78"/>
      <c r="IUZ204" s="78"/>
      <c r="IVA204" s="78"/>
      <c r="IVB204" s="78"/>
      <c r="IVC204" s="78"/>
      <c r="IVD204" s="78"/>
      <c r="IVE204" s="78"/>
      <c r="IVF204" s="78"/>
      <c r="IVG204" s="78"/>
      <c r="IVH204" s="78"/>
      <c r="IVI204" s="78"/>
      <c r="IVJ204" s="78"/>
      <c r="IVK204" s="78"/>
      <c r="IVL204" s="78"/>
      <c r="IVM204" s="78"/>
      <c r="IVN204" s="78"/>
      <c r="IVO204" s="78"/>
      <c r="IVP204" s="78"/>
      <c r="IVQ204" s="78"/>
      <c r="IVR204" s="78"/>
      <c r="IVS204" s="78"/>
      <c r="IVT204" s="78"/>
      <c r="IVU204" s="78"/>
      <c r="IVV204" s="78"/>
      <c r="IVW204" s="78"/>
      <c r="IVX204" s="78"/>
      <c r="IVY204" s="78"/>
      <c r="IVZ204" s="78"/>
      <c r="IWA204" s="78"/>
      <c r="IWB204" s="78"/>
      <c r="IWC204" s="78"/>
      <c r="IWD204" s="78"/>
      <c r="IWE204" s="78"/>
      <c r="IWF204" s="78"/>
      <c r="IWG204" s="78"/>
      <c r="IWH204" s="78"/>
      <c r="IWI204" s="78"/>
      <c r="IWJ204" s="78"/>
      <c r="IWK204" s="78"/>
      <c r="IWL204" s="78"/>
      <c r="IWM204" s="78"/>
      <c r="IWN204" s="78"/>
      <c r="IWO204" s="78"/>
      <c r="IWP204" s="78"/>
      <c r="IWQ204" s="78"/>
      <c r="IWR204" s="78"/>
      <c r="IWS204" s="78"/>
      <c r="IWT204" s="78"/>
      <c r="IWU204" s="78"/>
      <c r="IWV204" s="78"/>
      <c r="IWW204" s="78"/>
      <c r="IWX204" s="78"/>
      <c r="IWY204" s="78"/>
      <c r="IWZ204" s="78"/>
      <c r="IXA204" s="78"/>
      <c r="IXB204" s="78"/>
      <c r="IXC204" s="78"/>
      <c r="IXD204" s="78"/>
      <c r="IXE204" s="78"/>
      <c r="IXF204" s="78"/>
      <c r="IXG204" s="78"/>
      <c r="IXH204" s="78"/>
      <c r="IXI204" s="78"/>
      <c r="IXJ204" s="78"/>
      <c r="IXK204" s="78"/>
      <c r="IXL204" s="78"/>
      <c r="IXM204" s="78"/>
      <c r="IXN204" s="78"/>
      <c r="IXO204" s="78"/>
      <c r="IXP204" s="78"/>
      <c r="IXQ204" s="78"/>
      <c r="IXR204" s="78"/>
      <c r="IXS204" s="78"/>
      <c r="IXT204" s="78"/>
      <c r="IXU204" s="78"/>
      <c r="IXV204" s="78"/>
      <c r="IXW204" s="78"/>
      <c r="IXX204" s="78"/>
      <c r="IXY204" s="78"/>
      <c r="IXZ204" s="78"/>
      <c r="IYA204" s="78"/>
      <c r="IYB204" s="78"/>
      <c r="IYC204" s="78"/>
      <c r="IYD204" s="78"/>
      <c r="IYE204" s="78"/>
      <c r="IYF204" s="78"/>
      <c r="IYG204" s="78"/>
      <c r="IYH204" s="78"/>
      <c r="IYI204" s="78"/>
      <c r="IYJ204" s="78"/>
      <c r="IYK204" s="78"/>
      <c r="IYL204" s="78"/>
      <c r="IYM204" s="78"/>
      <c r="IYN204" s="78"/>
      <c r="IYO204" s="78"/>
      <c r="IYP204" s="78"/>
      <c r="IYQ204" s="78"/>
      <c r="IYR204" s="78"/>
      <c r="IYS204" s="78"/>
      <c r="IYT204" s="78"/>
      <c r="IYU204" s="78"/>
      <c r="IYV204" s="78"/>
      <c r="IYW204" s="78"/>
      <c r="IYX204" s="78"/>
      <c r="IYY204" s="78"/>
      <c r="IYZ204" s="78"/>
      <c r="IZA204" s="78"/>
      <c r="IZB204" s="78"/>
      <c r="IZC204" s="78"/>
      <c r="IZD204" s="78"/>
      <c r="IZE204" s="78"/>
      <c r="IZF204" s="78"/>
      <c r="IZG204" s="78"/>
      <c r="IZH204" s="78"/>
      <c r="IZI204" s="78"/>
      <c r="IZJ204" s="78"/>
      <c r="IZK204" s="78"/>
      <c r="IZL204" s="78"/>
      <c r="IZM204" s="78"/>
      <c r="IZN204" s="78"/>
      <c r="IZO204" s="78"/>
      <c r="IZP204" s="78"/>
      <c r="IZQ204" s="78"/>
      <c r="IZR204" s="78"/>
      <c r="IZS204" s="78"/>
      <c r="IZT204" s="78"/>
      <c r="IZU204" s="78"/>
      <c r="IZV204" s="78"/>
      <c r="IZW204" s="78"/>
      <c r="IZX204" s="78"/>
      <c r="IZY204" s="78"/>
      <c r="IZZ204" s="78"/>
      <c r="JAA204" s="78"/>
      <c r="JAB204" s="78"/>
      <c r="JAC204" s="78"/>
      <c r="JAD204" s="78"/>
      <c r="JAE204" s="78"/>
      <c r="JAF204" s="78"/>
      <c r="JAG204" s="78"/>
      <c r="JAH204" s="78"/>
      <c r="JAI204" s="78"/>
      <c r="JAJ204" s="78"/>
      <c r="JAK204" s="78"/>
      <c r="JAL204" s="78"/>
      <c r="JAM204" s="78"/>
      <c r="JAN204" s="78"/>
      <c r="JAO204" s="78"/>
      <c r="JAP204" s="78"/>
      <c r="JAQ204" s="78"/>
      <c r="JAR204" s="78"/>
      <c r="JAS204" s="78"/>
      <c r="JAT204" s="78"/>
      <c r="JAU204" s="78"/>
      <c r="JAV204" s="78"/>
      <c r="JAW204" s="78"/>
      <c r="JAX204" s="78"/>
      <c r="JAY204" s="78"/>
      <c r="JAZ204" s="78"/>
      <c r="JBA204" s="78"/>
      <c r="JBB204" s="78"/>
      <c r="JBC204" s="78"/>
      <c r="JBD204" s="78"/>
      <c r="JBE204" s="78"/>
      <c r="JBF204" s="78"/>
      <c r="JBG204" s="78"/>
      <c r="JBH204" s="78"/>
      <c r="JBI204" s="78"/>
      <c r="JBJ204" s="78"/>
      <c r="JBK204" s="78"/>
      <c r="JBL204" s="78"/>
      <c r="JBM204" s="78"/>
      <c r="JBN204" s="78"/>
      <c r="JBO204" s="78"/>
      <c r="JBP204" s="78"/>
      <c r="JBQ204" s="78"/>
      <c r="JBR204" s="78"/>
      <c r="JBS204" s="78"/>
      <c r="JBT204" s="78"/>
      <c r="JBU204" s="78"/>
      <c r="JBV204" s="78"/>
      <c r="JBW204" s="78"/>
      <c r="JBX204" s="78"/>
      <c r="JBY204" s="78"/>
      <c r="JBZ204" s="78"/>
      <c r="JCA204" s="78"/>
      <c r="JCB204" s="78"/>
      <c r="JCC204" s="78"/>
      <c r="JCD204" s="78"/>
      <c r="JCE204" s="78"/>
      <c r="JCF204" s="78"/>
      <c r="JCG204" s="78"/>
      <c r="JCH204" s="78"/>
      <c r="JCI204" s="78"/>
      <c r="JCJ204" s="78"/>
      <c r="JCK204" s="78"/>
      <c r="JCL204" s="78"/>
      <c r="JCM204" s="78"/>
      <c r="JCN204" s="78"/>
      <c r="JCO204" s="78"/>
      <c r="JCP204" s="78"/>
      <c r="JCQ204" s="78"/>
      <c r="JCR204" s="78"/>
      <c r="JCS204" s="78"/>
      <c r="JCT204" s="78"/>
      <c r="JCU204" s="78"/>
      <c r="JCV204" s="78"/>
      <c r="JCW204" s="78"/>
      <c r="JCX204" s="78"/>
      <c r="JCY204" s="78"/>
      <c r="JCZ204" s="78"/>
      <c r="JDA204" s="78"/>
      <c r="JDB204" s="78"/>
      <c r="JDC204" s="78"/>
      <c r="JDD204" s="78"/>
      <c r="JDE204" s="78"/>
      <c r="JDF204" s="78"/>
      <c r="JDG204" s="78"/>
      <c r="JDH204" s="78"/>
      <c r="JDI204" s="78"/>
      <c r="JDJ204" s="78"/>
      <c r="JDK204" s="78"/>
      <c r="JDL204" s="78"/>
      <c r="JDM204" s="78"/>
      <c r="JDN204" s="78"/>
      <c r="JDO204" s="78"/>
      <c r="JDP204" s="78"/>
      <c r="JDQ204" s="78"/>
      <c r="JDR204" s="78"/>
      <c r="JDS204" s="78"/>
      <c r="JDT204" s="78"/>
      <c r="JDU204" s="78"/>
      <c r="JDV204" s="78"/>
      <c r="JDW204" s="78"/>
      <c r="JDX204" s="78"/>
      <c r="JDY204" s="78"/>
      <c r="JDZ204" s="78"/>
      <c r="JEA204" s="78"/>
      <c r="JEB204" s="78"/>
      <c r="JEC204" s="78"/>
      <c r="JED204" s="78"/>
      <c r="JEE204" s="78"/>
      <c r="JEF204" s="78"/>
      <c r="JEG204" s="78"/>
      <c r="JEH204" s="78"/>
      <c r="JEI204" s="78"/>
      <c r="JEJ204" s="78"/>
      <c r="JEK204" s="78"/>
      <c r="JEL204" s="78"/>
      <c r="JEM204" s="78"/>
      <c r="JEN204" s="78"/>
      <c r="JEO204" s="78"/>
      <c r="JEP204" s="78"/>
      <c r="JEQ204" s="78"/>
      <c r="JER204" s="78"/>
      <c r="JES204" s="78"/>
      <c r="JET204" s="78"/>
      <c r="JEU204" s="78"/>
      <c r="JEV204" s="78"/>
      <c r="JEW204" s="78"/>
      <c r="JEX204" s="78"/>
      <c r="JEY204" s="78"/>
      <c r="JEZ204" s="78"/>
      <c r="JFA204" s="78"/>
      <c r="JFB204" s="78"/>
      <c r="JFC204" s="78"/>
      <c r="JFD204" s="78"/>
      <c r="JFE204" s="78"/>
      <c r="JFF204" s="78"/>
      <c r="JFG204" s="78"/>
      <c r="JFH204" s="78"/>
      <c r="JFI204" s="78"/>
      <c r="JFJ204" s="78"/>
      <c r="JFK204" s="78"/>
      <c r="JFL204" s="78"/>
      <c r="JFM204" s="78"/>
      <c r="JFN204" s="78"/>
      <c r="JFO204" s="78"/>
      <c r="JFP204" s="78"/>
      <c r="JFQ204" s="78"/>
      <c r="JFR204" s="78"/>
      <c r="JFS204" s="78"/>
      <c r="JFT204" s="78"/>
      <c r="JFU204" s="78"/>
      <c r="JFV204" s="78"/>
      <c r="JFW204" s="78"/>
      <c r="JFX204" s="78"/>
      <c r="JFY204" s="78"/>
      <c r="JFZ204" s="78"/>
      <c r="JGA204" s="78"/>
      <c r="JGB204" s="78"/>
      <c r="JGC204" s="78"/>
      <c r="JGD204" s="78"/>
      <c r="JGE204" s="78"/>
      <c r="JGF204" s="78"/>
      <c r="JGG204" s="78"/>
      <c r="JGH204" s="78"/>
      <c r="JGI204" s="78"/>
      <c r="JGJ204" s="78"/>
      <c r="JGK204" s="78"/>
      <c r="JGL204" s="78"/>
      <c r="JGM204" s="78"/>
      <c r="JGN204" s="78"/>
      <c r="JGO204" s="78"/>
      <c r="JGP204" s="78"/>
      <c r="JGQ204" s="78"/>
      <c r="JGR204" s="78"/>
      <c r="JGS204" s="78"/>
      <c r="JGT204" s="78"/>
      <c r="JGU204" s="78"/>
      <c r="JGV204" s="78"/>
      <c r="JGW204" s="78"/>
      <c r="JGX204" s="78"/>
      <c r="JGY204" s="78"/>
      <c r="JGZ204" s="78"/>
      <c r="JHA204" s="78"/>
      <c r="JHB204" s="78"/>
      <c r="JHC204" s="78"/>
      <c r="JHD204" s="78"/>
      <c r="JHE204" s="78"/>
      <c r="JHF204" s="78"/>
      <c r="JHG204" s="78"/>
      <c r="JHH204" s="78"/>
      <c r="JHI204" s="78"/>
      <c r="JHJ204" s="78"/>
      <c r="JHK204" s="78"/>
      <c r="JHL204" s="78"/>
      <c r="JHM204" s="78"/>
      <c r="JHN204" s="78"/>
      <c r="JHO204" s="78"/>
      <c r="JHP204" s="78"/>
      <c r="JHQ204" s="78"/>
      <c r="JHR204" s="78"/>
      <c r="JHS204" s="78"/>
      <c r="JHT204" s="78"/>
      <c r="JHU204" s="78"/>
      <c r="JHV204" s="78"/>
      <c r="JHW204" s="78"/>
      <c r="JHX204" s="78"/>
      <c r="JHY204" s="78"/>
      <c r="JHZ204" s="78"/>
      <c r="JIA204" s="78"/>
      <c r="JIB204" s="78"/>
      <c r="JIC204" s="78"/>
      <c r="JID204" s="78"/>
      <c r="JIE204" s="78"/>
      <c r="JIF204" s="78"/>
      <c r="JIG204" s="78"/>
      <c r="JIH204" s="78"/>
      <c r="JII204" s="78"/>
      <c r="JIJ204" s="78"/>
      <c r="JIK204" s="78"/>
      <c r="JIL204" s="78"/>
      <c r="JIM204" s="78"/>
      <c r="JIN204" s="78"/>
      <c r="JIO204" s="78"/>
      <c r="JIP204" s="78"/>
      <c r="JIQ204" s="78"/>
      <c r="JIR204" s="78"/>
      <c r="JIS204" s="78"/>
      <c r="JIT204" s="78"/>
      <c r="JIU204" s="78"/>
      <c r="JIV204" s="78"/>
      <c r="JIW204" s="78"/>
      <c r="JIX204" s="78"/>
      <c r="JIY204" s="78"/>
      <c r="JIZ204" s="78"/>
      <c r="JJA204" s="78"/>
      <c r="JJB204" s="78"/>
      <c r="JJC204" s="78"/>
      <c r="JJD204" s="78"/>
      <c r="JJE204" s="78"/>
      <c r="JJF204" s="78"/>
      <c r="JJG204" s="78"/>
      <c r="JJH204" s="78"/>
      <c r="JJI204" s="78"/>
      <c r="JJJ204" s="78"/>
      <c r="JJK204" s="78"/>
      <c r="JJL204" s="78"/>
      <c r="JJM204" s="78"/>
      <c r="JJN204" s="78"/>
      <c r="JJO204" s="78"/>
      <c r="JJP204" s="78"/>
      <c r="JJQ204" s="78"/>
      <c r="JJR204" s="78"/>
      <c r="JJS204" s="78"/>
      <c r="JJT204" s="78"/>
      <c r="JJU204" s="78"/>
      <c r="JJV204" s="78"/>
      <c r="JJW204" s="78"/>
      <c r="JJX204" s="78"/>
      <c r="JJY204" s="78"/>
      <c r="JJZ204" s="78"/>
      <c r="JKA204" s="78"/>
      <c r="JKB204" s="78"/>
      <c r="JKC204" s="78"/>
      <c r="JKD204" s="78"/>
      <c r="JKE204" s="78"/>
      <c r="JKF204" s="78"/>
      <c r="JKG204" s="78"/>
      <c r="JKH204" s="78"/>
      <c r="JKI204" s="78"/>
      <c r="JKJ204" s="78"/>
      <c r="JKK204" s="78"/>
      <c r="JKL204" s="78"/>
      <c r="JKM204" s="78"/>
      <c r="JKN204" s="78"/>
      <c r="JKO204" s="78"/>
      <c r="JKP204" s="78"/>
      <c r="JKQ204" s="78"/>
      <c r="JKR204" s="78"/>
      <c r="JKS204" s="78"/>
      <c r="JKT204" s="78"/>
      <c r="JKU204" s="78"/>
      <c r="JKV204" s="78"/>
      <c r="JKW204" s="78"/>
      <c r="JKX204" s="78"/>
      <c r="JKY204" s="78"/>
      <c r="JKZ204" s="78"/>
      <c r="JLA204" s="78"/>
      <c r="JLB204" s="78"/>
      <c r="JLC204" s="78"/>
      <c r="JLD204" s="78"/>
      <c r="JLE204" s="78"/>
      <c r="JLF204" s="78"/>
      <c r="JLG204" s="78"/>
      <c r="JLH204" s="78"/>
      <c r="JLI204" s="78"/>
      <c r="JLJ204" s="78"/>
      <c r="JLK204" s="78"/>
      <c r="JLL204" s="78"/>
      <c r="JLM204" s="78"/>
      <c r="JLN204" s="78"/>
      <c r="JLO204" s="78"/>
      <c r="JLP204" s="78"/>
      <c r="JLQ204" s="78"/>
      <c r="JLR204" s="78"/>
      <c r="JLS204" s="78"/>
      <c r="JLT204" s="78"/>
      <c r="JLU204" s="78"/>
      <c r="JLV204" s="78"/>
      <c r="JLW204" s="78"/>
      <c r="JLX204" s="78"/>
      <c r="JLY204" s="78"/>
      <c r="JLZ204" s="78"/>
      <c r="JMA204" s="78"/>
      <c r="JMB204" s="78"/>
      <c r="JMC204" s="78"/>
      <c r="JMD204" s="78"/>
      <c r="JME204" s="78"/>
      <c r="JMF204" s="78"/>
      <c r="JMG204" s="78"/>
      <c r="JMH204" s="78"/>
      <c r="JMI204" s="78"/>
      <c r="JMJ204" s="78"/>
      <c r="JMK204" s="78"/>
      <c r="JML204" s="78"/>
      <c r="JMM204" s="78"/>
      <c r="JMN204" s="78"/>
      <c r="JMO204" s="78"/>
      <c r="JMP204" s="78"/>
      <c r="JMQ204" s="78"/>
      <c r="JMR204" s="78"/>
      <c r="JMS204" s="78"/>
      <c r="JMT204" s="78"/>
      <c r="JMU204" s="78"/>
      <c r="JMV204" s="78"/>
      <c r="JMW204" s="78"/>
      <c r="JMX204" s="78"/>
      <c r="JMY204" s="78"/>
      <c r="JMZ204" s="78"/>
      <c r="JNA204" s="78"/>
      <c r="JNB204" s="78"/>
      <c r="JNC204" s="78"/>
      <c r="JND204" s="78"/>
      <c r="JNE204" s="78"/>
      <c r="JNF204" s="78"/>
      <c r="JNG204" s="78"/>
      <c r="JNH204" s="78"/>
      <c r="JNI204" s="78"/>
      <c r="JNJ204" s="78"/>
      <c r="JNK204" s="78"/>
      <c r="JNL204" s="78"/>
      <c r="JNM204" s="78"/>
      <c r="JNN204" s="78"/>
      <c r="JNO204" s="78"/>
      <c r="JNP204" s="78"/>
      <c r="JNQ204" s="78"/>
      <c r="JNR204" s="78"/>
      <c r="JNS204" s="78"/>
      <c r="JNT204" s="78"/>
      <c r="JNU204" s="78"/>
      <c r="JNV204" s="78"/>
      <c r="JNW204" s="78"/>
      <c r="JNX204" s="78"/>
      <c r="JNY204" s="78"/>
      <c r="JNZ204" s="78"/>
      <c r="JOA204" s="78"/>
      <c r="JOB204" s="78"/>
      <c r="JOC204" s="78"/>
      <c r="JOD204" s="78"/>
      <c r="JOE204" s="78"/>
      <c r="JOF204" s="78"/>
      <c r="JOG204" s="78"/>
      <c r="JOH204" s="78"/>
      <c r="JOI204" s="78"/>
      <c r="JOJ204" s="78"/>
      <c r="JOK204" s="78"/>
      <c r="JOL204" s="78"/>
      <c r="JOM204" s="78"/>
      <c r="JON204" s="78"/>
      <c r="JOO204" s="78"/>
      <c r="JOP204" s="78"/>
      <c r="JOQ204" s="78"/>
      <c r="JOR204" s="78"/>
      <c r="JOS204" s="78"/>
      <c r="JOT204" s="78"/>
      <c r="JOU204" s="78"/>
      <c r="JOV204" s="78"/>
      <c r="JOW204" s="78"/>
      <c r="JOX204" s="78"/>
      <c r="JOY204" s="78"/>
      <c r="JOZ204" s="78"/>
      <c r="JPA204" s="78"/>
      <c r="JPB204" s="78"/>
      <c r="JPC204" s="78"/>
      <c r="JPD204" s="78"/>
      <c r="JPE204" s="78"/>
      <c r="JPF204" s="78"/>
      <c r="JPG204" s="78"/>
      <c r="JPH204" s="78"/>
      <c r="JPI204" s="78"/>
      <c r="JPJ204" s="78"/>
      <c r="JPK204" s="78"/>
      <c r="JPL204" s="78"/>
      <c r="JPM204" s="78"/>
      <c r="JPN204" s="78"/>
      <c r="JPO204" s="78"/>
      <c r="JPP204" s="78"/>
      <c r="JPQ204" s="78"/>
      <c r="JPR204" s="78"/>
      <c r="JPS204" s="78"/>
      <c r="JPT204" s="78"/>
      <c r="JPU204" s="78"/>
      <c r="JPV204" s="78"/>
      <c r="JPW204" s="78"/>
      <c r="JPX204" s="78"/>
      <c r="JPY204" s="78"/>
      <c r="JPZ204" s="78"/>
      <c r="JQA204" s="78"/>
      <c r="JQB204" s="78"/>
      <c r="JQC204" s="78"/>
      <c r="JQD204" s="78"/>
      <c r="JQE204" s="78"/>
      <c r="JQF204" s="78"/>
      <c r="JQG204" s="78"/>
      <c r="JQH204" s="78"/>
      <c r="JQI204" s="78"/>
      <c r="JQJ204" s="78"/>
      <c r="JQK204" s="78"/>
      <c r="JQL204" s="78"/>
      <c r="JQM204" s="78"/>
      <c r="JQN204" s="78"/>
      <c r="JQO204" s="78"/>
      <c r="JQP204" s="78"/>
      <c r="JQQ204" s="78"/>
      <c r="JQR204" s="78"/>
      <c r="JQS204" s="78"/>
      <c r="JQT204" s="78"/>
      <c r="JQU204" s="78"/>
      <c r="JQV204" s="78"/>
      <c r="JQW204" s="78"/>
      <c r="JQX204" s="78"/>
      <c r="JQY204" s="78"/>
      <c r="JQZ204" s="78"/>
      <c r="JRA204" s="78"/>
      <c r="JRB204" s="78"/>
      <c r="JRC204" s="78"/>
      <c r="JRD204" s="78"/>
      <c r="JRE204" s="78"/>
      <c r="JRF204" s="78"/>
      <c r="JRG204" s="78"/>
      <c r="JRH204" s="78"/>
      <c r="JRI204" s="78"/>
      <c r="JRJ204" s="78"/>
      <c r="JRK204" s="78"/>
      <c r="JRL204" s="78"/>
      <c r="JRM204" s="78"/>
      <c r="JRN204" s="78"/>
      <c r="JRO204" s="78"/>
      <c r="JRP204" s="78"/>
      <c r="JRQ204" s="78"/>
      <c r="JRR204" s="78"/>
      <c r="JRS204" s="78"/>
      <c r="JRT204" s="78"/>
      <c r="JRU204" s="78"/>
      <c r="JRV204" s="78"/>
      <c r="JRW204" s="78"/>
      <c r="JRX204" s="78"/>
      <c r="JRY204" s="78"/>
      <c r="JRZ204" s="78"/>
      <c r="JSA204" s="78"/>
      <c r="JSB204" s="78"/>
      <c r="JSC204" s="78"/>
      <c r="JSD204" s="78"/>
      <c r="JSE204" s="78"/>
      <c r="JSF204" s="78"/>
      <c r="JSG204" s="78"/>
      <c r="JSH204" s="78"/>
      <c r="JSI204" s="78"/>
      <c r="JSJ204" s="78"/>
      <c r="JSK204" s="78"/>
      <c r="JSL204" s="78"/>
      <c r="JSM204" s="78"/>
      <c r="JSN204" s="78"/>
      <c r="JSO204" s="78"/>
      <c r="JSP204" s="78"/>
      <c r="JSQ204" s="78"/>
      <c r="JSR204" s="78"/>
      <c r="JSS204" s="78"/>
      <c r="JST204" s="78"/>
      <c r="JSU204" s="78"/>
      <c r="JSV204" s="78"/>
      <c r="JSW204" s="78"/>
      <c r="JSX204" s="78"/>
      <c r="JSY204" s="78"/>
      <c r="JSZ204" s="78"/>
      <c r="JTA204" s="78"/>
      <c r="JTB204" s="78"/>
      <c r="JTC204" s="78"/>
      <c r="JTD204" s="78"/>
      <c r="JTE204" s="78"/>
      <c r="JTF204" s="78"/>
      <c r="JTG204" s="78"/>
      <c r="JTH204" s="78"/>
      <c r="JTI204" s="78"/>
      <c r="JTJ204" s="78"/>
      <c r="JTK204" s="78"/>
      <c r="JTL204" s="78"/>
      <c r="JTM204" s="78"/>
      <c r="JTN204" s="78"/>
      <c r="JTO204" s="78"/>
      <c r="JTP204" s="78"/>
      <c r="JTQ204" s="78"/>
      <c r="JTR204" s="78"/>
      <c r="JTS204" s="78"/>
      <c r="JTT204" s="78"/>
      <c r="JTU204" s="78"/>
      <c r="JTV204" s="78"/>
      <c r="JTW204" s="78"/>
      <c r="JTX204" s="78"/>
      <c r="JTY204" s="78"/>
      <c r="JTZ204" s="78"/>
      <c r="JUA204" s="78"/>
      <c r="JUB204" s="78"/>
      <c r="JUC204" s="78"/>
      <c r="JUD204" s="78"/>
      <c r="JUE204" s="78"/>
      <c r="JUF204" s="78"/>
      <c r="JUG204" s="78"/>
      <c r="JUH204" s="78"/>
      <c r="JUI204" s="78"/>
      <c r="JUJ204" s="78"/>
      <c r="JUK204" s="78"/>
      <c r="JUL204" s="78"/>
      <c r="JUM204" s="78"/>
      <c r="JUN204" s="78"/>
      <c r="JUO204" s="78"/>
      <c r="JUP204" s="78"/>
      <c r="JUQ204" s="78"/>
      <c r="JUR204" s="78"/>
      <c r="JUS204" s="78"/>
      <c r="JUT204" s="78"/>
      <c r="JUU204" s="78"/>
      <c r="JUV204" s="78"/>
      <c r="JUW204" s="78"/>
      <c r="JUX204" s="78"/>
      <c r="JUY204" s="78"/>
      <c r="JUZ204" s="78"/>
      <c r="JVA204" s="78"/>
      <c r="JVB204" s="78"/>
      <c r="JVC204" s="78"/>
      <c r="JVD204" s="78"/>
      <c r="JVE204" s="78"/>
      <c r="JVF204" s="78"/>
      <c r="JVG204" s="78"/>
      <c r="JVH204" s="78"/>
      <c r="JVI204" s="78"/>
      <c r="JVJ204" s="78"/>
      <c r="JVK204" s="78"/>
      <c r="JVL204" s="78"/>
      <c r="JVM204" s="78"/>
      <c r="JVN204" s="78"/>
      <c r="JVO204" s="78"/>
      <c r="JVP204" s="78"/>
      <c r="JVQ204" s="78"/>
      <c r="JVR204" s="78"/>
      <c r="JVS204" s="78"/>
      <c r="JVT204" s="78"/>
      <c r="JVU204" s="78"/>
      <c r="JVV204" s="78"/>
      <c r="JVW204" s="78"/>
      <c r="JVX204" s="78"/>
      <c r="JVY204" s="78"/>
      <c r="JVZ204" s="78"/>
      <c r="JWA204" s="78"/>
      <c r="JWB204" s="78"/>
      <c r="JWC204" s="78"/>
      <c r="JWD204" s="78"/>
      <c r="JWE204" s="78"/>
      <c r="JWF204" s="78"/>
      <c r="JWG204" s="78"/>
      <c r="JWH204" s="78"/>
      <c r="JWI204" s="78"/>
      <c r="JWJ204" s="78"/>
      <c r="JWK204" s="78"/>
      <c r="JWL204" s="78"/>
      <c r="JWM204" s="78"/>
      <c r="JWN204" s="78"/>
      <c r="JWO204" s="78"/>
      <c r="JWP204" s="78"/>
      <c r="JWQ204" s="78"/>
      <c r="JWR204" s="78"/>
      <c r="JWS204" s="78"/>
      <c r="JWT204" s="78"/>
      <c r="JWU204" s="78"/>
      <c r="JWV204" s="78"/>
      <c r="JWW204" s="78"/>
      <c r="JWX204" s="78"/>
      <c r="JWY204" s="78"/>
      <c r="JWZ204" s="78"/>
      <c r="JXA204" s="78"/>
      <c r="JXB204" s="78"/>
      <c r="JXC204" s="78"/>
      <c r="JXD204" s="78"/>
      <c r="JXE204" s="78"/>
      <c r="JXF204" s="78"/>
      <c r="JXG204" s="78"/>
      <c r="JXH204" s="78"/>
      <c r="JXI204" s="78"/>
      <c r="JXJ204" s="78"/>
      <c r="JXK204" s="78"/>
      <c r="JXL204" s="78"/>
      <c r="JXM204" s="78"/>
      <c r="JXN204" s="78"/>
      <c r="JXO204" s="78"/>
      <c r="JXP204" s="78"/>
      <c r="JXQ204" s="78"/>
      <c r="JXR204" s="78"/>
      <c r="JXS204" s="78"/>
      <c r="JXT204" s="78"/>
      <c r="JXU204" s="78"/>
      <c r="JXV204" s="78"/>
      <c r="JXW204" s="78"/>
      <c r="JXX204" s="78"/>
      <c r="JXY204" s="78"/>
      <c r="JXZ204" s="78"/>
      <c r="JYA204" s="78"/>
      <c r="JYB204" s="78"/>
      <c r="JYC204" s="78"/>
      <c r="JYD204" s="78"/>
      <c r="JYE204" s="78"/>
      <c r="JYF204" s="78"/>
      <c r="JYG204" s="78"/>
      <c r="JYH204" s="78"/>
      <c r="JYI204" s="78"/>
      <c r="JYJ204" s="78"/>
      <c r="JYK204" s="78"/>
      <c r="JYL204" s="78"/>
      <c r="JYM204" s="78"/>
      <c r="JYN204" s="78"/>
      <c r="JYO204" s="78"/>
      <c r="JYP204" s="78"/>
      <c r="JYQ204" s="78"/>
      <c r="JYR204" s="78"/>
      <c r="JYS204" s="78"/>
      <c r="JYT204" s="78"/>
      <c r="JYU204" s="78"/>
      <c r="JYV204" s="78"/>
      <c r="JYW204" s="78"/>
      <c r="JYX204" s="78"/>
      <c r="JYY204" s="78"/>
      <c r="JYZ204" s="78"/>
      <c r="JZA204" s="78"/>
      <c r="JZB204" s="78"/>
      <c r="JZC204" s="78"/>
      <c r="JZD204" s="78"/>
      <c r="JZE204" s="78"/>
      <c r="JZF204" s="78"/>
      <c r="JZG204" s="78"/>
      <c r="JZH204" s="78"/>
      <c r="JZI204" s="78"/>
      <c r="JZJ204" s="78"/>
      <c r="JZK204" s="78"/>
      <c r="JZL204" s="78"/>
      <c r="JZM204" s="78"/>
      <c r="JZN204" s="78"/>
      <c r="JZO204" s="78"/>
      <c r="JZP204" s="78"/>
      <c r="JZQ204" s="78"/>
      <c r="JZR204" s="78"/>
      <c r="JZS204" s="78"/>
      <c r="JZT204" s="78"/>
      <c r="JZU204" s="78"/>
      <c r="JZV204" s="78"/>
      <c r="JZW204" s="78"/>
      <c r="JZX204" s="78"/>
      <c r="JZY204" s="78"/>
      <c r="JZZ204" s="78"/>
      <c r="KAA204" s="78"/>
      <c r="KAB204" s="78"/>
      <c r="KAC204" s="78"/>
      <c r="KAD204" s="78"/>
      <c r="KAE204" s="78"/>
      <c r="KAF204" s="78"/>
      <c r="KAG204" s="78"/>
      <c r="KAH204" s="78"/>
      <c r="KAI204" s="78"/>
      <c r="KAJ204" s="78"/>
      <c r="KAK204" s="78"/>
      <c r="KAL204" s="78"/>
      <c r="KAM204" s="78"/>
      <c r="KAN204" s="78"/>
      <c r="KAO204" s="78"/>
      <c r="KAP204" s="78"/>
      <c r="KAQ204" s="78"/>
      <c r="KAR204" s="78"/>
      <c r="KAS204" s="78"/>
      <c r="KAT204" s="78"/>
      <c r="KAU204" s="78"/>
      <c r="KAV204" s="78"/>
      <c r="KAW204" s="78"/>
      <c r="KAX204" s="78"/>
      <c r="KAY204" s="78"/>
      <c r="KAZ204" s="78"/>
      <c r="KBA204" s="78"/>
      <c r="KBB204" s="78"/>
      <c r="KBC204" s="78"/>
      <c r="KBD204" s="78"/>
      <c r="KBE204" s="78"/>
      <c r="KBF204" s="78"/>
      <c r="KBG204" s="78"/>
      <c r="KBH204" s="78"/>
      <c r="KBI204" s="78"/>
      <c r="KBJ204" s="78"/>
      <c r="KBK204" s="78"/>
      <c r="KBL204" s="78"/>
      <c r="KBM204" s="78"/>
      <c r="KBN204" s="78"/>
      <c r="KBO204" s="78"/>
      <c r="KBP204" s="78"/>
      <c r="KBQ204" s="78"/>
      <c r="KBR204" s="78"/>
      <c r="KBS204" s="78"/>
      <c r="KBT204" s="78"/>
      <c r="KBU204" s="78"/>
      <c r="KBV204" s="78"/>
      <c r="KBW204" s="78"/>
      <c r="KBX204" s="78"/>
      <c r="KBY204" s="78"/>
      <c r="KBZ204" s="78"/>
      <c r="KCA204" s="78"/>
      <c r="KCB204" s="78"/>
      <c r="KCC204" s="78"/>
      <c r="KCD204" s="78"/>
      <c r="KCE204" s="78"/>
      <c r="KCF204" s="78"/>
      <c r="KCG204" s="78"/>
      <c r="KCH204" s="78"/>
      <c r="KCI204" s="78"/>
      <c r="KCJ204" s="78"/>
      <c r="KCK204" s="78"/>
      <c r="KCL204" s="78"/>
      <c r="KCM204" s="78"/>
      <c r="KCN204" s="78"/>
      <c r="KCO204" s="78"/>
      <c r="KCP204" s="78"/>
      <c r="KCQ204" s="78"/>
      <c r="KCR204" s="78"/>
      <c r="KCS204" s="78"/>
      <c r="KCT204" s="78"/>
      <c r="KCU204" s="78"/>
      <c r="KCV204" s="78"/>
      <c r="KCW204" s="78"/>
      <c r="KCX204" s="78"/>
      <c r="KCY204" s="78"/>
      <c r="KCZ204" s="78"/>
      <c r="KDA204" s="78"/>
      <c r="KDB204" s="78"/>
      <c r="KDC204" s="78"/>
      <c r="KDD204" s="78"/>
      <c r="KDE204" s="78"/>
      <c r="KDF204" s="78"/>
      <c r="KDG204" s="78"/>
      <c r="KDH204" s="78"/>
      <c r="KDI204" s="78"/>
      <c r="KDJ204" s="78"/>
      <c r="KDK204" s="78"/>
      <c r="KDL204" s="78"/>
      <c r="KDM204" s="78"/>
      <c r="KDN204" s="78"/>
      <c r="KDO204" s="78"/>
      <c r="KDP204" s="78"/>
      <c r="KDQ204" s="78"/>
      <c r="KDR204" s="78"/>
      <c r="KDS204" s="78"/>
      <c r="KDT204" s="78"/>
      <c r="KDU204" s="78"/>
      <c r="KDV204" s="78"/>
      <c r="KDW204" s="78"/>
      <c r="KDX204" s="78"/>
      <c r="KDY204" s="78"/>
      <c r="KDZ204" s="78"/>
      <c r="KEA204" s="78"/>
      <c r="KEB204" s="78"/>
      <c r="KEC204" s="78"/>
      <c r="KED204" s="78"/>
      <c r="KEE204" s="78"/>
      <c r="KEF204" s="78"/>
      <c r="KEG204" s="78"/>
      <c r="KEH204" s="78"/>
      <c r="KEI204" s="78"/>
      <c r="KEJ204" s="78"/>
      <c r="KEK204" s="78"/>
      <c r="KEL204" s="78"/>
      <c r="KEM204" s="78"/>
      <c r="KEN204" s="78"/>
      <c r="KEO204" s="78"/>
      <c r="KEP204" s="78"/>
      <c r="KEQ204" s="78"/>
      <c r="KER204" s="78"/>
      <c r="KES204" s="78"/>
      <c r="KET204" s="78"/>
      <c r="KEU204" s="78"/>
      <c r="KEV204" s="78"/>
      <c r="KEW204" s="78"/>
      <c r="KEX204" s="78"/>
      <c r="KEY204" s="78"/>
      <c r="KEZ204" s="78"/>
      <c r="KFA204" s="78"/>
      <c r="KFB204" s="78"/>
      <c r="KFC204" s="78"/>
      <c r="KFD204" s="78"/>
      <c r="KFE204" s="78"/>
      <c r="KFF204" s="78"/>
      <c r="KFG204" s="78"/>
      <c r="KFH204" s="78"/>
      <c r="KFI204" s="78"/>
      <c r="KFJ204" s="78"/>
      <c r="KFK204" s="78"/>
      <c r="KFL204" s="78"/>
      <c r="KFM204" s="78"/>
      <c r="KFN204" s="78"/>
      <c r="KFO204" s="78"/>
      <c r="KFP204" s="78"/>
      <c r="KFQ204" s="78"/>
      <c r="KFR204" s="78"/>
      <c r="KFS204" s="78"/>
      <c r="KFT204" s="78"/>
      <c r="KFU204" s="78"/>
      <c r="KFV204" s="78"/>
      <c r="KFW204" s="78"/>
      <c r="KFX204" s="78"/>
      <c r="KFY204" s="78"/>
      <c r="KFZ204" s="78"/>
      <c r="KGA204" s="78"/>
      <c r="KGB204" s="78"/>
      <c r="KGC204" s="78"/>
      <c r="KGD204" s="78"/>
      <c r="KGE204" s="78"/>
      <c r="KGF204" s="78"/>
      <c r="KGG204" s="78"/>
      <c r="KGH204" s="78"/>
      <c r="KGI204" s="78"/>
      <c r="KGJ204" s="78"/>
      <c r="KGK204" s="78"/>
      <c r="KGL204" s="78"/>
      <c r="KGM204" s="78"/>
      <c r="KGN204" s="78"/>
      <c r="KGO204" s="78"/>
      <c r="KGP204" s="78"/>
      <c r="KGQ204" s="78"/>
      <c r="KGR204" s="78"/>
      <c r="KGS204" s="78"/>
      <c r="KGT204" s="78"/>
      <c r="KGU204" s="78"/>
      <c r="KGV204" s="78"/>
      <c r="KGW204" s="78"/>
      <c r="KGX204" s="78"/>
      <c r="KGY204" s="78"/>
      <c r="KGZ204" s="78"/>
      <c r="KHA204" s="78"/>
      <c r="KHB204" s="78"/>
      <c r="KHC204" s="78"/>
      <c r="KHD204" s="78"/>
      <c r="KHE204" s="78"/>
      <c r="KHF204" s="78"/>
      <c r="KHG204" s="78"/>
      <c r="KHH204" s="78"/>
      <c r="KHI204" s="78"/>
      <c r="KHJ204" s="78"/>
      <c r="KHK204" s="78"/>
      <c r="KHL204" s="78"/>
      <c r="KHM204" s="78"/>
      <c r="KHN204" s="78"/>
      <c r="KHO204" s="78"/>
      <c r="KHP204" s="78"/>
      <c r="KHQ204" s="78"/>
      <c r="KHR204" s="78"/>
      <c r="KHS204" s="78"/>
      <c r="KHT204" s="78"/>
      <c r="KHU204" s="78"/>
      <c r="KHV204" s="78"/>
      <c r="KHW204" s="78"/>
      <c r="KHX204" s="78"/>
      <c r="KHY204" s="78"/>
      <c r="KHZ204" s="78"/>
      <c r="KIA204" s="78"/>
      <c r="KIB204" s="78"/>
      <c r="KIC204" s="78"/>
      <c r="KID204" s="78"/>
      <c r="KIE204" s="78"/>
      <c r="KIF204" s="78"/>
      <c r="KIG204" s="78"/>
      <c r="KIH204" s="78"/>
      <c r="KII204" s="78"/>
      <c r="KIJ204" s="78"/>
      <c r="KIK204" s="78"/>
      <c r="KIL204" s="78"/>
      <c r="KIM204" s="78"/>
      <c r="KIN204" s="78"/>
      <c r="KIO204" s="78"/>
      <c r="KIP204" s="78"/>
      <c r="KIQ204" s="78"/>
      <c r="KIR204" s="78"/>
      <c r="KIS204" s="78"/>
      <c r="KIT204" s="78"/>
      <c r="KIU204" s="78"/>
      <c r="KIV204" s="78"/>
      <c r="KIW204" s="78"/>
      <c r="KIX204" s="78"/>
      <c r="KIY204" s="78"/>
      <c r="KIZ204" s="78"/>
      <c r="KJA204" s="78"/>
      <c r="KJB204" s="78"/>
      <c r="KJC204" s="78"/>
      <c r="KJD204" s="78"/>
      <c r="KJE204" s="78"/>
      <c r="KJF204" s="78"/>
      <c r="KJG204" s="78"/>
      <c r="KJH204" s="78"/>
      <c r="KJI204" s="78"/>
      <c r="KJJ204" s="78"/>
      <c r="KJK204" s="78"/>
      <c r="KJL204" s="78"/>
      <c r="KJM204" s="78"/>
      <c r="KJN204" s="78"/>
      <c r="KJO204" s="78"/>
      <c r="KJP204" s="78"/>
      <c r="KJQ204" s="78"/>
      <c r="KJR204" s="78"/>
      <c r="KJS204" s="78"/>
      <c r="KJT204" s="78"/>
      <c r="KJU204" s="78"/>
      <c r="KJV204" s="78"/>
      <c r="KJW204" s="78"/>
      <c r="KJX204" s="78"/>
      <c r="KJY204" s="78"/>
      <c r="KJZ204" s="78"/>
      <c r="KKA204" s="78"/>
      <c r="KKB204" s="78"/>
      <c r="KKC204" s="78"/>
      <c r="KKD204" s="78"/>
      <c r="KKE204" s="78"/>
      <c r="KKF204" s="78"/>
      <c r="KKG204" s="78"/>
      <c r="KKH204" s="78"/>
      <c r="KKI204" s="78"/>
      <c r="KKJ204" s="78"/>
      <c r="KKK204" s="78"/>
      <c r="KKL204" s="78"/>
      <c r="KKM204" s="78"/>
      <c r="KKN204" s="78"/>
      <c r="KKO204" s="78"/>
      <c r="KKP204" s="78"/>
      <c r="KKQ204" s="78"/>
      <c r="KKR204" s="78"/>
      <c r="KKS204" s="78"/>
      <c r="KKT204" s="78"/>
      <c r="KKU204" s="78"/>
      <c r="KKV204" s="78"/>
      <c r="KKW204" s="78"/>
      <c r="KKX204" s="78"/>
      <c r="KKY204" s="78"/>
      <c r="KKZ204" s="78"/>
      <c r="KLA204" s="78"/>
      <c r="KLB204" s="78"/>
      <c r="KLC204" s="78"/>
      <c r="KLD204" s="78"/>
      <c r="KLE204" s="78"/>
      <c r="KLF204" s="78"/>
      <c r="KLG204" s="78"/>
      <c r="KLH204" s="78"/>
      <c r="KLI204" s="78"/>
      <c r="KLJ204" s="78"/>
      <c r="KLK204" s="78"/>
      <c r="KLL204" s="78"/>
      <c r="KLM204" s="78"/>
      <c r="KLN204" s="78"/>
      <c r="KLO204" s="78"/>
      <c r="KLP204" s="78"/>
      <c r="KLQ204" s="78"/>
      <c r="KLR204" s="78"/>
      <c r="KLS204" s="78"/>
      <c r="KLT204" s="78"/>
      <c r="KLU204" s="78"/>
      <c r="KLV204" s="78"/>
      <c r="KLW204" s="78"/>
      <c r="KLX204" s="78"/>
      <c r="KLY204" s="78"/>
      <c r="KLZ204" s="78"/>
      <c r="KMA204" s="78"/>
      <c r="KMB204" s="78"/>
      <c r="KMC204" s="78"/>
      <c r="KMD204" s="78"/>
      <c r="KME204" s="78"/>
      <c r="KMF204" s="78"/>
      <c r="KMG204" s="78"/>
      <c r="KMH204" s="78"/>
      <c r="KMI204" s="78"/>
      <c r="KMJ204" s="78"/>
      <c r="KMK204" s="78"/>
      <c r="KML204" s="78"/>
      <c r="KMM204" s="78"/>
      <c r="KMN204" s="78"/>
      <c r="KMO204" s="78"/>
      <c r="KMP204" s="78"/>
      <c r="KMQ204" s="78"/>
      <c r="KMR204" s="78"/>
      <c r="KMS204" s="78"/>
      <c r="KMT204" s="78"/>
      <c r="KMU204" s="78"/>
      <c r="KMV204" s="78"/>
      <c r="KMW204" s="78"/>
      <c r="KMX204" s="78"/>
      <c r="KMY204" s="78"/>
      <c r="KMZ204" s="78"/>
      <c r="KNA204" s="78"/>
      <c r="KNB204" s="78"/>
      <c r="KNC204" s="78"/>
      <c r="KND204" s="78"/>
      <c r="KNE204" s="78"/>
      <c r="KNF204" s="78"/>
      <c r="KNG204" s="78"/>
      <c r="KNH204" s="78"/>
      <c r="KNI204" s="78"/>
      <c r="KNJ204" s="78"/>
      <c r="KNK204" s="78"/>
      <c r="KNL204" s="78"/>
      <c r="KNM204" s="78"/>
      <c r="KNN204" s="78"/>
      <c r="KNO204" s="78"/>
      <c r="KNP204" s="78"/>
      <c r="KNQ204" s="78"/>
      <c r="KNR204" s="78"/>
      <c r="KNS204" s="78"/>
      <c r="KNT204" s="78"/>
      <c r="KNU204" s="78"/>
      <c r="KNV204" s="78"/>
      <c r="KNW204" s="78"/>
      <c r="KNX204" s="78"/>
      <c r="KNY204" s="78"/>
      <c r="KNZ204" s="78"/>
      <c r="KOA204" s="78"/>
      <c r="KOB204" s="78"/>
      <c r="KOC204" s="78"/>
      <c r="KOD204" s="78"/>
      <c r="KOE204" s="78"/>
      <c r="KOF204" s="78"/>
      <c r="KOG204" s="78"/>
      <c r="KOH204" s="78"/>
      <c r="KOI204" s="78"/>
      <c r="KOJ204" s="78"/>
      <c r="KOK204" s="78"/>
      <c r="KOL204" s="78"/>
      <c r="KOM204" s="78"/>
      <c r="KON204" s="78"/>
      <c r="KOO204" s="78"/>
      <c r="KOP204" s="78"/>
      <c r="KOQ204" s="78"/>
      <c r="KOR204" s="78"/>
      <c r="KOS204" s="78"/>
      <c r="KOT204" s="78"/>
      <c r="KOU204" s="78"/>
      <c r="KOV204" s="78"/>
      <c r="KOW204" s="78"/>
      <c r="KOX204" s="78"/>
      <c r="KOY204" s="78"/>
      <c r="KOZ204" s="78"/>
      <c r="KPA204" s="78"/>
      <c r="KPB204" s="78"/>
      <c r="KPC204" s="78"/>
      <c r="KPD204" s="78"/>
      <c r="KPE204" s="78"/>
      <c r="KPF204" s="78"/>
      <c r="KPG204" s="78"/>
      <c r="KPH204" s="78"/>
      <c r="KPI204" s="78"/>
      <c r="KPJ204" s="78"/>
      <c r="KPK204" s="78"/>
      <c r="KPL204" s="78"/>
      <c r="KPM204" s="78"/>
      <c r="KPN204" s="78"/>
      <c r="KPO204" s="78"/>
      <c r="KPP204" s="78"/>
      <c r="KPQ204" s="78"/>
      <c r="KPR204" s="78"/>
      <c r="KPS204" s="78"/>
      <c r="KPT204" s="78"/>
      <c r="KPU204" s="78"/>
      <c r="KPV204" s="78"/>
      <c r="KPW204" s="78"/>
      <c r="KPX204" s="78"/>
      <c r="KPY204" s="78"/>
      <c r="KPZ204" s="78"/>
      <c r="KQA204" s="78"/>
      <c r="KQB204" s="78"/>
      <c r="KQC204" s="78"/>
      <c r="KQD204" s="78"/>
      <c r="KQE204" s="78"/>
      <c r="KQF204" s="78"/>
      <c r="KQG204" s="78"/>
      <c r="KQH204" s="78"/>
      <c r="KQI204" s="78"/>
      <c r="KQJ204" s="78"/>
      <c r="KQK204" s="78"/>
      <c r="KQL204" s="78"/>
      <c r="KQM204" s="78"/>
      <c r="KQN204" s="78"/>
      <c r="KQO204" s="78"/>
      <c r="KQP204" s="78"/>
      <c r="KQQ204" s="78"/>
      <c r="KQR204" s="78"/>
      <c r="KQS204" s="78"/>
      <c r="KQT204" s="78"/>
      <c r="KQU204" s="78"/>
      <c r="KQV204" s="78"/>
      <c r="KQW204" s="78"/>
      <c r="KQX204" s="78"/>
      <c r="KQY204" s="78"/>
      <c r="KQZ204" s="78"/>
      <c r="KRA204" s="78"/>
      <c r="KRB204" s="78"/>
      <c r="KRC204" s="78"/>
      <c r="KRD204" s="78"/>
      <c r="KRE204" s="78"/>
      <c r="KRF204" s="78"/>
      <c r="KRG204" s="78"/>
      <c r="KRH204" s="78"/>
      <c r="KRI204" s="78"/>
      <c r="KRJ204" s="78"/>
      <c r="KRK204" s="78"/>
      <c r="KRL204" s="78"/>
      <c r="KRM204" s="78"/>
      <c r="KRN204" s="78"/>
      <c r="KRO204" s="78"/>
      <c r="KRP204" s="78"/>
      <c r="KRQ204" s="78"/>
      <c r="KRR204" s="78"/>
      <c r="KRS204" s="78"/>
      <c r="KRT204" s="78"/>
      <c r="KRU204" s="78"/>
      <c r="KRV204" s="78"/>
      <c r="KRW204" s="78"/>
      <c r="KRX204" s="78"/>
      <c r="KRY204" s="78"/>
      <c r="KRZ204" s="78"/>
      <c r="KSA204" s="78"/>
      <c r="KSB204" s="78"/>
      <c r="KSC204" s="78"/>
      <c r="KSD204" s="78"/>
      <c r="KSE204" s="78"/>
      <c r="KSF204" s="78"/>
      <c r="KSG204" s="78"/>
      <c r="KSH204" s="78"/>
      <c r="KSI204" s="78"/>
      <c r="KSJ204" s="78"/>
      <c r="KSK204" s="78"/>
      <c r="KSL204" s="78"/>
      <c r="KSM204" s="78"/>
      <c r="KSN204" s="78"/>
      <c r="KSO204" s="78"/>
      <c r="KSP204" s="78"/>
      <c r="KSQ204" s="78"/>
      <c r="KSR204" s="78"/>
      <c r="KSS204" s="78"/>
      <c r="KST204" s="78"/>
      <c r="KSU204" s="78"/>
      <c r="KSV204" s="78"/>
      <c r="KSW204" s="78"/>
      <c r="KSX204" s="78"/>
      <c r="KSY204" s="78"/>
      <c r="KSZ204" s="78"/>
      <c r="KTA204" s="78"/>
      <c r="KTB204" s="78"/>
      <c r="KTC204" s="78"/>
      <c r="KTD204" s="78"/>
      <c r="KTE204" s="78"/>
      <c r="KTF204" s="78"/>
      <c r="KTG204" s="78"/>
      <c r="KTH204" s="78"/>
      <c r="KTI204" s="78"/>
      <c r="KTJ204" s="78"/>
      <c r="KTK204" s="78"/>
      <c r="KTL204" s="78"/>
      <c r="KTM204" s="78"/>
      <c r="KTN204" s="78"/>
      <c r="KTO204" s="78"/>
      <c r="KTP204" s="78"/>
      <c r="KTQ204" s="78"/>
      <c r="KTR204" s="78"/>
      <c r="KTS204" s="78"/>
      <c r="KTT204" s="78"/>
      <c r="KTU204" s="78"/>
      <c r="KTV204" s="78"/>
      <c r="KTW204" s="78"/>
      <c r="KTX204" s="78"/>
      <c r="KTY204" s="78"/>
      <c r="KTZ204" s="78"/>
      <c r="KUA204" s="78"/>
      <c r="KUB204" s="78"/>
      <c r="KUC204" s="78"/>
      <c r="KUD204" s="78"/>
      <c r="KUE204" s="78"/>
      <c r="KUF204" s="78"/>
      <c r="KUG204" s="78"/>
      <c r="KUH204" s="78"/>
      <c r="KUI204" s="78"/>
      <c r="KUJ204" s="78"/>
      <c r="KUK204" s="78"/>
      <c r="KUL204" s="78"/>
      <c r="KUM204" s="78"/>
      <c r="KUN204" s="78"/>
      <c r="KUO204" s="78"/>
      <c r="KUP204" s="78"/>
      <c r="KUQ204" s="78"/>
      <c r="KUR204" s="78"/>
      <c r="KUS204" s="78"/>
      <c r="KUT204" s="78"/>
      <c r="KUU204" s="78"/>
      <c r="KUV204" s="78"/>
      <c r="KUW204" s="78"/>
      <c r="KUX204" s="78"/>
      <c r="KUY204" s="78"/>
      <c r="KUZ204" s="78"/>
      <c r="KVA204" s="78"/>
      <c r="KVB204" s="78"/>
      <c r="KVC204" s="78"/>
      <c r="KVD204" s="78"/>
      <c r="KVE204" s="78"/>
      <c r="KVF204" s="78"/>
      <c r="KVG204" s="78"/>
      <c r="KVH204" s="78"/>
      <c r="KVI204" s="78"/>
      <c r="KVJ204" s="78"/>
      <c r="KVK204" s="78"/>
      <c r="KVL204" s="78"/>
      <c r="KVM204" s="78"/>
      <c r="KVN204" s="78"/>
      <c r="KVO204" s="78"/>
      <c r="KVP204" s="78"/>
      <c r="KVQ204" s="78"/>
      <c r="KVR204" s="78"/>
      <c r="KVS204" s="78"/>
      <c r="KVT204" s="78"/>
      <c r="KVU204" s="78"/>
      <c r="KVV204" s="78"/>
      <c r="KVW204" s="78"/>
      <c r="KVX204" s="78"/>
      <c r="KVY204" s="78"/>
      <c r="KVZ204" s="78"/>
      <c r="KWA204" s="78"/>
      <c r="KWB204" s="78"/>
      <c r="KWC204" s="78"/>
      <c r="KWD204" s="78"/>
      <c r="KWE204" s="78"/>
      <c r="KWF204" s="78"/>
      <c r="KWG204" s="78"/>
      <c r="KWH204" s="78"/>
      <c r="KWI204" s="78"/>
      <c r="KWJ204" s="78"/>
      <c r="KWK204" s="78"/>
      <c r="KWL204" s="78"/>
      <c r="KWM204" s="78"/>
      <c r="KWN204" s="78"/>
      <c r="KWO204" s="78"/>
      <c r="KWP204" s="78"/>
      <c r="KWQ204" s="78"/>
      <c r="KWR204" s="78"/>
      <c r="KWS204" s="78"/>
      <c r="KWT204" s="78"/>
      <c r="KWU204" s="78"/>
      <c r="KWV204" s="78"/>
      <c r="KWW204" s="78"/>
      <c r="KWX204" s="78"/>
      <c r="KWY204" s="78"/>
      <c r="KWZ204" s="78"/>
      <c r="KXA204" s="78"/>
      <c r="KXB204" s="78"/>
      <c r="KXC204" s="78"/>
      <c r="KXD204" s="78"/>
      <c r="KXE204" s="78"/>
      <c r="KXF204" s="78"/>
      <c r="KXG204" s="78"/>
      <c r="KXH204" s="78"/>
      <c r="KXI204" s="78"/>
      <c r="KXJ204" s="78"/>
      <c r="KXK204" s="78"/>
      <c r="KXL204" s="78"/>
      <c r="KXM204" s="78"/>
      <c r="KXN204" s="78"/>
      <c r="KXO204" s="78"/>
      <c r="KXP204" s="78"/>
      <c r="KXQ204" s="78"/>
      <c r="KXR204" s="78"/>
      <c r="KXS204" s="78"/>
      <c r="KXT204" s="78"/>
      <c r="KXU204" s="78"/>
      <c r="KXV204" s="78"/>
      <c r="KXW204" s="78"/>
      <c r="KXX204" s="78"/>
      <c r="KXY204" s="78"/>
      <c r="KXZ204" s="78"/>
      <c r="KYA204" s="78"/>
      <c r="KYB204" s="78"/>
      <c r="KYC204" s="78"/>
      <c r="KYD204" s="78"/>
      <c r="KYE204" s="78"/>
      <c r="KYF204" s="78"/>
      <c r="KYG204" s="78"/>
      <c r="KYH204" s="78"/>
      <c r="KYI204" s="78"/>
      <c r="KYJ204" s="78"/>
      <c r="KYK204" s="78"/>
      <c r="KYL204" s="78"/>
      <c r="KYM204" s="78"/>
      <c r="KYN204" s="78"/>
      <c r="KYO204" s="78"/>
      <c r="KYP204" s="78"/>
      <c r="KYQ204" s="78"/>
      <c r="KYR204" s="78"/>
      <c r="KYS204" s="78"/>
      <c r="KYT204" s="78"/>
      <c r="KYU204" s="78"/>
      <c r="KYV204" s="78"/>
      <c r="KYW204" s="78"/>
      <c r="KYX204" s="78"/>
      <c r="KYY204" s="78"/>
      <c r="KYZ204" s="78"/>
      <c r="KZA204" s="78"/>
      <c r="KZB204" s="78"/>
      <c r="KZC204" s="78"/>
      <c r="KZD204" s="78"/>
      <c r="KZE204" s="78"/>
      <c r="KZF204" s="78"/>
      <c r="KZG204" s="78"/>
      <c r="KZH204" s="78"/>
      <c r="KZI204" s="78"/>
      <c r="KZJ204" s="78"/>
      <c r="KZK204" s="78"/>
      <c r="KZL204" s="78"/>
      <c r="KZM204" s="78"/>
      <c r="KZN204" s="78"/>
      <c r="KZO204" s="78"/>
      <c r="KZP204" s="78"/>
      <c r="KZQ204" s="78"/>
      <c r="KZR204" s="78"/>
      <c r="KZS204" s="78"/>
      <c r="KZT204" s="78"/>
      <c r="KZU204" s="78"/>
      <c r="KZV204" s="78"/>
      <c r="KZW204" s="78"/>
      <c r="KZX204" s="78"/>
      <c r="KZY204" s="78"/>
      <c r="KZZ204" s="78"/>
      <c r="LAA204" s="78"/>
      <c r="LAB204" s="78"/>
      <c r="LAC204" s="78"/>
      <c r="LAD204" s="78"/>
      <c r="LAE204" s="78"/>
      <c r="LAF204" s="78"/>
      <c r="LAG204" s="78"/>
      <c r="LAH204" s="78"/>
      <c r="LAI204" s="78"/>
      <c r="LAJ204" s="78"/>
      <c r="LAK204" s="78"/>
      <c r="LAL204" s="78"/>
      <c r="LAM204" s="78"/>
      <c r="LAN204" s="78"/>
      <c r="LAO204" s="78"/>
      <c r="LAP204" s="78"/>
      <c r="LAQ204" s="78"/>
      <c r="LAR204" s="78"/>
      <c r="LAS204" s="78"/>
      <c r="LAT204" s="78"/>
      <c r="LAU204" s="78"/>
      <c r="LAV204" s="78"/>
      <c r="LAW204" s="78"/>
      <c r="LAX204" s="78"/>
      <c r="LAY204" s="78"/>
      <c r="LAZ204" s="78"/>
      <c r="LBA204" s="78"/>
      <c r="LBB204" s="78"/>
      <c r="LBC204" s="78"/>
      <c r="LBD204" s="78"/>
      <c r="LBE204" s="78"/>
      <c r="LBF204" s="78"/>
      <c r="LBG204" s="78"/>
      <c r="LBH204" s="78"/>
      <c r="LBI204" s="78"/>
      <c r="LBJ204" s="78"/>
      <c r="LBK204" s="78"/>
      <c r="LBL204" s="78"/>
      <c r="LBM204" s="78"/>
      <c r="LBN204" s="78"/>
      <c r="LBO204" s="78"/>
      <c r="LBP204" s="78"/>
      <c r="LBQ204" s="78"/>
      <c r="LBR204" s="78"/>
      <c r="LBS204" s="78"/>
      <c r="LBT204" s="78"/>
      <c r="LBU204" s="78"/>
      <c r="LBV204" s="78"/>
      <c r="LBW204" s="78"/>
      <c r="LBX204" s="78"/>
      <c r="LBY204" s="78"/>
      <c r="LBZ204" s="78"/>
      <c r="LCA204" s="78"/>
      <c r="LCB204" s="78"/>
      <c r="LCC204" s="78"/>
      <c r="LCD204" s="78"/>
      <c r="LCE204" s="78"/>
      <c r="LCF204" s="78"/>
      <c r="LCG204" s="78"/>
      <c r="LCH204" s="78"/>
      <c r="LCI204" s="78"/>
      <c r="LCJ204" s="78"/>
      <c r="LCK204" s="78"/>
      <c r="LCL204" s="78"/>
      <c r="LCM204" s="78"/>
      <c r="LCN204" s="78"/>
      <c r="LCO204" s="78"/>
      <c r="LCP204" s="78"/>
      <c r="LCQ204" s="78"/>
      <c r="LCR204" s="78"/>
      <c r="LCS204" s="78"/>
      <c r="LCT204" s="78"/>
      <c r="LCU204" s="78"/>
      <c r="LCV204" s="78"/>
      <c r="LCW204" s="78"/>
      <c r="LCX204" s="78"/>
      <c r="LCY204" s="78"/>
      <c r="LCZ204" s="78"/>
      <c r="LDA204" s="78"/>
      <c r="LDB204" s="78"/>
      <c r="LDC204" s="78"/>
      <c r="LDD204" s="78"/>
      <c r="LDE204" s="78"/>
      <c r="LDF204" s="78"/>
      <c r="LDG204" s="78"/>
      <c r="LDH204" s="78"/>
      <c r="LDI204" s="78"/>
      <c r="LDJ204" s="78"/>
      <c r="LDK204" s="78"/>
      <c r="LDL204" s="78"/>
      <c r="LDM204" s="78"/>
      <c r="LDN204" s="78"/>
      <c r="LDO204" s="78"/>
      <c r="LDP204" s="78"/>
      <c r="LDQ204" s="78"/>
      <c r="LDR204" s="78"/>
      <c r="LDS204" s="78"/>
      <c r="LDT204" s="78"/>
      <c r="LDU204" s="78"/>
      <c r="LDV204" s="78"/>
      <c r="LDW204" s="78"/>
      <c r="LDX204" s="78"/>
      <c r="LDY204" s="78"/>
      <c r="LDZ204" s="78"/>
      <c r="LEA204" s="78"/>
      <c r="LEB204" s="78"/>
      <c r="LEC204" s="78"/>
      <c r="LED204" s="78"/>
      <c r="LEE204" s="78"/>
      <c r="LEF204" s="78"/>
      <c r="LEG204" s="78"/>
      <c r="LEH204" s="78"/>
      <c r="LEI204" s="78"/>
      <c r="LEJ204" s="78"/>
      <c r="LEK204" s="78"/>
      <c r="LEL204" s="78"/>
      <c r="LEM204" s="78"/>
      <c r="LEN204" s="78"/>
      <c r="LEO204" s="78"/>
      <c r="LEP204" s="78"/>
      <c r="LEQ204" s="78"/>
      <c r="LER204" s="78"/>
      <c r="LES204" s="78"/>
      <c r="LET204" s="78"/>
      <c r="LEU204" s="78"/>
      <c r="LEV204" s="78"/>
      <c r="LEW204" s="78"/>
      <c r="LEX204" s="78"/>
      <c r="LEY204" s="78"/>
      <c r="LEZ204" s="78"/>
      <c r="LFA204" s="78"/>
      <c r="LFB204" s="78"/>
      <c r="LFC204" s="78"/>
      <c r="LFD204" s="78"/>
      <c r="LFE204" s="78"/>
      <c r="LFF204" s="78"/>
      <c r="LFG204" s="78"/>
      <c r="LFH204" s="78"/>
      <c r="LFI204" s="78"/>
      <c r="LFJ204" s="78"/>
      <c r="LFK204" s="78"/>
      <c r="LFL204" s="78"/>
      <c r="LFM204" s="78"/>
      <c r="LFN204" s="78"/>
      <c r="LFO204" s="78"/>
      <c r="LFP204" s="78"/>
      <c r="LFQ204" s="78"/>
      <c r="LFR204" s="78"/>
      <c r="LFS204" s="78"/>
      <c r="LFT204" s="78"/>
      <c r="LFU204" s="78"/>
      <c r="LFV204" s="78"/>
      <c r="LFW204" s="78"/>
      <c r="LFX204" s="78"/>
      <c r="LFY204" s="78"/>
      <c r="LFZ204" s="78"/>
      <c r="LGA204" s="78"/>
      <c r="LGB204" s="78"/>
      <c r="LGC204" s="78"/>
      <c r="LGD204" s="78"/>
      <c r="LGE204" s="78"/>
      <c r="LGF204" s="78"/>
      <c r="LGG204" s="78"/>
      <c r="LGH204" s="78"/>
      <c r="LGI204" s="78"/>
      <c r="LGJ204" s="78"/>
      <c r="LGK204" s="78"/>
      <c r="LGL204" s="78"/>
      <c r="LGM204" s="78"/>
      <c r="LGN204" s="78"/>
      <c r="LGO204" s="78"/>
      <c r="LGP204" s="78"/>
      <c r="LGQ204" s="78"/>
      <c r="LGR204" s="78"/>
      <c r="LGS204" s="78"/>
      <c r="LGT204" s="78"/>
      <c r="LGU204" s="78"/>
      <c r="LGV204" s="78"/>
      <c r="LGW204" s="78"/>
      <c r="LGX204" s="78"/>
      <c r="LGY204" s="78"/>
      <c r="LGZ204" s="78"/>
      <c r="LHA204" s="78"/>
      <c r="LHB204" s="78"/>
      <c r="LHC204" s="78"/>
      <c r="LHD204" s="78"/>
      <c r="LHE204" s="78"/>
      <c r="LHF204" s="78"/>
      <c r="LHG204" s="78"/>
      <c r="LHH204" s="78"/>
      <c r="LHI204" s="78"/>
      <c r="LHJ204" s="78"/>
      <c r="LHK204" s="78"/>
      <c r="LHL204" s="78"/>
      <c r="LHM204" s="78"/>
      <c r="LHN204" s="78"/>
      <c r="LHO204" s="78"/>
      <c r="LHP204" s="78"/>
      <c r="LHQ204" s="78"/>
      <c r="LHR204" s="78"/>
      <c r="LHS204" s="78"/>
      <c r="LHT204" s="78"/>
      <c r="LHU204" s="78"/>
      <c r="LHV204" s="78"/>
      <c r="LHW204" s="78"/>
      <c r="LHX204" s="78"/>
      <c r="LHY204" s="78"/>
      <c r="LHZ204" s="78"/>
      <c r="LIA204" s="78"/>
      <c r="LIB204" s="78"/>
      <c r="LIC204" s="78"/>
      <c r="LID204" s="78"/>
      <c r="LIE204" s="78"/>
      <c r="LIF204" s="78"/>
      <c r="LIG204" s="78"/>
      <c r="LIH204" s="78"/>
      <c r="LII204" s="78"/>
      <c r="LIJ204" s="78"/>
      <c r="LIK204" s="78"/>
      <c r="LIL204" s="78"/>
      <c r="LIM204" s="78"/>
      <c r="LIN204" s="78"/>
      <c r="LIO204" s="78"/>
      <c r="LIP204" s="78"/>
      <c r="LIQ204" s="78"/>
      <c r="LIR204" s="78"/>
      <c r="LIS204" s="78"/>
      <c r="LIT204" s="78"/>
      <c r="LIU204" s="78"/>
      <c r="LIV204" s="78"/>
      <c r="LIW204" s="78"/>
      <c r="LIX204" s="78"/>
      <c r="LIY204" s="78"/>
      <c r="LIZ204" s="78"/>
      <c r="LJA204" s="78"/>
      <c r="LJB204" s="78"/>
      <c r="LJC204" s="78"/>
      <c r="LJD204" s="78"/>
      <c r="LJE204" s="78"/>
      <c r="LJF204" s="78"/>
      <c r="LJG204" s="78"/>
      <c r="LJH204" s="78"/>
      <c r="LJI204" s="78"/>
      <c r="LJJ204" s="78"/>
      <c r="LJK204" s="78"/>
      <c r="LJL204" s="78"/>
      <c r="LJM204" s="78"/>
      <c r="LJN204" s="78"/>
      <c r="LJO204" s="78"/>
      <c r="LJP204" s="78"/>
      <c r="LJQ204" s="78"/>
      <c r="LJR204" s="78"/>
      <c r="LJS204" s="78"/>
      <c r="LJT204" s="78"/>
      <c r="LJU204" s="78"/>
      <c r="LJV204" s="78"/>
      <c r="LJW204" s="78"/>
      <c r="LJX204" s="78"/>
      <c r="LJY204" s="78"/>
      <c r="LJZ204" s="78"/>
      <c r="LKA204" s="78"/>
      <c r="LKB204" s="78"/>
      <c r="LKC204" s="78"/>
      <c r="LKD204" s="78"/>
      <c r="LKE204" s="78"/>
      <c r="LKF204" s="78"/>
      <c r="LKG204" s="78"/>
      <c r="LKH204" s="78"/>
      <c r="LKI204" s="78"/>
      <c r="LKJ204" s="78"/>
      <c r="LKK204" s="78"/>
      <c r="LKL204" s="78"/>
      <c r="LKM204" s="78"/>
      <c r="LKN204" s="78"/>
      <c r="LKO204" s="78"/>
      <c r="LKP204" s="78"/>
      <c r="LKQ204" s="78"/>
      <c r="LKR204" s="78"/>
      <c r="LKS204" s="78"/>
      <c r="LKT204" s="78"/>
      <c r="LKU204" s="78"/>
      <c r="LKV204" s="78"/>
      <c r="LKW204" s="78"/>
      <c r="LKX204" s="78"/>
      <c r="LKY204" s="78"/>
      <c r="LKZ204" s="78"/>
      <c r="LLA204" s="78"/>
      <c r="LLB204" s="78"/>
      <c r="LLC204" s="78"/>
      <c r="LLD204" s="78"/>
      <c r="LLE204" s="78"/>
      <c r="LLF204" s="78"/>
      <c r="LLG204" s="78"/>
      <c r="LLH204" s="78"/>
      <c r="LLI204" s="78"/>
      <c r="LLJ204" s="78"/>
      <c r="LLK204" s="78"/>
      <c r="LLL204" s="78"/>
      <c r="LLM204" s="78"/>
      <c r="LLN204" s="78"/>
      <c r="LLO204" s="78"/>
      <c r="LLP204" s="78"/>
      <c r="LLQ204" s="78"/>
      <c r="LLR204" s="78"/>
      <c r="LLS204" s="78"/>
      <c r="LLT204" s="78"/>
      <c r="LLU204" s="78"/>
      <c r="LLV204" s="78"/>
      <c r="LLW204" s="78"/>
      <c r="LLX204" s="78"/>
      <c r="LLY204" s="78"/>
      <c r="LLZ204" s="78"/>
      <c r="LMA204" s="78"/>
      <c r="LMB204" s="78"/>
      <c r="LMC204" s="78"/>
      <c r="LMD204" s="78"/>
      <c r="LME204" s="78"/>
      <c r="LMF204" s="78"/>
      <c r="LMG204" s="78"/>
      <c r="LMH204" s="78"/>
      <c r="LMI204" s="78"/>
      <c r="LMJ204" s="78"/>
      <c r="LMK204" s="78"/>
      <c r="LML204" s="78"/>
      <c r="LMM204" s="78"/>
      <c r="LMN204" s="78"/>
      <c r="LMO204" s="78"/>
      <c r="LMP204" s="78"/>
      <c r="LMQ204" s="78"/>
      <c r="LMR204" s="78"/>
      <c r="LMS204" s="78"/>
      <c r="LMT204" s="78"/>
      <c r="LMU204" s="78"/>
      <c r="LMV204" s="78"/>
      <c r="LMW204" s="78"/>
      <c r="LMX204" s="78"/>
      <c r="LMY204" s="78"/>
      <c r="LMZ204" s="78"/>
      <c r="LNA204" s="78"/>
      <c r="LNB204" s="78"/>
      <c r="LNC204" s="78"/>
      <c r="LND204" s="78"/>
      <c r="LNE204" s="78"/>
      <c r="LNF204" s="78"/>
      <c r="LNG204" s="78"/>
      <c r="LNH204" s="78"/>
      <c r="LNI204" s="78"/>
      <c r="LNJ204" s="78"/>
      <c r="LNK204" s="78"/>
      <c r="LNL204" s="78"/>
      <c r="LNM204" s="78"/>
      <c r="LNN204" s="78"/>
      <c r="LNO204" s="78"/>
      <c r="LNP204" s="78"/>
      <c r="LNQ204" s="78"/>
      <c r="LNR204" s="78"/>
      <c r="LNS204" s="78"/>
      <c r="LNT204" s="78"/>
      <c r="LNU204" s="78"/>
      <c r="LNV204" s="78"/>
      <c r="LNW204" s="78"/>
      <c r="LNX204" s="78"/>
      <c r="LNY204" s="78"/>
      <c r="LNZ204" s="78"/>
      <c r="LOA204" s="78"/>
      <c r="LOB204" s="78"/>
      <c r="LOC204" s="78"/>
      <c r="LOD204" s="78"/>
      <c r="LOE204" s="78"/>
      <c r="LOF204" s="78"/>
      <c r="LOG204" s="78"/>
      <c r="LOH204" s="78"/>
      <c r="LOI204" s="78"/>
      <c r="LOJ204" s="78"/>
      <c r="LOK204" s="78"/>
      <c r="LOL204" s="78"/>
      <c r="LOM204" s="78"/>
      <c r="LON204" s="78"/>
      <c r="LOO204" s="78"/>
      <c r="LOP204" s="78"/>
      <c r="LOQ204" s="78"/>
      <c r="LOR204" s="78"/>
      <c r="LOS204" s="78"/>
      <c r="LOT204" s="78"/>
      <c r="LOU204" s="78"/>
      <c r="LOV204" s="78"/>
      <c r="LOW204" s="78"/>
      <c r="LOX204" s="78"/>
      <c r="LOY204" s="78"/>
      <c r="LOZ204" s="78"/>
      <c r="LPA204" s="78"/>
      <c r="LPB204" s="78"/>
      <c r="LPC204" s="78"/>
      <c r="LPD204" s="78"/>
      <c r="LPE204" s="78"/>
      <c r="LPF204" s="78"/>
      <c r="LPG204" s="78"/>
      <c r="LPH204" s="78"/>
      <c r="LPI204" s="78"/>
      <c r="LPJ204" s="78"/>
      <c r="LPK204" s="78"/>
      <c r="LPL204" s="78"/>
      <c r="LPM204" s="78"/>
      <c r="LPN204" s="78"/>
      <c r="LPO204" s="78"/>
      <c r="LPP204" s="78"/>
      <c r="LPQ204" s="78"/>
      <c r="LPR204" s="78"/>
      <c r="LPS204" s="78"/>
      <c r="LPT204" s="78"/>
      <c r="LPU204" s="78"/>
      <c r="LPV204" s="78"/>
      <c r="LPW204" s="78"/>
      <c r="LPX204" s="78"/>
      <c r="LPY204" s="78"/>
      <c r="LPZ204" s="78"/>
      <c r="LQA204" s="78"/>
      <c r="LQB204" s="78"/>
      <c r="LQC204" s="78"/>
      <c r="LQD204" s="78"/>
      <c r="LQE204" s="78"/>
      <c r="LQF204" s="78"/>
      <c r="LQG204" s="78"/>
      <c r="LQH204" s="78"/>
      <c r="LQI204" s="78"/>
      <c r="LQJ204" s="78"/>
      <c r="LQK204" s="78"/>
      <c r="LQL204" s="78"/>
      <c r="LQM204" s="78"/>
      <c r="LQN204" s="78"/>
      <c r="LQO204" s="78"/>
      <c r="LQP204" s="78"/>
      <c r="LQQ204" s="78"/>
      <c r="LQR204" s="78"/>
      <c r="LQS204" s="78"/>
      <c r="LQT204" s="78"/>
      <c r="LQU204" s="78"/>
      <c r="LQV204" s="78"/>
      <c r="LQW204" s="78"/>
      <c r="LQX204" s="78"/>
      <c r="LQY204" s="78"/>
      <c r="LQZ204" s="78"/>
      <c r="LRA204" s="78"/>
      <c r="LRB204" s="78"/>
      <c r="LRC204" s="78"/>
      <c r="LRD204" s="78"/>
      <c r="LRE204" s="78"/>
      <c r="LRF204" s="78"/>
      <c r="LRG204" s="78"/>
      <c r="LRH204" s="78"/>
      <c r="LRI204" s="78"/>
      <c r="LRJ204" s="78"/>
      <c r="LRK204" s="78"/>
      <c r="LRL204" s="78"/>
      <c r="LRM204" s="78"/>
      <c r="LRN204" s="78"/>
      <c r="LRO204" s="78"/>
      <c r="LRP204" s="78"/>
      <c r="LRQ204" s="78"/>
      <c r="LRR204" s="78"/>
      <c r="LRS204" s="78"/>
      <c r="LRT204" s="78"/>
      <c r="LRU204" s="78"/>
      <c r="LRV204" s="78"/>
      <c r="LRW204" s="78"/>
      <c r="LRX204" s="78"/>
      <c r="LRY204" s="78"/>
      <c r="LRZ204" s="78"/>
      <c r="LSA204" s="78"/>
      <c r="LSB204" s="78"/>
      <c r="LSC204" s="78"/>
      <c r="LSD204" s="78"/>
      <c r="LSE204" s="78"/>
      <c r="LSF204" s="78"/>
      <c r="LSG204" s="78"/>
      <c r="LSH204" s="78"/>
      <c r="LSI204" s="78"/>
      <c r="LSJ204" s="78"/>
      <c r="LSK204" s="78"/>
      <c r="LSL204" s="78"/>
      <c r="LSM204" s="78"/>
      <c r="LSN204" s="78"/>
      <c r="LSO204" s="78"/>
      <c r="LSP204" s="78"/>
      <c r="LSQ204" s="78"/>
      <c r="LSR204" s="78"/>
      <c r="LSS204" s="78"/>
      <c r="LST204" s="78"/>
      <c r="LSU204" s="78"/>
      <c r="LSV204" s="78"/>
      <c r="LSW204" s="78"/>
      <c r="LSX204" s="78"/>
      <c r="LSY204" s="78"/>
      <c r="LSZ204" s="78"/>
      <c r="LTA204" s="78"/>
      <c r="LTB204" s="78"/>
      <c r="LTC204" s="78"/>
      <c r="LTD204" s="78"/>
      <c r="LTE204" s="78"/>
      <c r="LTF204" s="78"/>
      <c r="LTG204" s="78"/>
      <c r="LTH204" s="78"/>
      <c r="LTI204" s="78"/>
      <c r="LTJ204" s="78"/>
      <c r="LTK204" s="78"/>
      <c r="LTL204" s="78"/>
      <c r="LTM204" s="78"/>
      <c r="LTN204" s="78"/>
      <c r="LTO204" s="78"/>
      <c r="LTP204" s="78"/>
      <c r="LTQ204" s="78"/>
      <c r="LTR204" s="78"/>
      <c r="LTS204" s="78"/>
      <c r="LTT204" s="78"/>
      <c r="LTU204" s="78"/>
      <c r="LTV204" s="78"/>
      <c r="LTW204" s="78"/>
      <c r="LTX204" s="78"/>
      <c r="LTY204" s="78"/>
      <c r="LTZ204" s="78"/>
      <c r="LUA204" s="78"/>
      <c r="LUB204" s="78"/>
      <c r="LUC204" s="78"/>
      <c r="LUD204" s="78"/>
      <c r="LUE204" s="78"/>
      <c r="LUF204" s="78"/>
      <c r="LUG204" s="78"/>
      <c r="LUH204" s="78"/>
      <c r="LUI204" s="78"/>
      <c r="LUJ204" s="78"/>
      <c r="LUK204" s="78"/>
      <c r="LUL204" s="78"/>
      <c r="LUM204" s="78"/>
      <c r="LUN204" s="78"/>
      <c r="LUO204" s="78"/>
      <c r="LUP204" s="78"/>
      <c r="LUQ204" s="78"/>
      <c r="LUR204" s="78"/>
      <c r="LUS204" s="78"/>
      <c r="LUT204" s="78"/>
      <c r="LUU204" s="78"/>
      <c r="LUV204" s="78"/>
      <c r="LUW204" s="78"/>
      <c r="LUX204" s="78"/>
      <c r="LUY204" s="78"/>
      <c r="LUZ204" s="78"/>
      <c r="LVA204" s="78"/>
      <c r="LVB204" s="78"/>
      <c r="LVC204" s="78"/>
      <c r="LVD204" s="78"/>
      <c r="LVE204" s="78"/>
      <c r="LVF204" s="78"/>
      <c r="LVG204" s="78"/>
      <c r="LVH204" s="78"/>
      <c r="LVI204" s="78"/>
      <c r="LVJ204" s="78"/>
      <c r="LVK204" s="78"/>
      <c r="LVL204" s="78"/>
      <c r="LVM204" s="78"/>
      <c r="LVN204" s="78"/>
      <c r="LVO204" s="78"/>
      <c r="LVP204" s="78"/>
      <c r="LVQ204" s="78"/>
      <c r="LVR204" s="78"/>
      <c r="LVS204" s="78"/>
      <c r="LVT204" s="78"/>
      <c r="LVU204" s="78"/>
      <c r="LVV204" s="78"/>
      <c r="LVW204" s="78"/>
      <c r="LVX204" s="78"/>
      <c r="LVY204" s="78"/>
      <c r="LVZ204" s="78"/>
      <c r="LWA204" s="78"/>
      <c r="LWB204" s="78"/>
      <c r="LWC204" s="78"/>
      <c r="LWD204" s="78"/>
      <c r="LWE204" s="78"/>
      <c r="LWF204" s="78"/>
      <c r="LWG204" s="78"/>
      <c r="LWH204" s="78"/>
      <c r="LWI204" s="78"/>
      <c r="LWJ204" s="78"/>
      <c r="LWK204" s="78"/>
      <c r="LWL204" s="78"/>
      <c r="LWM204" s="78"/>
      <c r="LWN204" s="78"/>
      <c r="LWO204" s="78"/>
      <c r="LWP204" s="78"/>
      <c r="LWQ204" s="78"/>
      <c r="LWR204" s="78"/>
      <c r="LWS204" s="78"/>
      <c r="LWT204" s="78"/>
      <c r="LWU204" s="78"/>
      <c r="LWV204" s="78"/>
      <c r="LWW204" s="78"/>
      <c r="LWX204" s="78"/>
      <c r="LWY204" s="78"/>
      <c r="LWZ204" s="78"/>
      <c r="LXA204" s="78"/>
      <c r="LXB204" s="78"/>
      <c r="LXC204" s="78"/>
      <c r="LXD204" s="78"/>
      <c r="LXE204" s="78"/>
      <c r="LXF204" s="78"/>
      <c r="LXG204" s="78"/>
      <c r="LXH204" s="78"/>
      <c r="LXI204" s="78"/>
      <c r="LXJ204" s="78"/>
      <c r="LXK204" s="78"/>
      <c r="LXL204" s="78"/>
      <c r="LXM204" s="78"/>
      <c r="LXN204" s="78"/>
      <c r="LXO204" s="78"/>
      <c r="LXP204" s="78"/>
      <c r="LXQ204" s="78"/>
      <c r="LXR204" s="78"/>
      <c r="LXS204" s="78"/>
      <c r="LXT204" s="78"/>
      <c r="LXU204" s="78"/>
      <c r="LXV204" s="78"/>
      <c r="LXW204" s="78"/>
      <c r="LXX204" s="78"/>
      <c r="LXY204" s="78"/>
      <c r="LXZ204" s="78"/>
      <c r="LYA204" s="78"/>
      <c r="LYB204" s="78"/>
      <c r="LYC204" s="78"/>
      <c r="LYD204" s="78"/>
      <c r="LYE204" s="78"/>
      <c r="LYF204" s="78"/>
      <c r="LYG204" s="78"/>
      <c r="LYH204" s="78"/>
      <c r="LYI204" s="78"/>
      <c r="LYJ204" s="78"/>
      <c r="LYK204" s="78"/>
      <c r="LYL204" s="78"/>
      <c r="LYM204" s="78"/>
      <c r="LYN204" s="78"/>
      <c r="LYO204" s="78"/>
      <c r="LYP204" s="78"/>
      <c r="LYQ204" s="78"/>
      <c r="LYR204" s="78"/>
      <c r="LYS204" s="78"/>
      <c r="LYT204" s="78"/>
      <c r="LYU204" s="78"/>
      <c r="LYV204" s="78"/>
      <c r="LYW204" s="78"/>
      <c r="LYX204" s="78"/>
      <c r="LYY204" s="78"/>
      <c r="LYZ204" s="78"/>
      <c r="LZA204" s="78"/>
      <c r="LZB204" s="78"/>
      <c r="LZC204" s="78"/>
      <c r="LZD204" s="78"/>
      <c r="LZE204" s="78"/>
      <c r="LZF204" s="78"/>
      <c r="LZG204" s="78"/>
      <c r="LZH204" s="78"/>
      <c r="LZI204" s="78"/>
      <c r="LZJ204" s="78"/>
      <c r="LZK204" s="78"/>
      <c r="LZL204" s="78"/>
      <c r="LZM204" s="78"/>
      <c r="LZN204" s="78"/>
      <c r="LZO204" s="78"/>
      <c r="LZP204" s="78"/>
      <c r="LZQ204" s="78"/>
      <c r="LZR204" s="78"/>
      <c r="LZS204" s="78"/>
      <c r="LZT204" s="78"/>
      <c r="LZU204" s="78"/>
      <c r="LZV204" s="78"/>
      <c r="LZW204" s="78"/>
      <c r="LZX204" s="78"/>
      <c r="LZY204" s="78"/>
      <c r="LZZ204" s="78"/>
      <c r="MAA204" s="78"/>
      <c r="MAB204" s="78"/>
      <c r="MAC204" s="78"/>
      <c r="MAD204" s="78"/>
      <c r="MAE204" s="78"/>
      <c r="MAF204" s="78"/>
      <c r="MAG204" s="78"/>
      <c r="MAH204" s="78"/>
      <c r="MAI204" s="78"/>
      <c r="MAJ204" s="78"/>
      <c r="MAK204" s="78"/>
      <c r="MAL204" s="78"/>
      <c r="MAM204" s="78"/>
      <c r="MAN204" s="78"/>
      <c r="MAO204" s="78"/>
      <c r="MAP204" s="78"/>
      <c r="MAQ204" s="78"/>
      <c r="MAR204" s="78"/>
      <c r="MAS204" s="78"/>
      <c r="MAT204" s="78"/>
      <c r="MAU204" s="78"/>
      <c r="MAV204" s="78"/>
      <c r="MAW204" s="78"/>
      <c r="MAX204" s="78"/>
      <c r="MAY204" s="78"/>
      <c r="MAZ204" s="78"/>
      <c r="MBA204" s="78"/>
      <c r="MBB204" s="78"/>
      <c r="MBC204" s="78"/>
      <c r="MBD204" s="78"/>
      <c r="MBE204" s="78"/>
      <c r="MBF204" s="78"/>
      <c r="MBG204" s="78"/>
      <c r="MBH204" s="78"/>
      <c r="MBI204" s="78"/>
      <c r="MBJ204" s="78"/>
      <c r="MBK204" s="78"/>
      <c r="MBL204" s="78"/>
      <c r="MBM204" s="78"/>
      <c r="MBN204" s="78"/>
      <c r="MBO204" s="78"/>
      <c r="MBP204" s="78"/>
      <c r="MBQ204" s="78"/>
      <c r="MBR204" s="78"/>
      <c r="MBS204" s="78"/>
      <c r="MBT204" s="78"/>
      <c r="MBU204" s="78"/>
      <c r="MBV204" s="78"/>
      <c r="MBW204" s="78"/>
      <c r="MBX204" s="78"/>
      <c r="MBY204" s="78"/>
      <c r="MBZ204" s="78"/>
      <c r="MCA204" s="78"/>
      <c r="MCB204" s="78"/>
      <c r="MCC204" s="78"/>
      <c r="MCD204" s="78"/>
      <c r="MCE204" s="78"/>
      <c r="MCF204" s="78"/>
      <c r="MCG204" s="78"/>
      <c r="MCH204" s="78"/>
      <c r="MCI204" s="78"/>
      <c r="MCJ204" s="78"/>
      <c r="MCK204" s="78"/>
      <c r="MCL204" s="78"/>
      <c r="MCM204" s="78"/>
      <c r="MCN204" s="78"/>
      <c r="MCO204" s="78"/>
      <c r="MCP204" s="78"/>
      <c r="MCQ204" s="78"/>
      <c r="MCR204" s="78"/>
      <c r="MCS204" s="78"/>
      <c r="MCT204" s="78"/>
      <c r="MCU204" s="78"/>
      <c r="MCV204" s="78"/>
      <c r="MCW204" s="78"/>
      <c r="MCX204" s="78"/>
      <c r="MCY204" s="78"/>
      <c r="MCZ204" s="78"/>
      <c r="MDA204" s="78"/>
      <c r="MDB204" s="78"/>
      <c r="MDC204" s="78"/>
      <c r="MDD204" s="78"/>
      <c r="MDE204" s="78"/>
      <c r="MDF204" s="78"/>
      <c r="MDG204" s="78"/>
      <c r="MDH204" s="78"/>
      <c r="MDI204" s="78"/>
      <c r="MDJ204" s="78"/>
      <c r="MDK204" s="78"/>
      <c r="MDL204" s="78"/>
      <c r="MDM204" s="78"/>
      <c r="MDN204" s="78"/>
      <c r="MDO204" s="78"/>
      <c r="MDP204" s="78"/>
      <c r="MDQ204" s="78"/>
      <c r="MDR204" s="78"/>
      <c r="MDS204" s="78"/>
      <c r="MDT204" s="78"/>
      <c r="MDU204" s="78"/>
      <c r="MDV204" s="78"/>
      <c r="MDW204" s="78"/>
      <c r="MDX204" s="78"/>
      <c r="MDY204" s="78"/>
      <c r="MDZ204" s="78"/>
      <c r="MEA204" s="78"/>
      <c r="MEB204" s="78"/>
      <c r="MEC204" s="78"/>
      <c r="MED204" s="78"/>
      <c r="MEE204" s="78"/>
      <c r="MEF204" s="78"/>
      <c r="MEG204" s="78"/>
      <c r="MEH204" s="78"/>
      <c r="MEI204" s="78"/>
      <c r="MEJ204" s="78"/>
      <c r="MEK204" s="78"/>
      <c r="MEL204" s="78"/>
      <c r="MEM204" s="78"/>
      <c r="MEN204" s="78"/>
      <c r="MEO204" s="78"/>
      <c r="MEP204" s="78"/>
      <c r="MEQ204" s="78"/>
      <c r="MER204" s="78"/>
      <c r="MES204" s="78"/>
      <c r="MET204" s="78"/>
      <c r="MEU204" s="78"/>
      <c r="MEV204" s="78"/>
      <c r="MEW204" s="78"/>
      <c r="MEX204" s="78"/>
      <c r="MEY204" s="78"/>
      <c r="MEZ204" s="78"/>
      <c r="MFA204" s="78"/>
      <c r="MFB204" s="78"/>
      <c r="MFC204" s="78"/>
      <c r="MFD204" s="78"/>
      <c r="MFE204" s="78"/>
      <c r="MFF204" s="78"/>
      <c r="MFG204" s="78"/>
      <c r="MFH204" s="78"/>
      <c r="MFI204" s="78"/>
      <c r="MFJ204" s="78"/>
      <c r="MFK204" s="78"/>
      <c r="MFL204" s="78"/>
      <c r="MFM204" s="78"/>
      <c r="MFN204" s="78"/>
      <c r="MFO204" s="78"/>
      <c r="MFP204" s="78"/>
      <c r="MFQ204" s="78"/>
      <c r="MFR204" s="78"/>
      <c r="MFS204" s="78"/>
      <c r="MFT204" s="78"/>
      <c r="MFU204" s="78"/>
      <c r="MFV204" s="78"/>
      <c r="MFW204" s="78"/>
      <c r="MFX204" s="78"/>
      <c r="MFY204" s="78"/>
      <c r="MFZ204" s="78"/>
      <c r="MGA204" s="78"/>
      <c r="MGB204" s="78"/>
      <c r="MGC204" s="78"/>
      <c r="MGD204" s="78"/>
      <c r="MGE204" s="78"/>
      <c r="MGF204" s="78"/>
      <c r="MGG204" s="78"/>
      <c r="MGH204" s="78"/>
      <c r="MGI204" s="78"/>
      <c r="MGJ204" s="78"/>
      <c r="MGK204" s="78"/>
      <c r="MGL204" s="78"/>
      <c r="MGM204" s="78"/>
      <c r="MGN204" s="78"/>
      <c r="MGO204" s="78"/>
      <c r="MGP204" s="78"/>
      <c r="MGQ204" s="78"/>
      <c r="MGR204" s="78"/>
      <c r="MGS204" s="78"/>
      <c r="MGT204" s="78"/>
      <c r="MGU204" s="78"/>
      <c r="MGV204" s="78"/>
      <c r="MGW204" s="78"/>
      <c r="MGX204" s="78"/>
      <c r="MGY204" s="78"/>
      <c r="MGZ204" s="78"/>
      <c r="MHA204" s="78"/>
      <c r="MHB204" s="78"/>
      <c r="MHC204" s="78"/>
      <c r="MHD204" s="78"/>
      <c r="MHE204" s="78"/>
      <c r="MHF204" s="78"/>
      <c r="MHG204" s="78"/>
      <c r="MHH204" s="78"/>
      <c r="MHI204" s="78"/>
      <c r="MHJ204" s="78"/>
      <c r="MHK204" s="78"/>
      <c r="MHL204" s="78"/>
      <c r="MHM204" s="78"/>
      <c r="MHN204" s="78"/>
      <c r="MHO204" s="78"/>
      <c r="MHP204" s="78"/>
      <c r="MHQ204" s="78"/>
      <c r="MHR204" s="78"/>
      <c r="MHS204" s="78"/>
      <c r="MHT204" s="78"/>
      <c r="MHU204" s="78"/>
      <c r="MHV204" s="78"/>
      <c r="MHW204" s="78"/>
      <c r="MHX204" s="78"/>
      <c r="MHY204" s="78"/>
      <c r="MHZ204" s="78"/>
      <c r="MIA204" s="78"/>
      <c r="MIB204" s="78"/>
      <c r="MIC204" s="78"/>
      <c r="MID204" s="78"/>
      <c r="MIE204" s="78"/>
      <c r="MIF204" s="78"/>
      <c r="MIG204" s="78"/>
      <c r="MIH204" s="78"/>
      <c r="MII204" s="78"/>
      <c r="MIJ204" s="78"/>
      <c r="MIK204" s="78"/>
      <c r="MIL204" s="78"/>
      <c r="MIM204" s="78"/>
      <c r="MIN204" s="78"/>
      <c r="MIO204" s="78"/>
      <c r="MIP204" s="78"/>
      <c r="MIQ204" s="78"/>
      <c r="MIR204" s="78"/>
      <c r="MIS204" s="78"/>
      <c r="MIT204" s="78"/>
      <c r="MIU204" s="78"/>
      <c r="MIV204" s="78"/>
      <c r="MIW204" s="78"/>
      <c r="MIX204" s="78"/>
      <c r="MIY204" s="78"/>
      <c r="MIZ204" s="78"/>
      <c r="MJA204" s="78"/>
      <c r="MJB204" s="78"/>
      <c r="MJC204" s="78"/>
      <c r="MJD204" s="78"/>
      <c r="MJE204" s="78"/>
      <c r="MJF204" s="78"/>
      <c r="MJG204" s="78"/>
      <c r="MJH204" s="78"/>
      <c r="MJI204" s="78"/>
      <c r="MJJ204" s="78"/>
      <c r="MJK204" s="78"/>
      <c r="MJL204" s="78"/>
      <c r="MJM204" s="78"/>
      <c r="MJN204" s="78"/>
      <c r="MJO204" s="78"/>
      <c r="MJP204" s="78"/>
      <c r="MJQ204" s="78"/>
      <c r="MJR204" s="78"/>
      <c r="MJS204" s="78"/>
      <c r="MJT204" s="78"/>
      <c r="MJU204" s="78"/>
      <c r="MJV204" s="78"/>
      <c r="MJW204" s="78"/>
      <c r="MJX204" s="78"/>
      <c r="MJY204" s="78"/>
      <c r="MJZ204" s="78"/>
      <c r="MKA204" s="78"/>
      <c r="MKB204" s="78"/>
      <c r="MKC204" s="78"/>
      <c r="MKD204" s="78"/>
      <c r="MKE204" s="78"/>
      <c r="MKF204" s="78"/>
      <c r="MKG204" s="78"/>
      <c r="MKH204" s="78"/>
      <c r="MKI204" s="78"/>
      <c r="MKJ204" s="78"/>
      <c r="MKK204" s="78"/>
      <c r="MKL204" s="78"/>
      <c r="MKM204" s="78"/>
      <c r="MKN204" s="78"/>
      <c r="MKO204" s="78"/>
      <c r="MKP204" s="78"/>
      <c r="MKQ204" s="78"/>
      <c r="MKR204" s="78"/>
      <c r="MKS204" s="78"/>
      <c r="MKT204" s="78"/>
      <c r="MKU204" s="78"/>
      <c r="MKV204" s="78"/>
      <c r="MKW204" s="78"/>
      <c r="MKX204" s="78"/>
      <c r="MKY204" s="78"/>
      <c r="MKZ204" s="78"/>
      <c r="MLA204" s="78"/>
      <c r="MLB204" s="78"/>
      <c r="MLC204" s="78"/>
      <c r="MLD204" s="78"/>
      <c r="MLE204" s="78"/>
      <c r="MLF204" s="78"/>
      <c r="MLG204" s="78"/>
      <c r="MLH204" s="78"/>
      <c r="MLI204" s="78"/>
      <c r="MLJ204" s="78"/>
      <c r="MLK204" s="78"/>
      <c r="MLL204" s="78"/>
      <c r="MLM204" s="78"/>
      <c r="MLN204" s="78"/>
      <c r="MLO204" s="78"/>
      <c r="MLP204" s="78"/>
      <c r="MLQ204" s="78"/>
      <c r="MLR204" s="78"/>
      <c r="MLS204" s="78"/>
      <c r="MLT204" s="78"/>
      <c r="MLU204" s="78"/>
      <c r="MLV204" s="78"/>
      <c r="MLW204" s="78"/>
      <c r="MLX204" s="78"/>
      <c r="MLY204" s="78"/>
      <c r="MLZ204" s="78"/>
      <c r="MMA204" s="78"/>
      <c r="MMB204" s="78"/>
      <c r="MMC204" s="78"/>
      <c r="MMD204" s="78"/>
      <c r="MME204" s="78"/>
      <c r="MMF204" s="78"/>
      <c r="MMG204" s="78"/>
      <c r="MMH204" s="78"/>
      <c r="MMI204" s="78"/>
      <c r="MMJ204" s="78"/>
      <c r="MMK204" s="78"/>
      <c r="MML204" s="78"/>
      <c r="MMM204" s="78"/>
      <c r="MMN204" s="78"/>
      <c r="MMO204" s="78"/>
      <c r="MMP204" s="78"/>
      <c r="MMQ204" s="78"/>
      <c r="MMR204" s="78"/>
      <c r="MMS204" s="78"/>
      <c r="MMT204" s="78"/>
      <c r="MMU204" s="78"/>
      <c r="MMV204" s="78"/>
      <c r="MMW204" s="78"/>
      <c r="MMX204" s="78"/>
      <c r="MMY204" s="78"/>
      <c r="MMZ204" s="78"/>
      <c r="MNA204" s="78"/>
      <c r="MNB204" s="78"/>
      <c r="MNC204" s="78"/>
      <c r="MND204" s="78"/>
      <c r="MNE204" s="78"/>
      <c r="MNF204" s="78"/>
      <c r="MNG204" s="78"/>
      <c r="MNH204" s="78"/>
      <c r="MNI204" s="78"/>
      <c r="MNJ204" s="78"/>
      <c r="MNK204" s="78"/>
      <c r="MNL204" s="78"/>
      <c r="MNM204" s="78"/>
      <c r="MNN204" s="78"/>
      <c r="MNO204" s="78"/>
      <c r="MNP204" s="78"/>
      <c r="MNQ204" s="78"/>
      <c r="MNR204" s="78"/>
      <c r="MNS204" s="78"/>
      <c r="MNT204" s="78"/>
      <c r="MNU204" s="78"/>
      <c r="MNV204" s="78"/>
      <c r="MNW204" s="78"/>
      <c r="MNX204" s="78"/>
      <c r="MNY204" s="78"/>
      <c r="MNZ204" s="78"/>
      <c r="MOA204" s="78"/>
      <c r="MOB204" s="78"/>
      <c r="MOC204" s="78"/>
      <c r="MOD204" s="78"/>
      <c r="MOE204" s="78"/>
      <c r="MOF204" s="78"/>
      <c r="MOG204" s="78"/>
      <c r="MOH204" s="78"/>
      <c r="MOI204" s="78"/>
      <c r="MOJ204" s="78"/>
      <c r="MOK204" s="78"/>
      <c r="MOL204" s="78"/>
      <c r="MOM204" s="78"/>
      <c r="MON204" s="78"/>
      <c r="MOO204" s="78"/>
      <c r="MOP204" s="78"/>
      <c r="MOQ204" s="78"/>
      <c r="MOR204" s="78"/>
      <c r="MOS204" s="78"/>
      <c r="MOT204" s="78"/>
      <c r="MOU204" s="78"/>
      <c r="MOV204" s="78"/>
      <c r="MOW204" s="78"/>
      <c r="MOX204" s="78"/>
      <c r="MOY204" s="78"/>
      <c r="MOZ204" s="78"/>
      <c r="MPA204" s="78"/>
      <c r="MPB204" s="78"/>
      <c r="MPC204" s="78"/>
      <c r="MPD204" s="78"/>
      <c r="MPE204" s="78"/>
      <c r="MPF204" s="78"/>
      <c r="MPG204" s="78"/>
      <c r="MPH204" s="78"/>
      <c r="MPI204" s="78"/>
      <c r="MPJ204" s="78"/>
      <c r="MPK204" s="78"/>
      <c r="MPL204" s="78"/>
      <c r="MPM204" s="78"/>
      <c r="MPN204" s="78"/>
      <c r="MPO204" s="78"/>
      <c r="MPP204" s="78"/>
      <c r="MPQ204" s="78"/>
      <c r="MPR204" s="78"/>
      <c r="MPS204" s="78"/>
      <c r="MPT204" s="78"/>
      <c r="MPU204" s="78"/>
      <c r="MPV204" s="78"/>
      <c r="MPW204" s="78"/>
      <c r="MPX204" s="78"/>
      <c r="MPY204" s="78"/>
      <c r="MPZ204" s="78"/>
      <c r="MQA204" s="78"/>
      <c r="MQB204" s="78"/>
      <c r="MQC204" s="78"/>
      <c r="MQD204" s="78"/>
      <c r="MQE204" s="78"/>
      <c r="MQF204" s="78"/>
      <c r="MQG204" s="78"/>
      <c r="MQH204" s="78"/>
      <c r="MQI204" s="78"/>
      <c r="MQJ204" s="78"/>
      <c r="MQK204" s="78"/>
      <c r="MQL204" s="78"/>
      <c r="MQM204" s="78"/>
      <c r="MQN204" s="78"/>
      <c r="MQO204" s="78"/>
      <c r="MQP204" s="78"/>
      <c r="MQQ204" s="78"/>
      <c r="MQR204" s="78"/>
      <c r="MQS204" s="78"/>
      <c r="MQT204" s="78"/>
      <c r="MQU204" s="78"/>
      <c r="MQV204" s="78"/>
      <c r="MQW204" s="78"/>
      <c r="MQX204" s="78"/>
      <c r="MQY204" s="78"/>
      <c r="MQZ204" s="78"/>
      <c r="MRA204" s="78"/>
      <c r="MRB204" s="78"/>
      <c r="MRC204" s="78"/>
      <c r="MRD204" s="78"/>
      <c r="MRE204" s="78"/>
      <c r="MRF204" s="78"/>
      <c r="MRG204" s="78"/>
      <c r="MRH204" s="78"/>
      <c r="MRI204" s="78"/>
      <c r="MRJ204" s="78"/>
      <c r="MRK204" s="78"/>
      <c r="MRL204" s="78"/>
      <c r="MRM204" s="78"/>
      <c r="MRN204" s="78"/>
      <c r="MRO204" s="78"/>
      <c r="MRP204" s="78"/>
      <c r="MRQ204" s="78"/>
      <c r="MRR204" s="78"/>
      <c r="MRS204" s="78"/>
      <c r="MRT204" s="78"/>
      <c r="MRU204" s="78"/>
      <c r="MRV204" s="78"/>
      <c r="MRW204" s="78"/>
      <c r="MRX204" s="78"/>
      <c r="MRY204" s="78"/>
      <c r="MRZ204" s="78"/>
      <c r="MSA204" s="78"/>
      <c r="MSB204" s="78"/>
      <c r="MSC204" s="78"/>
      <c r="MSD204" s="78"/>
      <c r="MSE204" s="78"/>
      <c r="MSF204" s="78"/>
      <c r="MSG204" s="78"/>
      <c r="MSH204" s="78"/>
      <c r="MSI204" s="78"/>
      <c r="MSJ204" s="78"/>
      <c r="MSK204" s="78"/>
      <c r="MSL204" s="78"/>
      <c r="MSM204" s="78"/>
      <c r="MSN204" s="78"/>
      <c r="MSO204" s="78"/>
      <c r="MSP204" s="78"/>
      <c r="MSQ204" s="78"/>
      <c r="MSR204" s="78"/>
      <c r="MSS204" s="78"/>
      <c r="MST204" s="78"/>
      <c r="MSU204" s="78"/>
      <c r="MSV204" s="78"/>
      <c r="MSW204" s="78"/>
      <c r="MSX204" s="78"/>
      <c r="MSY204" s="78"/>
      <c r="MSZ204" s="78"/>
      <c r="MTA204" s="78"/>
      <c r="MTB204" s="78"/>
      <c r="MTC204" s="78"/>
      <c r="MTD204" s="78"/>
      <c r="MTE204" s="78"/>
      <c r="MTF204" s="78"/>
      <c r="MTG204" s="78"/>
      <c r="MTH204" s="78"/>
      <c r="MTI204" s="78"/>
      <c r="MTJ204" s="78"/>
      <c r="MTK204" s="78"/>
      <c r="MTL204" s="78"/>
      <c r="MTM204" s="78"/>
      <c r="MTN204" s="78"/>
      <c r="MTO204" s="78"/>
      <c r="MTP204" s="78"/>
      <c r="MTQ204" s="78"/>
      <c r="MTR204" s="78"/>
      <c r="MTS204" s="78"/>
      <c r="MTT204" s="78"/>
      <c r="MTU204" s="78"/>
      <c r="MTV204" s="78"/>
      <c r="MTW204" s="78"/>
      <c r="MTX204" s="78"/>
      <c r="MTY204" s="78"/>
      <c r="MTZ204" s="78"/>
      <c r="MUA204" s="78"/>
      <c r="MUB204" s="78"/>
      <c r="MUC204" s="78"/>
      <c r="MUD204" s="78"/>
      <c r="MUE204" s="78"/>
      <c r="MUF204" s="78"/>
      <c r="MUG204" s="78"/>
      <c r="MUH204" s="78"/>
      <c r="MUI204" s="78"/>
      <c r="MUJ204" s="78"/>
      <c r="MUK204" s="78"/>
      <c r="MUL204" s="78"/>
      <c r="MUM204" s="78"/>
      <c r="MUN204" s="78"/>
      <c r="MUO204" s="78"/>
      <c r="MUP204" s="78"/>
      <c r="MUQ204" s="78"/>
      <c r="MUR204" s="78"/>
      <c r="MUS204" s="78"/>
      <c r="MUT204" s="78"/>
      <c r="MUU204" s="78"/>
      <c r="MUV204" s="78"/>
      <c r="MUW204" s="78"/>
      <c r="MUX204" s="78"/>
      <c r="MUY204" s="78"/>
      <c r="MUZ204" s="78"/>
      <c r="MVA204" s="78"/>
      <c r="MVB204" s="78"/>
      <c r="MVC204" s="78"/>
      <c r="MVD204" s="78"/>
      <c r="MVE204" s="78"/>
      <c r="MVF204" s="78"/>
      <c r="MVG204" s="78"/>
      <c r="MVH204" s="78"/>
      <c r="MVI204" s="78"/>
      <c r="MVJ204" s="78"/>
      <c r="MVK204" s="78"/>
      <c r="MVL204" s="78"/>
      <c r="MVM204" s="78"/>
      <c r="MVN204" s="78"/>
      <c r="MVO204" s="78"/>
      <c r="MVP204" s="78"/>
      <c r="MVQ204" s="78"/>
      <c r="MVR204" s="78"/>
      <c r="MVS204" s="78"/>
      <c r="MVT204" s="78"/>
      <c r="MVU204" s="78"/>
      <c r="MVV204" s="78"/>
      <c r="MVW204" s="78"/>
      <c r="MVX204" s="78"/>
      <c r="MVY204" s="78"/>
      <c r="MVZ204" s="78"/>
      <c r="MWA204" s="78"/>
      <c r="MWB204" s="78"/>
      <c r="MWC204" s="78"/>
      <c r="MWD204" s="78"/>
      <c r="MWE204" s="78"/>
      <c r="MWF204" s="78"/>
      <c r="MWG204" s="78"/>
      <c r="MWH204" s="78"/>
      <c r="MWI204" s="78"/>
      <c r="MWJ204" s="78"/>
      <c r="MWK204" s="78"/>
      <c r="MWL204" s="78"/>
      <c r="MWM204" s="78"/>
      <c r="MWN204" s="78"/>
      <c r="MWO204" s="78"/>
      <c r="MWP204" s="78"/>
      <c r="MWQ204" s="78"/>
      <c r="MWR204" s="78"/>
      <c r="MWS204" s="78"/>
      <c r="MWT204" s="78"/>
      <c r="MWU204" s="78"/>
      <c r="MWV204" s="78"/>
      <c r="MWW204" s="78"/>
      <c r="MWX204" s="78"/>
      <c r="MWY204" s="78"/>
      <c r="MWZ204" s="78"/>
      <c r="MXA204" s="78"/>
      <c r="MXB204" s="78"/>
      <c r="MXC204" s="78"/>
      <c r="MXD204" s="78"/>
      <c r="MXE204" s="78"/>
      <c r="MXF204" s="78"/>
      <c r="MXG204" s="78"/>
      <c r="MXH204" s="78"/>
      <c r="MXI204" s="78"/>
      <c r="MXJ204" s="78"/>
      <c r="MXK204" s="78"/>
      <c r="MXL204" s="78"/>
      <c r="MXM204" s="78"/>
      <c r="MXN204" s="78"/>
      <c r="MXO204" s="78"/>
      <c r="MXP204" s="78"/>
      <c r="MXQ204" s="78"/>
      <c r="MXR204" s="78"/>
      <c r="MXS204" s="78"/>
      <c r="MXT204" s="78"/>
      <c r="MXU204" s="78"/>
      <c r="MXV204" s="78"/>
      <c r="MXW204" s="78"/>
      <c r="MXX204" s="78"/>
      <c r="MXY204" s="78"/>
      <c r="MXZ204" s="78"/>
      <c r="MYA204" s="78"/>
      <c r="MYB204" s="78"/>
      <c r="MYC204" s="78"/>
      <c r="MYD204" s="78"/>
      <c r="MYE204" s="78"/>
      <c r="MYF204" s="78"/>
      <c r="MYG204" s="78"/>
      <c r="MYH204" s="78"/>
      <c r="MYI204" s="78"/>
      <c r="MYJ204" s="78"/>
      <c r="MYK204" s="78"/>
      <c r="MYL204" s="78"/>
      <c r="MYM204" s="78"/>
      <c r="MYN204" s="78"/>
      <c r="MYO204" s="78"/>
      <c r="MYP204" s="78"/>
      <c r="MYQ204" s="78"/>
      <c r="MYR204" s="78"/>
      <c r="MYS204" s="78"/>
      <c r="MYT204" s="78"/>
      <c r="MYU204" s="78"/>
      <c r="MYV204" s="78"/>
      <c r="MYW204" s="78"/>
      <c r="MYX204" s="78"/>
      <c r="MYY204" s="78"/>
      <c r="MYZ204" s="78"/>
      <c r="MZA204" s="78"/>
      <c r="MZB204" s="78"/>
      <c r="MZC204" s="78"/>
      <c r="MZD204" s="78"/>
      <c r="MZE204" s="78"/>
      <c r="MZF204" s="78"/>
      <c r="MZG204" s="78"/>
      <c r="MZH204" s="78"/>
      <c r="MZI204" s="78"/>
      <c r="MZJ204" s="78"/>
      <c r="MZK204" s="78"/>
      <c r="MZL204" s="78"/>
      <c r="MZM204" s="78"/>
      <c r="MZN204" s="78"/>
      <c r="MZO204" s="78"/>
      <c r="MZP204" s="78"/>
      <c r="MZQ204" s="78"/>
      <c r="MZR204" s="78"/>
      <c r="MZS204" s="78"/>
      <c r="MZT204" s="78"/>
      <c r="MZU204" s="78"/>
      <c r="MZV204" s="78"/>
      <c r="MZW204" s="78"/>
      <c r="MZX204" s="78"/>
      <c r="MZY204" s="78"/>
      <c r="MZZ204" s="78"/>
      <c r="NAA204" s="78"/>
      <c r="NAB204" s="78"/>
      <c r="NAC204" s="78"/>
      <c r="NAD204" s="78"/>
      <c r="NAE204" s="78"/>
      <c r="NAF204" s="78"/>
      <c r="NAG204" s="78"/>
      <c r="NAH204" s="78"/>
      <c r="NAI204" s="78"/>
      <c r="NAJ204" s="78"/>
      <c r="NAK204" s="78"/>
      <c r="NAL204" s="78"/>
      <c r="NAM204" s="78"/>
      <c r="NAN204" s="78"/>
      <c r="NAO204" s="78"/>
      <c r="NAP204" s="78"/>
      <c r="NAQ204" s="78"/>
      <c r="NAR204" s="78"/>
      <c r="NAS204" s="78"/>
      <c r="NAT204" s="78"/>
      <c r="NAU204" s="78"/>
      <c r="NAV204" s="78"/>
      <c r="NAW204" s="78"/>
      <c r="NAX204" s="78"/>
      <c r="NAY204" s="78"/>
      <c r="NAZ204" s="78"/>
      <c r="NBA204" s="78"/>
      <c r="NBB204" s="78"/>
      <c r="NBC204" s="78"/>
      <c r="NBD204" s="78"/>
      <c r="NBE204" s="78"/>
      <c r="NBF204" s="78"/>
      <c r="NBG204" s="78"/>
      <c r="NBH204" s="78"/>
      <c r="NBI204" s="78"/>
      <c r="NBJ204" s="78"/>
      <c r="NBK204" s="78"/>
      <c r="NBL204" s="78"/>
      <c r="NBM204" s="78"/>
      <c r="NBN204" s="78"/>
      <c r="NBO204" s="78"/>
      <c r="NBP204" s="78"/>
      <c r="NBQ204" s="78"/>
      <c r="NBR204" s="78"/>
      <c r="NBS204" s="78"/>
      <c r="NBT204" s="78"/>
      <c r="NBU204" s="78"/>
      <c r="NBV204" s="78"/>
      <c r="NBW204" s="78"/>
      <c r="NBX204" s="78"/>
      <c r="NBY204" s="78"/>
      <c r="NBZ204" s="78"/>
      <c r="NCA204" s="78"/>
      <c r="NCB204" s="78"/>
      <c r="NCC204" s="78"/>
      <c r="NCD204" s="78"/>
      <c r="NCE204" s="78"/>
      <c r="NCF204" s="78"/>
      <c r="NCG204" s="78"/>
      <c r="NCH204" s="78"/>
      <c r="NCI204" s="78"/>
      <c r="NCJ204" s="78"/>
      <c r="NCK204" s="78"/>
      <c r="NCL204" s="78"/>
      <c r="NCM204" s="78"/>
      <c r="NCN204" s="78"/>
      <c r="NCO204" s="78"/>
      <c r="NCP204" s="78"/>
      <c r="NCQ204" s="78"/>
      <c r="NCR204" s="78"/>
      <c r="NCS204" s="78"/>
      <c r="NCT204" s="78"/>
      <c r="NCU204" s="78"/>
      <c r="NCV204" s="78"/>
      <c r="NCW204" s="78"/>
      <c r="NCX204" s="78"/>
      <c r="NCY204" s="78"/>
      <c r="NCZ204" s="78"/>
      <c r="NDA204" s="78"/>
      <c r="NDB204" s="78"/>
      <c r="NDC204" s="78"/>
      <c r="NDD204" s="78"/>
      <c r="NDE204" s="78"/>
      <c r="NDF204" s="78"/>
      <c r="NDG204" s="78"/>
      <c r="NDH204" s="78"/>
      <c r="NDI204" s="78"/>
      <c r="NDJ204" s="78"/>
      <c r="NDK204" s="78"/>
      <c r="NDL204" s="78"/>
      <c r="NDM204" s="78"/>
      <c r="NDN204" s="78"/>
      <c r="NDO204" s="78"/>
      <c r="NDP204" s="78"/>
      <c r="NDQ204" s="78"/>
      <c r="NDR204" s="78"/>
      <c r="NDS204" s="78"/>
      <c r="NDT204" s="78"/>
      <c r="NDU204" s="78"/>
      <c r="NDV204" s="78"/>
      <c r="NDW204" s="78"/>
      <c r="NDX204" s="78"/>
      <c r="NDY204" s="78"/>
      <c r="NDZ204" s="78"/>
      <c r="NEA204" s="78"/>
      <c r="NEB204" s="78"/>
      <c r="NEC204" s="78"/>
      <c r="NED204" s="78"/>
      <c r="NEE204" s="78"/>
      <c r="NEF204" s="78"/>
      <c r="NEG204" s="78"/>
      <c r="NEH204" s="78"/>
      <c r="NEI204" s="78"/>
      <c r="NEJ204" s="78"/>
      <c r="NEK204" s="78"/>
      <c r="NEL204" s="78"/>
      <c r="NEM204" s="78"/>
      <c r="NEN204" s="78"/>
      <c r="NEO204" s="78"/>
      <c r="NEP204" s="78"/>
      <c r="NEQ204" s="78"/>
      <c r="NER204" s="78"/>
      <c r="NES204" s="78"/>
      <c r="NET204" s="78"/>
      <c r="NEU204" s="78"/>
      <c r="NEV204" s="78"/>
      <c r="NEW204" s="78"/>
      <c r="NEX204" s="78"/>
      <c r="NEY204" s="78"/>
      <c r="NEZ204" s="78"/>
      <c r="NFA204" s="78"/>
      <c r="NFB204" s="78"/>
      <c r="NFC204" s="78"/>
      <c r="NFD204" s="78"/>
      <c r="NFE204" s="78"/>
      <c r="NFF204" s="78"/>
      <c r="NFG204" s="78"/>
      <c r="NFH204" s="78"/>
      <c r="NFI204" s="78"/>
      <c r="NFJ204" s="78"/>
      <c r="NFK204" s="78"/>
      <c r="NFL204" s="78"/>
      <c r="NFM204" s="78"/>
      <c r="NFN204" s="78"/>
      <c r="NFO204" s="78"/>
      <c r="NFP204" s="78"/>
      <c r="NFQ204" s="78"/>
      <c r="NFR204" s="78"/>
      <c r="NFS204" s="78"/>
      <c r="NFT204" s="78"/>
      <c r="NFU204" s="78"/>
      <c r="NFV204" s="78"/>
      <c r="NFW204" s="78"/>
      <c r="NFX204" s="78"/>
      <c r="NFY204" s="78"/>
      <c r="NFZ204" s="78"/>
      <c r="NGA204" s="78"/>
      <c r="NGB204" s="78"/>
      <c r="NGC204" s="78"/>
      <c r="NGD204" s="78"/>
      <c r="NGE204" s="78"/>
      <c r="NGF204" s="78"/>
      <c r="NGG204" s="78"/>
      <c r="NGH204" s="78"/>
      <c r="NGI204" s="78"/>
      <c r="NGJ204" s="78"/>
      <c r="NGK204" s="78"/>
      <c r="NGL204" s="78"/>
      <c r="NGM204" s="78"/>
      <c r="NGN204" s="78"/>
      <c r="NGO204" s="78"/>
      <c r="NGP204" s="78"/>
      <c r="NGQ204" s="78"/>
      <c r="NGR204" s="78"/>
      <c r="NGS204" s="78"/>
      <c r="NGT204" s="78"/>
      <c r="NGU204" s="78"/>
      <c r="NGV204" s="78"/>
      <c r="NGW204" s="78"/>
      <c r="NGX204" s="78"/>
      <c r="NGY204" s="78"/>
      <c r="NGZ204" s="78"/>
      <c r="NHA204" s="78"/>
      <c r="NHB204" s="78"/>
      <c r="NHC204" s="78"/>
      <c r="NHD204" s="78"/>
      <c r="NHE204" s="78"/>
      <c r="NHF204" s="78"/>
      <c r="NHG204" s="78"/>
      <c r="NHH204" s="78"/>
      <c r="NHI204" s="78"/>
      <c r="NHJ204" s="78"/>
      <c r="NHK204" s="78"/>
      <c r="NHL204" s="78"/>
      <c r="NHM204" s="78"/>
      <c r="NHN204" s="78"/>
      <c r="NHO204" s="78"/>
      <c r="NHP204" s="78"/>
      <c r="NHQ204" s="78"/>
      <c r="NHR204" s="78"/>
      <c r="NHS204" s="78"/>
      <c r="NHT204" s="78"/>
      <c r="NHU204" s="78"/>
      <c r="NHV204" s="78"/>
      <c r="NHW204" s="78"/>
      <c r="NHX204" s="78"/>
      <c r="NHY204" s="78"/>
      <c r="NHZ204" s="78"/>
      <c r="NIA204" s="78"/>
      <c r="NIB204" s="78"/>
      <c r="NIC204" s="78"/>
      <c r="NID204" s="78"/>
      <c r="NIE204" s="78"/>
      <c r="NIF204" s="78"/>
      <c r="NIG204" s="78"/>
      <c r="NIH204" s="78"/>
      <c r="NII204" s="78"/>
      <c r="NIJ204" s="78"/>
      <c r="NIK204" s="78"/>
      <c r="NIL204" s="78"/>
      <c r="NIM204" s="78"/>
      <c r="NIN204" s="78"/>
      <c r="NIO204" s="78"/>
      <c r="NIP204" s="78"/>
      <c r="NIQ204" s="78"/>
      <c r="NIR204" s="78"/>
      <c r="NIS204" s="78"/>
      <c r="NIT204" s="78"/>
      <c r="NIU204" s="78"/>
      <c r="NIV204" s="78"/>
      <c r="NIW204" s="78"/>
      <c r="NIX204" s="78"/>
      <c r="NIY204" s="78"/>
      <c r="NIZ204" s="78"/>
      <c r="NJA204" s="78"/>
      <c r="NJB204" s="78"/>
      <c r="NJC204" s="78"/>
      <c r="NJD204" s="78"/>
      <c r="NJE204" s="78"/>
      <c r="NJF204" s="78"/>
      <c r="NJG204" s="78"/>
      <c r="NJH204" s="78"/>
      <c r="NJI204" s="78"/>
      <c r="NJJ204" s="78"/>
      <c r="NJK204" s="78"/>
      <c r="NJL204" s="78"/>
      <c r="NJM204" s="78"/>
      <c r="NJN204" s="78"/>
      <c r="NJO204" s="78"/>
      <c r="NJP204" s="78"/>
      <c r="NJQ204" s="78"/>
      <c r="NJR204" s="78"/>
      <c r="NJS204" s="78"/>
      <c r="NJT204" s="78"/>
      <c r="NJU204" s="78"/>
      <c r="NJV204" s="78"/>
      <c r="NJW204" s="78"/>
      <c r="NJX204" s="78"/>
      <c r="NJY204" s="78"/>
      <c r="NJZ204" s="78"/>
      <c r="NKA204" s="78"/>
      <c r="NKB204" s="78"/>
      <c r="NKC204" s="78"/>
      <c r="NKD204" s="78"/>
      <c r="NKE204" s="78"/>
      <c r="NKF204" s="78"/>
      <c r="NKG204" s="78"/>
      <c r="NKH204" s="78"/>
      <c r="NKI204" s="78"/>
      <c r="NKJ204" s="78"/>
      <c r="NKK204" s="78"/>
      <c r="NKL204" s="78"/>
      <c r="NKM204" s="78"/>
      <c r="NKN204" s="78"/>
      <c r="NKO204" s="78"/>
      <c r="NKP204" s="78"/>
      <c r="NKQ204" s="78"/>
      <c r="NKR204" s="78"/>
      <c r="NKS204" s="78"/>
      <c r="NKT204" s="78"/>
      <c r="NKU204" s="78"/>
      <c r="NKV204" s="78"/>
      <c r="NKW204" s="78"/>
      <c r="NKX204" s="78"/>
      <c r="NKY204" s="78"/>
      <c r="NKZ204" s="78"/>
      <c r="NLA204" s="78"/>
      <c r="NLB204" s="78"/>
      <c r="NLC204" s="78"/>
      <c r="NLD204" s="78"/>
      <c r="NLE204" s="78"/>
      <c r="NLF204" s="78"/>
      <c r="NLG204" s="78"/>
      <c r="NLH204" s="78"/>
      <c r="NLI204" s="78"/>
      <c r="NLJ204" s="78"/>
      <c r="NLK204" s="78"/>
      <c r="NLL204" s="78"/>
      <c r="NLM204" s="78"/>
      <c r="NLN204" s="78"/>
      <c r="NLO204" s="78"/>
      <c r="NLP204" s="78"/>
      <c r="NLQ204" s="78"/>
      <c r="NLR204" s="78"/>
      <c r="NLS204" s="78"/>
      <c r="NLT204" s="78"/>
      <c r="NLU204" s="78"/>
      <c r="NLV204" s="78"/>
      <c r="NLW204" s="78"/>
      <c r="NLX204" s="78"/>
      <c r="NLY204" s="78"/>
      <c r="NLZ204" s="78"/>
      <c r="NMA204" s="78"/>
      <c r="NMB204" s="78"/>
      <c r="NMC204" s="78"/>
      <c r="NMD204" s="78"/>
      <c r="NME204" s="78"/>
      <c r="NMF204" s="78"/>
      <c r="NMG204" s="78"/>
      <c r="NMH204" s="78"/>
      <c r="NMI204" s="78"/>
      <c r="NMJ204" s="78"/>
      <c r="NMK204" s="78"/>
      <c r="NML204" s="78"/>
      <c r="NMM204" s="78"/>
      <c r="NMN204" s="78"/>
      <c r="NMO204" s="78"/>
      <c r="NMP204" s="78"/>
      <c r="NMQ204" s="78"/>
      <c r="NMR204" s="78"/>
      <c r="NMS204" s="78"/>
      <c r="NMT204" s="78"/>
      <c r="NMU204" s="78"/>
      <c r="NMV204" s="78"/>
      <c r="NMW204" s="78"/>
      <c r="NMX204" s="78"/>
      <c r="NMY204" s="78"/>
      <c r="NMZ204" s="78"/>
      <c r="NNA204" s="78"/>
      <c r="NNB204" s="78"/>
      <c r="NNC204" s="78"/>
      <c r="NND204" s="78"/>
      <c r="NNE204" s="78"/>
      <c r="NNF204" s="78"/>
      <c r="NNG204" s="78"/>
      <c r="NNH204" s="78"/>
      <c r="NNI204" s="78"/>
      <c r="NNJ204" s="78"/>
      <c r="NNK204" s="78"/>
      <c r="NNL204" s="78"/>
      <c r="NNM204" s="78"/>
      <c r="NNN204" s="78"/>
      <c r="NNO204" s="78"/>
      <c r="NNP204" s="78"/>
      <c r="NNQ204" s="78"/>
      <c r="NNR204" s="78"/>
      <c r="NNS204" s="78"/>
      <c r="NNT204" s="78"/>
      <c r="NNU204" s="78"/>
      <c r="NNV204" s="78"/>
      <c r="NNW204" s="78"/>
      <c r="NNX204" s="78"/>
      <c r="NNY204" s="78"/>
      <c r="NNZ204" s="78"/>
      <c r="NOA204" s="78"/>
      <c r="NOB204" s="78"/>
      <c r="NOC204" s="78"/>
      <c r="NOD204" s="78"/>
      <c r="NOE204" s="78"/>
      <c r="NOF204" s="78"/>
      <c r="NOG204" s="78"/>
      <c r="NOH204" s="78"/>
      <c r="NOI204" s="78"/>
      <c r="NOJ204" s="78"/>
      <c r="NOK204" s="78"/>
      <c r="NOL204" s="78"/>
      <c r="NOM204" s="78"/>
      <c r="NON204" s="78"/>
      <c r="NOO204" s="78"/>
      <c r="NOP204" s="78"/>
      <c r="NOQ204" s="78"/>
      <c r="NOR204" s="78"/>
      <c r="NOS204" s="78"/>
      <c r="NOT204" s="78"/>
      <c r="NOU204" s="78"/>
      <c r="NOV204" s="78"/>
      <c r="NOW204" s="78"/>
      <c r="NOX204" s="78"/>
      <c r="NOY204" s="78"/>
      <c r="NOZ204" s="78"/>
      <c r="NPA204" s="78"/>
      <c r="NPB204" s="78"/>
      <c r="NPC204" s="78"/>
      <c r="NPD204" s="78"/>
      <c r="NPE204" s="78"/>
      <c r="NPF204" s="78"/>
      <c r="NPG204" s="78"/>
      <c r="NPH204" s="78"/>
      <c r="NPI204" s="78"/>
      <c r="NPJ204" s="78"/>
      <c r="NPK204" s="78"/>
      <c r="NPL204" s="78"/>
      <c r="NPM204" s="78"/>
      <c r="NPN204" s="78"/>
      <c r="NPO204" s="78"/>
      <c r="NPP204" s="78"/>
      <c r="NPQ204" s="78"/>
      <c r="NPR204" s="78"/>
      <c r="NPS204" s="78"/>
      <c r="NPT204" s="78"/>
      <c r="NPU204" s="78"/>
      <c r="NPV204" s="78"/>
      <c r="NPW204" s="78"/>
      <c r="NPX204" s="78"/>
      <c r="NPY204" s="78"/>
      <c r="NPZ204" s="78"/>
      <c r="NQA204" s="78"/>
      <c r="NQB204" s="78"/>
      <c r="NQC204" s="78"/>
      <c r="NQD204" s="78"/>
      <c r="NQE204" s="78"/>
      <c r="NQF204" s="78"/>
      <c r="NQG204" s="78"/>
      <c r="NQH204" s="78"/>
      <c r="NQI204" s="78"/>
      <c r="NQJ204" s="78"/>
      <c r="NQK204" s="78"/>
      <c r="NQL204" s="78"/>
      <c r="NQM204" s="78"/>
      <c r="NQN204" s="78"/>
      <c r="NQO204" s="78"/>
      <c r="NQP204" s="78"/>
      <c r="NQQ204" s="78"/>
      <c r="NQR204" s="78"/>
      <c r="NQS204" s="78"/>
      <c r="NQT204" s="78"/>
      <c r="NQU204" s="78"/>
      <c r="NQV204" s="78"/>
      <c r="NQW204" s="78"/>
      <c r="NQX204" s="78"/>
      <c r="NQY204" s="78"/>
      <c r="NQZ204" s="78"/>
      <c r="NRA204" s="78"/>
      <c r="NRB204" s="78"/>
      <c r="NRC204" s="78"/>
      <c r="NRD204" s="78"/>
      <c r="NRE204" s="78"/>
      <c r="NRF204" s="78"/>
      <c r="NRG204" s="78"/>
      <c r="NRH204" s="78"/>
      <c r="NRI204" s="78"/>
      <c r="NRJ204" s="78"/>
      <c r="NRK204" s="78"/>
      <c r="NRL204" s="78"/>
      <c r="NRM204" s="78"/>
      <c r="NRN204" s="78"/>
      <c r="NRO204" s="78"/>
      <c r="NRP204" s="78"/>
      <c r="NRQ204" s="78"/>
      <c r="NRR204" s="78"/>
      <c r="NRS204" s="78"/>
      <c r="NRT204" s="78"/>
      <c r="NRU204" s="78"/>
      <c r="NRV204" s="78"/>
      <c r="NRW204" s="78"/>
      <c r="NRX204" s="78"/>
      <c r="NRY204" s="78"/>
      <c r="NRZ204" s="78"/>
      <c r="NSA204" s="78"/>
      <c r="NSB204" s="78"/>
      <c r="NSC204" s="78"/>
      <c r="NSD204" s="78"/>
      <c r="NSE204" s="78"/>
      <c r="NSF204" s="78"/>
      <c r="NSG204" s="78"/>
      <c r="NSH204" s="78"/>
      <c r="NSI204" s="78"/>
      <c r="NSJ204" s="78"/>
      <c r="NSK204" s="78"/>
      <c r="NSL204" s="78"/>
      <c r="NSM204" s="78"/>
      <c r="NSN204" s="78"/>
      <c r="NSO204" s="78"/>
      <c r="NSP204" s="78"/>
      <c r="NSQ204" s="78"/>
      <c r="NSR204" s="78"/>
      <c r="NSS204" s="78"/>
      <c r="NST204" s="78"/>
      <c r="NSU204" s="78"/>
      <c r="NSV204" s="78"/>
      <c r="NSW204" s="78"/>
      <c r="NSX204" s="78"/>
      <c r="NSY204" s="78"/>
      <c r="NSZ204" s="78"/>
      <c r="NTA204" s="78"/>
      <c r="NTB204" s="78"/>
      <c r="NTC204" s="78"/>
      <c r="NTD204" s="78"/>
      <c r="NTE204" s="78"/>
      <c r="NTF204" s="78"/>
      <c r="NTG204" s="78"/>
      <c r="NTH204" s="78"/>
      <c r="NTI204" s="78"/>
      <c r="NTJ204" s="78"/>
      <c r="NTK204" s="78"/>
      <c r="NTL204" s="78"/>
      <c r="NTM204" s="78"/>
      <c r="NTN204" s="78"/>
      <c r="NTO204" s="78"/>
      <c r="NTP204" s="78"/>
      <c r="NTQ204" s="78"/>
      <c r="NTR204" s="78"/>
      <c r="NTS204" s="78"/>
      <c r="NTT204" s="78"/>
      <c r="NTU204" s="78"/>
      <c r="NTV204" s="78"/>
      <c r="NTW204" s="78"/>
      <c r="NTX204" s="78"/>
      <c r="NTY204" s="78"/>
      <c r="NTZ204" s="78"/>
      <c r="NUA204" s="78"/>
      <c r="NUB204" s="78"/>
      <c r="NUC204" s="78"/>
      <c r="NUD204" s="78"/>
      <c r="NUE204" s="78"/>
      <c r="NUF204" s="78"/>
      <c r="NUG204" s="78"/>
      <c r="NUH204" s="78"/>
      <c r="NUI204" s="78"/>
      <c r="NUJ204" s="78"/>
      <c r="NUK204" s="78"/>
      <c r="NUL204" s="78"/>
      <c r="NUM204" s="78"/>
      <c r="NUN204" s="78"/>
      <c r="NUO204" s="78"/>
      <c r="NUP204" s="78"/>
      <c r="NUQ204" s="78"/>
      <c r="NUR204" s="78"/>
      <c r="NUS204" s="78"/>
      <c r="NUT204" s="78"/>
      <c r="NUU204" s="78"/>
      <c r="NUV204" s="78"/>
      <c r="NUW204" s="78"/>
      <c r="NUX204" s="78"/>
      <c r="NUY204" s="78"/>
      <c r="NUZ204" s="78"/>
      <c r="NVA204" s="78"/>
      <c r="NVB204" s="78"/>
      <c r="NVC204" s="78"/>
      <c r="NVD204" s="78"/>
      <c r="NVE204" s="78"/>
      <c r="NVF204" s="78"/>
      <c r="NVG204" s="78"/>
      <c r="NVH204" s="78"/>
      <c r="NVI204" s="78"/>
      <c r="NVJ204" s="78"/>
      <c r="NVK204" s="78"/>
      <c r="NVL204" s="78"/>
      <c r="NVM204" s="78"/>
      <c r="NVN204" s="78"/>
      <c r="NVO204" s="78"/>
      <c r="NVP204" s="78"/>
      <c r="NVQ204" s="78"/>
      <c r="NVR204" s="78"/>
      <c r="NVS204" s="78"/>
      <c r="NVT204" s="78"/>
      <c r="NVU204" s="78"/>
      <c r="NVV204" s="78"/>
      <c r="NVW204" s="78"/>
      <c r="NVX204" s="78"/>
      <c r="NVY204" s="78"/>
      <c r="NVZ204" s="78"/>
      <c r="NWA204" s="78"/>
      <c r="NWB204" s="78"/>
      <c r="NWC204" s="78"/>
      <c r="NWD204" s="78"/>
      <c r="NWE204" s="78"/>
      <c r="NWF204" s="78"/>
      <c r="NWG204" s="78"/>
      <c r="NWH204" s="78"/>
      <c r="NWI204" s="78"/>
      <c r="NWJ204" s="78"/>
      <c r="NWK204" s="78"/>
      <c r="NWL204" s="78"/>
      <c r="NWM204" s="78"/>
      <c r="NWN204" s="78"/>
      <c r="NWO204" s="78"/>
      <c r="NWP204" s="78"/>
      <c r="NWQ204" s="78"/>
      <c r="NWR204" s="78"/>
      <c r="NWS204" s="78"/>
      <c r="NWT204" s="78"/>
      <c r="NWU204" s="78"/>
      <c r="NWV204" s="78"/>
      <c r="NWW204" s="78"/>
      <c r="NWX204" s="78"/>
      <c r="NWY204" s="78"/>
      <c r="NWZ204" s="78"/>
      <c r="NXA204" s="78"/>
      <c r="NXB204" s="78"/>
      <c r="NXC204" s="78"/>
      <c r="NXD204" s="78"/>
      <c r="NXE204" s="78"/>
      <c r="NXF204" s="78"/>
      <c r="NXG204" s="78"/>
      <c r="NXH204" s="78"/>
      <c r="NXI204" s="78"/>
      <c r="NXJ204" s="78"/>
      <c r="NXK204" s="78"/>
      <c r="NXL204" s="78"/>
      <c r="NXM204" s="78"/>
      <c r="NXN204" s="78"/>
      <c r="NXO204" s="78"/>
      <c r="NXP204" s="78"/>
      <c r="NXQ204" s="78"/>
      <c r="NXR204" s="78"/>
      <c r="NXS204" s="78"/>
      <c r="NXT204" s="78"/>
      <c r="NXU204" s="78"/>
      <c r="NXV204" s="78"/>
      <c r="NXW204" s="78"/>
      <c r="NXX204" s="78"/>
      <c r="NXY204" s="78"/>
      <c r="NXZ204" s="78"/>
      <c r="NYA204" s="78"/>
      <c r="NYB204" s="78"/>
      <c r="NYC204" s="78"/>
      <c r="NYD204" s="78"/>
      <c r="NYE204" s="78"/>
      <c r="NYF204" s="78"/>
      <c r="NYG204" s="78"/>
      <c r="NYH204" s="78"/>
      <c r="NYI204" s="78"/>
      <c r="NYJ204" s="78"/>
      <c r="NYK204" s="78"/>
      <c r="NYL204" s="78"/>
      <c r="NYM204" s="78"/>
      <c r="NYN204" s="78"/>
      <c r="NYO204" s="78"/>
      <c r="NYP204" s="78"/>
      <c r="NYQ204" s="78"/>
      <c r="NYR204" s="78"/>
      <c r="NYS204" s="78"/>
      <c r="NYT204" s="78"/>
      <c r="NYU204" s="78"/>
      <c r="NYV204" s="78"/>
      <c r="NYW204" s="78"/>
      <c r="NYX204" s="78"/>
      <c r="NYY204" s="78"/>
      <c r="NYZ204" s="78"/>
      <c r="NZA204" s="78"/>
      <c r="NZB204" s="78"/>
      <c r="NZC204" s="78"/>
      <c r="NZD204" s="78"/>
      <c r="NZE204" s="78"/>
      <c r="NZF204" s="78"/>
      <c r="NZG204" s="78"/>
      <c r="NZH204" s="78"/>
      <c r="NZI204" s="78"/>
      <c r="NZJ204" s="78"/>
      <c r="NZK204" s="78"/>
      <c r="NZL204" s="78"/>
      <c r="NZM204" s="78"/>
      <c r="NZN204" s="78"/>
      <c r="NZO204" s="78"/>
      <c r="NZP204" s="78"/>
      <c r="NZQ204" s="78"/>
      <c r="NZR204" s="78"/>
      <c r="NZS204" s="78"/>
      <c r="NZT204" s="78"/>
      <c r="NZU204" s="78"/>
      <c r="NZV204" s="78"/>
      <c r="NZW204" s="78"/>
      <c r="NZX204" s="78"/>
      <c r="NZY204" s="78"/>
      <c r="NZZ204" s="78"/>
      <c r="OAA204" s="78"/>
      <c r="OAB204" s="78"/>
      <c r="OAC204" s="78"/>
      <c r="OAD204" s="78"/>
      <c r="OAE204" s="78"/>
      <c r="OAF204" s="78"/>
      <c r="OAG204" s="78"/>
      <c r="OAH204" s="78"/>
      <c r="OAI204" s="78"/>
      <c r="OAJ204" s="78"/>
      <c r="OAK204" s="78"/>
      <c r="OAL204" s="78"/>
      <c r="OAM204" s="78"/>
      <c r="OAN204" s="78"/>
      <c r="OAO204" s="78"/>
      <c r="OAP204" s="78"/>
      <c r="OAQ204" s="78"/>
      <c r="OAR204" s="78"/>
      <c r="OAS204" s="78"/>
      <c r="OAT204" s="78"/>
      <c r="OAU204" s="78"/>
      <c r="OAV204" s="78"/>
      <c r="OAW204" s="78"/>
      <c r="OAX204" s="78"/>
      <c r="OAY204" s="78"/>
      <c r="OAZ204" s="78"/>
      <c r="OBA204" s="78"/>
      <c r="OBB204" s="78"/>
      <c r="OBC204" s="78"/>
      <c r="OBD204" s="78"/>
      <c r="OBE204" s="78"/>
      <c r="OBF204" s="78"/>
      <c r="OBG204" s="78"/>
      <c r="OBH204" s="78"/>
      <c r="OBI204" s="78"/>
      <c r="OBJ204" s="78"/>
      <c r="OBK204" s="78"/>
      <c r="OBL204" s="78"/>
      <c r="OBM204" s="78"/>
      <c r="OBN204" s="78"/>
      <c r="OBO204" s="78"/>
      <c r="OBP204" s="78"/>
      <c r="OBQ204" s="78"/>
      <c r="OBR204" s="78"/>
      <c r="OBS204" s="78"/>
      <c r="OBT204" s="78"/>
      <c r="OBU204" s="78"/>
      <c r="OBV204" s="78"/>
      <c r="OBW204" s="78"/>
      <c r="OBX204" s="78"/>
      <c r="OBY204" s="78"/>
      <c r="OBZ204" s="78"/>
      <c r="OCA204" s="78"/>
      <c r="OCB204" s="78"/>
      <c r="OCC204" s="78"/>
      <c r="OCD204" s="78"/>
      <c r="OCE204" s="78"/>
      <c r="OCF204" s="78"/>
      <c r="OCG204" s="78"/>
      <c r="OCH204" s="78"/>
      <c r="OCI204" s="78"/>
      <c r="OCJ204" s="78"/>
      <c r="OCK204" s="78"/>
      <c r="OCL204" s="78"/>
      <c r="OCM204" s="78"/>
      <c r="OCN204" s="78"/>
      <c r="OCO204" s="78"/>
      <c r="OCP204" s="78"/>
      <c r="OCQ204" s="78"/>
      <c r="OCR204" s="78"/>
      <c r="OCS204" s="78"/>
      <c r="OCT204" s="78"/>
      <c r="OCU204" s="78"/>
      <c r="OCV204" s="78"/>
      <c r="OCW204" s="78"/>
      <c r="OCX204" s="78"/>
      <c r="OCY204" s="78"/>
      <c r="OCZ204" s="78"/>
      <c r="ODA204" s="78"/>
      <c r="ODB204" s="78"/>
      <c r="ODC204" s="78"/>
      <c r="ODD204" s="78"/>
      <c r="ODE204" s="78"/>
      <c r="ODF204" s="78"/>
      <c r="ODG204" s="78"/>
      <c r="ODH204" s="78"/>
      <c r="ODI204" s="78"/>
      <c r="ODJ204" s="78"/>
      <c r="ODK204" s="78"/>
      <c r="ODL204" s="78"/>
      <c r="ODM204" s="78"/>
      <c r="ODN204" s="78"/>
      <c r="ODO204" s="78"/>
      <c r="ODP204" s="78"/>
      <c r="ODQ204" s="78"/>
      <c r="ODR204" s="78"/>
      <c r="ODS204" s="78"/>
      <c r="ODT204" s="78"/>
      <c r="ODU204" s="78"/>
      <c r="ODV204" s="78"/>
      <c r="ODW204" s="78"/>
      <c r="ODX204" s="78"/>
      <c r="ODY204" s="78"/>
      <c r="ODZ204" s="78"/>
      <c r="OEA204" s="78"/>
      <c r="OEB204" s="78"/>
      <c r="OEC204" s="78"/>
      <c r="OED204" s="78"/>
      <c r="OEE204" s="78"/>
      <c r="OEF204" s="78"/>
      <c r="OEG204" s="78"/>
      <c r="OEH204" s="78"/>
      <c r="OEI204" s="78"/>
      <c r="OEJ204" s="78"/>
      <c r="OEK204" s="78"/>
      <c r="OEL204" s="78"/>
      <c r="OEM204" s="78"/>
      <c r="OEN204" s="78"/>
      <c r="OEO204" s="78"/>
      <c r="OEP204" s="78"/>
      <c r="OEQ204" s="78"/>
      <c r="OER204" s="78"/>
      <c r="OES204" s="78"/>
      <c r="OET204" s="78"/>
      <c r="OEU204" s="78"/>
      <c r="OEV204" s="78"/>
      <c r="OEW204" s="78"/>
      <c r="OEX204" s="78"/>
      <c r="OEY204" s="78"/>
      <c r="OEZ204" s="78"/>
      <c r="OFA204" s="78"/>
      <c r="OFB204" s="78"/>
      <c r="OFC204" s="78"/>
      <c r="OFD204" s="78"/>
      <c r="OFE204" s="78"/>
      <c r="OFF204" s="78"/>
      <c r="OFG204" s="78"/>
      <c r="OFH204" s="78"/>
      <c r="OFI204" s="78"/>
      <c r="OFJ204" s="78"/>
      <c r="OFK204" s="78"/>
      <c r="OFL204" s="78"/>
      <c r="OFM204" s="78"/>
      <c r="OFN204" s="78"/>
      <c r="OFO204" s="78"/>
      <c r="OFP204" s="78"/>
      <c r="OFQ204" s="78"/>
      <c r="OFR204" s="78"/>
      <c r="OFS204" s="78"/>
      <c r="OFT204" s="78"/>
      <c r="OFU204" s="78"/>
      <c r="OFV204" s="78"/>
      <c r="OFW204" s="78"/>
      <c r="OFX204" s="78"/>
      <c r="OFY204" s="78"/>
      <c r="OFZ204" s="78"/>
      <c r="OGA204" s="78"/>
      <c r="OGB204" s="78"/>
      <c r="OGC204" s="78"/>
      <c r="OGD204" s="78"/>
      <c r="OGE204" s="78"/>
      <c r="OGF204" s="78"/>
      <c r="OGG204" s="78"/>
      <c r="OGH204" s="78"/>
      <c r="OGI204" s="78"/>
      <c r="OGJ204" s="78"/>
      <c r="OGK204" s="78"/>
      <c r="OGL204" s="78"/>
      <c r="OGM204" s="78"/>
      <c r="OGN204" s="78"/>
      <c r="OGO204" s="78"/>
      <c r="OGP204" s="78"/>
      <c r="OGQ204" s="78"/>
      <c r="OGR204" s="78"/>
      <c r="OGS204" s="78"/>
      <c r="OGT204" s="78"/>
      <c r="OGU204" s="78"/>
      <c r="OGV204" s="78"/>
      <c r="OGW204" s="78"/>
      <c r="OGX204" s="78"/>
      <c r="OGY204" s="78"/>
      <c r="OGZ204" s="78"/>
      <c r="OHA204" s="78"/>
      <c r="OHB204" s="78"/>
      <c r="OHC204" s="78"/>
      <c r="OHD204" s="78"/>
      <c r="OHE204" s="78"/>
      <c r="OHF204" s="78"/>
      <c r="OHG204" s="78"/>
      <c r="OHH204" s="78"/>
      <c r="OHI204" s="78"/>
      <c r="OHJ204" s="78"/>
      <c r="OHK204" s="78"/>
      <c r="OHL204" s="78"/>
      <c r="OHM204" s="78"/>
      <c r="OHN204" s="78"/>
      <c r="OHO204" s="78"/>
      <c r="OHP204" s="78"/>
      <c r="OHQ204" s="78"/>
      <c r="OHR204" s="78"/>
      <c r="OHS204" s="78"/>
      <c r="OHT204" s="78"/>
      <c r="OHU204" s="78"/>
      <c r="OHV204" s="78"/>
      <c r="OHW204" s="78"/>
      <c r="OHX204" s="78"/>
      <c r="OHY204" s="78"/>
      <c r="OHZ204" s="78"/>
      <c r="OIA204" s="78"/>
      <c r="OIB204" s="78"/>
      <c r="OIC204" s="78"/>
      <c r="OID204" s="78"/>
      <c r="OIE204" s="78"/>
      <c r="OIF204" s="78"/>
      <c r="OIG204" s="78"/>
      <c r="OIH204" s="78"/>
      <c r="OII204" s="78"/>
      <c r="OIJ204" s="78"/>
      <c r="OIK204" s="78"/>
      <c r="OIL204" s="78"/>
      <c r="OIM204" s="78"/>
      <c r="OIN204" s="78"/>
      <c r="OIO204" s="78"/>
      <c r="OIP204" s="78"/>
      <c r="OIQ204" s="78"/>
      <c r="OIR204" s="78"/>
      <c r="OIS204" s="78"/>
      <c r="OIT204" s="78"/>
      <c r="OIU204" s="78"/>
      <c r="OIV204" s="78"/>
      <c r="OIW204" s="78"/>
      <c r="OIX204" s="78"/>
      <c r="OIY204" s="78"/>
      <c r="OIZ204" s="78"/>
      <c r="OJA204" s="78"/>
      <c r="OJB204" s="78"/>
      <c r="OJC204" s="78"/>
      <c r="OJD204" s="78"/>
      <c r="OJE204" s="78"/>
      <c r="OJF204" s="78"/>
      <c r="OJG204" s="78"/>
      <c r="OJH204" s="78"/>
      <c r="OJI204" s="78"/>
      <c r="OJJ204" s="78"/>
      <c r="OJK204" s="78"/>
      <c r="OJL204" s="78"/>
      <c r="OJM204" s="78"/>
      <c r="OJN204" s="78"/>
      <c r="OJO204" s="78"/>
      <c r="OJP204" s="78"/>
      <c r="OJQ204" s="78"/>
      <c r="OJR204" s="78"/>
      <c r="OJS204" s="78"/>
      <c r="OJT204" s="78"/>
      <c r="OJU204" s="78"/>
      <c r="OJV204" s="78"/>
      <c r="OJW204" s="78"/>
      <c r="OJX204" s="78"/>
      <c r="OJY204" s="78"/>
      <c r="OJZ204" s="78"/>
      <c r="OKA204" s="78"/>
      <c r="OKB204" s="78"/>
      <c r="OKC204" s="78"/>
      <c r="OKD204" s="78"/>
      <c r="OKE204" s="78"/>
      <c r="OKF204" s="78"/>
      <c r="OKG204" s="78"/>
      <c r="OKH204" s="78"/>
      <c r="OKI204" s="78"/>
      <c r="OKJ204" s="78"/>
      <c r="OKK204" s="78"/>
      <c r="OKL204" s="78"/>
      <c r="OKM204" s="78"/>
      <c r="OKN204" s="78"/>
      <c r="OKO204" s="78"/>
      <c r="OKP204" s="78"/>
      <c r="OKQ204" s="78"/>
      <c r="OKR204" s="78"/>
      <c r="OKS204" s="78"/>
      <c r="OKT204" s="78"/>
      <c r="OKU204" s="78"/>
      <c r="OKV204" s="78"/>
      <c r="OKW204" s="78"/>
      <c r="OKX204" s="78"/>
      <c r="OKY204" s="78"/>
      <c r="OKZ204" s="78"/>
      <c r="OLA204" s="78"/>
      <c r="OLB204" s="78"/>
      <c r="OLC204" s="78"/>
      <c r="OLD204" s="78"/>
      <c r="OLE204" s="78"/>
      <c r="OLF204" s="78"/>
      <c r="OLG204" s="78"/>
      <c r="OLH204" s="78"/>
      <c r="OLI204" s="78"/>
      <c r="OLJ204" s="78"/>
      <c r="OLK204" s="78"/>
      <c r="OLL204" s="78"/>
      <c r="OLM204" s="78"/>
      <c r="OLN204" s="78"/>
      <c r="OLO204" s="78"/>
      <c r="OLP204" s="78"/>
      <c r="OLQ204" s="78"/>
      <c r="OLR204" s="78"/>
      <c r="OLS204" s="78"/>
      <c r="OLT204" s="78"/>
      <c r="OLU204" s="78"/>
      <c r="OLV204" s="78"/>
      <c r="OLW204" s="78"/>
      <c r="OLX204" s="78"/>
      <c r="OLY204" s="78"/>
      <c r="OLZ204" s="78"/>
      <c r="OMA204" s="78"/>
      <c r="OMB204" s="78"/>
      <c r="OMC204" s="78"/>
      <c r="OMD204" s="78"/>
      <c r="OME204" s="78"/>
      <c r="OMF204" s="78"/>
      <c r="OMG204" s="78"/>
      <c r="OMH204" s="78"/>
      <c r="OMI204" s="78"/>
      <c r="OMJ204" s="78"/>
      <c r="OMK204" s="78"/>
      <c r="OML204" s="78"/>
      <c r="OMM204" s="78"/>
      <c r="OMN204" s="78"/>
      <c r="OMO204" s="78"/>
      <c r="OMP204" s="78"/>
      <c r="OMQ204" s="78"/>
      <c r="OMR204" s="78"/>
      <c r="OMS204" s="78"/>
      <c r="OMT204" s="78"/>
      <c r="OMU204" s="78"/>
      <c r="OMV204" s="78"/>
      <c r="OMW204" s="78"/>
      <c r="OMX204" s="78"/>
      <c r="OMY204" s="78"/>
      <c r="OMZ204" s="78"/>
      <c r="ONA204" s="78"/>
      <c r="ONB204" s="78"/>
      <c r="ONC204" s="78"/>
      <c r="OND204" s="78"/>
      <c r="ONE204" s="78"/>
      <c r="ONF204" s="78"/>
      <c r="ONG204" s="78"/>
      <c r="ONH204" s="78"/>
      <c r="ONI204" s="78"/>
      <c r="ONJ204" s="78"/>
      <c r="ONK204" s="78"/>
      <c r="ONL204" s="78"/>
      <c r="ONM204" s="78"/>
      <c r="ONN204" s="78"/>
      <c r="ONO204" s="78"/>
      <c r="ONP204" s="78"/>
      <c r="ONQ204" s="78"/>
      <c r="ONR204" s="78"/>
      <c r="ONS204" s="78"/>
      <c r="ONT204" s="78"/>
      <c r="ONU204" s="78"/>
      <c r="ONV204" s="78"/>
      <c r="ONW204" s="78"/>
      <c r="ONX204" s="78"/>
      <c r="ONY204" s="78"/>
      <c r="ONZ204" s="78"/>
      <c r="OOA204" s="78"/>
      <c r="OOB204" s="78"/>
      <c r="OOC204" s="78"/>
      <c r="OOD204" s="78"/>
      <c r="OOE204" s="78"/>
      <c r="OOF204" s="78"/>
      <c r="OOG204" s="78"/>
      <c r="OOH204" s="78"/>
      <c r="OOI204" s="78"/>
      <c r="OOJ204" s="78"/>
      <c r="OOK204" s="78"/>
      <c r="OOL204" s="78"/>
      <c r="OOM204" s="78"/>
      <c r="OON204" s="78"/>
      <c r="OOO204" s="78"/>
      <c r="OOP204" s="78"/>
      <c r="OOQ204" s="78"/>
      <c r="OOR204" s="78"/>
      <c r="OOS204" s="78"/>
      <c r="OOT204" s="78"/>
      <c r="OOU204" s="78"/>
      <c r="OOV204" s="78"/>
      <c r="OOW204" s="78"/>
      <c r="OOX204" s="78"/>
      <c r="OOY204" s="78"/>
      <c r="OOZ204" s="78"/>
      <c r="OPA204" s="78"/>
      <c r="OPB204" s="78"/>
      <c r="OPC204" s="78"/>
      <c r="OPD204" s="78"/>
      <c r="OPE204" s="78"/>
      <c r="OPF204" s="78"/>
      <c r="OPG204" s="78"/>
      <c r="OPH204" s="78"/>
      <c r="OPI204" s="78"/>
      <c r="OPJ204" s="78"/>
      <c r="OPK204" s="78"/>
      <c r="OPL204" s="78"/>
      <c r="OPM204" s="78"/>
      <c r="OPN204" s="78"/>
      <c r="OPO204" s="78"/>
      <c r="OPP204" s="78"/>
      <c r="OPQ204" s="78"/>
      <c r="OPR204" s="78"/>
      <c r="OPS204" s="78"/>
      <c r="OPT204" s="78"/>
      <c r="OPU204" s="78"/>
      <c r="OPV204" s="78"/>
      <c r="OPW204" s="78"/>
      <c r="OPX204" s="78"/>
      <c r="OPY204" s="78"/>
      <c r="OPZ204" s="78"/>
      <c r="OQA204" s="78"/>
      <c r="OQB204" s="78"/>
      <c r="OQC204" s="78"/>
      <c r="OQD204" s="78"/>
      <c r="OQE204" s="78"/>
      <c r="OQF204" s="78"/>
      <c r="OQG204" s="78"/>
      <c r="OQH204" s="78"/>
      <c r="OQI204" s="78"/>
      <c r="OQJ204" s="78"/>
      <c r="OQK204" s="78"/>
      <c r="OQL204" s="78"/>
      <c r="OQM204" s="78"/>
      <c r="OQN204" s="78"/>
      <c r="OQO204" s="78"/>
      <c r="OQP204" s="78"/>
      <c r="OQQ204" s="78"/>
      <c r="OQR204" s="78"/>
      <c r="OQS204" s="78"/>
      <c r="OQT204" s="78"/>
      <c r="OQU204" s="78"/>
      <c r="OQV204" s="78"/>
      <c r="OQW204" s="78"/>
      <c r="OQX204" s="78"/>
      <c r="OQY204" s="78"/>
      <c r="OQZ204" s="78"/>
      <c r="ORA204" s="78"/>
      <c r="ORB204" s="78"/>
      <c r="ORC204" s="78"/>
      <c r="ORD204" s="78"/>
      <c r="ORE204" s="78"/>
      <c r="ORF204" s="78"/>
      <c r="ORG204" s="78"/>
      <c r="ORH204" s="78"/>
      <c r="ORI204" s="78"/>
      <c r="ORJ204" s="78"/>
      <c r="ORK204" s="78"/>
      <c r="ORL204" s="78"/>
      <c r="ORM204" s="78"/>
      <c r="ORN204" s="78"/>
      <c r="ORO204" s="78"/>
      <c r="ORP204" s="78"/>
      <c r="ORQ204" s="78"/>
      <c r="ORR204" s="78"/>
      <c r="ORS204" s="78"/>
      <c r="ORT204" s="78"/>
      <c r="ORU204" s="78"/>
      <c r="ORV204" s="78"/>
      <c r="ORW204" s="78"/>
      <c r="ORX204" s="78"/>
      <c r="ORY204" s="78"/>
      <c r="ORZ204" s="78"/>
      <c r="OSA204" s="78"/>
      <c r="OSB204" s="78"/>
      <c r="OSC204" s="78"/>
      <c r="OSD204" s="78"/>
      <c r="OSE204" s="78"/>
      <c r="OSF204" s="78"/>
      <c r="OSG204" s="78"/>
      <c r="OSH204" s="78"/>
      <c r="OSI204" s="78"/>
      <c r="OSJ204" s="78"/>
      <c r="OSK204" s="78"/>
      <c r="OSL204" s="78"/>
      <c r="OSM204" s="78"/>
      <c r="OSN204" s="78"/>
      <c r="OSO204" s="78"/>
      <c r="OSP204" s="78"/>
      <c r="OSQ204" s="78"/>
      <c r="OSR204" s="78"/>
      <c r="OSS204" s="78"/>
      <c r="OST204" s="78"/>
      <c r="OSU204" s="78"/>
      <c r="OSV204" s="78"/>
      <c r="OSW204" s="78"/>
      <c r="OSX204" s="78"/>
      <c r="OSY204" s="78"/>
      <c r="OSZ204" s="78"/>
      <c r="OTA204" s="78"/>
      <c r="OTB204" s="78"/>
      <c r="OTC204" s="78"/>
      <c r="OTD204" s="78"/>
      <c r="OTE204" s="78"/>
      <c r="OTF204" s="78"/>
      <c r="OTG204" s="78"/>
      <c r="OTH204" s="78"/>
      <c r="OTI204" s="78"/>
      <c r="OTJ204" s="78"/>
      <c r="OTK204" s="78"/>
      <c r="OTL204" s="78"/>
      <c r="OTM204" s="78"/>
      <c r="OTN204" s="78"/>
      <c r="OTO204" s="78"/>
      <c r="OTP204" s="78"/>
      <c r="OTQ204" s="78"/>
      <c r="OTR204" s="78"/>
      <c r="OTS204" s="78"/>
      <c r="OTT204" s="78"/>
      <c r="OTU204" s="78"/>
      <c r="OTV204" s="78"/>
      <c r="OTW204" s="78"/>
      <c r="OTX204" s="78"/>
      <c r="OTY204" s="78"/>
      <c r="OTZ204" s="78"/>
      <c r="OUA204" s="78"/>
      <c r="OUB204" s="78"/>
      <c r="OUC204" s="78"/>
      <c r="OUD204" s="78"/>
      <c r="OUE204" s="78"/>
      <c r="OUF204" s="78"/>
      <c r="OUG204" s="78"/>
      <c r="OUH204" s="78"/>
      <c r="OUI204" s="78"/>
      <c r="OUJ204" s="78"/>
      <c r="OUK204" s="78"/>
      <c r="OUL204" s="78"/>
      <c r="OUM204" s="78"/>
      <c r="OUN204" s="78"/>
      <c r="OUO204" s="78"/>
      <c r="OUP204" s="78"/>
      <c r="OUQ204" s="78"/>
      <c r="OUR204" s="78"/>
      <c r="OUS204" s="78"/>
      <c r="OUT204" s="78"/>
      <c r="OUU204" s="78"/>
      <c r="OUV204" s="78"/>
      <c r="OUW204" s="78"/>
      <c r="OUX204" s="78"/>
      <c r="OUY204" s="78"/>
      <c r="OUZ204" s="78"/>
      <c r="OVA204" s="78"/>
      <c r="OVB204" s="78"/>
      <c r="OVC204" s="78"/>
      <c r="OVD204" s="78"/>
      <c r="OVE204" s="78"/>
      <c r="OVF204" s="78"/>
      <c r="OVG204" s="78"/>
      <c r="OVH204" s="78"/>
      <c r="OVI204" s="78"/>
      <c r="OVJ204" s="78"/>
      <c r="OVK204" s="78"/>
      <c r="OVL204" s="78"/>
      <c r="OVM204" s="78"/>
      <c r="OVN204" s="78"/>
      <c r="OVO204" s="78"/>
      <c r="OVP204" s="78"/>
      <c r="OVQ204" s="78"/>
      <c r="OVR204" s="78"/>
      <c r="OVS204" s="78"/>
      <c r="OVT204" s="78"/>
      <c r="OVU204" s="78"/>
      <c r="OVV204" s="78"/>
      <c r="OVW204" s="78"/>
      <c r="OVX204" s="78"/>
      <c r="OVY204" s="78"/>
      <c r="OVZ204" s="78"/>
      <c r="OWA204" s="78"/>
      <c r="OWB204" s="78"/>
      <c r="OWC204" s="78"/>
      <c r="OWD204" s="78"/>
      <c r="OWE204" s="78"/>
      <c r="OWF204" s="78"/>
      <c r="OWG204" s="78"/>
      <c r="OWH204" s="78"/>
      <c r="OWI204" s="78"/>
      <c r="OWJ204" s="78"/>
      <c r="OWK204" s="78"/>
      <c r="OWL204" s="78"/>
      <c r="OWM204" s="78"/>
      <c r="OWN204" s="78"/>
      <c r="OWO204" s="78"/>
      <c r="OWP204" s="78"/>
      <c r="OWQ204" s="78"/>
      <c r="OWR204" s="78"/>
      <c r="OWS204" s="78"/>
      <c r="OWT204" s="78"/>
      <c r="OWU204" s="78"/>
      <c r="OWV204" s="78"/>
      <c r="OWW204" s="78"/>
      <c r="OWX204" s="78"/>
      <c r="OWY204" s="78"/>
      <c r="OWZ204" s="78"/>
      <c r="OXA204" s="78"/>
      <c r="OXB204" s="78"/>
      <c r="OXC204" s="78"/>
      <c r="OXD204" s="78"/>
      <c r="OXE204" s="78"/>
      <c r="OXF204" s="78"/>
      <c r="OXG204" s="78"/>
      <c r="OXH204" s="78"/>
      <c r="OXI204" s="78"/>
      <c r="OXJ204" s="78"/>
      <c r="OXK204" s="78"/>
      <c r="OXL204" s="78"/>
      <c r="OXM204" s="78"/>
      <c r="OXN204" s="78"/>
      <c r="OXO204" s="78"/>
      <c r="OXP204" s="78"/>
      <c r="OXQ204" s="78"/>
      <c r="OXR204" s="78"/>
      <c r="OXS204" s="78"/>
      <c r="OXT204" s="78"/>
      <c r="OXU204" s="78"/>
      <c r="OXV204" s="78"/>
      <c r="OXW204" s="78"/>
      <c r="OXX204" s="78"/>
      <c r="OXY204" s="78"/>
      <c r="OXZ204" s="78"/>
      <c r="OYA204" s="78"/>
      <c r="OYB204" s="78"/>
      <c r="OYC204" s="78"/>
      <c r="OYD204" s="78"/>
      <c r="OYE204" s="78"/>
      <c r="OYF204" s="78"/>
      <c r="OYG204" s="78"/>
      <c r="OYH204" s="78"/>
      <c r="OYI204" s="78"/>
      <c r="OYJ204" s="78"/>
      <c r="OYK204" s="78"/>
      <c r="OYL204" s="78"/>
      <c r="OYM204" s="78"/>
      <c r="OYN204" s="78"/>
      <c r="OYO204" s="78"/>
      <c r="OYP204" s="78"/>
      <c r="OYQ204" s="78"/>
      <c r="OYR204" s="78"/>
      <c r="OYS204" s="78"/>
      <c r="OYT204" s="78"/>
      <c r="OYU204" s="78"/>
      <c r="OYV204" s="78"/>
      <c r="OYW204" s="78"/>
      <c r="OYX204" s="78"/>
      <c r="OYY204" s="78"/>
      <c r="OYZ204" s="78"/>
      <c r="OZA204" s="78"/>
      <c r="OZB204" s="78"/>
      <c r="OZC204" s="78"/>
      <c r="OZD204" s="78"/>
      <c r="OZE204" s="78"/>
      <c r="OZF204" s="78"/>
      <c r="OZG204" s="78"/>
      <c r="OZH204" s="78"/>
      <c r="OZI204" s="78"/>
      <c r="OZJ204" s="78"/>
      <c r="OZK204" s="78"/>
      <c r="OZL204" s="78"/>
      <c r="OZM204" s="78"/>
      <c r="OZN204" s="78"/>
      <c r="OZO204" s="78"/>
      <c r="OZP204" s="78"/>
      <c r="OZQ204" s="78"/>
      <c r="OZR204" s="78"/>
      <c r="OZS204" s="78"/>
      <c r="OZT204" s="78"/>
      <c r="OZU204" s="78"/>
      <c r="OZV204" s="78"/>
      <c r="OZW204" s="78"/>
      <c r="OZX204" s="78"/>
      <c r="OZY204" s="78"/>
      <c r="OZZ204" s="78"/>
      <c r="PAA204" s="78"/>
      <c r="PAB204" s="78"/>
      <c r="PAC204" s="78"/>
      <c r="PAD204" s="78"/>
      <c r="PAE204" s="78"/>
      <c r="PAF204" s="78"/>
      <c r="PAG204" s="78"/>
      <c r="PAH204" s="78"/>
      <c r="PAI204" s="78"/>
      <c r="PAJ204" s="78"/>
      <c r="PAK204" s="78"/>
      <c r="PAL204" s="78"/>
      <c r="PAM204" s="78"/>
      <c r="PAN204" s="78"/>
      <c r="PAO204" s="78"/>
      <c r="PAP204" s="78"/>
      <c r="PAQ204" s="78"/>
      <c r="PAR204" s="78"/>
      <c r="PAS204" s="78"/>
      <c r="PAT204" s="78"/>
      <c r="PAU204" s="78"/>
      <c r="PAV204" s="78"/>
      <c r="PAW204" s="78"/>
      <c r="PAX204" s="78"/>
      <c r="PAY204" s="78"/>
      <c r="PAZ204" s="78"/>
      <c r="PBA204" s="78"/>
      <c r="PBB204" s="78"/>
      <c r="PBC204" s="78"/>
      <c r="PBD204" s="78"/>
      <c r="PBE204" s="78"/>
      <c r="PBF204" s="78"/>
      <c r="PBG204" s="78"/>
      <c r="PBH204" s="78"/>
      <c r="PBI204" s="78"/>
      <c r="PBJ204" s="78"/>
      <c r="PBK204" s="78"/>
      <c r="PBL204" s="78"/>
      <c r="PBM204" s="78"/>
      <c r="PBN204" s="78"/>
      <c r="PBO204" s="78"/>
      <c r="PBP204" s="78"/>
      <c r="PBQ204" s="78"/>
      <c r="PBR204" s="78"/>
      <c r="PBS204" s="78"/>
      <c r="PBT204" s="78"/>
      <c r="PBU204" s="78"/>
      <c r="PBV204" s="78"/>
      <c r="PBW204" s="78"/>
      <c r="PBX204" s="78"/>
      <c r="PBY204" s="78"/>
      <c r="PBZ204" s="78"/>
      <c r="PCA204" s="78"/>
      <c r="PCB204" s="78"/>
      <c r="PCC204" s="78"/>
      <c r="PCD204" s="78"/>
      <c r="PCE204" s="78"/>
      <c r="PCF204" s="78"/>
      <c r="PCG204" s="78"/>
      <c r="PCH204" s="78"/>
      <c r="PCI204" s="78"/>
      <c r="PCJ204" s="78"/>
      <c r="PCK204" s="78"/>
      <c r="PCL204" s="78"/>
      <c r="PCM204" s="78"/>
      <c r="PCN204" s="78"/>
      <c r="PCO204" s="78"/>
      <c r="PCP204" s="78"/>
      <c r="PCQ204" s="78"/>
      <c r="PCR204" s="78"/>
      <c r="PCS204" s="78"/>
      <c r="PCT204" s="78"/>
      <c r="PCU204" s="78"/>
      <c r="PCV204" s="78"/>
      <c r="PCW204" s="78"/>
      <c r="PCX204" s="78"/>
      <c r="PCY204" s="78"/>
      <c r="PCZ204" s="78"/>
      <c r="PDA204" s="78"/>
      <c r="PDB204" s="78"/>
      <c r="PDC204" s="78"/>
      <c r="PDD204" s="78"/>
      <c r="PDE204" s="78"/>
      <c r="PDF204" s="78"/>
      <c r="PDG204" s="78"/>
      <c r="PDH204" s="78"/>
      <c r="PDI204" s="78"/>
      <c r="PDJ204" s="78"/>
      <c r="PDK204" s="78"/>
      <c r="PDL204" s="78"/>
      <c r="PDM204" s="78"/>
      <c r="PDN204" s="78"/>
      <c r="PDO204" s="78"/>
      <c r="PDP204" s="78"/>
      <c r="PDQ204" s="78"/>
      <c r="PDR204" s="78"/>
      <c r="PDS204" s="78"/>
      <c r="PDT204" s="78"/>
      <c r="PDU204" s="78"/>
      <c r="PDV204" s="78"/>
      <c r="PDW204" s="78"/>
      <c r="PDX204" s="78"/>
      <c r="PDY204" s="78"/>
      <c r="PDZ204" s="78"/>
      <c r="PEA204" s="78"/>
      <c r="PEB204" s="78"/>
      <c r="PEC204" s="78"/>
      <c r="PED204" s="78"/>
      <c r="PEE204" s="78"/>
      <c r="PEF204" s="78"/>
      <c r="PEG204" s="78"/>
      <c r="PEH204" s="78"/>
      <c r="PEI204" s="78"/>
      <c r="PEJ204" s="78"/>
      <c r="PEK204" s="78"/>
      <c r="PEL204" s="78"/>
      <c r="PEM204" s="78"/>
      <c r="PEN204" s="78"/>
      <c r="PEO204" s="78"/>
      <c r="PEP204" s="78"/>
      <c r="PEQ204" s="78"/>
      <c r="PER204" s="78"/>
      <c r="PES204" s="78"/>
      <c r="PET204" s="78"/>
      <c r="PEU204" s="78"/>
      <c r="PEV204" s="78"/>
      <c r="PEW204" s="78"/>
      <c r="PEX204" s="78"/>
      <c r="PEY204" s="78"/>
      <c r="PEZ204" s="78"/>
      <c r="PFA204" s="78"/>
      <c r="PFB204" s="78"/>
      <c r="PFC204" s="78"/>
      <c r="PFD204" s="78"/>
      <c r="PFE204" s="78"/>
      <c r="PFF204" s="78"/>
      <c r="PFG204" s="78"/>
      <c r="PFH204" s="78"/>
      <c r="PFI204" s="78"/>
      <c r="PFJ204" s="78"/>
      <c r="PFK204" s="78"/>
      <c r="PFL204" s="78"/>
      <c r="PFM204" s="78"/>
      <c r="PFN204" s="78"/>
      <c r="PFO204" s="78"/>
      <c r="PFP204" s="78"/>
      <c r="PFQ204" s="78"/>
      <c r="PFR204" s="78"/>
      <c r="PFS204" s="78"/>
      <c r="PFT204" s="78"/>
      <c r="PFU204" s="78"/>
      <c r="PFV204" s="78"/>
      <c r="PFW204" s="78"/>
      <c r="PFX204" s="78"/>
      <c r="PFY204" s="78"/>
      <c r="PFZ204" s="78"/>
      <c r="PGA204" s="78"/>
      <c r="PGB204" s="78"/>
      <c r="PGC204" s="78"/>
      <c r="PGD204" s="78"/>
      <c r="PGE204" s="78"/>
      <c r="PGF204" s="78"/>
      <c r="PGG204" s="78"/>
      <c r="PGH204" s="78"/>
      <c r="PGI204" s="78"/>
      <c r="PGJ204" s="78"/>
      <c r="PGK204" s="78"/>
      <c r="PGL204" s="78"/>
      <c r="PGM204" s="78"/>
      <c r="PGN204" s="78"/>
      <c r="PGO204" s="78"/>
      <c r="PGP204" s="78"/>
      <c r="PGQ204" s="78"/>
      <c r="PGR204" s="78"/>
      <c r="PGS204" s="78"/>
      <c r="PGT204" s="78"/>
      <c r="PGU204" s="78"/>
      <c r="PGV204" s="78"/>
      <c r="PGW204" s="78"/>
      <c r="PGX204" s="78"/>
      <c r="PGY204" s="78"/>
      <c r="PGZ204" s="78"/>
      <c r="PHA204" s="78"/>
      <c r="PHB204" s="78"/>
      <c r="PHC204" s="78"/>
      <c r="PHD204" s="78"/>
      <c r="PHE204" s="78"/>
      <c r="PHF204" s="78"/>
      <c r="PHG204" s="78"/>
      <c r="PHH204" s="78"/>
      <c r="PHI204" s="78"/>
      <c r="PHJ204" s="78"/>
      <c r="PHK204" s="78"/>
      <c r="PHL204" s="78"/>
      <c r="PHM204" s="78"/>
      <c r="PHN204" s="78"/>
      <c r="PHO204" s="78"/>
      <c r="PHP204" s="78"/>
      <c r="PHQ204" s="78"/>
      <c r="PHR204" s="78"/>
      <c r="PHS204" s="78"/>
      <c r="PHT204" s="78"/>
      <c r="PHU204" s="78"/>
      <c r="PHV204" s="78"/>
      <c r="PHW204" s="78"/>
      <c r="PHX204" s="78"/>
      <c r="PHY204" s="78"/>
      <c r="PHZ204" s="78"/>
      <c r="PIA204" s="78"/>
      <c r="PIB204" s="78"/>
      <c r="PIC204" s="78"/>
      <c r="PID204" s="78"/>
      <c r="PIE204" s="78"/>
      <c r="PIF204" s="78"/>
      <c r="PIG204" s="78"/>
      <c r="PIH204" s="78"/>
      <c r="PII204" s="78"/>
      <c r="PIJ204" s="78"/>
      <c r="PIK204" s="78"/>
      <c r="PIL204" s="78"/>
      <c r="PIM204" s="78"/>
      <c r="PIN204" s="78"/>
      <c r="PIO204" s="78"/>
      <c r="PIP204" s="78"/>
      <c r="PIQ204" s="78"/>
      <c r="PIR204" s="78"/>
      <c r="PIS204" s="78"/>
      <c r="PIT204" s="78"/>
      <c r="PIU204" s="78"/>
      <c r="PIV204" s="78"/>
      <c r="PIW204" s="78"/>
      <c r="PIX204" s="78"/>
      <c r="PIY204" s="78"/>
      <c r="PIZ204" s="78"/>
      <c r="PJA204" s="78"/>
      <c r="PJB204" s="78"/>
      <c r="PJC204" s="78"/>
      <c r="PJD204" s="78"/>
      <c r="PJE204" s="78"/>
      <c r="PJF204" s="78"/>
      <c r="PJG204" s="78"/>
      <c r="PJH204" s="78"/>
      <c r="PJI204" s="78"/>
      <c r="PJJ204" s="78"/>
      <c r="PJK204" s="78"/>
      <c r="PJL204" s="78"/>
      <c r="PJM204" s="78"/>
      <c r="PJN204" s="78"/>
      <c r="PJO204" s="78"/>
      <c r="PJP204" s="78"/>
      <c r="PJQ204" s="78"/>
      <c r="PJR204" s="78"/>
      <c r="PJS204" s="78"/>
      <c r="PJT204" s="78"/>
      <c r="PJU204" s="78"/>
      <c r="PJV204" s="78"/>
      <c r="PJW204" s="78"/>
      <c r="PJX204" s="78"/>
      <c r="PJY204" s="78"/>
      <c r="PJZ204" s="78"/>
      <c r="PKA204" s="78"/>
      <c r="PKB204" s="78"/>
      <c r="PKC204" s="78"/>
      <c r="PKD204" s="78"/>
      <c r="PKE204" s="78"/>
      <c r="PKF204" s="78"/>
      <c r="PKG204" s="78"/>
      <c r="PKH204" s="78"/>
      <c r="PKI204" s="78"/>
      <c r="PKJ204" s="78"/>
      <c r="PKK204" s="78"/>
      <c r="PKL204" s="78"/>
      <c r="PKM204" s="78"/>
      <c r="PKN204" s="78"/>
      <c r="PKO204" s="78"/>
      <c r="PKP204" s="78"/>
      <c r="PKQ204" s="78"/>
      <c r="PKR204" s="78"/>
      <c r="PKS204" s="78"/>
      <c r="PKT204" s="78"/>
      <c r="PKU204" s="78"/>
      <c r="PKV204" s="78"/>
      <c r="PKW204" s="78"/>
      <c r="PKX204" s="78"/>
      <c r="PKY204" s="78"/>
      <c r="PKZ204" s="78"/>
      <c r="PLA204" s="78"/>
      <c r="PLB204" s="78"/>
      <c r="PLC204" s="78"/>
      <c r="PLD204" s="78"/>
      <c r="PLE204" s="78"/>
      <c r="PLF204" s="78"/>
      <c r="PLG204" s="78"/>
      <c r="PLH204" s="78"/>
      <c r="PLI204" s="78"/>
      <c r="PLJ204" s="78"/>
      <c r="PLK204" s="78"/>
      <c r="PLL204" s="78"/>
      <c r="PLM204" s="78"/>
      <c r="PLN204" s="78"/>
      <c r="PLO204" s="78"/>
      <c r="PLP204" s="78"/>
      <c r="PLQ204" s="78"/>
      <c r="PLR204" s="78"/>
      <c r="PLS204" s="78"/>
      <c r="PLT204" s="78"/>
      <c r="PLU204" s="78"/>
      <c r="PLV204" s="78"/>
      <c r="PLW204" s="78"/>
      <c r="PLX204" s="78"/>
      <c r="PLY204" s="78"/>
      <c r="PLZ204" s="78"/>
      <c r="PMA204" s="78"/>
      <c r="PMB204" s="78"/>
      <c r="PMC204" s="78"/>
      <c r="PMD204" s="78"/>
      <c r="PME204" s="78"/>
      <c r="PMF204" s="78"/>
      <c r="PMG204" s="78"/>
      <c r="PMH204" s="78"/>
      <c r="PMI204" s="78"/>
      <c r="PMJ204" s="78"/>
      <c r="PMK204" s="78"/>
      <c r="PML204" s="78"/>
      <c r="PMM204" s="78"/>
      <c r="PMN204" s="78"/>
      <c r="PMO204" s="78"/>
      <c r="PMP204" s="78"/>
      <c r="PMQ204" s="78"/>
      <c r="PMR204" s="78"/>
      <c r="PMS204" s="78"/>
      <c r="PMT204" s="78"/>
      <c r="PMU204" s="78"/>
      <c r="PMV204" s="78"/>
      <c r="PMW204" s="78"/>
      <c r="PMX204" s="78"/>
      <c r="PMY204" s="78"/>
      <c r="PMZ204" s="78"/>
      <c r="PNA204" s="78"/>
      <c r="PNB204" s="78"/>
      <c r="PNC204" s="78"/>
      <c r="PND204" s="78"/>
      <c r="PNE204" s="78"/>
      <c r="PNF204" s="78"/>
      <c r="PNG204" s="78"/>
      <c r="PNH204" s="78"/>
      <c r="PNI204" s="78"/>
      <c r="PNJ204" s="78"/>
      <c r="PNK204" s="78"/>
      <c r="PNL204" s="78"/>
      <c r="PNM204" s="78"/>
      <c r="PNN204" s="78"/>
      <c r="PNO204" s="78"/>
      <c r="PNP204" s="78"/>
      <c r="PNQ204" s="78"/>
      <c r="PNR204" s="78"/>
      <c r="PNS204" s="78"/>
      <c r="PNT204" s="78"/>
      <c r="PNU204" s="78"/>
      <c r="PNV204" s="78"/>
      <c r="PNW204" s="78"/>
      <c r="PNX204" s="78"/>
      <c r="PNY204" s="78"/>
      <c r="PNZ204" s="78"/>
      <c r="POA204" s="78"/>
      <c r="POB204" s="78"/>
      <c r="POC204" s="78"/>
      <c r="POD204" s="78"/>
      <c r="POE204" s="78"/>
      <c r="POF204" s="78"/>
      <c r="POG204" s="78"/>
      <c r="POH204" s="78"/>
      <c r="POI204" s="78"/>
      <c r="POJ204" s="78"/>
      <c r="POK204" s="78"/>
      <c r="POL204" s="78"/>
      <c r="POM204" s="78"/>
      <c r="PON204" s="78"/>
      <c r="POO204" s="78"/>
      <c r="POP204" s="78"/>
      <c r="POQ204" s="78"/>
      <c r="POR204" s="78"/>
      <c r="POS204" s="78"/>
      <c r="POT204" s="78"/>
      <c r="POU204" s="78"/>
      <c r="POV204" s="78"/>
      <c r="POW204" s="78"/>
      <c r="POX204" s="78"/>
      <c r="POY204" s="78"/>
      <c r="POZ204" s="78"/>
      <c r="PPA204" s="78"/>
      <c r="PPB204" s="78"/>
      <c r="PPC204" s="78"/>
      <c r="PPD204" s="78"/>
      <c r="PPE204" s="78"/>
      <c r="PPF204" s="78"/>
      <c r="PPG204" s="78"/>
      <c r="PPH204" s="78"/>
      <c r="PPI204" s="78"/>
      <c r="PPJ204" s="78"/>
      <c r="PPK204" s="78"/>
      <c r="PPL204" s="78"/>
      <c r="PPM204" s="78"/>
      <c r="PPN204" s="78"/>
      <c r="PPO204" s="78"/>
      <c r="PPP204" s="78"/>
      <c r="PPQ204" s="78"/>
      <c r="PPR204" s="78"/>
      <c r="PPS204" s="78"/>
      <c r="PPT204" s="78"/>
      <c r="PPU204" s="78"/>
      <c r="PPV204" s="78"/>
      <c r="PPW204" s="78"/>
      <c r="PPX204" s="78"/>
      <c r="PPY204" s="78"/>
      <c r="PPZ204" s="78"/>
      <c r="PQA204" s="78"/>
      <c r="PQB204" s="78"/>
      <c r="PQC204" s="78"/>
      <c r="PQD204" s="78"/>
      <c r="PQE204" s="78"/>
      <c r="PQF204" s="78"/>
      <c r="PQG204" s="78"/>
      <c r="PQH204" s="78"/>
      <c r="PQI204" s="78"/>
      <c r="PQJ204" s="78"/>
      <c r="PQK204" s="78"/>
      <c r="PQL204" s="78"/>
      <c r="PQM204" s="78"/>
      <c r="PQN204" s="78"/>
      <c r="PQO204" s="78"/>
      <c r="PQP204" s="78"/>
      <c r="PQQ204" s="78"/>
      <c r="PQR204" s="78"/>
      <c r="PQS204" s="78"/>
      <c r="PQT204" s="78"/>
      <c r="PQU204" s="78"/>
      <c r="PQV204" s="78"/>
      <c r="PQW204" s="78"/>
      <c r="PQX204" s="78"/>
      <c r="PQY204" s="78"/>
      <c r="PQZ204" s="78"/>
      <c r="PRA204" s="78"/>
      <c r="PRB204" s="78"/>
      <c r="PRC204" s="78"/>
      <c r="PRD204" s="78"/>
      <c r="PRE204" s="78"/>
      <c r="PRF204" s="78"/>
      <c r="PRG204" s="78"/>
      <c r="PRH204" s="78"/>
      <c r="PRI204" s="78"/>
      <c r="PRJ204" s="78"/>
      <c r="PRK204" s="78"/>
      <c r="PRL204" s="78"/>
      <c r="PRM204" s="78"/>
      <c r="PRN204" s="78"/>
      <c r="PRO204" s="78"/>
      <c r="PRP204" s="78"/>
      <c r="PRQ204" s="78"/>
      <c r="PRR204" s="78"/>
      <c r="PRS204" s="78"/>
      <c r="PRT204" s="78"/>
      <c r="PRU204" s="78"/>
      <c r="PRV204" s="78"/>
      <c r="PRW204" s="78"/>
      <c r="PRX204" s="78"/>
      <c r="PRY204" s="78"/>
      <c r="PRZ204" s="78"/>
      <c r="PSA204" s="78"/>
      <c r="PSB204" s="78"/>
      <c r="PSC204" s="78"/>
      <c r="PSD204" s="78"/>
      <c r="PSE204" s="78"/>
      <c r="PSF204" s="78"/>
      <c r="PSG204" s="78"/>
      <c r="PSH204" s="78"/>
      <c r="PSI204" s="78"/>
      <c r="PSJ204" s="78"/>
      <c r="PSK204" s="78"/>
      <c r="PSL204" s="78"/>
      <c r="PSM204" s="78"/>
      <c r="PSN204" s="78"/>
      <c r="PSO204" s="78"/>
      <c r="PSP204" s="78"/>
      <c r="PSQ204" s="78"/>
      <c r="PSR204" s="78"/>
      <c r="PSS204" s="78"/>
      <c r="PST204" s="78"/>
      <c r="PSU204" s="78"/>
      <c r="PSV204" s="78"/>
      <c r="PSW204" s="78"/>
      <c r="PSX204" s="78"/>
      <c r="PSY204" s="78"/>
      <c r="PSZ204" s="78"/>
      <c r="PTA204" s="78"/>
      <c r="PTB204" s="78"/>
      <c r="PTC204" s="78"/>
      <c r="PTD204" s="78"/>
      <c r="PTE204" s="78"/>
      <c r="PTF204" s="78"/>
      <c r="PTG204" s="78"/>
      <c r="PTH204" s="78"/>
      <c r="PTI204" s="78"/>
      <c r="PTJ204" s="78"/>
      <c r="PTK204" s="78"/>
      <c r="PTL204" s="78"/>
      <c r="PTM204" s="78"/>
      <c r="PTN204" s="78"/>
      <c r="PTO204" s="78"/>
      <c r="PTP204" s="78"/>
      <c r="PTQ204" s="78"/>
      <c r="PTR204" s="78"/>
      <c r="PTS204" s="78"/>
      <c r="PTT204" s="78"/>
      <c r="PTU204" s="78"/>
      <c r="PTV204" s="78"/>
      <c r="PTW204" s="78"/>
      <c r="PTX204" s="78"/>
      <c r="PTY204" s="78"/>
      <c r="PTZ204" s="78"/>
      <c r="PUA204" s="78"/>
      <c r="PUB204" s="78"/>
      <c r="PUC204" s="78"/>
      <c r="PUD204" s="78"/>
      <c r="PUE204" s="78"/>
      <c r="PUF204" s="78"/>
      <c r="PUG204" s="78"/>
      <c r="PUH204" s="78"/>
      <c r="PUI204" s="78"/>
      <c r="PUJ204" s="78"/>
      <c r="PUK204" s="78"/>
      <c r="PUL204" s="78"/>
      <c r="PUM204" s="78"/>
      <c r="PUN204" s="78"/>
      <c r="PUO204" s="78"/>
      <c r="PUP204" s="78"/>
      <c r="PUQ204" s="78"/>
      <c r="PUR204" s="78"/>
      <c r="PUS204" s="78"/>
      <c r="PUT204" s="78"/>
      <c r="PUU204" s="78"/>
      <c r="PUV204" s="78"/>
      <c r="PUW204" s="78"/>
      <c r="PUX204" s="78"/>
      <c r="PUY204" s="78"/>
      <c r="PUZ204" s="78"/>
      <c r="PVA204" s="78"/>
      <c r="PVB204" s="78"/>
      <c r="PVC204" s="78"/>
      <c r="PVD204" s="78"/>
      <c r="PVE204" s="78"/>
      <c r="PVF204" s="78"/>
      <c r="PVG204" s="78"/>
      <c r="PVH204" s="78"/>
      <c r="PVI204" s="78"/>
      <c r="PVJ204" s="78"/>
      <c r="PVK204" s="78"/>
      <c r="PVL204" s="78"/>
      <c r="PVM204" s="78"/>
      <c r="PVN204" s="78"/>
      <c r="PVO204" s="78"/>
      <c r="PVP204" s="78"/>
      <c r="PVQ204" s="78"/>
      <c r="PVR204" s="78"/>
      <c r="PVS204" s="78"/>
      <c r="PVT204" s="78"/>
      <c r="PVU204" s="78"/>
      <c r="PVV204" s="78"/>
      <c r="PVW204" s="78"/>
      <c r="PVX204" s="78"/>
      <c r="PVY204" s="78"/>
      <c r="PVZ204" s="78"/>
      <c r="PWA204" s="78"/>
      <c r="PWB204" s="78"/>
      <c r="PWC204" s="78"/>
      <c r="PWD204" s="78"/>
      <c r="PWE204" s="78"/>
      <c r="PWF204" s="78"/>
      <c r="PWG204" s="78"/>
      <c r="PWH204" s="78"/>
      <c r="PWI204" s="78"/>
      <c r="PWJ204" s="78"/>
      <c r="PWK204" s="78"/>
      <c r="PWL204" s="78"/>
      <c r="PWM204" s="78"/>
      <c r="PWN204" s="78"/>
      <c r="PWO204" s="78"/>
      <c r="PWP204" s="78"/>
      <c r="PWQ204" s="78"/>
      <c r="PWR204" s="78"/>
      <c r="PWS204" s="78"/>
      <c r="PWT204" s="78"/>
      <c r="PWU204" s="78"/>
      <c r="PWV204" s="78"/>
      <c r="PWW204" s="78"/>
      <c r="PWX204" s="78"/>
      <c r="PWY204" s="78"/>
      <c r="PWZ204" s="78"/>
      <c r="PXA204" s="78"/>
      <c r="PXB204" s="78"/>
      <c r="PXC204" s="78"/>
      <c r="PXD204" s="78"/>
      <c r="PXE204" s="78"/>
      <c r="PXF204" s="78"/>
      <c r="PXG204" s="78"/>
      <c r="PXH204" s="78"/>
      <c r="PXI204" s="78"/>
      <c r="PXJ204" s="78"/>
      <c r="PXK204" s="78"/>
      <c r="PXL204" s="78"/>
      <c r="PXM204" s="78"/>
      <c r="PXN204" s="78"/>
      <c r="PXO204" s="78"/>
      <c r="PXP204" s="78"/>
      <c r="PXQ204" s="78"/>
      <c r="PXR204" s="78"/>
      <c r="PXS204" s="78"/>
      <c r="PXT204" s="78"/>
      <c r="PXU204" s="78"/>
      <c r="PXV204" s="78"/>
      <c r="PXW204" s="78"/>
      <c r="PXX204" s="78"/>
      <c r="PXY204" s="78"/>
      <c r="PXZ204" s="78"/>
      <c r="PYA204" s="78"/>
      <c r="PYB204" s="78"/>
      <c r="PYC204" s="78"/>
      <c r="PYD204" s="78"/>
      <c r="PYE204" s="78"/>
      <c r="PYF204" s="78"/>
      <c r="PYG204" s="78"/>
      <c r="PYH204" s="78"/>
      <c r="PYI204" s="78"/>
      <c r="PYJ204" s="78"/>
      <c r="PYK204" s="78"/>
      <c r="PYL204" s="78"/>
      <c r="PYM204" s="78"/>
      <c r="PYN204" s="78"/>
      <c r="PYO204" s="78"/>
      <c r="PYP204" s="78"/>
      <c r="PYQ204" s="78"/>
      <c r="PYR204" s="78"/>
      <c r="PYS204" s="78"/>
      <c r="PYT204" s="78"/>
      <c r="PYU204" s="78"/>
      <c r="PYV204" s="78"/>
      <c r="PYW204" s="78"/>
      <c r="PYX204" s="78"/>
      <c r="PYY204" s="78"/>
      <c r="PYZ204" s="78"/>
      <c r="PZA204" s="78"/>
      <c r="PZB204" s="78"/>
      <c r="PZC204" s="78"/>
      <c r="PZD204" s="78"/>
      <c r="PZE204" s="78"/>
      <c r="PZF204" s="78"/>
      <c r="PZG204" s="78"/>
      <c r="PZH204" s="78"/>
      <c r="PZI204" s="78"/>
      <c r="PZJ204" s="78"/>
      <c r="PZK204" s="78"/>
      <c r="PZL204" s="78"/>
      <c r="PZM204" s="78"/>
      <c r="PZN204" s="78"/>
      <c r="PZO204" s="78"/>
      <c r="PZP204" s="78"/>
      <c r="PZQ204" s="78"/>
      <c r="PZR204" s="78"/>
      <c r="PZS204" s="78"/>
      <c r="PZT204" s="78"/>
      <c r="PZU204" s="78"/>
      <c r="PZV204" s="78"/>
      <c r="PZW204" s="78"/>
      <c r="PZX204" s="78"/>
      <c r="PZY204" s="78"/>
      <c r="PZZ204" s="78"/>
      <c r="QAA204" s="78"/>
      <c r="QAB204" s="78"/>
      <c r="QAC204" s="78"/>
      <c r="QAD204" s="78"/>
      <c r="QAE204" s="78"/>
      <c r="QAF204" s="78"/>
      <c r="QAG204" s="78"/>
      <c r="QAH204" s="78"/>
      <c r="QAI204" s="78"/>
      <c r="QAJ204" s="78"/>
      <c r="QAK204" s="78"/>
      <c r="QAL204" s="78"/>
      <c r="QAM204" s="78"/>
      <c r="QAN204" s="78"/>
      <c r="QAO204" s="78"/>
      <c r="QAP204" s="78"/>
      <c r="QAQ204" s="78"/>
      <c r="QAR204" s="78"/>
      <c r="QAS204" s="78"/>
      <c r="QAT204" s="78"/>
      <c r="QAU204" s="78"/>
      <c r="QAV204" s="78"/>
      <c r="QAW204" s="78"/>
      <c r="QAX204" s="78"/>
      <c r="QAY204" s="78"/>
      <c r="QAZ204" s="78"/>
      <c r="QBA204" s="78"/>
      <c r="QBB204" s="78"/>
      <c r="QBC204" s="78"/>
      <c r="QBD204" s="78"/>
      <c r="QBE204" s="78"/>
      <c r="QBF204" s="78"/>
      <c r="QBG204" s="78"/>
      <c r="QBH204" s="78"/>
      <c r="QBI204" s="78"/>
      <c r="QBJ204" s="78"/>
      <c r="QBK204" s="78"/>
      <c r="QBL204" s="78"/>
      <c r="QBM204" s="78"/>
      <c r="QBN204" s="78"/>
      <c r="QBO204" s="78"/>
      <c r="QBP204" s="78"/>
      <c r="QBQ204" s="78"/>
      <c r="QBR204" s="78"/>
      <c r="QBS204" s="78"/>
      <c r="QBT204" s="78"/>
      <c r="QBU204" s="78"/>
      <c r="QBV204" s="78"/>
      <c r="QBW204" s="78"/>
      <c r="QBX204" s="78"/>
      <c r="QBY204" s="78"/>
      <c r="QBZ204" s="78"/>
      <c r="QCA204" s="78"/>
      <c r="QCB204" s="78"/>
      <c r="QCC204" s="78"/>
      <c r="QCD204" s="78"/>
      <c r="QCE204" s="78"/>
      <c r="QCF204" s="78"/>
      <c r="QCG204" s="78"/>
      <c r="QCH204" s="78"/>
      <c r="QCI204" s="78"/>
      <c r="QCJ204" s="78"/>
      <c r="QCK204" s="78"/>
      <c r="QCL204" s="78"/>
      <c r="QCM204" s="78"/>
      <c r="QCN204" s="78"/>
      <c r="QCO204" s="78"/>
      <c r="QCP204" s="78"/>
      <c r="QCQ204" s="78"/>
      <c r="QCR204" s="78"/>
      <c r="QCS204" s="78"/>
      <c r="QCT204" s="78"/>
      <c r="QCU204" s="78"/>
      <c r="QCV204" s="78"/>
      <c r="QCW204" s="78"/>
      <c r="QCX204" s="78"/>
      <c r="QCY204" s="78"/>
      <c r="QCZ204" s="78"/>
      <c r="QDA204" s="78"/>
      <c r="QDB204" s="78"/>
      <c r="QDC204" s="78"/>
      <c r="QDD204" s="78"/>
      <c r="QDE204" s="78"/>
      <c r="QDF204" s="78"/>
      <c r="QDG204" s="78"/>
      <c r="QDH204" s="78"/>
      <c r="QDI204" s="78"/>
      <c r="QDJ204" s="78"/>
      <c r="QDK204" s="78"/>
      <c r="QDL204" s="78"/>
      <c r="QDM204" s="78"/>
      <c r="QDN204" s="78"/>
      <c r="QDO204" s="78"/>
      <c r="QDP204" s="78"/>
      <c r="QDQ204" s="78"/>
      <c r="QDR204" s="78"/>
      <c r="QDS204" s="78"/>
      <c r="QDT204" s="78"/>
      <c r="QDU204" s="78"/>
      <c r="QDV204" s="78"/>
      <c r="QDW204" s="78"/>
      <c r="QDX204" s="78"/>
      <c r="QDY204" s="78"/>
      <c r="QDZ204" s="78"/>
      <c r="QEA204" s="78"/>
      <c r="QEB204" s="78"/>
      <c r="QEC204" s="78"/>
      <c r="QED204" s="78"/>
      <c r="QEE204" s="78"/>
      <c r="QEF204" s="78"/>
      <c r="QEG204" s="78"/>
      <c r="QEH204" s="78"/>
      <c r="QEI204" s="78"/>
      <c r="QEJ204" s="78"/>
      <c r="QEK204" s="78"/>
      <c r="QEL204" s="78"/>
      <c r="QEM204" s="78"/>
      <c r="QEN204" s="78"/>
      <c r="QEO204" s="78"/>
      <c r="QEP204" s="78"/>
      <c r="QEQ204" s="78"/>
      <c r="QER204" s="78"/>
      <c r="QES204" s="78"/>
      <c r="QET204" s="78"/>
      <c r="QEU204" s="78"/>
      <c r="QEV204" s="78"/>
      <c r="QEW204" s="78"/>
      <c r="QEX204" s="78"/>
      <c r="QEY204" s="78"/>
      <c r="QEZ204" s="78"/>
      <c r="QFA204" s="78"/>
      <c r="QFB204" s="78"/>
      <c r="QFC204" s="78"/>
      <c r="QFD204" s="78"/>
      <c r="QFE204" s="78"/>
      <c r="QFF204" s="78"/>
      <c r="QFG204" s="78"/>
      <c r="QFH204" s="78"/>
      <c r="QFI204" s="78"/>
      <c r="QFJ204" s="78"/>
      <c r="QFK204" s="78"/>
      <c r="QFL204" s="78"/>
      <c r="QFM204" s="78"/>
      <c r="QFN204" s="78"/>
      <c r="QFO204" s="78"/>
      <c r="QFP204" s="78"/>
      <c r="QFQ204" s="78"/>
      <c r="QFR204" s="78"/>
      <c r="QFS204" s="78"/>
      <c r="QFT204" s="78"/>
      <c r="QFU204" s="78"/>
      <c r="QFV204" s="78"/>
      <c r="QFW204" s="78"/>
      <c r="QFX204" s="78"/>
      <c r="QFY204" s="78"/>
      <c r="QFZ204" s="78"/>
      <c r="QGA204" s="78"/>
      <c r="QGB204" s="78"/>
      <c r="QGC204" s="78"/>
      <c r="QGD204" s="78"/>
      <c r="QGE204" s="78"/>
      <c r="QGF204" s="78"/>
      <c r="QGG204" s="78"/>
      <c r="QGH204" s="78"/>
      <c r="QGI204" s="78"/>
      <c r="QGJ204" s="78"/>
      <c r="QGK204" s="78"/>
      <c r="QGL204" s="78"/>
      <c r="QGM204" s="78"/>
      <c r="QGN204" s="78"/>
      <c r="QGO204" s="78"/>
      <c r="QGP204" s="78"/>
      <c r="QGQ204" s="78"/>
      <c r="QGR204" s="78"/>
      <c r="QGS204" s="78"/>
      <c r="QGT204" s="78"/>
      <c r="QGU204" s="78"/>
      <c r="QGV204" s="78"/>
      <c r="QGW204" s="78"/>
      <c r="QGX204" s="78"/>
      <c r="QGY204" s="78"/>
      <c r="QGZ204" s="78"/>
      <c r="QHA204" s="78"/>
      <c r="QHB204" s="78"/>
      <c r="QHC204" s="78"/>
      <c r="QHD204" s="78"/>
      <c r="QHE204" s="78"/>
      <c r="QHF204" s="78"/>
      <c r="QHG204" s="78"/>
      <c r="QHH204" s="78"/>
      <c r="QHI204" s="78"/>
      <c r="QHJ204" s="78"/>
      <c r="QHK204" s="78"/>
      <c r="QHL204" s="78"/>
      <c r="QHM204" s="78"/>
      <c r="QHN204" s="78"/>
      <c r="QHO204" s="78"/>
      <c r="QHP204" s="78"/>
      <c r="QHQ204" s="78"/>
      <c r="QHR204" s="78"/>
      <c r="QHS204" s="78"/>
      <c r="QHT204" s="78"/>
      <c r="QHU204" s="78"/>
      <c r="QHV204" s="78"/>
      <c r="QHW204" s="78"/>
      <c r="QHX204" s="78"/>
      <c r="QHY204" s="78"/>
      <c r="QHZ204" s="78"/>
      <c r="QIA204" s="78"/>
      <c r="QIB204" s="78"/>
      <c r="QIC204" s="78"/>
      <c r="QID204" s="78"/>
      <c r="QIE204" s="78"/>
      <c r="QIF204" s="78"/>
      <c r="QIG204" s="78"/>
      <c r="QIH204" s="78"/>
      <c r="QII204" s="78"/>
      <c r="QIJ204" s="78"/>
      <c r="QIK204" s="78"/>
      <c r="QIL204" s="78"/>
      <c r="QIM204" s="78"/>
      <c r="QIN204" s="78"/>
      <c r="QIO204" s="78"/>
      <c r="QIP204" s="78"/>
      <c r="QIQ204" s="78"/>
      <c r="QIR204" s="78"/>
      <c r="QIS204" s="78"/>
      <c r="QIT204" s="78"/>
      <c r="QIU204" s="78"/>
      <c r="QIV204" s="78"/>
      <c r="QIW204" s="78"/>
      <c r="QIX204" s="78"/>
      <c r="QIY204" s="78"/>
      <c r="QIZ204" s="78"/>
      <c r="QJA204" s="78"/>
      <c r="QJB204" s="78"/>
      <c r="QJC204" s="78"/>
      <c r="QJD204" s="78"/>
      <c r="QJE204" s="78"/>
      <c r="QJF204" s="78"/>
      <c r="QJG204" s="78"/>
      <c r="QJH204" s="78"/>
      <c r="QJI204" s="78"/>
      <c r="QJJ204" s="78"/>
      <c r="QJK204" s="78"/>
      <c r="QJL204" s="78"/>
      <c r="QJM204" s="78"/>
      <c r="QJN204" s="78"/>
      <c r="QJO204" s="78"/>
      <c r="QJP204" s="78"/>
      <c r="QJQ204" s="78"/>
      <c r="QJR204" s="78"/>
      <c r="QJS204" s="78"/>
      <c r="QJT204" s="78"/>
      <c r="QJU204" s="78"/>
      <c r="QJV204" s="78"/>
      <c r="QJW204" s="78"/>
      <c r="QJX204" s="78"/>
      <c r="QJY204" s="78"/>
      <c r="QJZ204" s="78"/>
      <c r="QKA204" s="78"/>
      <c r="QKB204" s="78"/>
      <c r="QKC204" s="78"/>
      <c r="QKD204" s="78"/>
      <c r="QKE204" s="78"/>
      <c r="QKF204" s="78"/>
      <c r="QKG204" s="78"/>
      <c r="QKH204" s="78"/>
      <c r="QKI204" s="78"/>
      <c r="QKJ204" s="78"/>
      <c r="QKK204" s="78"/>
      <c r="QKL204" s="78"/>
      <c r="QKM204" s="78"/>
      <c r="QKN204" s="78"/>
      <c r="QKO204" s="78"/>
      <c r="QKP204" s="78"/>
      <c r="QKQ204" s="78"/>
      <c r="QKR204" s="78"/>
      <c r="QKS204" s="78"/>
      <c r="QKT204" s="78"/>
      <c r="QKU204" s="78"/>
      <c r="QKV204" s="78"/>
      <c r="QKW204" s="78"/>
      <c r="QKX204" s="78"/>
      <c r="QKY204" s="78"/>
      <c r="QKZ204" s="78"/>
      <c r="QLA204" s="78"/>
      <c r="QLB204" s="78"/>
      <c r="QLC204" s="78"/>
      <c r="QLD204" s="78"/>
      <c r="QLE204" s="78"/>
      <c r="QLF204" s="78"/>
      <c r="QLG204" s="78"/>
      <c r="QLH204" s="78"/>
      <c r="QLI204" s="78"/>
      <c r="QLJ204" s="78"/>
      <c r="QLK204" s="78"/>
      <c r="QLL204" s="78"/>
      <c r="QLM204" s="78"/>
      <c r="QLN204" s="78"/>
      <c r="QLO204" s="78"/>
      <c r="QLP204" s="78"/>
      <c r="QLQ204" s="78"/>
      <c r="QLR204" s="78"/>
      <c r="QLS204" s="78"/>
      <c r="QLT204" s="78"/>
      <c r="QLU204" s="78"/>
      <c r="QLV204" s="78"/>
      <c r="QLW204" s="78"/>
      <c r="QLX204" s="78"/>
      <c r="QLY204" s="78"/>
      <c r="QLZ204" s="78"/>
      <c r="QMA204" s="78"/>
      <c r="QMB204" s="78"/>
      <c r="QMC204" s="78"/>
      <c r="QMD204" s="78"/>
      <c r="QME204" s="78"/>
      <c r="QMF204" s="78"/>
      <c r="QMG204" s="78"/>
      <c r="QMH204" s="78"/>
      <c r="QMI204" s="78"/>
      <c r="QMJ204" s="78"/>
      <c r="QMK204" s="78"/>
      <c r="QML204" s="78"/>
      <c r="QMM204" s="78"/>
      <c r="QMN204" s="78"/>
      <c r="QMO204" s="78"/>
      <c r="QMP204" s="78"/>
      <c r="QMQ204" s="78"/>
      <c r="QMR204" s="78"/>
      <c r="QMS204" s="78"/>
      <c r="QMT204" s="78"/>
      <c r="QMU204" s="78"/>
      <c r="QMV204" s="78"/>
      <c r="QMW204" s="78"/>
      <c r="QMX204" s="78"/>
      <c r="QMY204" s="78"/>
      <c r="QMZ204" s="78"/>
      <c r="QNA204" s="78"/>
      <c r="QNB204" s="78"/>
      <c r="QNC204" s="78"/>
      <c r="QND204" s="78"/>
      <c r="QNE204" s="78"/>
      <c r="QNF204" s="78"/>
      <c r="QNG204" s="78"/>
      <c r="QNH204" s="78"/>
      <c r="QNI204" s="78"/>
      <c r="QNJ204" s="78"/>
      <c r="QNK204" s="78"/>
      <c r="QNL204" s="78"/>
      <c r="QNM204" s="78"/>
      <c r="QNN204" s="78"/>
      <c r="QNO204" s="78"/>
      <c r="QNP204" s="78"/>
      <c r="QNQ204" s="78"/>
      <c r="QNR204" s="78"/>
      <c r="QNS204" s="78"/>
      <c r="QNT204" s="78"/>
      <c r="QNU204" s="78"/>
      <c r="QNV204" s="78"/>
      <c r="QNW204" s="78"/>
      <c r="QNX204" s="78"/>
      <c r="QNY204" s="78"/>
      <c r="QNZ204" s="78"/>
      <c r="QOA204" s="78"/>
      <c r="QOB204" s="78"/>
      <c r="QOC204" s="78"/>
      <c r="QOD204" s="78"/>
      <c r="QOE204" s="78"/>
      <c r="QOF204" s="78"/>
      <c r="QOG204" s="78"/>
      <c r="QOH204" s="78"/>
      <c r="QOI204" s="78"/>
      <c r="QOJ204" s="78"/>
      <c r="QOK204" s="78"/>
      <c r="QOL204" s="78"/>
      <c r="QOM204" s="78"/>
      <c r="QON204" s="78"/>
      <c r="QOO204" s="78"/>
      <c r="QOP204" s="78"/>
      <c r="QOQ204" s="78"/>
      <c r="QOR204" s="78"/>
      <c r="QOS204" s="78"/>
      <c r="QOT204" s="78"/>
      <c r="QOU204" s="78"/>
      <c r="QOV204" s="78"/>
      <c r="QOW204" s="78"/>
      <c r="QOX204" s="78"/>
      <c r="QOY204" s="78"/>
      <c r="QOZ204" s="78"/>
      <c r="QPA204" s="78"/>
      <c r="QPB204" s="78"/>
      <c r="QPC204" s="78"/>
      <c r="QPD204" s="78"/>
      <c r="QPE204" s="78"/>
      <c r="QPF204" s="78"/>
      <c r="QPG204" s="78"/>
      <c r="QPH204" s="78"/>
      <c r="QPI204" s="78"/>
      <c r="QPJ204" s="78"/>
      <c r="QPK204" s="78"/>
      <c r="QPL204" s="78"/>
      <c r="QPM204" s="78"/>
      <c r="QPN204" s="78"/>
      <c r="QPO204" s="78"/>
      <c r="QPP204" s="78"/>
      <c r="QPQ204" s="78"/>
      <c r="QPR204" s="78"/>
      <c r="QPS204" s="78"/>
      <c r="QPT204" s="78"/>
      <c r="QPU204" s="78"/>
      <c r="QPV204" s="78"/>
      <c r="QPW204" s="78"/>
      <c r="QPX204" s="78"/>
      <c r="QPY204" s="78"/>
      <c r="QPZ204" s="78"/>
      <c r="QQA204" s="78"/>
      <c r="QQB204" s="78"/>
      <c r="QQC204" s="78"/>
      <c r="QQD204" s="78"/>
      <c r="QQE204" s="78"/>
      <c r="QQF204" s="78"/>
      <c r="QQG204" s="78"/>
      <c r="QQH204" s="78"/>
      <c r="QQI204" s="78"/>
      <c r="QQJ204" s="78"/>
      <c r="QQK204" s="78"/>
      <c r="QQL204" s="78"/>
      <c r="QQM204" s="78"/>
      <c r="QQN204" s="78"/>
      <c r="QQO204" s="78"/>
      <c r="QQP204" s="78"/>
      <c r="QQQ204" s="78"/>
      <c r="QQR204" s="78"/>
      <c r="QQS204" s="78"/>
      <c r="QQT204" s="78"/>
      <c r="QQU204" s="78"/>
      <c r="QQV204" s="78"/>
      <c r="QQW204" s="78"/>
      <c r="QQX204" s="78"/>
      <c r="QQY204" s="78"/>
      <c r="QQZ204" s="78"/>
      <c r="QRA204" s="78"/>
      <c r="QRB204" s="78"/>
      <c r="QRC204" s="78"/>
      <c r="QRD204" s="78"/>
      <c r="QRE204" s="78"/>
      <c r="QRF204" s="78"/>
      <c r="QRG204" s="78"/>
      <c r="QRH204" s="78"/>
      <c r="QRI204" s="78"/>
      <c r="QRJ204" s="78"/>
      <c r="QRK204" s="78"/>
      <c r="QRL204" s="78"/>
      <c r="QRM204" s="78"/>
      <c r="QRN204" s="78"/>
      <c r="QRO204" s="78"/>
      <c r="QRP204" s="78"/>
      <c r="QRQ204" s="78"/>
      <c r="QRR204" s="78"/>
      <c r="QRS204" s="78"/>
      <c r="QRT204" s="78"/>
      <c r="QRU204" s="78"/>
      <c r="QRV204" s="78"/>
      <c r="QRW204" s="78"/>
      <c r="QRX204" s="78"/>
      <c r="QRY204" s="78"/>
      <c r="QRZ204" s="78"/>
      <c r="QSA204" s="78"/>
      <c r="QSB204" s="78"/>
      <c r="QSC204" s="78"/>
      <c r="QSD204" s="78"/>
      <c r="QSE204" s="78"/>
      <c r="QSF204" s="78"/>
      <c r="QSG204" s="78"/>
      <c r="QSH204" s="78"/>
      <c r="QSI204" s="78"/>
      <c r="QSJ204" s="78"/>
      <c r="QSK204" s="78"/>
      <c r="QSL204" s="78"/>
      <c r="QSM204" s="78"/>
      <c r="QSN204" s="78"/>
      <c r="QSO204" s="78"/>
      <c r="QSP204" s="78"/>
      <c r="QSQ204" s="78"/>
      <c r="QSR204" s="78"/>
      <c r="QSS204" s="78"/>
      <c r="QST204" s="78"/>
      <c r="QSU204" s="78"/>
      <c r="QSV204" s="78"/>
      <c r="QSW204" s="78"/>
      <c r="QSX204" s="78"/>
      <c r="QSY204" s="78"/>
      <c r="QSZ204" s="78"/>
      <c r="QTA204" s="78"/>
      <c r="QTB204" s="78"/>
      <c r="QTC204" s="78"/>
      <c r="QTD204" s="78"/>
      <c r="QTE204" s="78"/>
      <c r="QTF204" s="78"/>
      <c r="QTG204" s="78"/>
      <c r="QTH204" s="78"/>
      <c r="QTI204" s="78"/>
      <c r="QTJ204" s="78"/>
      <c r="QTK204" s="78"/>
      <c r="QTL204" s="78"/>
      <c r="QTM204" s="78"/>
      <c r="QTN204" s="78"/>
      <c r="QTO204" s="78"/>
      <c r="QTP204" s="78"/>
      <c r="QTQ204" s="78"/>
      <c r="QTR204" s="78"/>
      <c r="QTS204" s="78"/>
      <c r="QTT204" s="78"/>
      <c r="QTU204" s="78"/>
      <c r="QTV204" s="78"/>
      <c r="QTW204" s="78"/>
      <c r="QTX204" s="78"/>
      <c r="QTY204" s="78"/>
      <c r="QTZ204" s="78"/>
      <c r="QUA204" s="78"/>
      <c r="QUB204" s="78"/>
      <c r="QUC204" s="78"/>
      <c r="QUD204" s="78"/>
      <c r="QUE204" s="78"/>
      <c r="QUF204" s="78"/>
      <c r="QUG204" s="78"/>
      <c r="QUH204" s="78"/>
      <c r="QUI204" s="78"/>
      <c r="QUJ204" s="78"/>
      <c r="QUK204" s="78"/>
      <c r="QUL204" s="78"/>
      <c r="QUM204" s="78"/>
      <c r="QUN204" s="78"/>
      <c r="QUO204" s="78"/>
      <c r="QUP204" s="78"/>
      <c r="QUQ204" s="78"/>
      <c r="QUR204" s="78"/>
      <c r="QUS204" s="78"/>
      <c r="QUT204" s="78"/>
      <c r="QUU204" s="78"/>
      <c r="QUV204" s="78"/>
      <c r="QUW204" s="78"/>
      <c r="QUX204" s="78"/>
      <c r="QUY204" s="78"/>
      <c r="QUZ204" s="78"/>
      <c r="QVA204" s="78"/>
      <c r="QVB204" s="78"/>
      <c r="QVC204" s="78"/>
      <c r="QVD204" s="78"/>
      <c r="QVE204" s="78"/>
      <c r="QVF204" s="78"/>
      <c r="QVG204" s="78"/>
      <c r="QVH204" s="78"/>
      <c r="QVI204" s="78"/>
      <c r="QVJ204" s="78"/>
      <c r="QVK204" s="78"/>
      <c r="QVL204" s="78"/>
      <c r="QVM204" s="78"/>
      <c r="QVN204" s="78"/>
      <c r="QVO204" s="78"/>
      <c r="QVP204" s="78"/>
      <c r="QVQ204" s="78"/>
      <c r="QVR204" s="78"/>
      <c r="QVS204" s="78"/>
      <c r="QVT204" s="78"/>
      <c r="QVU204" s="78"/>
      <c r="QVV204" s="78"/>
      <c r="QVW204" s="78"/>
      <c r="QVX204" s="78"/>
      <c r="QVY204" s="78"/>
      <c r="QVZ204" s="78"/>
      <c r="QWA204" s="78"/>
      <c r="QWB204" s="78"/>
      <c r="QWC204" s="78"/>
      <c r="QWD204" s="78"/>
      <c r="QWE204" s="78"/>
      <c r="QWF204" s="78"/>
      <c r="QWG204" s="78"/>
      <c r="QWH204" s="78"/>
      <c r="QWI204" s="78"/>
      <c r="QWJ204" s="78"/>
      <c r="QWK204" s="78"/>
      <c r="QWL204" s="78"/>
      <c r="QWM204" s="78"/>
      <c r="QWN204" s="78"/>
      <c r="QWO204" s="78"/>
      <c r="QWP204" s="78"/>
      <c r="QWQ204" s="78"/>
      <c r="QWR204" s="78"/>
      <c r="QWS204" s="78"/>
      <c r="QWT204" s="78"/>
      <c r="QWU204" s="78"/>
      <c r="QWV204" s="78"/>
      <c r="QWW204" s="78"/>
      <c r="QWX204" s="78"/>
      <c r="QWY204" s="78"/>
      <c r="QWZ204" s="78"/>
      <c r="QXA204" s="78"/>
      <c r="QXB204" s="78"/>
      <c r="QXC204" s="78"/>
      <c r="QXD204" s="78"/>
      <c r="QXE204" s="78"/>
      <c r="QXF204" s="78"/>
      <c r="QXG204" s="78"/>
      <c r="QXH204" s="78"/>
      <c r="QXI204" s="78"/>
      <c r="QXJ204" s="78"/>
      <c r="QXK204" s="78"/>
      <c r="QXL204" s="78"/>
      <c r="QXM204" s="78"/>
      <c r="QXN204" s="78"/>
      <c r="QXO204" s="78"/>
      <c r="QXP204" s="78"/>
      <c r="QXQ204" s="78"/>
      <c r="QXR204" s="78"/>
      <c r="QXS204" s="78"/>
      <c r="QXT204" s="78"/>
      <c r="QXU204" s="78"/>
      <c r="QXV204" s="78"/>
      <c r="QXW204" s="78"/>
      <c r="QXX204" s="78"/>
      <c r="QXY204" s="78"/>
      <c r="QXZ204" s="78"/>
      <c r="QYA204" s="78"/>
      <c r="QYB204" s="78"/>
      <c r="QYC204" s="78"/>
      <c r="QYD204" s="78"/>
      <c r="QYE204" s="78"/>
      <c r="QYF204" s="78"/>
      <c r="QYG204" s="78"/>
      <c r="QYH204" s="78"/>
      <c r="QYI204" s="78"/>
      <c r="QYJ204" s="78"/>
      <c r="QYK204" s="78"/>
      <c r="QYL204" s="78"/>
      <c r="QYM204" s="78"/>
      <c r="QYN204" s="78"/>
      <c r="QYO204" s="78"/>
      <c r="QYP204" s="78"/>
      <c r="QYQ204" s="78"/>
      <c r="QYR204" s="78"/>
      <c r="QYS204" s="78"/>
      <c r="QYT204" s="78"/>
      <c r="QYU204" s="78"/>
      <c r="QYV204" s="78"/>
      <c r="QYW204" s="78"/>
      <c r="QYX204" s="78"/>
      <c r="QYY204" s="78"/>
      <c r="QYZ204" s="78"/>
      <c r="QZA204" s="78"/>
      <c r="QZB204" s="78"/>
      <c r="QZC204" s="78"/>
      <c r="QZD204" s="78"/>
      <c r="QZE204" s="78"/>
      <c r="QZF204" s="78"/>
      <c r="QZG204" s="78"/>
      <c r="QZH204" s="78"/>
      <c r="QZI204" s="78"/>
      <c r="QZJ204" s="78"/>
      <c r="QZK204" s="78"/>
      <c r="QZL204" s="78"/>
      <c r="QZM204" s="78"/>
      <c r="QZN204" s="78"/>
      <c r="QZO204" s="78"/>
      <c r="QZP204" s="78"/>
      <c r="QZQ204" s="78"/>
      <c r="QZR204" s="78"/>
      <c r="QZS204" s="78"/>
      <c r="QZT204" s="78"/>
      <c r="QZU204" s="78"/>
      <c r="QZV204" s="78"/>
      <c r="QZW204" s="78"/>
      <c r="QZX204" s="78"/>
      <c r="QZY204" s="78"/>
      <c r="QZZ204" s="78"/>
      <c r="RAA204" s="78"/>
      <c r="RAB204" s="78"/>
      <c r="RAC204" s="78"/>
      <c r="RAD204" s="78"/>
      <c r="RAE204" s="78"/>
      <c r="RAF204" s="78"/>
      <c r="RAG204" s="78"/>
      <c r="RAH204" s="78"/>
      <c r="RAI204" s="78"/>
      <c r="RAJ204" s="78"/>
      <c r="RAK204" s="78"/>
      <c r="RAL204" s="78"/>
      <c r="RAM204" s="78"/>
      <c r="RAN204" s="78"/>
      <c r="RAO204" s="78"/>
      <c r="RAP204" s="78"/>
      <c r="RAQ204" s="78"/>
      <c r="RAR204" s="78"/>
      <c r="RAS204" s="78"/>
      <c r="RAT204" s="78"/>
      <c r="RAU204" s="78"/>
      <c r="RAV204" s="78"/>
      <c r="RAW204" s="78"/>
      <c r="RAX204" s="78"/>
      <c r="RAY204" s="78"/>
      <c r="RAZ204" s="78"/>
      <c r="RBA204" s="78"/>
      <c r="RBB204" s="78"/>
      <c r="RBC204" s="78"/>
      <c r="RBD204" s="78"/>
      <c r="RBE204" s="78"/>
      <c r="RBF204" s="78"/>
      <c r="RBG204" s="78"/>
      <c r="RBH204" s="78"/>
      <c r="RBI204" s="78"/>
      <c r="RBJ204" s="78"/>
      <c r="RBK204" s="78"/>
      <c r="RBL204" s="78"/>
      <c r="RBM204" s="78"/>
      <c r="RBN204" s="78"/>
      <c r="RBO204" s="78"/>
      <c r="RBP204" s="78"/>
      <c r="RBQ204" s="78"/>
      <c r="RBR204" s="78"/>
      <c r="RBS204" s="78"/>
      <c r="RBT204" s="78"/>
      <c r="RBU204" s="78"/>
      <c r="RBV204" s="78"/>
      <c r="RBW204" s="78"/>
      <c r="RBX204" s="78"/>
      <c r="RBY204" s="78"/>
      <c r="RBZ204" s="78"/>
      <c r="RCA204" s="78"/>
      <c r="RCB204" s="78"/>
      <c r="RCC204" s="78"/>
      <c r="RCD204" s="78"/>
      <c r="RCE204" s="78"/>
      <c r="RCF204" s="78"/>
      <c r="RCG204" s="78"/>
      <c r="RCH204" s="78"/>
      <c r="RCI204" s="78"/>
      <c r="RCJ204" s="78"/>
      <c r="RCK204" s="78"/>
      <c r="RCL204" s="78"/>
      <c r="RCM204" s="78"/>
      <c r="RCN204" s="78"/>
      <c r="RCO204" s="78"/>
      <c r="RCP204" s="78"/>
      <c r="RCQ204" s="78"/>
      <c r="RCR204" s="78"/>
      <c r="RCS204" s="78"/>
      <c r="RCT204" s="78"/>
      <c r="RCU204" s="78"/>
      <c r="RCV204" s="78"/>
      <c r="RCW204" s="78"/>
      <c r="RCX204" s="78"/>
      <c r="RCY204" s="78"/>
      <c r="RCZ204" s="78"/>
      <c r="RDA204" s="78"/>
      <c r="RDB204" s="78"/>
      <c r="RDC204" s="78"/>
      <c r="RDD204" s="78"/>
      <c r="RDE204" s="78"/>
      <c r="RDF204" s="78"/>
      <c r="RDG204" s="78"/>
      <c r="RDH204" s="78"/>
      <c r="RDI204" s="78"/>
      <c r="RDJ204" s="78"/>
      <c r="RDK204" s="78"/>
      <c r="RDL204" s="78"/>
      <c r="RDM204" s="78"/>
      <c r="RDN204" s="78"/>
      <c r="RDO204" s="78"/>
      <c r="RDP204" s="78"/>
      <c r="RDQ204" s="78"/>
      <c r="RDR204" s="78"/>
      <c r="RDS204" s="78"/>
      <c r="RDT204" s="78"/>
      <c r="RDU204" s="78"/>
      <c r="RDV204" s="78"/>
      <c r="RDW204" s="78"/>
      <c r="RDX204" s="78"/>
      <c r="RDY204" s="78"/>
      <c r="RDZ204" s="78"/>
      <c r="REA204" s="78"/>
      <c r="REB204" s="78"/>
      <c r="REC204" s="78"/>
      <c r="RED204" s="78"/>
      <c r="REE204" s="78"/>
      <c r="REF204" s="78"/>
      <c r="REG204" s="78"/>
      <c r="REH204" s="78"/>
      <c r="REI204" s="78"/>
      <c r="REJ204" s="78"/>
      <c r="REK204" s="78"/>
      <c r="REL204" s="78"/>
      <c r="REM204" s="78"/>
      <c r="REN204" s="78"/>
      <c r="REO204" s="78"/>
      <c r="REP204" s="78"/>
      <c r="REQ204" s="78"/>
      <c r="RER204" s="78"/>
      <c r="RES204" s="78"/>
      <c r="RET204" s="78"/>
      <c r="REU204" s="78"/>
      <c r="REV204" s="78"/>
      <c r="REW204" s="78"/>
      <c r="REX204" s="78"/>
      <c r="REY204" s="78"/>
      <c r="REZ204" s="78"/>
      <c r="RFA204" s="78"/>
      <c r="RFB204" s="78"/>
      <c r="RFC204" s="78"/>
      <c r="RFD204" s="78"/>
      <c r="RFE204" s="78"/>
      <c r="RFF204" s="78"/>
      <c r="RFG204" s="78"/>
      <c r="RFH204" s="78"/>
      <c r="RFI204" s="78"/>
      <c r="RFJ204" s="78"/>
      <c r="RFK204" s="78"/>
      <c r="RFL204" s="78"/>
      <c r="RFM204" s="78"/>
      <c r="RFN204" s="78"/>
      <c r="RFO204" s="78"/>
      <c r="RFP204" s="78"/>
      <c r="RFQ204" s="78"/>
      <c r="RFR204" s="78"/>
      <c r="RFS204" s="78"/>
      <c r="RFT204" s="78"/>
      <c r="RFU204" s="78"/>
      <c r="RFV204" s="78"/>
      <c r="RFW204" s="78"/>
      <c r="RFX204" s="78"/>
      <c r="RFY204" s="78"/>
      <c r="RFZ204" s="78"/>
      <c r="RGA204" s="78"/>
      <c r="RGB204" s="78"/>
      <c r="RGC204" s="78"/>
      <c r="RGD204" s="78"/>
      <c r="RGE204" s="78"/>
      <c r="RGF204" s="78"/>
      <c r="RGG204" s="78"/>
      <c r="RGH204" s="78"/>
      <c r="RGI204" s="78"/>
      <c r="RGJ204" s="78"/>
      <c r="RGK204" s="78"/>
      <c r="RGL204" s="78"/>
      <c r="RGM204" s="78"/>
      <c r="RGN204" s="78"/>
      <c r="RGO204" s="78"/>
      <c r="RGP204" s="78"/>
      <c r="RGQ204" s="78"/>
      <c r="RGR204" s="78"/>
      <c r="RGS204" s="78"/>
      <c r="RGT204" s="78"/>
      <c r="RGU204" s="78"/>
      <c r="RGV204" s="78"/>
      <c r="RGW204" s="78"/>
      <c r="RGX204" s="78"/>
      <c r="RGY204" s="78"/>
      <c r="RGZ204" s="78"/>
      <c r="RHA204" s="78"/>
      <c r="RHB204" s="78"/>
      <c r="RHC204" s="78"/>
      <c r="RHD204" s="78"/>
      <c r="RHE204" s="78"/>
      <c r="RHF204" s="78"/>
      <c r="RHG204" s="78"/>
      <c r="RHH204" s="78"/>
      <c r="RHI204" s="78"/>
      <c r="RHJ204" s="78"/>
      <c r="RHK204" s="78"/>
      <c r="RHL204" s="78"/>
      <c r="RHM204" s="78"/>
      <c r="RHN204" s="78"/>
      <c r="RHO204" s="78"/>
      <c r="RHP204" s="78"/>
      <c r="RHQ204" s="78"/>
      <c r="RHR204" s="78"/>
      <c r="RHS204" s="78"/>
      <c r="RHT204" s="78"/>
      <c r="RHU204" s="78"/>
      <c r="RHV204" s="78"/>
      <c r="RHW204" s="78"/>
      <c r="RHX204" s="78"/>
      <c r="RHY204" s="78"/>
      <c r="RHZ204" s="78"/>
      <c r="RIA204" s="78"/>
      <c r="RIB204" s="78"/>
      <c r="RIC204" s="78"/>
      <c r="RID204" s="78"/>
      <c r="RIE204" s="78"/>
      <c r="RIF204" s="78"/>
      <c r="RIG204" s="78"/>
      <c r="RIH204" s="78"/>
      <c r="RII204" s="78"/>
      <c r="RIJ204" s="78"/>
      <c r="RIK204" s="78"/>
      <c r="RIL204" s="78"/>
      <c r="RIM204" s="78"/>
      <c r="RIN204" s="78"/>
      <c r="RIO204" s="78"/>
      <c r="RIP204" s="78"/>
      <c r="RIQ204" s="78"/>
      <c r="RIR204" s="78"/>
      <c r="RIS204" s="78"/>
      <c r="RIT204" s="78"/>
      <c r="RIU204" s="78"/>
      <c r="RIV204" s="78"/>
      <c r="RIW204" s="78"/>
      <c r="RIX204" s="78"/>
      <c r="RIY204" s="78"/>
      <c r="RIZ204" s="78"/>
      <c r="RJA204" s="78"/>
      <c r="RJB204" s="78"/>
      <c r="RJC204" s="78"/>
      <c r="RJD204" s="78"/>
      <c r="RJE204" s="78"/>
      <c r="RJF204" s="78"/>
      <c r="RJG204" s="78"/>
      <c r="RJH204" s="78"/>
      <c r="RJI204" s="78"/>
      <c r="RJJ204" s="78"/>
      <c r="RJK204" s="78"/>
      <c r="RJL204" s="78"/>
      <c r="RJM204" s="78"/>
      <c r="RJN204" s="78"/>
      <c r="RJO204" s="78"/>
      <c r="RJP204" s="78"/>
      <c r="RJQ204" s="78"/>
      <c r="RJR204" s="78"/>
      <c r="RJS204" s="78"/>
      <c r="RJT204" s="78"/>
      <c r="RJU204" s="78"/>
      <c r="RJV204" s="78"/>
      <c r="RJW204" s="78"/>
      <c r="RJX204" s="78"/>
      <c r="RJY204" s="78"/>
      <c r="RJZ204" s="78"/>
      <c r="RKA204" s="78"/>
      <c r="RKB204" s="78"/>
      <c r="RKC204" s="78"/>
      <c r="RKD204" s="78"/>
      <c r="RKE204" s="78"/>
      <c r="RKF204" s="78"/>
      <c r="RKG204" s="78"/>
      <c r="RKH204" s="78"/>
      <c r="RKI204" s="78"/>
      <c r="RKJ204" s="78"/>
      <c r="RKK204" s="78"/>
      <c r="RKL204" s="78"/>
      <c r="RKM204" s="78"/>
      <c r="RKN204" s="78"/>
      <c r="RKO204" s="78"/>
      <c r="RKP204" s="78"/>
      <c r="RKQ204" s="78"/>
      <c r="RKR204" s="78"/>
      <c r="RKS204" s="78"/>
      <c r="RKT204" s="78"/>
      <c r="RKU204" s="78"/>
      <c r="RKV204" s="78"/>
      <c r="RKW204" s="78"/>
      <c r="RKX204" s="78"/>
      <c r="RKY204" s="78"/>
      <c r="RKZ204" s="78"/>
      <c r="RLA204" s="78"/>
      <c r="RLB204" s="78"/>
      <c r="RLC204" s="78"/>
      <c r="RLD204" s="78"/>
      <c r="RLE204" s="78"/>
      <c r="RLF204" s="78"/>
      <c r="RLG204" s="78"/>
      <c r="RLH204" s="78"/>
      <c r="RLI204" s="78"/>
      <c r="RLJ204" s="78"/>
      <c r="RLK204" s="78"/>
      <c r="RLL204" s="78"/>
      <c r="RLM204" s="78"/>
      <c r="RLN204" s="78"/>
      <c r="RLO204" s="78"/>
      <c r="RLP204" s="78"/>
      <c r="RLQ204" s="78"/>
      <c r="RLR204" s="78"/>
      <c r="RLS204" s="78"/>
      <c r="RLT204" s="78"/>
      <c r="RLU204" s="78"/>
      <c r="RLV204" s="78"/>
      <c r="RLW204" s="78"/>
      <c r="RLX204" s="78"/>
      <c r="RLY204" s="78"/>
      <c r="RLZ204" s="78"/>
      <c r="RMA204" s="78"/>
      <c r="RMB204" s="78"/>
      <c r="RMC204" s="78"/>
      <c r="RMD204" s="78"/>
      <c r="RME204" s="78"/>
      <c r="RMF204" s="78"/>
      <c r="RMG204" s="78"/>
      <c r="RMH204" s="78"/>
      <c r="RMI204" s="78"/>
      <c r="RMJ204" s="78"/>
      <c r="RMK204" s="78"/>
      <c r="RML204" s="78"/>
      <c r="RMM204" s="78"/>
      <c r="RMN204" s="78"/>
      <c r="RMO204" s="78"/>
      <c r="RMP204" s="78"/>
      <c r="RMQ204" s="78"/>
      <c r="RMR204" s="78"/>
      <c r="RMS204" s="78"/>
      <c r="RMT204" s="78"/>
      <c r="RMU204" s="78"/>
      <c r="RMV204" s="78"/>
      <c r="RMW204" s="78"/>
      <c r="RMX204" s="78"/>
      <c r="RMY204" s="78"/>
      <c r="RMZ204" s="78"/>
      <c r="RNA204" s="78"/>
      <c r="RNB204" s="78"/>
      <c r="RNC204" s="78"/>
      <c r="RND204" s="78"/>
      <c r="RNE204" s="78"/>
      <c r="RNF204" s="78"/>
      <c r="RNG204" s="78"/>
      <c r="RNH204" s="78"/>
      <c r="RNI204" s="78"/>
      <c r="RNJ204" s="78"/>
      <c r="RNK204" s="78"/>
      <c r="RNL204" s="78"/>
      <c r="RNM204" s="78"/>
      <c r="RNN204" s="78"/>
      <c r="RNO204" s="78"/>
      <c r="RNP204" s="78"/>
      <c r="RNQ204" s="78"/>
      <c r="RNR204" s="78"/>
      <c r="RNS204" s="78"/>
      <c r="RNT204" s="78"/>
      <c r="RNU204" s="78"/>
      <c r="RNV204" s="78"/>
      <c r="RNW204" s="78"/>
      <c r="RNX204" s="78"/>
      <c r="RNY204" s="78"/>
      <c r="RNZ204" s="78"/>
      <c r="ROA204" s="78"/>
      <c r="ROB204" s="78"/>
      <c r="ROC204" s="78"/>
      <c r="ROD204" s="78"/>
      <c r="ROE204" s="78"/>
      <c r="ROF204" s="78"/>
      <c r="ROG204" s="78"/>
      <c r="ROH204" s="78"/>
      <c r="ROI204" s="78"/>
      <c r="ROJ204" s="78"/>
      <c r="ROK204" s="78"/>
      <c r="ROL204" s="78"/>
      <c r="ROM204" s="78"/>
      <c r="RON204" s="78"/>
      <c r="ROO204" s="78"/>
      <c r="ROP204" s="78"/>
      <c r="ROQ204" s="78"/>
      <c r="ROR204" s="78"/>
      <c r="ROS204" s="78"/>
      <c r="ROT204" s="78"/>
      <c r="ROU204" s="78"/>
      <c r="ROV204" s="78"/>
      <c r="ROW204" s="78"/>
      <c r="ROX204" s="78"/>
      <c r="ROY204" s="78"/>
      <c r="ROZ204" s="78"/>
      <c r="RPA204" s="78"/>
      <c r="RPB204" s="78"/>
      <c r="RPC204" s="78"/>
      <c r="RPD204" s="78"/>
      <c r="RPE204" s="78"/>
      <c r="RPF204" s="78"/>
      <c r="RPG204" s="78"/>
      <c r="RPH204" s="78"/>
      <c r="RPI204" s="78"/>
      <c r="RPJ204" s="78"/>
      <c r="RPK204" s="78"/>
      <c r="RPL204" s="78"/>
      <c r="RPM204" s="78"/>
      <c r="RPN204" s="78"/>
      <c r="RPO204" s="78"/>
      <c r="RPP204" s="78"/>
      <c r="RPQ204" s="78"/>
      <c r="RPR204" s="78"/>
      <c r="RPS204" s="78"/>
      <c r="RPT204" s="78"/>
      <c r="RPU204" s="78"/>
      <c r="RPV204" s="78"/>
      <c r="RPW204" s="78"/>
      <c r="RPX204" s="78"/>
      <c r="RPY204" s="78"/>
      <c r="RPZ204" s="78"/>
      <c r="RQA204" s="78"/>
      <c r="RQB204" s="78"/>
      <c r="RQC204" s="78"/>
      <c r="RQD204" s="78"/>
      <c r="RQE204" s="78"/>
      <c r="RQF204" s="78"/>
      <c r="RQG204" s="78"/>
      <c r="RQH204" s="78"/>
      <c r="RQI204" s="78"/>
      <c r="RQJ204" s="78"/>
      <c r="RQK204" s="78"/>
      <c r="RQL204" s="78"/>
      <c r="RQM204" s="78"/>
      <c r="RQN204" s="78"/>
      <c r="RQO204" s="78"/>
      <c r="RQP204" s="78"/>
      <c r="RQQ204" s="78"/>
      <c r="RQR204" s="78"/>
      <c r="RQS204" s="78"/>
      <c r="RQT204" s="78"/>
      <c r="RQU204" s="78"/>
      <c r="RQV204" s="78"/>
      <c r="RQW204" s="78"/>
      <c r="RQX204" s="78"/>
      <c r="RQY204" s="78"/>
      <c r="RQZ204" s="78"/>
      <c r="RRA204" s="78"/>
      <c r="RRB204" s="78"/>
      <c r="RRC204" s="78"/>
      <c r="RRD204" s="78"/>
      <c r="RRE204" s="78"/>
      <c r="RRF204" s="78"/>
      <c r="RRG204" s="78"/>
      <c r="RRH204" s="78"/>
      <c r="RRI204" s="78"/>
      <c r="RRJ204" s="78"/>
      <c r="RRK204" s="78"/>
      <c r="RRL204" s="78"/>
      <c r="RRM204" s="78"/>
      <c r="RRN204" s="78"/>
      <c r="RRO204" s="78"/>
      <c r="RRP204" s="78"/>
      <c r="RRQ204" s="78"/>
      <c r="RRR204" s="78"/>
      <c r="RRS204" s="78"/>
      <c r="RRT204" s="78"/>
      <c r="RRU204" s="78"/>
      <c r="RRV204" s="78"/>
      <c r="RRW204" s="78"/>
      <c r="RRX204" s="78"/>
      <c r="RRY204" s="78"/>
      <c r="RRZ204" s="78"/>
      <c r="RSA204" s="78"/>
      <c r="RSB204" s="78"/>
      <c r="RSC204" s="78"/>
      <c r="RSD204" s="78"/>
      <c r="RSE204" s="78"/>
      <c r="RSF204" s="78"/>
      <c r="RSG204" s="78"/>
      <c r="RSH204" s="78"/>
      <c r="RSI204" s="78"/>
      <c r="RSJ204" s="78"/>
      <c r="RSK204" s="78"/>
      <c r="RSL204" s="78"/>
      <c r="RSM204" s="78"/>
      <c r="RSN204" s="78"/>
      <c r="RSO204" s="78"/>
      <c r="RSP204" s="78"/>
      <c r="RSQ204" s="78"/>
      <c r="RSR204" s="78"/>
      <c r="RSS204" s="78"/>
      <c r="RST204" s="78"/>
      <c r="RSU204" s="78"/>
      <c r="RSV204" s="78"/>
      <c r="RSW204" s="78"/>
      <c r="RSX204" s="78"/>
      <c r="RSY204" s="78"/>
      <c r="RSZ204" s="78"/>
      <c r="RTA204" s="78"/>
      <c r="RTB204" s="78"/>
      <c r="RTC204" s="78"/>
      <c r="RTD204" s="78"/>
      <c r="RTE204" s="78"/>
      <c r="RTF204" s="78"/>
      <c r="RTG204" s="78"/>
      <c r="RTH204" s="78"/>
      <c r="RTI204" s="78"/>
      <c r="RTJ204" s="78"/>
      <c r="RTK204" s="78"/>
      <c r="RTL204" s="78"/>
      <c r="RTM204" s="78"/>
      <c r="RTN204" s="78"/>
      <c r="RTO204" s="78"/>
      <c r="RTP204" s="78"/>
      <c r="RTQ204" s="78"/>
      <c r="RTR204" s="78"/>
      <c r="RTS204" s="78"/>
      <c r="RTT204" s="78"/>
      <c r="RTU204" s="78"/>
      <c r="RTV204" s="78"/>
      <c r="RTW204" s="78"/>
      <c r="RTX204" s="78"/>
      <c r="RTY204" s="78"/>
      <c r="RTZ204" s="78"/>
      <c r="RUA204" s="78"/>
      <c r="RUB204" s="78"/>
      <c r="RUC204" s="78"/>
      <c r="RUD204" s="78"/>
      <c r="RUE204" s="78"/>
      <c r="RUF204" s="78"/>
      <c r="RUG204" s="78"/>
      <c r="RUH204" s="78"/>
      <c r="RUI204" s="78"/>
      <c r="RUJ204" s="78"/>
      <c r="RUK204" s="78"/>
      <c r="RUL204" s="78"/>
      <c r="RUM204" s="78"/>
      <c r="RUN204" s="78"/>
      <c r="RUO204" s="78"/>
      <c r="RUP204" s="78"/>
      <c r="RUQ204" s="78"/>
      <c r="RUR204" s="78"/>
      <c r="RUS204" s="78"/>
      <c r="RUT204" s="78"/>
      <c r="RUU204" s="78"/>
      <c r="RUV204" s="78"/>
      <c r="RUW204" s="78"/>
      <c r="RUX204" s="78"/>
      <c r="RUY204" s="78"/>
      <c r="RUZ204" s="78"/>
      <c r="RVA204" s="78"/>
      <c r="RVB204" s="78"/>
      <c r="RVC204" s="78"/>
      <c r="RVD204" s="78"/>
      <c r="RVE204" s="78"/>
      <c r="RVF204" s="78"/>
      <c r="RVG204" s="78"/>
      <c r="RVH204" s="78"/>
      <c r="RVI204" s="78"/>
      <c r="RVJ204" s="78"/>
      <c r="RVK204" s="78"/>
      <c r="RVL204" s="78"/>
      <c r="RVM204" s="78"/>
      <c r="RVN204" s="78"/>
      <c r="RVO204" s="78"/>
      <c r="RVP204" s="78"/>
      <c r="RVQ204" s="78"/>
      <c r="RVR204" s="78"/>
      <c r="RVS204" s="78"/>
      <c r="RVT204" s="78"/>
      <c r="RVU204" s="78"/>
      <c r="RVV204" s="78"/>
      <c r="RVW204" s="78"/>
      <c r="RVX204" s="78"/>
      <c r="RVY204" s="78"/>
      <c r="RVZ204" s="78"/>
      <c r="RWA204" s="78"/>
      <c r="RWB204" s="78"/>
      <c r="RWC204" s="78"/>
      <c r="RWD204" s="78"/>
      <c r="RWE204" s="78"/>
      <c r="RWF204" s="78"/>
      <c r="RWG204" s="78"/>
      <c r="RWH204" s="78"/>
      <c r="RWI204" s="78"/>
      <c r="RWJ204" s="78"/>
      <c r="RWK204" s="78"/>
      <c r="RWL204" s="78"/>
      <c r="RWM204" s="78"/>
      <c r="RWN204" s="78"/>
      <c r="RWO204" s="78"/>
      <c r="RWP204" s="78"/>
      <c r="RWQ204" s="78"/>
      <c r="RWR204" s="78"/>
      <c r="RWS204" s="78"/>
      <c r="RWT204" s="78"/>
      <c r="RWU204" s="78"/>
      <c r="RWV204" s="78"/>
      <c r="RWW204" s="78"/>
      <c r="RWX204" s="78"/>
      <c r="RWY204" s="78"/>
      <c r="RWZ204" s="78"/>
      <c r="RXA204" s="78"/>
      <c r="RXB204" s="78"/>
      <c r="RXC204" s="78"/>
      <c r="RXD204" s="78"/>
      <c r="RXE204" s="78"/>
      <c r="RXF204" s="78"/>
      <c r="RXG204" s="78"/>
      <c r="RXH204" s="78"/>
      <c r="RXI204" s="78"/>
      <c r="RXJ204" s="78"/>
      <c r="RXK204" s="78"/>
      <c r="RXL204" s="78"/>
      <c r="RXM204" s="78"/>
      <c r="RXN204" s="78"/>
      <c r="RXO204" s="78"/>
      <c r="RXP204" s="78"/>
      <c r="RXQ204" s="78"/>
      <c r="RXR204" s="78"/>
      <c r="RXS204" s="78"/>
      <c r="RXT204" s="78"/>
      <c r="RXU204" s="78"/>
      <c r="RXV204" s="78"/>
      <c r="RXW204" s="78"/>
      <c r="RXX204" s="78"/>
      <c r="RXY204" s="78"/>
      <c r="RXZ204" s="78"/>
      <c r="RYA204" s="78"/>
      <c r="RYB204" s="78"/>
      <c r="RYC204" s="78"/>
      <c r="RYD204" s="78"/>
      <c r="RYE204" s="78"/>
      <c r="RYF204" s="78"/>
      <c r="RYG204" s="78"/>
      <c r="RYH204" s="78"/>
      <c r="RYI204" s="78"/>
      <c r="RYJ204" s="78"/>
      <c r="RYK204" s="78"/>
      <c r="RYL204" s="78"/>
      <c r="RYM204" s="78"/>
      <c r="RYN204" s="78"/>
      <c r="RYO204" s="78"/>
      <c r="RYP204" s="78"/>
      <c r="RYQ204" s="78"/>
      <c r="RYR204" s="78"/>
      <c r="RYS204" s="78"/>
      <c r="RYT204" s="78"/>
      <c r="RYU204" s="78"/>
      <c r="RYV204" s="78"/>
      <c r="RYW204" s="78"/>
      <c r="RYX204" s="78"/>
      <c r="RYY204" s="78"/>
      <c r="RYZ204" s="78"/>
      <c r="RZA204" s="78"/>
      <c r="RZB204" s="78"/>
      <c r="RZC204" s="78"/>
      <c r="RZD204" s="78"/>
      <c r="RZE204" s="78"/>
      <c r="RZF204" s="78"/>
      <c r="RZG204" s="78"/>
      <c r="RZH204" s="78"/>
      <c r="RZI204" s="78"/>
      <c r="RZJ204" s="78"/>
      <c r="RZK204" s="78"/>
      <c r="RZL204" s="78"/>
      <c r="RZM204" s="78"/>
      <c r="RZN204" s="78"/>
      <c r="RZO204" s="78"/>
      <c r="RZP204" s="78"/>
      <c r="RZQ204" s="78"/>
      <c r="RZR204" s="78"/>
      <c r="RZS204" s="78"/>
      <c r="RZT204" s="78"/>
      <c r="RZU204" s="78"/>
      <c r="RZV204" s="78"/>
      <c r="RZW204" s="78"/>
      <c r="RZX204" s="78"/>
      <c r="RZY204" s="78"/>
      <c r="RZZ204" s="78"/>
      <c r="SAA204" s="78"/>
      <c r="SAB204" s="78"/>
      <c r="SAC204" s="78"/>
      <c r="SAD204" s="78"/>
      <c r="SAE204" s="78"/>
      <c r="SAF204" s="78"/>
      <c r="SAG204" s="78"/>
      <c r="SAH204" s="78"/>
      <c r="SAI204" s="78"/>
      <c r="SAJ204" s="78"/>
      <c r="SAK204" s="78"/>
      <c r="SAL204" s="78"/>
      <c r="SAM204" s="78"/>
      <c r="SAN204" s="78"/>
      <c r="SAO204" s="78"/>
      <c r="SAP204" s="78"/>
      <c r="SAQ204" s="78"/>
      <c r="SAR204" s="78"/>
      <c r="SAS204" s="78"/>
      <c r="SAT204" s="78"/>
      <c r="SAU204" s="78"/>
      <c r="SAV204" s="78"/>
      <c r="SAW204" s="78"/>
      <c r="SAX204" s="78"/>
      <c r="SAY204" s="78"/>
      <c r="SAZ204" s="78"/>
      <c r="SBA204" s="78"/>
      <c r="SBB204" s="78"/>
      <c r="SBC204" s="78"/>
      <c r="SBD204" s="78"/>
      <c r="SBE204" s="78"/>
      <c r="SBF204" s="78"/>
      <c r="SBG204" s="78"/>
      <c r="SBH204" s="78"/>
      <c r="SBI204" s="78"/>
      <c r="SBJ204" s="78"/>
      <c r="SBK204" s="78"/>
      <c r="SBL204" s="78"/>
      <c r="SBM204" s="78"/>
      <c r="SBN204" s="78"/>
      <c r="SBO204" s="78"/>
      <c r="SBP204" s="78"/>
      <c r="SBQ204" s="78"/>
      <c r="SBR204" s="78"/>
      <c r="SBS204" s="78"/>
      <c r="SBT204" s="78"/>
      <c r="SBU204" s="78"/>
      <c r="SBV204" s="78"/>
      <c r="SBW204" s="78"/>
      <c r="SBX204" s="78"/>
      <c r="SBY204" s="78"/>
      <c r="SBZ204" s="78"/>
      <c r="SCA204" s="78"/>
      <c r="SCB204" s="78"/>
      <c r="SCC204" s="78"/>
      <c r="SCD204" s="78"/>
      <c r="SCE204" s="78"/>
      <c r="SCF204" s="78"/>
      <c r="SCG204" s="78"/>
      <c r="SCH204" s="78"/>
      <c r="SCI204" s="78"/>
      <c r="SCJ204" s="78"/>
      <c r="SCK204" s="78"/>
      <c r="SCL204" s="78"/>
      <c r="SCM204" s="78"/>
      <c r="SCN204" s="78"/>
      <c r="SCO204" s="78"/>
      <c r="SCP204" s="78"/>
      <c r="SCQ204" s="78"/>
      <c r="SCR204" s="78"/>
      <c r="SCS204" s="78"/>
      <c r="SCT204" s="78"/>
      <c r="SCU204" s="78"/>
      <c r="SCV204" s="78"/>
      <c r="SCW204" s="78"/>
      <c r="SCX204" s="78"/>
      <c r="SCY204" s="78"/>
      <c r="SCZ204" s="78"/>
      <c r="SDA204" s="78"/>
      <c r="SDB204" s="78"/>
      <c r="SDC204" s="78"/>
      <c r="SDD204" s="78"/>
      <c r="SDE204" s="78"/>
      <c r="SDF204" s="78"/>
      <c r="SDG204" s="78"/>
      <c r="SDH204" s="78"/>
      <c r="SDI204" s="78"/>
      <c r="SDJ204" s="78"/>
      <c r="SDK204" s="78"/>
      <c r="SDL204" s="78"/>
      <c r="SDM204" s="78"/>
      <c r="SDN204" s="78"/>
      <c r="SDO204" s="78"/>
      <c r="SDP204" s="78"/>
      <c r="SDQ204" s="78"/>
      <c r="SDR204" s="78"/>
      <c r="SDS204" s="78"/>
      <c r="SDT204" s="78"/>
      <c r="SDU204" s="78"/>
      <c r="SDV204" s="78"/>
      <c r="SDW204" s="78"/>
      <c r="SDX204" s="78"/>
      <c r="SDY204" s="78"/>
      <c r="SDZ204" s="78"/>
      <c r="SEA204" s="78"/>
      <c r="SEB204" s="78"/>
      <c r="SEC204" s="78"/>
      <c r="SED204" s="78"/>
      <c r="SEE204" s="78"/>
      <c r="SEF204" s="78"/>
      <c r="SEG204" s="78"/>
      <c r="SEH204" s="78"/>
      <c r="SEI204" s="78"/>
      <c r="SEJ204" s="78"/>
      <c r="SEK204" s="78"/>
      <c r="SEL204" s="78"/>
      <c r="SEM204" s="78"/>
      <c r="SEN204" s="78"/>
      <c r="SEO204" s="78"/>
      <c r="SEP204" s="78"/>
      <c r="SEQ204" s="78"/>
      <c r="SER204" s="78"/>
      <c r="SES204" s="78"/>
      <c r="SET204" s="78"/>
      <c r="SEU204" s="78"/>
      <c r="SEV204" s="78"/>
      <c r="SEW204" s="78"/>
      <c r="SEX204" s="78"/>
      <c r="SEY204" s="78"/>
      <c r="SEZ204" s="78"/>
      <c r="SFA204" s="78"/>
      <c r="SFB204" s="78"/>
      <c r="SFC204" s="78"/>
      <c r="SFD204" s="78"/>
      <c r="SFE204" s="78"/>
      <c r="SFF204" s="78"/>
      <c r="SFG204" s="78"/>
      <c r="SFH204" s="78"/>
      <c r="SFI204" s="78"/>
      <c r="SFJ204" s="78"/>
      <c r="SFK204" s="78"/>
      <c r="SFL204" s="78"/>
      <c r="SFM204" s="78"/>
      <c r="SFN204" s="78"/>
      <c r="SFO204" s="78"/>
      <c r="SFP204" s="78"/>
      <c r="SFQ204" s="78"/>
      <c r="SFR204" s="78"/>
      <c r="SFS204" s="78"/>
      <c r="SFT204" s="78"/>
      <c r="SFU204" s="78"/>
      <c r="SFV204" s="78"/>
      <c r="SFW204" s="78"/>
      <c r="SFX204" s="78"/>
      <c r="SFY204" s="78"/>
      <c r="SFZ204" s="78"/>
      <c r="SGA204" s="78"/>
      <c r="SGB204" s="78"/>
      <c r="SGC204" s="78"/>
      <c r="SGD204" s="78"/>
      <c r="SGE204" s="78"/>
      <c r="SGF204" s="78"/>
      <c r="SGG204" s="78"/>
      <c r="SGH204" s="78"/>
      <c r="SGI204" s="78"/>
      <c r="SGJ204" s="78"/>
      <c r="SGK204" s="78"/>
      <c r="SGL204" s="78"/>
      <c r="SGM204" s="78"/>
      <c r="SGN204" s="78"/>
      <c r="SGO204" s="78"/>
      <c r="SGP204" s="78"/>
      <c r="SGQ204" s="78"/>
      <c r="SGR204" s="78"/>
      <c r="SGS204" s="78"/>
      <c r="SGT204" s="78"/>
      <c r="SGU204" s="78"/>
      <c r="SGV204" s="78"/>
      <c r="SGW204" s="78"/>
      <c r="SGX204" s="78"/>
      <c r="SGY204" s="78"/>
      <c r="SGZ204" s="78"/>
      <c r="SHA204" s="78"/>
      <c r="SHB204" s="78"/>
      <c r="SHC204" s="78"/>
      <c r="SHD204" s="78"/>
      <c r="SHE204" s="78"/>
      <c r="SHF204" s="78"/>
      <c r="SHG204" s="78"/>
      <c r="SHH204" s="78"/>
      <c r="SHI204" s="78"/>
      <c r="SHJ204" s="78"/>
      <c r="SHK204" s="78"/>
      <c r="SHL204" s="78"/>
      <c r="SHM204" s="78"/>
      <c r="SHN204" s="78"/>
      <c r="SHO204" s="78"/>
      <c r="SHP204" s="78"/>
      <c r="SHQ204" s="78"/>
      <c r="SHR204" s="78"/>
      <c r="SHS204" s="78"/>
      <c r="SHT204" s="78"/>
      <c r="SHU204" s="78"/>
      <c r="SHV204" s="78"/>
      <c r="SHW204" s="78"/>
      <c r="SHX204" s="78"/>
      <c r="SHY204" s="78"/>
      <c r="SHZ204" s="78"/>
      <c r="SIA204" s="78"/>
      <c r="SIB204" s="78"/>
      <c r="SIC204" s="78"/>
      <c r="SID204" s="78"/>
      <c r="SIE204" s="78"/>
      <c r="SIF204" s="78"/>
      <c r="SIG204" s="78"/>
      <c r="SIH204" s="78"/>
      <c r="SII204" s="78"/>
      <c r="SIJ204" s="78"/>
      <c r="SIK204" s="78"/>
      <c r="SIL204" s="78"/>
      <c r="SIM204" s="78"/>
      <c r="SIN204" s="78"/>
      <c r="SIO204" s="78"/>
      <c r="SIP204" s="78"/>
      <c r="SIQ204" s="78"/>
      <c r="SIR204" s="78"/>
      <c r="SIS204" s="78"/>
      <c r="SIT204" s="78"/>
      <c r="SIU204" s="78"/>
      <c r="SIV204" s="78"/>
      <c r="SIW204" s="78"/>
      <c r="SIX204" s="78"/>
      <c r="SIY204" s="78"/>
      <c r="SIZ204" s="78"/>
      <c r="SJA204" s="78"/>
      <c r="SJB204" s="78"/>
      <c r="SJC204" s="78"/>
      <c r="SJD204" s="78"/>
      <c r="SJE204" s="78"/>
      <c r="SJF204" s="78"/>
      <c r="SJG204" s="78"/>
      <c r="SJH204" s="78"/>
      <c r="SJI204" s="78"/>
      <c r="SJJ204" s="78"/>
      <c r="SJK204" s="78"/>
      <c r="SJL204" s="78"/>
      <c r="SJM204" s="78"/>
      <c r="SJN204" s="78"/>
      <c r="SJO204" s="78"/>
      <c r="SJP204" s="78"/>
      <c r="SJQ204" s="78"/>
      <c r="SJR204" s="78"/>
      <c r="SJS204" s="78"/>
      <c r="SJT204" s="78"/>
      <c r="SJU204" s="78"/>
      <c r="SJV204" s="78"/>
      <c r="SJW204" s="78"/>
      <c r="SJX204" s="78"/>
      <c r="SJY204" s="78"/>
      <c r="SJZ204" s="78"/>
      <c r="SKA204" s="78"/>
      <c r="SKB204" s="78"/>
      <c r="SKC204" s="78"/>
      <c r="SKD204" s="78"/>
      <c r="SKE204" s="78"/>
      <c r="SKF204" s="78"/>
      <c r="SKG204" s="78"/>
      <c r="SKH204" s="78"/>
      <c r="SKI204" s="78"/>
      <c r="SKJ204" s="78"/>
      <c r="SKK204" s="78"/>
      <c r="SKL204" s="78"/>
      <c r="SKM204" s="78"/>
      <c r="SKN204" s="78"/>
      <c r="SKO204" s="78"/>
      <c r="SKP204" s="78"/>
      <c r="SKQ204" s="78"/>
      <c r="SKR204" s="78"/>
      <c r="SKS204" s="78"/>
      <c r="SKT204" s="78"/>
      <c r="SKU204" s="78"/>
      <c r="SKV204" s="78"/>
      <c r="SKW204" s="78"/>
      <c r="SKX204" s="78"/>
      <c r="SKY204" s="78"/>
      <c r="SKZ204" s="78"/>
      <c r="SLA204" s="78"/>
      <c r="SLB204" s="78"/>
      <c r="SLC204" s="78"/>
      <c r="SLD204" s="78"/>
      <c r="SLE204" s="78"/>
      <c r="SLF204" s="78"/>
      <c r="SLG204" s="78"/>
      <c r="SLH204" s="78"/>
      <c r="SLI204" s="78"/>
      <c r="SLJ204" s="78"/>
      <c r="SLK204" s="78"/>
      <c r="SLL204" s="78"/>
      <c r="SLM204" s="78"/>
      <c r="SLN204" s="78"/>
      <c r="SLO204" s="78"/>
      <c r="SLP204" s="78"/>
      <c r="SLQ204" s="78"/>
      <c r="SLR204" s="78"/>
      <c r="SLS204" s="78"/>
      <c r="SLT204" s="78"/>
      <c r="SLU204" s="78"/>
      <c r="SLV204" s="78"/>
      <c r="SLW204" s="78"/>
      <c r="SLX204" s="78"/>
      <c r="SLY204" s="78"/>
      <c r="SLZ204" s="78"/>
      <c r="SMA204" s="78"/>
      <c r="SMB204" s="78"/>
      <c r="SMC204" s="78"/>
      <c r="SMD204" s="78"/>
      <c r="SME204" s="78"/>
      <c r="SMF204" s="78"/>
      <c r="SMG204" s="78"/>
      <c r="SMH204" s="78"/>
      <c r="SMI204" s="78"/>
      <c r="SMJ204" s="78"/>
      <c r="SMK204" s="78"/>
      <c r="SML204" s="78"/>
      <c r="SMM204" s="78"/>
      <c r="SMN204" s="78"/>
      <c r="SMO204" s="78"/>
      <c r="SMP204" s="78"/>
      <c r="SMQ204" s="78"/>
      <c r="SMR204" s="78"/>
      <c r="SMS204" s="78"/>
      <c r="SMT204" s="78"/>
      <c r="SMU204" s="78"/>
      <c r="SMV204" s="78"/>
      <c r="SMW204" s="78"/>
      <c r="SMX204" s="78"/>
      <c r="SMY204" s="78"/>
      <c r="SMZ204" s="78"/>
      <c r="SNA204" s="78"/>
      <c r="SNB204" s="78"/>
      <c r="SNC204" s="78"/>
      <c r="SND204" s="78"/>
      <c r="SNE204" s="78"/>
      <c r="SNF204" s="78"/>
      <c r="SNG204" s="78"/>
      <c r="SNH204" s="78"/>
      <c r="SNI204" s="78"/>
      <c r="SNJ204" s="78"/>
      <c r="SNK204" s="78"/>
      <c r="SNL204" s="78"/>
      <c r="SNM204" s="78"/>
      <c r="SNN204" s="78"/>
      <c r="SNO204" s="78"/>
      <c r="SNP204" s="78"/>
      <c r="SNQ204" s="78"/>
      <c r="SNR204" s="78"/>
      <c r="SNS204" s="78"/>
      <c r="SNT204" s="78"/>
      <c r="SNU204" s="78"/>
      <c r="SNV204" s="78"/>
      <c r="SNW204" s="78"/>
      <c r="SNX204" s="78"/>
      <c r="SNY204" s="78"/>
      <c r="SNZ204" s="78"/>
      <c r="SOA204" s="78"/>
      <c r="SOB204" s="78"/>
      <c r="SOC204" s="78"/>
      <c r="SOD204" s="78"/>
      <c r="SOE204" s="78"/>
      <c r="SOF204" s="78"/>
      <c r="SOG204" s="78"/>
      <c r="SOH204" s="78"/>
      <c r="SOI204" s="78"/>
      <c r="SOJ204" s="78"/>
      <c r="SOK204" s="78"/>
      <c r="SOL204" s="78"/>
      <c r="SOM204" s="78"/>
      <c r="SON204" s="78"/>
      <c r="SOO204" s="78"/>
      <c r="SOP204" s="78"/>
      <c r="SOQ204" s="78"/>
      <c r="SOR204" s="78"/>
      <c r="SOS204" s="78"/>
      <c r="SOT204" s="78"/>
      <c r="SOU204" s="78"/>
      <c r="SOV204" s="78"/>
      <c r="SOW204" s="78"/>
      <c r="SOX204" s="78"/>
      <c r="SOY204" s="78"/>
      <c r="SOZ204" s="78"/>
      <c r="SPA204" s="78"/>
      <c r="SPB204" s="78"/>
      <c r="SPC204" s="78"/>
      <c r="SPD204" s="78"/>
      <c r="SPE204" s="78"/>
      <c r="SPF204" s="78"/>
      <c r="SPG204" s="78"/>
      <c r="SPH204" s="78"/>
      <c r="SPI204" s="78"/>
      <c r="SPJ204" s="78"/>
      <c r="SPK204" s="78"/>
      <c r="SPL204" s="78"/>
      <c r="SPM204" s="78"/>
      <c r="SPN204" s="78"/>
      <c r="SPO204" s="78"/>
      <c r="SPP204" s="78"/>
      <c r="SPQ204" s="78"/>
      <c r="SPR204" s="78"/>
      <c r="SPS204" s="78"/>
      <c r="SPT204" s="78"/>
      <c r="SPU204" s="78"/>
      <c r="SPV204" s="78"/>
      <c r="SPW204" s="78"/>
      <c r="SPX204" s="78"/>
      <c r="SPY204" s="78"/>
      <c r="SPZ204" s="78"/>
      <c r="SQA204" s="78"/>
      <c r="SQB204" s="78"/>
      <c r="SQC204" s="78"/>
      <c r="SQD204" s="78"/>
      <c r="SQE204" s="78"/>
      <c r="SQF204" s="78"/>
      <c r="SQG204" s="78"/>
      <c r="SQH204" s="78"/>
      <c r="SQI204" s="78"/>
      <c r="SQJ204" s="78"/>
      <c r="SQK204" s="78"/>
      <c r="SQL204" s="78"/>
      <c r="SQM204" s="78"/>
      <c r="SQN204" s="78"/>
      <c r="SQO204" s="78"/>
      <c r="SQP204" s="78"/>
      <c r="SQQ204" s="78"/>
      <c r="SQR204" s="78"/>
      <c r="SQS204" s="78"/>
      <c r="SQT204" s="78"/>
      <c r="SQU204" s="78"/>
      <c r="SQV204" s="78"/>
      <c r="SQW204" s="78"/>
      <c r="SQX204" s="78"/>
      <c r="SQY204" s="78"/>
      <c r="SQZ204" s="78"/>
      <c r="SRA204" s="78"/>
      <c r="SRB204" s="78"/>
      <c r="SRC204" s="78"/>
      <c r="SRD204" s="78"/>
      <c r="SRE204" s="78"/>
      <c r="SRF204" s="78"/>
      <c r="SRG204" s="78"/>
      <c r="SRH204" s="78"/>
      <c r="SRI204" s="78"/>
      <c r="SRJ204" s="78"/>
      <c r="SRK204" s="78"/>
      <c r="SRL204" s="78"/>
      <c r="SRM204" s="78"/>
      <c r="SRN204" s="78"/>
      <c r="SRO204" s="78"/>
      <c r="SRP204" s="78"/>
      <c r="SRQ204" s="78"/>
      <c r="SRR204" s="78"/>
      <c r="SRS204" s="78"/>
      <c r="SRT204" s="78"/>
      <c r="SRU204" s="78"/>
      <c r="SRV204" s="78"/>
      <c r="SRW204" s="78"/>
      <c r="SRX204" s="78"/>
      <c r="SRY204" s="78"/>
      <c r="SRZ204" s="78"/>
      <c r="SSA204" s="78"/>
      <c r="SSB204" s="78"/>
      <c r="SSC204" s="78"/>
      <c r="SSD204" s="78"/>
      <c r="SSE204" s="78"/>
      <c r="SSF204" s="78"/>
      <c r="SSG204" s="78"/>
      <c r="SSH204" s="78"/>
      <c r="SSI204" s="78"/>
      <c r="SSJ204" s="78"/>
      <c r="SSK204" s="78"/>
      <c r="SSL204" s="78"/>
      <c r="SSM204" s="78"/>
      <c r="SSN204" s="78"/>
      <c r="SSO204" s="78"/>
      <c r="SSP204" s="78"/>
      <c r="SSQ204" s="78"/>
      <c r="SSR204" s="78"/>
      <c r="SSS204" s="78"/>
      <c r="SST204" s="78"/>
      <c r="SSU204" s="78"/>
      <c r="SSV204" s="78"/>
      <c r="SSW204" s="78"/>
      <c r="SSX204" s="78"/>
      <c r="SSY204" s="78"/>
      <c r="SSZ204" s="78"/>
      <c r="STA204" s="78"/>
      <c r="STB204" s="78"/>
      <c r="STC204" s="78"/>
      <c r="STD204" s="78"/>
      <c r="STE204" s="78"/>
      <c r="STF204" s="78"/>
      <c r="STG204" s="78"/>
      <c r="STH204" s="78"/>
      <c r="STI204" s="78"/>
      <c r="STJ204" s="78"/>
      <c r="STK204" s="78"/>
      <c r="STL204" s="78"/>
      <c r="STM204" s="78"/>
      <c r="STN204" s="78"/>
      <c r="STO204" s="78"/>
      <c r="STP204" s="78"/>
      <c r="STQ204" s="78"/>
      <c r="STR204" s="78"/>
      <c r="STS204" s="78"/>
      <c r="STT204" s="78"/>
      <c r="STU204" s="78"/>
      <c r="STV204" s="78"/>
      <c r="STW204" s="78"/>
      <c r="STX204" s="78"/>
      <c r="STY204" s="78"/>
      <c r="STZ204" s="78"/>
      <c r="SUA204" s="78"/>
      <c r="SUB204" s="78"/>
      <c r="SUC204" s="78"/>
      <c r="SUD204" s="78"/>
      <c r="SUE204" s="78"/>
      <c r="SUF204" s="78"/>
      <c r="SUG204" s="78"/>
      <c r="SUH204" s="78"/>
      <c r="SUI204" s="78"/>
      <c r="SUJ204" s="78"/>
      <c r="SUK204" s="78"/>
      <c r="SUL204" s="78"/>
      <c r="SUM204" s="78"/>
      <c r="SUN204" s="78"/>
      <c r="SUO204" s="78"/>
      <c r="SUP204" s="78"/>
      <c r="SUQ204" s="78"/>
      <c r="SUR204" s="78"/>
      <c r="SUS204" s="78"/>
      <c r="SUT204" s="78"/>
      <c r="SUU204" s="78"/>
      <c r="SUV204" s="78"/>
      <c r="SUW204" s="78"/>
      <c r="SUX204" s="78"/>
      <c r="SUY204" s="78"/>
      <c r="SUZ204" s="78"/>
      <c r="SVA204" s="78"/>
      <c r="SVB204" s="78"/>
      <c r="SVC204" s="78"/>
      <c r="SVD204" s="78"/>
      <c r="SVE204" s="78"/>
      <c r="SVF204" s="78"/>
      <c r="SVG204" s="78"/>
      <c r="SVH204" s="78"/>
      <c r="SVI204" s="78"/>
      <c r="SVJ204" s="78"/>
      <c r="SVK204" s="78"/>
      <c r="SVL204" s="78"/>
      <c r="SVM204" s="78"/>
      <c r="SVN204" s="78"/>
      <c r="SVO204" s="78"/>
      <c r="SVP204" s="78"/>
      <c r="SVQ204" s="78"/>
      <c r="SVR204" s="78"/>
      <c r="SVS204" s="78"/>
      <c r="SVT204" s="78"/>
      <c r="SVU204" s="78"/>
      <c r="SVV204" s="78"/>
      <c r="SVW204" s="78"/>
      <c r="SVX204" s="78"/>
      <c r="SVY204" s="78"/>
      <c r="SVZ204" s="78"/>
      <c r="SWA204" s="78"/>
      <c r="SWB204" s="78"/>
      <c r="SWC204" s="78"/>
      <c r="SWD204" s="78"/>
      <c r="SWE204" s="78"/>
      <c r="SWF204" s="78"/>
      <c r="SWG204" s="78"/>
      <c r="SWH204" s="78"/>
      <c r="SWI204" s="78"/>
      <c r="SWJ204" s="78"/>
      <c r="SWK204" s="78"/>
      <c r="SWL204" s="78"/>
      <c r="SWM204" s="78"/>
      <c r="SWN204" s="78"/>
      <c r="SWO204" s="78"/>
      <c r="SWP204" s="78"/>
      <c r="SWQ204" s="78"/>
      <c r="SWR204" s="78"/>
      <c r="SWS204" s="78"/>
      <c r="SWT204" s="78"/>
      <c r="SWU204" s="78"/>
      <c r="SWV204" s="78"/>
      <c r="SWW204" s="78"/>
      <c r="SWX204" s="78"/>
      <c r="SWY204" s="78"/>
      <c r="SWZ204" s="78"/>
      <c r="SXA204" s="78"/>
      <c r="SXB204" s="78"/>
      <c r="SXC204" s="78"/>
      <c r="SXD204" s="78"/>
      <c r="SXE204" s="78"/>
      <c r="SXF204" s="78"/>
      <c r="SXG204" s="78"/>
      <c r="SXH204" s="78"/>
      <c r="SXI204" s="78"/>
      <c r="SXJ204" s="78"/>
      <c r="SXK204" s="78"/>
      <c r="SXL204" s="78"/>
      <c r="SXM204" s="78"/>
      <c r="SXN204" s="78"/>
      <c r="SXO204" s="78"/>
      <c r="SXP204" s="78"/>
      <c r="SXQ204" s="78"/>
      <c r="SXR204" s="78"/>
      <c r="SXS204" s="78"/>
      <c r="SXT204" s="78"/>
      <c r="SXU204" s="78"/>
      <c r="SXV204" s="78"/>
      <c r="SXW204" s="78"/>
      <c r="SXX204" s="78"/>
      <c r="SXY204" s="78"/>
      <c r="SXZ204" s="78"/>
      <c r="SYA204" s="78"/>
      <c r="SYB204" s="78"/>
      <c r="SYC204" s="78"/>
      <c r="SYD204" s="78"/>
      <c r="SYE204" s="78"/>
      <c r="SYF204" s="78"/>
      <c r="SYG204" s="78"/>
      <c r="SYH204" s="78"/>
      <c r="SYI204" s="78"/>
      <c r="SYJ204" s="78"/>
      <c r="SYK204" s="78"/>
      <c r="SYL204" s="78"/>
      <c r="SYM204" s="78"/>
      <c r="SYN204" s="78"/>
      <c r="SYO204" s="78"/>
      <c r="SYP204" s="78"/>
      <c r="SYQ204" s="78"/>
      <c r="SYR204" s="78"/>
      <c r="SYS204" s="78"/>
      <c r="SYT204" s="78"/>
      <c r="SYU204" s="78"/>
      <c r="SYV204" s="78"/>
      <c r="SYW204" s="78"/>
      <c r="SYX204" s="78"/>
      <c r="SYY204" s="78"/>
      <c r="SYZ204" s="78"/>
      <c r="SZA204" s="78"/>
      <c r="SZB204" s="78"/>
      <c r="SZC204" s="78"/>
      <c r="SZD204" s="78"/>
      <c r="SZE204" s="78"/>
      <c r="SZF204" s="78"/>
      <c r="SZG204" s="78"/>
      <c r="SZH204" s="78"/>
      <c r="SZI204" s="78"/>
      <c r="SZJ204" s="78"/>
      <c r="SZK204" s="78"/>
      <c r="SZL204" s="78"/>
      <c r="SZM204" s="78"/>
      <c r="SZN204" s="78"/>
      <c r="SZO204" s="78"/>
      <c r="SZP204" s="78"/>
      <c r="SZQ204" s="78"/>
      <c r="SZR204" s="78"/>
      <c r="SZS204" s="78"/>
      <c r="SZT204" s="78"/>
      <c r="SZU204" s="78"/>
      <c r="SZV204" s="78"/>
      <c r="SZW204" s="78"/>
      <c r="SZX204" s="78"/>
      <c r="SZY204" s="78"/>
      <c r="SZZ204" s="78"/>
      <c r="TAA204" s="78"/>
      <c r="TAB204" s="78"/>
      <c r="TAC204" s="78"/>
      <c r="TAD204" s="78"/>
      <c r="TAE204" s="78"/>
      <c r="TAF204" s="78"/>
      <c r="TAG204" s="78"/>
      <c r="TAH204" s="78"/>
      <c r="TAI204" s="78"/>
      <c r="TAJ204" s="78"/>
      <c r="TAK204" s="78"/>
      <c r="TAL204" s="78"/>
      <c r="TAM204" s="78"/>
      <c r="TAN204" s="78"/>
      <c r="TAO204" s="78"/>
      <c r="TAP204" s="78"/>
      <c r="TAQ204" s="78"/>
      <c r="TAR204" s="78"/>
      <c r="TAS204" s="78"/>
      <c r="TAT204" s="78"/>
      <c r="TAU204" s="78"/>
      <c r="TAV204" s="78"/>
      <c r="TAW204" s="78"/>
      <c r="TAX204" s="78"/>
      <c r="TAY204" s="78"/>
      <c r="TAZ204" s="78"/>
      <c r="TBA204" s="78"/>
      <c r="TBB204" s="78"/>
      <c r="TBC204" s="78"/>
      <c r="TBD204" s="78"/>
      <c r="TBE204" s="78"/>
      <c r="TBF204" s="78"/>
      <c r="TBG204" s="78"/>
      <c r="TBH204" s="78"/>
      <c r="TBI204" s="78"/>
      <c r="TBJ204" s="78"/>
      <c r="TBK204" s="78"/>
      <c r="TBL204" s="78"/>
      <c r="TBM204" s="78"/>
      <c r="TBN204" s="78"/>
      <c r="TBO204" s="78"/>
      <c r="TBP204" s="78"/>
      <c r="TBQ204" s="78"/>
      <c r="TBR204" s="78"/>
      <c r="TBS204" s="78"/>
      <c r="TBT204" s="78"/>
      <c r="TBU204" s="78"/>
      <c r="TBV204" s="78"/>
      <c r="TBW204" s="78"/>
      <c r="TBX204" s="78"/>
      <c r="TBY204" s="78"/>
      <c r="TBZ204" s="78"/>
      <c r="TCA204" s="78"/>
      <c r="TCB204" s="78"/>
      <c r="TCC204" s="78"/>
      <c r="TCD204" s="78"/>
      <c r="TCE204" s="78"/>
      <c r="TCF204" s="78"/>
      <c r="TCG204" s="78"/>
      <c r="TCH204" s="78"/>
      <c r="TCI204" s="78"/>
      <c r="TCJ204" s="78"/>
      <c r="TCK204" s="78"/>
      <c r="TCL204" s="78"/>
      <c r="TCM204" s="78"/>
      <c r="TCN204" s="78"/>
      <c r="TCO204" s="78"/>
      <c r="TCP204" s="78"/>
      <c r="TCQ204" s="78"/>
      <c r="TCR204" s="78"/>
      <c r="TCS204" s="78"/>
      <c r="TCT204" s="78"/>
      <c r="TCU204" s="78"/>
      <c r="TCV204" s="78"/>
      <c r="TCW204" s="78"/>
      <c r="TCX204" s="78"/>
      <c r="TCY204" s="78"/>
      <c r="TCZ204" s="78"/>
      <c r="TDA204" s="78"/>
      <c r="TDB204" s="78"/>
      <c r="TDC204" s="78"/>
      <c r="TDD204" s="78"/>
      <c r="TDE204" s="78"/>
      <c r="TDF204" s="78"/>
      <c r="TDG204" s="78"/>
      <c r="TDH204" s="78"/>
      <c r="TDI204" s="78"/>
      <c r="TDJ204" s="78"/>
      <c r="TDK204" s="78"/>
      <c r="TDL204" s="78"/>
      <c r="TDM204" s="78"/>
      <c r="TDN204" s="78"/>
      <c r="TDO204" s="78"/>
      <c r="TDP204" s="78"/>
      <c r="TDQ204" s="78"/>
      <c r="TDR204" s="78"/>
      <c r="TDS204" s="78"/>
      <c r="TDT204" s="78"/>
      <c r="TDU204" s="78"/>
      <c r="TDV204" s="78"/>
      <c r="TDW204" s="78"/>
      <c r="TDX204" s="78"/>
      <c r="TDY204" s="78"/>
      <c r="TDZ204" s="78"/>
      <c r="TEA204" s="78"/>
      <c r="TEB204" s="78"/>
      <c r="TEC204" s="78"/>
      <c r="TED204" s="78"/>
      <c r="TEE204" s="78"/>
      <c r="TEF204" s="78"/>
      <c r="TEG204" s="78"/>
      <c r="TEH204" s="78"/>
      <c r="TEI204" s="78"/>
      <c r="TEJ204" s="78"/>
      <c r="TEK204" s="78"/>
      <c r="TEL204" s="78"/>
      <c r="TEM204" s="78"/>
      <c r="TEN204" s="78"/>
      <c r="TEO204" s="78"/>
      <c r="TEP204" s="78"/>
      <c r="TEQ204" s="78"/>
      <c r="TER204" s="78"/>
      <c r="TES204" s="78"/>
      <c r="TET204" s="78"/>
      <c r="TEU204" s="78"/>
      <c r="TEV204" s="78"/>
      <c r="TEW204" s="78"/>
      <c r="TEX204" s="78"/>
      <c r="TEY204" s="78"/>
      <c r="TEZ204" s="78"/>
      <c r="TFA204" s="78"/>
      <c r="TFB204" s="78"/>
      <c r="TFC204" s="78"/>
      <c r="TFD204" s="78"/>
      <c r="TFE204" s="78"/>
      <c r="TFF204" s="78"/>
      <c r="TFG204" s="78"/>
      <c r="TFH204" s="78"/>
      <c r="TFI204" s="78"/>
      <c r="TFJ204" s="78"/>
      <c r="TFK204" s="78"/>
      <c r="TFL204" s="78"/>
      <c r="TFM204" s="78"/>
      <c r="TFN204" s="78"/>
      <c r="TFO204" s="78"/>
      <c r="TFP204" s="78"/>
      <c r="TFQ204" s="78"/>
      <c r="TFR204" s="78"/>
      <c r="TFS204" s="78"/>
      <c r="TFT204" s="78"/>
      <c r="TFU204" s="78"/>
      <c r="TFV204" s="78"/>
      <c r="TFW204" s="78"/>
      <c r="TFX204" s="78"/>
      <c r="TFY204" s="78"/>
      <c r="TFZ204" s="78"/>
      <c r="TGA204" s="78"/>
      <c r="TGB204" s="78"/>
      <c r="TGC204" s="78"/>
      <c r="TGD204" s="78"/>
      <c r="TGE204" s="78"/>
      <c r="TGF204" s="78"/>
      <c r="TGG204" s="78"/>
      <c r="TGH204" s="78"/>
      <c r="TGI204" s="78"/>
      <c r="TGJ204" s="78"/>
      <c r="TGK204" s="78"/>
      <c r="TGL204" s="78"/>
      <c r="TGM204" s="78"/>
      <c r="TGN204" s="78"/>
      <c r="TGO204" s="78"/>
      <c r="TGP204" s="78"/>
      <c r="TGQ204" s="78"/>
      <c r="TGR204" s="78"/>
      <c r="TGS204" s="78"/>
      <c r="TGT204" s="78"/>
      <c r="TGU204" s="78"/>
      <c r="TGV204" s="78"/>
      <c r="TGW204" s="78"/>
      <c r="TGX204" s="78"/>
      <c r="TGY204" s="78"/>
      <c r="TGZ204" s="78"/>
      <c r="THA204" s="78"/>
      <c r="THB204" s="78"/>
      <c r="THC204" s="78"/>
      <c r="THD204" s="78"/>
      <c r="THE204" s="78"/>
      <c r="THF204" s="78"/>
      <c r="THG204" s="78"/>
      <c r="THH204" s="78"/>
      <c r="THI204" s="78"/>
      <c r="THJ204" s="78"/>
      <c r="THK204" s="78"/>
      <c r="THL204" s="78"/>
      <c r="THM204" s="78"/>
      <c r="THN204" s="78"/>
      <c r="THO204" s="78"/>
      <c r="THP204" s="78"/>
      <c r="THQ204" s="78"/>
      <c r="THR204" s="78"/>
      <c r="THS204" s="78"/>
      <c r="THT204" s="78"/>
      <c r="THU204" s="78"/>
      <c r="THV204" s="78"/>
      <c r="THW204" s="78"/>
      <c r="THX204" s="78"/>
      <c r="THY204" s="78"/>
      <c r="THZ204" s="78"/>
      <c r="TIA204" s="78"/>
      <c r="TIB204" s="78"/>
      <c r="TIC204" s="78"/>
      <c r="TID204" s="78"/>
      <c r="TIE204" s="78"/>
      <c r="TIF204" s="78"/>
      <c r="TIG204" s="78"/>
      <c r="TIH204" s="78"/>
      <c r="TII204" s="78"/>
      <c r="TIJ204" s="78"/>
      <c r="TIK204" s="78"/>
      <c r="TIL204" s="78"/>
      <c r="TIM204" s="78"/>
      <c r="TIN204" s="78"/>
      <c r="TIO204" s="78"/>
      <c r="TIP204" s="78"/>
      <c r="TIQ204" s="78"/>
      <c r="TIR204" s="78"/>
      <c r="TIS204" s="78"/>
      <c r="TIT204" s="78"/>
      <c r="TIU204" s="78"/>
      <c r="TIV204" s="78"/>
      <c r="TIW204" s="78"/>
      <c r="TIX204" s="78"/>
      <c r="TIY204" s="78"/>
      <c r="TIZ204" s="78"/>
      <c r="TJA204" s="78"/>
      <c r="TJB204" s="78"/>
      <c r="TJC204" s="78"/>
      <c r="TJD204" s="78"/>
      <c r="TJE204" s="78"/>
      <c r="TJF204" s="78"/>
      <c r="TJG204" s="78"/>
      <c r="TJH204" s="78"/>
      <c r="TJI204" s="78"/>
      <c r="TJJ204" s="78"/>
      <c r="TJK204" s="78"/>
      <c r="TJL204" s="78"/>
      <c r="TJM204" s="78"/>
      <c r="TJN204" s="78"/>
      <c r="TJO204" s="78"/>
      <c r="TJP204" s="78"/>
      <c r="TJQ204" s="78"/>
      <c r="TJR204" s="78"/>
      <c r="TJS204" s="78"/>
      <c r="TJT204" s="78"/>
      <c r="TJU204" s="78"/>
      <c r="TJV204" s="78"/>
      <c r="TJW204" s="78"/>
      <c r="TJX204" s="78"/>
      <c r="TJY204" s="78"/>
      <c r="TJZ204" s="78"/>
      <c r="TKA204" s="78"/>
      <c r="TKB204" s="78"/>
      <c r="TKC204" s="78"/>
      <c r="TKD204" s="78"/>
      <c r="TKE204" s="78"/>
      <c r="TKF204" s="78"/>
      <c r="TKG204" s="78"/>
      <c r="TKH204" s="78"/>
      <c r="TKI204" s="78"/>
      <c r="TKJ204" s="78"/>
      <c r="TKK204" s="78"/>
      <c r="TKL204" s="78"/>
      <c r="TKM204" s="78"/>
      <c r="TKN204" s="78"/>
      <c r="TKO204" s="78"/>
      <c r="TKP204" s="78"/>
      <c r="TKQ204" s="78"/>
      <c r="TKR204" s="78"/>
      <c r="TKS204" s="78"/>
      <c r="TKT204" s="78"/>
      <c r="TKU204" s="78"/>
      <c r="TKV204" s="78"/>
      <c r="TKW204" s="78"/>
      <c r="TKX204" s="78"/>
      <c r="TKY204" s="78"/>
      <c r="TKZ204" s="78"/>
      <c r="TLA204" s="78"/>
      <c r="TLB204" s="78"/>
      <c r="TLC204" s="78"/>
      <c r="TLD204" s="78"/>
      <c r="TLE204" s="78"/>
      <c r="TLF204" s="78"/>
      <c r="TLG204" s="78"/>
      <c r="TLH204" s="78"/>
      <c r="TLI204" s="78"/>
      <c r="TLJ204" s="78"/>
      <c r="TLK204" s="78"/>
      <c r="TLL204" s="78"/>
      <c r="TLM204" s="78"/>
      <c r="TLN204" s="78"/>
      <c r="TLO204" s="78"/>
      <c r="TLP204" s="78"/>
      <c r="TLQ204" s="78"/>
      <c r="TLR204" s="78"/>
      <c r="TLS204" s="78"/>
      <c r="TLT204" s="78"/>
      <c r="TLU204" s="78"/>
      <c r="TLV204" s="78"/>
      <c r="TLW204" s="78"/>
      <c r="TLX204" s="78"/>
      <c r="TLY204" s="78"/>
      <c r="TLZ204" s="78"/>
      <c r="TMA204" s="78"/>
      <c r="TMB204" s="78"/>
      <c r="TMC204" s="78"/>
      <c r="TMD204" s="78"/>
      <c r="TME204" s="78"/>
      <c r="TMF204" s="78"/>
      <c r="TMG204" s="78"/>
      <c r="TMH204" s="78"/>
      <c r="TMI204" s="78"/>
      <c r="TMJ204" s="78"/>
      <c r="TMK204" s="78"/>
      <c r="TML204" s="78"/>
      <c r="TMM204" s="78"/>
      <c r="TMN204" s="78"/>
      <c r="TMO204" s="78"/>
      <c r="TMP204" s="78"/>
      <c r="TMQ204" s="78"/>
      <c r="TMR204" s="78"/>
      <c r="TMS204" s="78"/>
      <c r="TMT204" s="78"/>
      <c r="TMU204" s="78"/>
      <c r="TMV204" s="78"/>
      <c r="TMW204" s="78"/>
      <c r="TMX204" s="78"/>
      <c r="TMY204" s="78"/>
      <c r="TMZ204" s="78"/>
      <c r="TNA204" s="78"/>
      <c r="TNB204" s="78"/>
      <c r="TNC204" s="78"/>
      <c r="TND204" s="78"/>
      <c r="TNE204" s="78"/>
      <c r="TNF204" s="78"/>
      <c r="TNG204" s="78"/>
      <c r="TNH204" s="78"/>
      <c r="TNI204" s="78"/>
      <c r="TNJ204" s="78"/>
      <c r="TNK204" s="78"/>
      <c r="TNL204" s="78"/>
      <c r="TNM204" s="78"/>
      <c r="TNN204" s="78"/>
      <c r="TNO204" s="78"/>
      <c r="TNP204" s="78"/>
      <c r="TNQ204" s="78"/>
      <c r="TNR204" s="78"/>
      <c r="TNS204" s="78"/>
      <c r="TNT204" s="78"/>
      <c r="TNU204" s="78"/>
      <c r="TNV204" s="78"/>
      <c r="TNW204" s="78"/>
      <c r="TNX204" s="78"/>
      <c r="TNY204" s="78"/>
      <c r="TNZ204" s="78"/>
      <c r="TOA204" s="78"/>
      <c r="TOB204" s="78"/>
      <c r="TOC204" s="78"/>
      <c r="TOD204" s="78"/>
      <c r="TOE204" s="78"/>
      <c r="TOF204" s="78"/>
      <c r="TOG204" s="78"/>
      <c r="TOH204" s="78"/>
      <c r="TOI204" s="78"/>
      <c r="TOJ204" s="78"/>
      <c r="TOK204" s="78"/>
      <c r="TOL204" s="78"/>
      <c r="TOM204" s="78"/>
      <c r="TON204" s="78"/>
      <c r="TOO204" s="78"/>
      <c r="TOP204" s="78"/>
      <c r="TOQ204" s="78"/>
      <c r="TOR204" s="78"/>
      <c r="TOS204" s="78"/>
      <c r="TOT204" s="78"/>
      <c r="TOU204" s="78"/>
      <c r="TOV204" s="78"/>
      <c r="TOW204" s="78"/>
      <c r="TOX204" s="78"/>
      <c r="TOY204" s="78"/>
      <c r="TOZ204" s="78"/>
      <c r="TPA204" s="78"/>
      <c r="TPB204" s="78"/>
      <c r="TPC204" s="78"/>
      <c r="TPD204" s="78"/>
      <c r="TPE204" s="78"/>
      <c r="TPF204" s="78"/>
      <c r="TPG204" s="78"/>
      <c r="TPH204" s="78"/>
      <c r="TPI204" s="78"/>
      <c r="TPJ204" s="78"/>
      <c r="TPK204" s="78"/>
      <c r="TPL204" s="78"/>
      <c r="TPM204" s="78"/>
      <c r="TPN204" s="78"/>
      <c r="TPO204" s="78"/>
      <c r="TPP204" s="78"/>
      <c r="TPQ204" s="78"/>
      <c r="TPR204" s="78"/>
      <c r="TPS204" s="78"/>
      <c r="TPT204" s="78"/>
      <c r="TPU204" s="78"/>
      <c r="TPV204" s="78"/>
      <c r="TPW204" s="78"/>
      <c r="TPX204" s="78"/>
      <c r="TPY204" s="78"/>
      <c r="TPZ204" s="78"/>
      <c r="TQA204" s="78"/>
      <c r="TQB204" s="78"/>
      <c r="TQC204" s="78"/>
      <c r="TQD204" s="78"/>
      <c r="TQE204" s="78"/>
      <c r="TQF204" s="78"/>
      <c r="TQG204" s="78"/>
      <c r="TQH204" s="78"/>
      <c r="TQI204" s="78"/>
      <c r="TQJ204" s="78"/>
      <c r="TQK204" s="78"/>
      <c r="TQL204" s="78"/>
      <c r="TQM204" s="78"/>
      <c r="TQN204" s="78"/>
      <c r="TQO204" s="78"/>
      <c r="TQP204" s="78"/>
      <c r="TQQ204" s="78"/>
      <c r="TQR204" s="78"/>
      <c r="TQS204" s="78"/>
      <c r="TQT204" s="78"/>
      <c r="TQU204" s="78"/>
      <c r="TQV204" s="78"/>
      <c r="TQW204" s="78"/>
      <c r="TQX204" s="78"/>
      <c r="TQY204" s="78"/>
      <c r="TQZ204" s="78"/>
      <c r="TRA204" s="78"/>
      <c r="TRB204" s="78"/>
      <c r="TRC204" s="78"/>
      <c r="TRD204" s="78"/>
      <c r="TRE204" s="78"/>
      <c r="TRF204" s="78"/>
      <c r="TRG204" s="78"/>
      <c r="TRH204" s="78"/>
      <c r="TRI204" s="78"/>
      <c r="TRJ204" s="78"/>
      <c r="TRK204" s="78"/>
      <c r="TRL204" s="78"/>
      <c r="TRM204" s="78"/>
      <c r="TRN204" s="78"/>
      <c r="TRO204" s="78"/>
      <c r="TRP204" s="78"/>
      <c r="TRQ204" s="78"/>
      <c r="TRR204" s="78"/>
      <c r="TRS204" s="78"/>
      <c r="TRT204" s="78"/>
      <c r="TRU204" s="78"/>
      <c r="TRV204" s="78"/>
      <c r="TRW204" s="78"/>
      <c r="TRX204" s="78"/>
      <c r="TRY204" s="78"/>
      <c r="TRZ204" s="78"/>
      <c r="TSA204" s="78"/>
      <c r="TSB204" s="78"/>
      <c r="TSC204" s="78"/>
      <c r="TSD204" s="78"/>
      <c r="TSE204" s="78"/>
      <c r="TSF204" s="78"/>
      <c r="TSG204" s="78"/>
      <c r="TSH204" s="78"/>
      <c r="TSI204" s="78"/>
      <c r="TSJ204" s="78"/>
      <c r="TSK204" s="78"/>
      <c r="TSL204" s="78"/>
      <c r="TSM204" s="78"/>
      <c r="TSN204" s="78"/>
      <c r="TSO204" s="78"/>
      <c r="TSP204" s="78"/>
      <c r="TSQ204" s="78"/>
      <c r="TSR204" s="78"/>
      <c r="TSS204" s="78"/>
      <c r="TST204" s="78"/>
      <c r="TSU204" s="78"/>
      <c r="TSV204" s="78"/>
      <c r="TSW204" s="78"/>
      <c r="TSX204" s="78"/>
      <c r="TSY204" s="78"/>
      <c r="TSZ204" s="78"/>
      <c r="TTA204" s="78"/>
      <c r="TTB204" s="78"/>
      <c r="TTC204" s="78"/>
      <c r="TTD204" s="78"/>
      <c r="TTE204" s="78"/>
      <c r="TTF204" s="78"/>
      <c r="TTG204" s="78"/>
      <c r="TTH204" s="78"/>
      <c r="TTI204" s="78"/>
      <c r="TTJ204" s="78"/>
      <c r="TTK204" s="78"/>
      <c r="TTL204" s="78"/>
      <c r="TTM204" s="78"/>
      <c r="TTN204" s="78"/>
      <c r="TTO204" s="78"/>
      <c r="TTP204" s="78"/>
      <c r="TTQ204" s="78"/>
      <c r="TTR204" s="78"/>
      <c r="TTS204" s="78"/>
      <c r="TTT204" s="78"/>
      <c r="TTU204" s="78"/>
      <c r="TTV204" s="78"/>
      <c r="TTW204" s="78"/>
      <c r="TTX204" s="78"/>
      <c r="TTY204" s="78"/>
      <c r="TTZ204" s="78"/>
      <c r="TUA204" s="78"/>
      <c r="TUB204" s="78"/>
      <c r="TUC204" s="78"/>
      <c r="TUD204" s="78"/>
      <c r="TUE204" s="78"/>
      <c r="TUF204" s="78"/>
      <c r="TUG204" s="78"/>
      <c r="TUH204" s="78"/>
      <c r="TUI204" s="78"/>
      <c r="TUJ204" s="78"/>
      <c r="TUK204" s="78"/>
      <c r="TUL204" s="78"/>
      <c r="TUM204" s="78"/>
      <c r="TUN204" s="78"/>
      <c r="TUO204" s="78"/>
      <c r="TUP204" s="78"/>
      <c r="TUQ204" s="78"/>
      <c r="TUR204" s="78"/>
      <c r="TUS204" s="78"/>
      <c r="TUT204" s="78"/>
      <c r="TUU204" s="78"/>
      <c r="TUV204" s="78"/>
      <c r="TUW204" s="78"/>
      <c r="TUX204" s="78"/>
      <c r="TUY204" s="78"/>
      <c r="TUZ204" s="78"/>
      <c r="TVA204" s="78"/>
      <c r="TVB204" s="78"/>
      <c r="TVC204" s="78"/>
      <c r="TVD204" s="78"/>
      <c r="TVE204" s="78"/>
      <c r="TVF204" s="78"/>
      <c r="TVG204" s="78"/>
      <c r="TVH204" s="78"/>
      <c r="TVI204" s="78"/>
      <c r="TVJ204" s="78"/>
      <c r="TVK204" s="78"/>
      <c r="TVL204" s="78"/>
      <c r="TVM204" s="78"/>
      <c r="TVN204" s="78"/>
      <c r="TVO204" s="78"/>
      <c r="TVP204" s="78"/>
      <c r="TVQ204" s="78"/>
      <c r="TVR204" s="78"/>
      <c r="TVS204" s="78"/>
      <c r="TVT204" s="78"/>
      <c r="TVU204" s="78"/>
      <c r="TVV204" s="78"/>
      <c r="TVW204" s="78"/>
      <c r="TVX204" s="78"/>
      <c r="TVY204" s="78"/>
      <c r="TVZ204" s="78"/>
      <c r="TWA204" s="78"/>
      <c r="TWB204" s="78"/>
      <c r="TWC204" s="78"/>
      <c r="TWD204" s="78"/>
      <c r="TWE204" s="78"/>
      <c r="TWF204" s="78"/>
      <c r="TWG204" s="78"/>
      <c r="TWH204" s="78"/>
      <c r="TWI204" s="78"/>
      <c r="TWJ204" s="78"/>
      <c r="TWK204" s="78"/>
      <c r="TWL204" s="78"/>
      <c r="TWM204" s="78"/>
      <c r="TWN204" s="78"/>
      <c r="TWO204" s="78"/>
      <c r="TWP204" s="78"/>
      <c r="TWQ204" s="78"/>
      <c r="TWR204" s="78"/>
      <c r="TWS204" s="78"/>
      <c r="TWT204" s="78"/>
      <c r="TWU204" s="78"/>
      <c r="TWV204" s="78"/>
      <c r="TWW204" s="78"/>
      <c r="TWX204" s="78"/>
      <c r="TWY204" s="78"/>
      <c r="TWZ204" s="78"/>
      <c r="TXA204" s="78"/>
      <c r="TXB204" s="78"/>
      <c r="TXC204" s="78"/>
      <c r="TXD204" s="78"/>
      <c r="TXE204" s="78"/>
      <c r="TXF204" s="78"/>
      <c r="TXG204" s="78"/>
      <c r="TXH204" s="78"/>
      <c r="TXI204" s="78"/>
      <c r="TXJ204" s="78"/>
      <c r="TXK204" s="78"/>
      <c r="TXL204" s="78"/>
      <c r="TXM204" s="78"/>
      <c r="TXN204" s="78"/>
      <c r="TXO204" s="78"/>
      <c r="TXP204" s="78"/>
      <c r="TXQ204" s="78"/>
      <c r="TXR204" s="78"/>
      <c r="TXS204" s="78"/>
      <c r="TXT204" s="78"/>
      <c r="TXU204" s="78"/>
      <c r="TXV204" s="78"/>
      <c r="TXW204" s="78"/>
      <c r="TXX204" s="78"/>
      <c r="TXY204" s="78"/>
      <c r="TXZ204" s="78"/>
      <c r="TYA204" s="78"/>
      <c r="TYB204" s="78"/>
      <c r="TYC204" s="78"/>
      <c r="TYD204" s="78"/>
      <c r="TYE204" s="78"/>
      <c r="TYF204" s="78"/>
      <c r="TYG204" s="78"/>
      <c r="TYH204" s="78"/>
      <c r="TYI204" s="78"/>
      <c r="TYJ204" s="78"/>
      <c r="TYK204" s="78"/>
      <c r="TYL204" s="78"/>
      <c r="TYM204" s="78"/>
      <c r="TYN204" s="78"/>
      <c r="TYO204" s="78"/>
      <c r="TYP204" s="78"/>
      <c r="TYQ204" s="78"/>
      <c r="TYR204" s="78"/>
      <c r="TYS204" s="78"/>
      <c r="TYT204" s="78"/>
      <c r="TYU204" s="78"/>
      <c r="TYV204" s="78"/>
      <c r="TYW204" s="78"/>
      <c r="TYX204" s="78"/>
      <c r="TYY204" s="78"/>
      <c r="TYZ204" s="78"/>
      <c r="TZA204" s="78"/>
      <c r="TZB204" s="78"/>
      <c r="TZC204" s="78"/>
      <c r="TZD204" s="78"/>
      <c r="TZE204" s="78"/>
      <c r="TZF204" s="78"/>
      <c r="TZG204" s="78"/>
      <c r="TZH204" s="78"/>
      <c r="TZI204" s="78"/>
      <c r="TZJ204" s="78"/>
      <c r="TZK204" s="78"/>
      <c r="TZL204" s="78"/>
      <c r="TZM204" s="78"/>
      <c r="TZN204" s="78"/>
      <c r="TZO204" s="78"/>
      <c r="TZP204" s="78"/>
      <c r="TZQ204" s="78"/>
      <c r="TZR204" s="78"/>
      <c r="TZS204" s="78"/>
      <c r="TZT204" s="78"/>
      <c r="TZU204" s="78"/>
      <c r="TZV204" s="78"/>
      <c r="TZW204" s="78"/>
      <c r="TZX204" s="78"/>
      <c r="TZY204" s="78"/>
      <c r="TZZ204" s="78"/>
      <c r="UAA204" s="78"/>
      <c r="UAB204" s="78"/>
      <c r="UAC204" s="78"/>
      <c r="UAD204" s="78"/>
      <c r="UAE204" s="78"/>
      <c r="UAF204" s="78"/>
      <c r="UAG204" s="78"/>
      <c r="UAH204" s="78"/>
      <c r="UAI204" s="78"/>
      <c r="UAJ204" s="78"/>
      <c r="UAK204" s="78"/>
      <c r="UAL204" s="78"/>
      <c r="UAM204" s="78"/>
      <c r="UAN204" s="78"/>
      <c r="UAO204" s="78"/>
      <c r="UAP204" s="78"/>
      <c r="UAQ204" s="78"/>
      <c r="UAR204" s="78"/>
      <c r="UAS204" s="78"/>
      <c r="UAT204" s="78"/>
      <c r="UAU204" s="78"/>
      <c r="UAV204" s="78"/>
      <c r="UAW204" s="78"/>
      <c r="UAX204" s="78"/>
      <c r="UAY204" s="78"/>
      <c r="UAZ204" s="78"/>
      <c r="UBA204" s="78"/>
      <c r="UBB204" s="78"/>
      <c r="UBC204" s="78"/>
      <c r="UBD204" s="78"/>
      <c r="UBE204" s="78"/>
      <c r="UBF204" s="78"/>
      <c r="UBG204" s="78"/>
      <c r="UBH204" s="78"/>
      <c r="UBI204" s="78"/>
      <c r="UBJ204" s="78"/>
      <c r="UBK204" s="78"/>
      <c r="UBL204" s="78"/>
      <c r="UBM204" s="78"/>
      <c r="UBN204" s="78"/>
      <c r="UBO204" s="78"/>
      <c r="UBP204" s="78"/>
      <c r="UBQ204" s="78"/>
      <c r="UBR204" s="78"/>
      <c r="UBS204" s="78"/>
      <c r="UBT204" s="78"/>
      <c r="UBU204" s="78"/>
      <c r="UBV204" s="78"/>
      <c r="UBW204" s="78"/>
      <c r="UBX204" s="78"/>
      <c r="UBY204" s="78"/>
      <c r="UBZ204" s="78"/>
      <c r="UCA204" s="78"/>
      <c r="UCB204" s="78"/>
      <c r="UCC204" s="78"/>
      <c r="UCD204" s="78"/>
      <c r="UCE204" s="78"/>
      <c r="UCF204" s="78"/>
      <c r="UCG204" s="78"/>
      <c r="UCH204" s="78"/>
      <c r="UCI204" s="78"/>
      <c r="UCJ204" s="78"/>
      <c r="UCK204" s="78"/>
      <c r="UCL204" s="78"/>
      <c r="UCM204" s="78"/>
      <c r="UCN204" s="78"/>
      <c r="UCO204" s="78"/>
      <c r="UCP204" s="78"/>
      <c r="UCQ204" s="78"/>
      <c r="UCR204" s="78"/>
      <c r="UCS204" s="78"/>
      <c r="UCT204" s="78"/>
      <c r="UCU204" s="78"/>
      <c r="UCV204" s="78"/>
      <c r="UCW204" s="78"/>
      <c r="UCX204" s="78"/>
      <c r="UCY204" s="78"/>
      <c r="UCZ204" s="78"/>
      <c r="UDA204" s="78"/>
      <c r="UDB204" s="78"/>
      <c r="UDC204" s="78"/>
      <c r="UDD204" s="78"/>
      <c r="UDE204" s="78"/>
      <c r="UDF204" s="78"/>
      <c r="UDG204" s="78"/>
      <c r="UDH204" s="78"/>
      <c r="UDI204" s="78"/>
      <c r="UDJ204" s="78"/>
      <c r="UDK204" s="78"/>
      <c r="UDL204" s="78"/>
      <c r="UDM204" s="78"/>
      <c r="UDN204" s="78"/>
      <c r="UDO204" s="78"/>
      <c r="UDP204" s="78"/>
      <c r="UDQ204" s="78"/>
      <c r="UDR204" s="78"/>
      <c r="UDS204" s="78"/>
      <c r="UDT204" s="78"/>
      <c r="UDU204" s="78"/>
      <c r="UDV204" s="78"/>
      <c r="UDW204" s="78"/>
      <c r="UDX204" s="78"/>
      <c r="UDY204" s="78"/>
      <c r="UDZ204" s="78"/>
      <c r="UEA204" s="78"/>
      <c r="UEB204" s="78"/>
      <c r="UEC204" s="78"/>
      <c r="UED204" s="78"/>
      <c r="UEE204" s="78"/>
      <c r="UEF204" s="78"/>
      <c r="UEG204" s="78"/>
      <c r="UEH204" s="78"/>
      <c r="UEI204" s="78"/>
      <c r="UEJ204" s="78"/>
      <c r="UEK204" s="78"/>
      <c r="UEL204" s="78"/>
      <c r="UEM204" s="78"/>
      <c r="UEN204" s="78"/>
      <c r="UEO204" s="78"/>
      <c r="UEP204" s="78"/>
      <c r="UEQ204" s="78"/>
      <c r="UER204" s="78"/>
      <c r="UES204" s="78"/>
      <c r="UET204" s="78"/>
      <c r="UEU204" s="78"/>
      <c r="UEV204" s="78"/>
      <c r="UEW204" s="78"/>
      <c r="UEX204" s="78"/>
      <c r="UEY204" s="78"/>
      <c r="UEZ204" s="78"/>
      <c r="UFA204" s="78"/>
      <c r="UFB204" s="78"/>
      <c r="UFC204" s="78"/>
      <c r="UFD204" s="78"/>
      <c r="UFE204" s="78"/>
      <c r="UFF204" s="78"/>
      <c r="UFG204" s="78"/>
      <c r="UFH204" s="78"/>
      <c r="UFI204" s="78"/>
      <c r="UFJ204" s="78"/>
      <c r="UFK204" s="78"/>
      <c r="UFL204" s="78"/>
      <c r="UFM204" s="78"/>
      <c r="UFN204" s="78"/>
      <c r="UFO204" s="78"/>
      <c r="UFP204" s="78"/>
      <c r="UFQ204" s="78"/>
      <c r="UFR204" s="78"/>
      <c r="UFS204" s="78"/>
      <c r="UFT204" s="78"/>
      <c r="UFU204" s="78"/>
      <c r="UFV204" s="78"/>
      <c r="UFW204" s="78"/>
      <c r="UFX204" s="78"/>
      <c r="UFY204" s="78"/>
      <c r="UFZ204" s="78"/>
      <c r="UGA204" s="78"/>
      <c r="UGB204" s="78"/>
      <c r="UGC204" s="78"/>
      <c r="UGD204" s="78"/>
      <c r="UGE204" s="78"/>
      <c r="UGF204" s="78"/>
      <c r="UGG204" s="78"/>
      <c r="UGH204" s="78"/>
      <c r="UGI204" s="78"/>
      <c r="UGJ204" s="78"/>
      <c r="UGK204" s="78"/>
      <c r="UGL204" s="78"/>
      <c r="UGM204" s="78"/>
      <c r="UGN204" s="78"/>
      <c r="UGO204" s="78"/>
      <c r="UGP204" s="78"/>
      <c r="UGQ204" s="78"/>
      <c r="UGR204" s="78"/>
      <c r="UGS204" s="78"/>
      <c r="UGT204" s="78"/>
      <c r="UGU204" s="78"/>
      <c r="UGV204" s="78"/>
      <c r="UGW204" s="78"/>
      <c r="UGX204" s="78"/>
      <c r="UGY204" s="78"/>
      <c r="UGZ204" s="78"/>
      <c r="UHA204" s="78"/>
      <c r="UHB204" s="78"/>
      <c r="UHC204" s="78"/>
      <c r="UHD204" s="78"/>
      <c r="UHE204" s="78"/>
      <c r="UHF204" s="78"/>
      <c r="UHG204" s="78"/>
      <c r="UHH204" s="78"/>
      <c r="UHI204" s="78"/>
      <c r="UHJ204" s="78"/>
      <c r="UHK204" s="78"/>
      <c r="UHL204" s="78"/>
      <c r="UHM204" s="78"/>
      <c r="UHN204" s="78"/>
      <c r="UHO204" s="78"/>
      <c r="UHP204" s="78"/>
      <c r="UHQ204" s="78"/>
      <c r="UHR204" s="78"/>
      <c r="UHS204" s="78"/>
      <c r="UHT204" s="78"/>
      <c r="UHU204" s="78"/>
      <c r="UHV204" s="78"/>
      <c r="UHW204" s="78"/>
      <c r="UHX204" s="78"/>
      <c r="UHY204" s="78"/>
      <c r="UHZ204" s="78"/>
      <c r="UIA204" s="78"/>
      <c r="UIB204" s="78"/>
      <c r="UIC204" s="78"/>
      <c r="UID204" s="78"/>
      <c r="UIE204" s="78"/>
      <c r="UIF204" s="78"/>
      <c r="UIG204" s="78"/>
      <c r="UIH204" s="78"/>
      <c r="UII204" s="78"/>
      <c r="UIJ204" s="78"/>
      <c r="UIK204" s="78"/>
      <c r="UIL204" s="78"/>
      <c r="UIM204" s="78"/>
      <c r="UIN204" s="78"/>
      <c r="UIO204" s="78"/>
      <c r="UIP204" s="78"/>
      <c r="UIQ204" s="78"/>
      <c r="UIR204" s="78"/>
      <c r="UIS204" s="78"/>
      <c r="UIT204" s="78"/>
      <c r="UIU204" s="78"/>
      <c r="UIV204" s="78"/>
      <c r="UIW204" s="78"/>
      <c r="UIX204" s="78"/>
      <c r="UIY204" s="78"/>
      <c r="UIZ204" s="78"/>
      <c r="UJA204" s="78"/>
      <c r="UJB204" s="78"/>
      <c r="UJC204" s="78"/>
      <c r="UJD204" s="78"/>
      <c r="UJE204" s="78"/>
      <c r="UJF204" s="78"/>
      <c r="UJG204" s="78"/>
      <c r="UJH204" s="78"/>
      <c r="UJI204" s="78"/>
      <c r="UJJ204" s="78"/>
      <c r="UJK204" s="78"/>
      <c r="UJL204" s="78"/>
      <c r="UJM204" s="78"/>
      <c r="UJN204" s="78"/>
      <c r="UJO204" s="78"/>
      <c r="UJP204" s="78"/>
      <c r="UJQ204" s="78"/>
      <c r="UJR204" s="78"/>
      <c r="UJS204" s="78"/>
      <c r="UJT204" s="78"/>
      <c r="UJU204" s="78"/>
      <c r="UJV204" s="78"/>
      <c r="UJW204" s="78"/>
      <c r="UJX204" s="78"/>
      <c r="UJY204" s="78"/>
      <c r="UJZ204" s="78"/>
      <c r="UKA204" s="78"/>
      <c r="UKB204" s="78"/>
      <c r="UKC204" s="78"/>
      <c r="UKD204" s="78"/>
      <c r="UKE204" s="78"/>
      <c r="UKF204" s="78"/>
      <c r="UKG204" s="78"/>
      <c r="UKH204" s="78"/>
      <c r="UKI204" s="78"/>
      <c r="UKJ204" s="78"/>
      <c r="UKK204" s="78"/>
      <c r="UKL204" s="78"/>
      <c r="UKM204" s="78"/>
      <c r="UKN204" s="78"/>
      <c r="UKO204" s="78"/>
      <c r="UKP204" s="78"/>
      <c r="UKQ204" s="78"/>
      <c r="UKR204" s="78"/>
      <c r="UKS204" s="78"/>
      <c r="UKT204" s="78"/>
      <c r="UKU204" s="78"/>
      <c r="UKV204" s="78"/>
      <c r="UKW204" s="78"/>
      <c r="UKX204" s="78"/>
      <c r="UKY204" s="78"/>
      <c r="UKZ204" s="78"/>
      <c r="ULA204" s="78"/>
      <c r="ULB204" s="78"/>
      <c r="ULC204" s="78"/>
      <c r="ULD204" s="78"/>
      <c r="ULE204" s="78"/>
      <c r="ULF204" s="78"/>
      <c r="ULG204" s="78"/>
      <c r="ULH204" s="78"/>
      <c r="ULI204" s="78"/>
      <c r="ULJ204" s="78"/>
      <c r="ULK204" s="78"/>
      <c r="ULL204" s="78"/>
      <c r="ULM204" s="78"/>
      <c r="ULN204" s="78"/>
      <c r="ULO204" s="78"/>
      <c r="ULP204" s="78"/>
      <c r="ULQ204" s="78"/>
      <c r="ULR204" s="78"/>
      <c r="ULS204" s="78"/>
      <c r="ULT204" s="78"/>
      <c r="ULU204" s="78"/>
      <c r="ULV204" s="78"/>
      <c r="ULW204" s="78"/>
      <c r="ULX204" s="78"/>
      <c r="ULY204" s="78"/>
      <c r="ULZ204" s="78"/>
      <c r="UMA204" s="78"/>
      <c r="UMB204" s="78"/>
      <c r="UMC204" s="78"/>
      <c r="UMD204" s="78"/>
      <c r="UME204" s="78"/>
      <c r="UMF204" s="78"/>
      <c r="UMG204" s="78"/>
      <c r="UMH204" s="78"/>
      <c r="UMI204" s="78"/>
      <c r="UMJ204" s="78"/>
      <c r="UMK204" s="78"/>
      <c r="UML204" s="78"/>
      <c r="UMM204" s="78"/>
      <c r="UMN204" s="78"/>
      <c r="UMO204" s="78"/>
      <c r="UMP204" s="78"/>
      <c r="UMQ204" s="78"/>
      <c r="UMR204" s="78"/>
      <c r="UMS204" s="78"/>
      <c r="UMT204" s="78"/>
      <c r="UMU204" s="78"/>
      <c r="UMV204" s="78"/>
      <c r="UMW204" s="78"/>
      <c r="UMX204" s="78"/>
      <c r="UMY204" s="78"/>
      <c r="UMZ204" s="78"/>
      <c r="UNA204" s="78"/>
      <c r="UNB204" s="78"/>
      <c r="UNC204" s="78"/>
      <c r="UND204" s="78"/>
      <c r="UNE204" s="78"/>
      <c r="UNF204" s="78"/>
      <c r="UNG204" s="78"/>
      <c r="UNH204" s="78"/>
      <c r="UNI204" s="78"/>
      <c r="UNJ204" s="78"/>
      <c r="UNK204" s="78"/>
      <c r="UNL204" s="78"/>
      <c r="UNM204" s="78"/>
      <c r="UNN204" s="78"/>
      <c r="UNO204" s="78"/>
      <c r="UNP204" s="78"/>
      <c r="UNQ204" s="78"/>
      <c r="UNR204" s="78"/>
      <c r="UNS204" s="78"/>
      <c r="UNT204" s="78"/>
      <c r="UNU204" s="78"/>
      <c r="UNV204" s="78"/>
      <c r="UNW204" s="78"/>
      <c r="UNX204" s="78"/>
      <c r="UNY204" s="78"/>
      <c r="UNZ204" s="78"/>
      <c r="UOA204" s="78"/>
      <c r="UOB204" s="78"/>
      <c r="UOC204" s="78"/>
      <c r="UOD204" s="78"/>
      <c r="UOE204" s="78"/>
      <c r="UOF204" s="78"/>
      <c r="UOG204" s="78"/>
      <c r="UOH204" s="78"/>
      <c r="UOI204" s="78"/>
      <c r="UOJ204" s="78"/>
      <c r="UOK204" s="78"/>
      <c r="UOL204" s="78"/>
      <c r="UOM204" s="78"/>
      <c r="UON204" s="78"/>
      <c r="UOO204" s="78"/>
      <c r="UOP204" s="78"/>
      <c r="UOQ204" s="78"/>
      <c r="UOR204" s="78"/>
      <c r="UOS204" s="78"/>
      <c r="UOT204" s="78"/>
      <c r="UOU204" s="78"/>
      <c r="UOV204" s="78"/>
      <c r="UOW204" s="78"/>
      <c r="UOX204" s="78"/>
      <c r="UOY204" s="78"/>
      <c r="UOZ204" s="78"/>
      <c r="UPA204" s="78"/>
      <c r="UPB204" s="78"/>
      <c r="UPC204" s="78"/>
      <c r="UPD204" s="78"/>
      <c r="UPE204" s="78"/>
      <c r="UPF204" s="78"/>
      <c r="UPG204" s="78"/>
      <c r="UPH204" s="78"/>
      <c r="UPI204" s="78"/>
      <c r="UPJ204" s="78"/>
      <c r="UPK204" s="78"/>
      <c r="UPL204" s="78"/>
      <c r="UPM204" s="78"/>
      <c r="UPN204" s="78"/>
      <c r="UPO204" s="78"/>
      <c r="UPP204" s="78"/>
      <c r="UPQ204" s="78"/>
      <c r="UPR204" s="78"/>
      <c r="UPS204" s="78"/>
      <c r="UPT204" s="78"/>
      <c r="UPU204" s="78"/>
      <c r="UPV204" s="78"/>
      <c r="UPW204" s="78"/>
      <c r="UPX204" s="78"/>
      <c r="UPY204" s="78"/>
      <c r="UPZ204" s="78"/>
      <c r="UQA204" s="78"/>
      <c r="UQB204" s="78"/>
      <c r="UQC204" s="78"/>
      <c r="UQD204" s="78"/>
      <c r="UQE204" s="78"/>
      <c r="UQF204" s="78"/>
      <c r="UQG204" s="78"/>
      <c r="UQH204" s="78"/>
      <c r="UQI204" s="78"/>
      <c r="UQJ204" s="78"/>
      <c r="UQK204" s="78"/>
      <c r="UQL204" s="78"/>
      <c r="UQM204" s="78"/>
      <c r="UQN204" s="78"/>
      <c r="UQO204" s="78"/>
      <c r="UQP204" s="78"/>
      <c r="UQQ204" s="78"/>
      <c r="UQR204" s="78"/>
      <c r="UQS204" s="78"/>
      <c r="UQT204" s="78"/>
      <c r="UQU204" s="78"/>
      <c r="UQV204" s="78"/>
      <c r="UQW204" s="78"/>
      <c r="UQX204" s="78"/>
      <c r="UQY204" s="78"/>
      <c r="UQZ204" s="78"/>
      <c r="URA204" s="78"/>
      <c r="URB204" s="78"/>
      <c r="URC204" s="78"/>
      <c r="URD204" s="78"/>
      <c r="URE204" s="78"/>
      <c r="URF204" s="78"/>
      <c r="URG204" s="78"/>
      <c r="URH204" s="78"/>
      <c r="URI204" s="78"/>
      <c r="URJ204" s="78"/>
      <c r="URK204" s="78"/>
      <c r="URL204" s="78"/>
      <c r="URM204" s="78"/>
      <c r="URN204" s="78"/>
      <c r="URO204" s="78"/>
      <c r="URP204" s="78"/>
      <c r="URQ204" s="78"/>
      <c r="URR204" s="78"/>
      <c r="URS204" s="78"/>
      <c r="URT204" s="78"/>
      <c r="URU204" s="78"/>
      <c r="URV204" s="78"/>
      <c r="URW204" s="78"/>
      <c r="URX204" s="78"/>
      <c r="URY204" s="78"/>
      <c r="URZ204" s="78"/>
      <c r="USA204" s="78"/>
      <c r="USB204" s="78"/>
      <c r="USC204" s="78"/>
      <c r="USD204" s="78"/>
      <c r="USE204" s="78"/>
      <c r="USF204" s="78"/>
      <c r="USG204" s="78"/>
      <c r="USH204" s="78"/>
      <c r="USI204" s="78"/>
      <c r="USJ204" s="78"/>
      <c r="USK204" s="78"/>
      <c r="USL204" s="78"/>
      <c r="USM204" s="78"/>
      <c r="USN204" s="78"/>
      <c r="USO204" s="78"/>
      <c r="USP204" s="78"/>
      <c r="USQ204" s="78"/>
      <c r="USR204" s="78"/>
      <c r="USS204" s="78"/>
      <c r="UST204" s="78"/>
      <c r="USU204" s="78"/>
      <c r="USV204" s="78"/>
      <c r="USW204" s="78"/>
      <c r="USX204" s="78"/>
      <c r="USY204" s="78"/>
      <c r="USZ204" s="78"/>
      <c r="UTA204" s="78"/>
      <c r="UTB204" s="78"/>
      <c r="UTC204" s="78"/>
      <c r="UTD204" s="78"/>
      <c r="UTE204" s="78"/>
      <c r="UTF204" s="78"/>
      <c r="UTG204" s="78"/>
      <c r="UTH204" s="78"/>
      <c r="UTI204" s="78"/>
      <c r="UTJ204" s="78"/>
      <c r="UTK204" s="78"/>
      <c r="UTL204" s="78"/>
      <c r="UTM204" s="78"/>
      <c r="UTN204" s="78"/>
      <c r="UTO204" s="78"/>
      <c r="UTP204" s="78"/>
      <c r="UTQ204" s="78"/>
      <c r="UTR204" s="78"/>
      <c r="UTS204" s="78"/>
      <c r="UTT204" s="78"/>
      <c r="UTU204" s="78"/>
      <c r="UTV204" s="78"/>
      <c r="UTW204" s="78"/>
      <c r="UTX204" s="78"/>
      <c r="UTY204" s="78"/>
      <c r="UTZ204" s="78"/>
      <c r="UUA204" s="78"/>
      <c r="UUB204" s="78"/>
      <c r="UUC204" s="78"/>
      <c r="UUD204" s="78"/>
      <c r="UUE204" s="78"/>
      <c r="UUF204" s="78"/>
      <c r="UUG204" s="78"/>
      <c r="UUH204" s="78"/>
      <c r="UUI204" s="78"/>
      <c r="UUJ204" s="78"/>
      <c r="UUK204" s="78"/>
      <c r="UUL204" s="78"/>
      <c r="UUM204" s="78"/>
      <c r="UUN204" s="78"/>
      <c r="UUO204" s="78"/>
      <c r="UUP204" s="78"/>
      <c r="UUQ204" s="78"/>
      <c r="UUR204" s="78"/>
      <c r="UUS204" s="78"/>
      <c r="UUT204" s="78"/>
      <c r="UUU204" s="78"/>
      <c r="UUV204" s="78"/>
      <c r="UUW204" s="78"/>
      <c r="UUX204" s="78"/>
      <c r="UUY204" s="78"/>
      <c r="UUZ204" s="78"/>
      <c r="UVA204" s="78"/>
      <c r="UVB204" s="78"/>
      <c r="UVC204" s="78"/>
      <c r="UVD204" s="78"/>
      <c r="UVE204" s="78"/>
      <c r="UVF204" s="78"/>
      <c r="UVG204" s="78"/>
      <c r="UVH204" s="78"/>
      <c r="UVI204" s="78"/>
      <c r="UVJ204" s="78"/>
      <c r="UVK204" s="78"/>
      <c r="UVL204" s="78"/>
      <c r="UVM204" s="78"/>
      <c r="UVN204" s="78"/>
      <c r="UVO204" s="78"/>
      <c r="UVP204" s="78"/>
      <c r="UVQ204" s="78"/>
      <c r="UVR204" s="78"/>
      <c r="UVS204" s="78"/>
      <c r="UVT204" s="78"/>
      <c r="UVU204" s="78"/>
      <c r="UVV204" s="78"/>
      <c r="UVW204" s="78"/>
      <c r="UVX204" s="78"/>
      <c r="UVY204" s="78"/>
      <c r="UVZ204" s="78"/>
      <c r="UWA204" s="78"/>
      <c r="UWB204" s="78"/>
      <c r="UWC204" s="78"/>
      <c r="UWD204" s="78"/>
      <c r="UWE204" s="78"/>
      <c r="UWF204" s="78"/>
      <c r="UWG204" s="78"/>
      <c r="UWH204" s="78"/>
      <c r="UWI204" s="78"/>
      <c r="UWJ204" s="78"/>
      <c r="UWK204" s="78"/>
      <c r="UWL204" s="78"/>
      <c r="UWM204" s="78"/>
      <c r="UWN204" s="78"/>
      <c r="UWO204" s="78"/>
      <c r="UWP204" s="78"/>
      <c r="UWQ204" s="78"/>
      <c r="UWR204" s="78"/>
      <c r="UWS204" s="78"/>
      <c r="UWT204" s="78"/>
      <c r="UWU204" s="78"/>
      <c r="UWV204" s="78"/>
      <c r="UWW204" s="78"/>
      <c r="UWX204" s="78"/>
      <c r="UWY204" s="78"/>
      <c r="UWZ204" s="78"/>
      <c r="UXA204" s="78"/>
      <c r="UXB204" s="78"/>
      <c r="UXC204" s="78"/>
      <c r="UXD204" s="78"/>
      <c r="UXE204" s="78"/>
      <c r="UXF204" s="78"/>
      <c r="UXG204" s="78"/>
      <c r="UXH204" s="78"/>
      <c r="UXI204" s="78"/>
      <c r="UXJ204" s="78"/>
      <c r="UXK204" s="78"/>
      <c r="UXL204" s="78"/>
      <c r="UXM204" s="78"/>
      <c r="UXN204" s="78"/>
      <c r="UXO204" s="78"/>
      <c r="UXP204" s="78"/>
      <c r="UXQ204" s="78"/>
      <c r="UXR204" s="78"/>
      <c r="UXS204" s="78"/>
      <c r="UXT204" s="78"/>
      <c r="UXU204" s="78"/>
      <c r="UXV204" s="78"/>
      <c r="UXW204" s="78"/>
      <c r="UXX204" s="78"/>
      <c r="UXY204" s="78"/>
      <c r="UXZ204" s="78"/>
      <c r="UYA204" s="78"/>
      <c r="UYB204" s="78"/>
      <c r="UYC204" s="78"/>
      <c r="UYD204" s="78"/>
      <c r="UYE204" s="78"/>
      <c r="UYF204" s="78"/>
      <c r="UYG204" s="78"/>
      <c r="UYH204" s="78"/>
      <c r="UYI204" s="78"/>
      <c r="UYJ204" s="78"/>
      <c r="UYK204" s="78"/>
      <c r="UYL204" s="78"/>
      <c r="UYM204" s="78"/>
      <c r="UYN204" s="78"/>
      <c r="UYO204" s="78"/>
      <c r="UYP204" s="78"/>
      <c r="UYQ204" s="78"/>
      <c r="UYR204" s="78"/>
      <c r="UYS204" s="78"/>
      <c r="UYT204" s="78"/>
      <c r="UYU204" s="78"/>
      <c r="UYV204" s="78"/>
      <c r="UYW204" s="78"/>
      <c r="UYX204" s="78"/>
      <c r="UYY204" s="78"/>
      <c r="UYZ204" s="78"/>
      <c r="UZA204" s="78"/>
      <c r="UZB204" s="78"/>
      <c r="UZC204" s="78"/>
      <c r="UZD204" s="78"/>
      <c r="UZE204" s="78"/>
      <c r="UZF204" s="78"/>
      <c r="UZG204" s="78"/>
      <c r="UZH204" s="78"/>
      <c r="UZI204" s="78"/>
      <c r="UZJ204" s="78"/>
      <c r="UZK204" s="78"/>
      <c r="UZL204" s="78"/>
      <c r="UZM204" s="78"/>
      <c r="UZN204" s="78"/>
      <c r="UZO204" s="78"/>
      <c r="UZP204" s="78"/>
      <c r="UZQ204" s="78"/>
      <c r="UZR204" s="78"/>
      <c r="UZS204" s="78"/>
      <c r="UZT204" s="78"/>
      <c r="UZU204" s="78"/>
      <c r="UZV204" s="78"/>
      <c r="UZW204" s="78"/>
      <c r="UZX204" s="78"/>
      <c r="UZY204" s="78"/>
      <c r="UZZ204" s="78"/>
      <c r="VAA204" s="78"/>
      <c r="VAB204" s="78"/>
      <c r="VAC204" s="78"/>
      <c r="VAD204" s="78"/>
      <c r="VAE204" s="78"/>
      <c r="VAF204" s="78"/>
      <c r="VAG204" s="78"/>
      <c r="VAH204" s="78"/>
      <c r="VAI204" s="78"/>
      <c r="VAJ204" s="78"/>
      <c r="VAK204" s="78"/>
      <c r="VAL204" s="78"/>
      <c r="VAM204" s="78"/>
      <c r="VAN204" s="78"/>
      <c r="VAO204" s="78"/>
      <c r="VAP204" s="78"/>
      <c r="VAQ204" s="78"/>
      <c r="VAR204" s="78"/>
      <c r="VAS204" s="78"/>
      <c r="VAT204" s="78"/>
      <c r="VAU204" s="78"/>
      <c r="VAV204" s="78"/>
      <c r="VAW204" s="78"/>
      <c r="VAX204" s="78"/>
      <c r="VAY204" s="78"/>
      <c r="VAZ204" s="78"/>
      <c r="VBA204" s="78"/>
      <c r="VBB204" s="78"/>
      <c r="VBC204" s="78"/>
      <c r="VBD204" s="78"/>
      <c r="VBE204" s="78"/>
      <c r="VBF204" s="78"/>
      <c r="VBG204" s="78"/>
      <c r="VBH204" s="78"/>
      <c r="VBI204" s="78"/>
      <c r="VBJ204" s="78"/>
      <c r="VBK204" s="78"/>
      <c r="VBL204" s="78"/>
      <c r="VBM204" s="78"/>
      <c r="VBN204" s="78"/>
      <c r="VBO204" s="78"/>
      <c r="VBP204" s="78"/>
      <c r="VBQ204" s="78"/>
      <c r="VBR204" s="78"/>
      <c r="VBS204" s="78"/>
      <c r="VBT204" s="78"/>
      <c r="VBU204" s="78"/>
      <c r="VBV204" s="78"/>
      <c r="VBW204" s="78"/>
      <c r="VBX204" s="78"/>
      <c r="VBY204" s="78"/>
      <c r="VBZ204" s="78"/>
      <c r="VCA204" s="78"/>
      <c r="VCB204" s="78"/>
      <c r="VCC204" s="78"/>
      <c r="VCD204" s="78"/>
      <c r="VCE204" s="78"/>
      <c r="VCF204" s="78"/>
      <c r="VCG204" s="78"/>
      <c r="VCH204" s="78"/>
      <c r="VCI204" s="78"/>
      <c r="VCJ204" s="78"/>
      <c r="VCK204" s="78"/>
      <c r="VCL204" s="78"/>
      <c r="VCM204" s="78"/>
      <c r="VCN204" s="78"/>
      <c r="VCO204" s="78"/>
      <c r="VCP204" s="78"/>
      <c r="VCQ204" s="78"/>
      <c r="VCR204" s="78"/>
      <c r="VCS204" s="78"/>
      <c r="VCT204" s="78"/>
      <c r="VCU204" s="78"/>
      <c r="VCV204" s="78"/>
      <c r="VCW204" s="78"/>
      <c r="VCX204" s="78"/>
      <c r="VCY204" s="78"/>
      <c r="VCZ204" s="78"/>
      <c r="VDA204" s="78"/>
      <c r="VDB204" s="78"/>
      <c r="VDC204" s="78"/>
      <c r="VDD204" s="78"/>
      <c r="VDE204" s="78"/>
      <c r="VDF204" s="78"/>
      <c r="VDG204" s="78"/>
      <c r="VDH204" s="78"/>
      <c r="VDI204" s="78"/>
      <c r="VDJ204" s="78"/>
      <c r="VDK204" s="78"/>
      <c r="VDL204" s="78"/>
      <c r="VDM204" s="78"/>
      <c r="VDN204" s="78"/>
      <c r="VDO204" s="78"/>
      <c r="VDP204" s="78"/>
      <c r="VDQ204" s="78"/>
      <c r="VDR204" s="78"/>
      <c r="VDS204" s="78"/>
      <c r="VDT204" s="78"/>
      <c r="VDU204" s="78"/>
      <c r="VDV204" s="78"/>
      <c r="VDW204" s="78"/>
      <c r="VDX204" s="78"/>
      <c r="VDY204" s="78"/>
      <c r="VDZ204" s="78"/>
      <c r="VEA204" s="78"/>
      <c r="VEB204" s="78"/>
      <c r="VEC204" s="78"/>
      <c r="VED204" s="78"/>
      <c r="VEE204" s="78"/>
      <c r="VEF204" s="78"/>
      <c r="VEG204" s="78"/>
      <c r="VEH204" s="78"/>
      <c r="VEI204" s="78"/>
      <c r="VEJ204" s="78"/>
      <c r="VEK204" s="78"/>
      <c r="VEL204" s="78"/>
      <c r="VEM204" s="78"/>
      <c r="VEN204" s="78"/>
      <c r="VEO204" s="78"/>
      <c r="VEP204" s="78"/>
      <c r="VEQ204" s="78"/>
      <c r="VER204" s="78"/>
      <c r="VES204" s="78"/>
      <c r="VET204" s="78"/>
      <c r="VEU204" s="78"/>
      <c r="VEV204" s="78"/>
      <c r="VEW204" s="78"/>
      <c r="VEX204" s="78"/>
      <c r="VEY204" s="78"/>
      <c r="VEZ204" s="78"/>
      <c r="VFA204" s="78"/>
      <c r="VFB204" s="78"/>
      <c r="VFC204" s="78"/>
      <c r="VFD204" s="78"/>
      <c r="VFE204" s="78"/>
      <c r="VFF204" s="78"/>
      <c r="VFG204" s="78"/>
      <c r="VFH204" s="78"/>
      <c r="VFI204" s="78"/>
      <c r="VFJ204" s="78"/>
      <c r="VFK204" s="78"/>
      <c r="VFL204" s="78"/>
      <c r="VFM204" s="78"/>
      <c r="VFN204" s="78"/>
      <c r="VFO204" s="78"/>
      <c r="VFP204" s="78"/>
      <c r="VFQ204" s="78"/>
      <c r="VFR204" s="78"/>
      <c r="VFS204" s="78"/>
      <c r="VFT204" s="78"/>
      <c r="VFU204" s="78"/>
      <c r="VFV204" s="78"/>
      <c r="VFW204" s="78"/>
      <c r="VFX204" s="78"/>
      <c r="VFY204" s="78"/>
      <c r="VFZ204" s="78"/>
      <c r="VGA204" s="78"/>
      <c r="VGB204" s="78"/>
      <c r="VGC204" s="78"/>
      <c r="VGD204" s="78"/>
      <c r="VGE204" s="78"/>
      <c r="VGF204" s="78"/>
      <c r="VGG204" s="78"/>
      <c r="VGH204" s="78"/>
      <c r="VGI204" s="78"/>
      <c r="VGJ204" s="78"/>
      <c r="VGK204" s="78"/>
      <c r="VGL204" s="78"/>
      <c r="VGM204" s="78"/>
      <c r="VGN204" s="78"/>
      <c r="VGO204" s="78"/>
      <c r="VGP204" s="78"/>
      <c r="VGQ204" s="78"/>
      <c r="VGR204" s="78"/>
      <c r="VGS204" s="78"/>
      <c r="VGT204" s="78"/>
      <c r="VGU204" s="78"/>
      <c r="VGV204" s="78"/>
      <c r="VGW204" s="78"/>
      <c r="VGX204" s="78"/>
      <c r="VGY204" s="78"/>
      <c r="VGZ204" s="78"/>
      <c r="VHA204" s="78"/>
      <c r="VHB204" s="78"/>
      <c r="VHC204" s="78"/>
      <c r="VHD204" s="78"/>
      <c r="VHE204" s="78"/>
      <c r="VHF204" s="78"/>
      <c r="VHG204" s="78"/>
      <c r="VHH204" s="78"/>
      <c r="VHI204" s="78"/>
      <c r="VHJ204" s="78"/>
      <c r="VHK204" s="78"/>
      <c r="VHL204" s="78"/>
      <c r="VHM204" s="78"/>
      <c r="VHN204" s="78"/>
      <c r="VHO204" s="78"/>
      <c r="VHP204" s="78"/>
      <c r="VHQ204" s="78"/>
      <c r="VHR204" s="78"/>
      <c r="VHS204" s="78"/>
      <c r="VHT204" s="78"/>
      <c r="VHU204" s="78"/>
      <c r="VHV204" s="78"/>
      <c r="VHW204" s="78"/>
      <c r="VHX204" s="78"/>
      <c r="VHY204" s="78"/>
      <c r="VHZ204" s="78"/>
      <c r="VIA204" s="78"/>
      <c r="VIB204" s="78"/>
      <c r="VIC204" s="78"/>
      <c r="VID204" s="78"/>
      <c r="VIE204" s="78"/>
      <c r="VIF204" s="78"/>
      <c r="VIG204" s="78"/>
      <c r="VIH204" s="78"/>
      <c r="VII204" s="78"/>
      <c r="VIJ204" s="78"/>
      <c r="VIK204" s="78"/>
      <c r="VIL204" s="78"/>
      <c r="VIM204" s="78"/>
      <c r="VIN204" s="78"/>
      <c r="VIO204" s="78"/>
      <c r="VIP204" s="78"/>
      <c r="VIQ204" s="78"/>
      <c r="VIR204" s="78"/>
      <c r="VIS204" s="78"/>
      <c r="VIT204" s="78"/>
      <c r="VIU204" s="78"/>
      <c r="VIV204" s="78"/>
      <c r="VIW204" s="78"/>
      <c r="VIX204" s="78"/>
      <c r="VIY204" s="78"/>
      <c r="VIZ204" s="78"/>
      <c r="VJA204" s="78"/>
      <c r="VJB204" s="78"/>
      <c r="VJC204" s="78"/>
      <c r="VJD204" s="78"/>
      <c r="VJE204" s="78"/>
      <c r="VJF204" s="78"/>
      <c r="VJG204" s="78"/>
      <c r="VJH204" s="78"/>
      <c r="VJI204" s="78"/>
      <c r="VJJ204" s="78"/>
      <c r="VJK204" s="78"/>
      <c r="VJL204" s="78"/>
      <c r="VJM204" s="78"/>
      <c r="VJN204" s="78"/>
      <c r="VJO204" s="78"/>
      <c r="VJP204" s="78"/>
      <c r="VJQ204" s="78"/>
      <c r="VJR204" s="78"/>
      <c r="VJS204" s="78"/>
      <c r="VJT204" s="78"/>
      <c r="VJU204" s="78"/>
      <c r="VJV204" s="78"/>
      <c r="VJW204" s="78"/>
      <c r="VJX204" s="78"/>
      <c r="VJY204" s="78"/>
      <c r="VJZ204" s="78"/>
      <c r="VKA204" s="78"/>
      <c r="VKB204" s="78"/>
      <c r="VKC204" s="78"/>
      <c r="VKD204" s="78"/>
      <c r="VKE204" s="78"/>
      <c r="VKF204" s="78"/>
      <c r="VKG204" s="78"/>
      <c r="VKH204" s="78"/>
      <c r="VKI204" s="78"/>
      <c r="VKJ204" s="78"/>
      <c r="VKK204" s="78"/>
      <c r="VKL204" s="78"/>
      <c r="VKM204" s="78"/>
      <c r="VKN204" s="78"/>
      <c r="VKO204" s="78"/>
      <c r="VKP204" s="78"/>
      <c r="VKQ204" s="78"/>
      <c r="VKR204" s="78"/>
      <c r="VKS204" s="78"/>
      <c r="VKT204" s="78"/>
      <c r="VKU204" s="78"/>
      <c r="VKV204" s="78"/>
      <c r="VKW204" s="78"/>
      <c r="VKX204" s="78"/>
      <c r="VKY204" s="78"/>
      <c r="VKZ204" s="78"/>
      <c r="VLA204" s="78"/>
      <c r="VLB204" s="78"/>
      <c r="VLC204" s="78"/>
      <c r="VLD204" s="78"/>
      <c r="VLE204" s="78"/>
      <c r="VLF204" s="78"/>
      <c r="VLG204" s="78"/>
      <c r="VLH204" s="78"/>
      <c r="VLI204" s="78"/>
      <c r="VLJ204" s="78"/>
      <c r="VLK204" s="78"/>
      <c r="VLL204" s="78"/>
      <c r="VLM204" s="78"/>
      <c r="VLN204" s="78"/>
      <c r="VLO204" s="78"/>
      <c r="VLP204" s="78"/>
      <c r="VLQ204" s="78"/>
      <c r="VLR204" s="78"/>
      <c r="VLS204" s="78"/>
      <c r="VLT204" s="78"/>
      <c r="VLU204" s="78"/>
      <c r="VLV204" s="78"/>
      <c r="VLW204" s="78"/>
      <c r="VLX204" s="78"/>
      <c r="VLY204" s="78"/>
      <c r="VLZ204" s="78"/>
      <c r="VMA204" s="78"/>
      <c r="VMB204" s="78"/>
      <c r="VMC204" s="78"/>
      <c r="VMD204" s="78"/>
      <c r="VME204" s="78"/>
      <c r="VMF204" s="78"/>
      <c r="VMG204" s="78"/>
      <c r="VMH204" s="78"/>
      <c r="VMI204" s="78"/>
      <c r="VMJ204" s="78"/>
      <c r="VMK204" s="78"/>
      <c r="VML204" s="78"/>
      <c r="VMM204" s="78"/>
      <c r="VMN204" s="78"/>
      <c r="VMO204" s="78"/>
      <c r="VMP204" s="78"/>
      <c r="VMQ204" s="78"/>
      <c r="VMR204" s="78"/>
      <c r="VMS204" s="78"/>
      <c r="VMT204" s="78"/>
      <c r="VMU204" s="78"/>
      <c r="VMV204" s="78"/>
      <c r="VMW204" s="78"/>
      <c r="VMX204" s="78"/>
      <c r="VMY204" s="78"/>
      <c r="VMZ204" s="78"/>
      <c r="VNA204" s="78"/>
      <c r="VNB204" s="78"/>
      <c r="VNC204" s="78"/>
      <c r="VND204" s="78"/>
      <c r="VNE204" s="78"/>
      <c r="VNF204" s="78"/>
      <c r="VNG204" s="78"/>
      <c r="VNH204" s="78"/>
      <c r="VNI204" s="78"/>
      <c r="VNJ204" s="78"/>
      <c r="VNK204" s="78"/>
      <c r="VNL204" s="78"/>
      <c r="VNM204" s="78"/>
      <c r="VNN204" s="78"/>
      <c r="VNO204" s="78"/>
      <c r="VNP204" s="78"/>
      <c r="VNQ204" s="78"/>
      <c r="VNR204" s="78"/>
      <c r="VNS204" s="78"/>
      <c r="VNT204" s="78"/>
      <c r="VNU204" s="78"/>
      <c r="VNV204" s="78"/>
      <c r="VNW204" s="78"/>
      <c r="VNX204" s="78"/>
      <c r="VNY204" s="78"/>
      <c r="VNZ204" s="78"/>
      <c r="VOA204" s="78"/>
      <c r="VOB204" s="78"/>
      <c r="VOC204" s="78"/>
      <c r="VOD204" s="78"/>
      <c r="VOE204" s="78"/>
      <c r="VOF204" s="78"/>
      <c r="VOG204" s="78"/>
      <c r="VOH204" s="78"/>
      <c r="VOI204" s="78"/>
      <c r="VOJ204" s="78"/>
      <c r="VOK204" s="78"/>
      <c r="VOL204" s="78"/>
      <c r="VOM204" s="78"/>
      <c r="VON204" s="78"/>
      <c r="VOO204" s="78"/>
      <c r="VOP204" s="78"/>
      <c r="VOQ204" s="78"/>
      <c r="VOR204" s="78"/>
      <c r="VOS204" s="78"/>
      <c r="VOT204" s="78"/>
      <c r="VOU204" s="78"/>
      <c r="VOV204" s="78"/>
      <c r="VOW204" s="78"/>
      <c r="VOX204" s="78"/>
      <c r="VOY204" s="78"/>
      <c r="VOZ204" s="78"/>
      <c r="VPA204" s="78"/>
      <c r="VPB204" s="78"/>
      <c r="VPC204" s="78"/>
      <c r="VPD204" s="78"/>
      <c r="VPE204" s="78"/>
      <c r="VPF204" s="78"/>
      <c r="VPG204" s="78"/>
      <c r="VPH204" s="78"/>
      <c r="VPI204" s="78"/>
      <c r="VPJ204" s="78"/>
      <c r="VPK204" s="78"/>
      <c r="VPL204" s="78"/>
      <c r="VPM204" s="78"/>
      <c r="VPN204" s="78"/>
      <c r="VPO204" s="78"/>
      <c r="VPP204" s="78"/>
      <c r="VPQ204" s="78"/>
      <c r="VPR204" s="78"/>
      <c r="VPS204" s="78"/>
      <c r="VPT204" s="78"/>
      <c r="VPU204" s="78"/>
      <c r="VPV204" s="78"/>
      <c r="VPW204" s="78"/>
      <c r="VPX204" s="78"/>
      <c r="VPY204" s="78"/>
      <c r="VPZ204" s="78"/>
      <c r="VQA204" s="78"/>
      <c r="VQB204" s="78"/>
      <c r="VQC204" s="78"/>
      <c r="VQD204" s="78"/>
      <c r="VQE204" s="78"/>
      <c r="VQF204" s="78"/>
      <c r="VQG204" s="78"/>
      <c r="VQH204" s="78"/>
      <c r="VQI204" s="78"/>
      <c r="VQJ204" s="78"/>
      <c r="VQK204" s="78"/>
      <c r="VQL204" s="78"/>
      <c r="VQM204" s="78"/>
      <c r="VQN204" s="78"/>
      <c r="VQO204" s="78"/>
      <c r="VQP204" s="78"/>
      <c r="VQQ204" s="78"/>
      <c r="VQR204" s="78"/>
      <c r="VQS204" s="78"/>
      <c r="VQT204" s="78"/>
      <c r="VQU204" s="78"/>
      <c r="VQV204" s="78"/>
      <c r="VQW204" s="78"/>
      <c r="VQX204" s="78"/>
      <c r="VQY204" s="78"/>
      <c r="VQZ204" s="78"/>
      <c r="VRA204" s="78"/>
      <c r="VRB204" s="78"/>
      <c r="VRC204" s="78"/>
      <c r="VRD204" s="78"/>
      <c r="VRE204" s="78"/>
      <c r="VRF204" s="78"/>
      <c r="VRG204" s="78"/>
      <c r="VRH204" s="78"/>
      <c r="VRI204" s="78"/>
      <c r="VRJ204" s="78"/>
      <c r="VRK204" s="78"/>
      <c r="VRL204" s="78"/>
      <c r="VRM204" s="78"/>
      <c r="VRN204" s="78"/>
      <c r="VRO204" s="78"/>
      <c r="VRP204" s="78"/>
      <c r="VRQ204" s="78"/>
      <c r="VRR204" s="78"/>
      <c r="VRS204" s="78"/>
      <c r="VRT204" s="78"/>
      <c r="VRU204" s="78"/>
      <c r="VRV204" s="78"/>
      <c r="VRW204" s="78"/>
      <c r="VRX204" s="78"/>
      <c r="VRY204" s="78"/>
      <c r="VRZ204" s="78"/>
      <c r="VSA204" s="78"/>
      <c r="VSB204" s="78"/>
      <c r="VSC204" s="78"/>
      <c r="VSD204" s="78"/>
      <c r="VSE204" s="78"/>
      <c r="VSF204" s="78"/>
      <c r="VSG204" s="78"/>
      <c r="VSH204" s="78"/>
      <c r="VSI204" s="78"/>
      <c r="VSJ204" s="78"/>
      <c r="VSK204" s="78"/>
      <c r="VSL204" s="78"/>
      <c r="VSM204" s="78"/>
      <c r="VSN204" s="78"/>
      <c r="VSO204" s="78"/>
      <c r="VSP204" s="78"/>
      <c r="VSQ204" s="78"/>
      <c r="VSR204" s="78"/>
      <c r="VSS204" s="78"/>
      <c r="VST204" s="78"/>
      <c r="VSU204" s="78"/>
      <c r="VSV204" s="78"/>
      <c r="VSW204" s="78"/>
      <c r="VSX204" s="78"/>
      <c r="VSY204" s="78"/>
      <c r="VSZ204" s="78"/>
      <c r="VTA204" s="78"/>
      <c r="VTB204" s="78"/>
      <c r="VTC204" s="78"/>
      <c r="VTD204" s="78"/>
      <c r="VTE204" s="78"/>
      <c r="VTF204" s="78"/>
      <c r="VTG204" s="78"/>
      <c r="VTH204" s="78"/>
      <c r="VTI204" s="78"/>
      <c r="VTJ204" s="78"/>
      <c r="VTK204" s="78"/>
      <c r="VTL204" s="78"/>
      <c r="VTM204" s="78"/>
      <c r="VTN204" s="78"/>
      <c r="VTO204" s="78"/>
      <c r="VTP204" s="78"/>
      <c r="VTQ204" s="78"/>
      <c r="VTR204" s="78"/>
      <c r="VTS204" s="78"/>
      <c r="VTT204" s="78"/>
      <c r="VTU204" s="78"/>
      <c r="VTV204" s="78"/>
      <c r="VTW204" s="78"/>
      <c r="VTX204" s="78"/>
      <c r="VTY204" s="78"/>
      <c r="VTZ204" s="78"/>
      <c r="VUA204" s="78"/>
      <c r="VUB204" s="78"/>
      <c r="VUC204" s="78"/>
      <c r="VUD204" s="78"/>
      <c r="VUE204" s="78"/>
      <c r="VUF204" s="78"/>
      <c r="VUG204" s="78"/>
      <c r="VUH204" s="78"/>
      <c r="VUI204" s="78"/>
      <c r="VUJ204" s="78"/>
      <c r="VUK204" s="78"/>
      <c r="VUL204" s="78"/>
      <c r="VUM204" s="78"/>
      <c r="VUN204" s="78"/>
      <c r="VUO204" s="78"/>
      <c r="VUP204" s="78"/>
      <c r="VUQ204" s="78"/>
      <c r="VUR204" s="78"/>
      <c r="VUS204" s="78"/>
      <c r="VUT204" s="78"/>
      <c r="VUU204" s="78"/>
      <c r="VUV204" s="78"/>
      <c r="VUW204" s="78"/>
      <c r="VUX204" s="78"/>
      <c r="VUY204" s="78"/>
      <c r="VUZ204" s="78"/>
      <c r="VVA204" s="78"/>
      <c r="VVB204" s="78"/>
      <c r="VVC204" s="78"/>
      <c r="VVD204" s="78"/>
      <c r="VVE204" s="78"/>
      <c r="VVF204" s="78"/>
      <c r="VVG204" s="78"/>
      <c r="VVH204" s="78"/>
      <c r="VVI204" s="78"/>
      <c r="VVJ204" s="78"/>
      <c r="VVK204" s="78"/>
      <c r="VVL204" s="78"/>
      <c r="VVM204" s="78"/>
      <c r="VVN204" s="78"/>
      <c r="VVO204" s="78"/>
      <c r="VVP204" s="78"/>
      <c r="VVQ204" s="78"/>
      <c r="VVR204" s="78"/>
      <c r="VVS204" s="78"/>
      <c r="VVT204" s="78"/>
      <c r="VVU204" s="78"/>
      <c r="VVV204" s="78"/>
      <c r="VVW204" s="78"/>
      <c r="VVX204" s="78"/>
      <c r="VVY204" s="78"/>
      <c r="VVZ204" s="78"/>
      <c r="VWA204" s="78"/>
      <c r="VWB204" s="78"/>
      <c r="VWC204" s="78"/>
      <c r="VWD204" s="78"/>
      <c r="VWE204" s="78"/>
      <c r="VWF204" s="78"/>
      <c r="VWG204" s="78"/>
      <c r="VWH204" s="78"/>
      <c r="VWI204" s="78"/>
      <c r="VWJ204" s="78"/>
      <c r="VWK204" s="78"/>
      <c r="VWL204" s="78"/>
      <c r="VWM204" s="78"/>
      <c r="VWN204" s="78"/>
      <c r="VWO204" s="78"/>
      <c r="VWP204" s="78"/>
      <c r="VWQ204" s="78"/>
      <c r="VWR204" s="78"/>
      <c r="VWS204" s="78"/>
      <c r="VWT204" s="78"/>
      <c r="VWU204" s="78"/>
      <c r="VWV204" s="78"/>
      <c r="VWW204" s="78"/>
      <c r="VWX204" s="78"/>
      <c r="VWY204" s="78"/>
      <c r="VWZ204" s="78"/>
      <c r="VXA204" s="78"/>
      <c r="VXB204" s="78"/>
      <c r="VXC204" s="78"/>
      <c r="VXD204" s="78"/>
      <c r="VXE204" s="78"/>
      <c r="VXF204" s="78"/>
      <c r="VXG204" s="78"/>
      <c r="VXH204" s="78"/>
      <c r="VXI204" s="78"/>
      <c r="VXJ204" s="78"/>
      <c r="VXK204" s="78"/>
      <c r="VXL204" s="78"/>
      <c r="VXM204" s="78"/>
      <c r="VXN204" s="78"/>
      <c r="VXO204" s="78"/>
      <c r="VXP204" s="78"/>
      <c r="VXQ204" s="78"/>
      <c r="VXR204" s="78"/>
      <c r="VXS204" s="78"/>
      <c r="VXT204" s="78"/>
      <c r="VXU204" s="78"/>
      <c r="VXV204" s="78"/>
      <c r="VXW204" s="78"/>
      <c r="VXX204" s="78"/>
      <c r="VXY204" s="78"/>
      <c r="VXZ204" s="78"/>
      <c r="VYA204" s="78"/>
      <c r="VYB204" s="78"/>
      <c r="VYC204" s="78"/>
      <c r="VYD204" s="78"/>
      <c r="VYE204" s="78"/>
      <c r="VYF204" s="78"/>
      <c r="VYG204" s="78"/>
      <c r="VYH204" s="78"/>
      <c r="VYI204" s="78"/>
      <c r="VYJ204" s="78"/>
      <c r="VYK204" s="78"/>
      <c r="VYL204" s="78"/>
      <c r="VYM204" s="78"/>
      <c r="VYN204" s="78"/>
      <c r="VYO204" s="78"/>
      <c r="VYP204" s="78"/>
      <c r="VYQ204" s="78"/>
      <c r="VYR204" s="78"/>
      <c r="VYS204" s="78"/>
      <c r="VYT204" s="78"/>
      <c r="VYU204" s="78"/>
      <c r="VYV204" s="78"/>
      <c r="VYW204" s="78"/>
      <c r="VYX204" s="78"/>
      <c r="VYY204" s="78"/>
      <c r="VYZ204" s="78"/>
      <c r="VZA204" s="78"/>
      <c r="VZB204" s="78"/>
      <c r="VZC204" s="78"/>
      <c r="VZD204" s="78"/>
      <c r="VZE204" s="78"/>
      <c r="VZF204" s="78"/>
      <c r="VZG204" s="78"/>
      <c r="VZH204" s="78"/>
      <c r="VZI204" s="78"/>
      <c r="VZJ204" s="78"/>
      <c r="VZK204" s="78"/>
      <c r="VZL204" s="78"/>
      <c r="VZM204" s="78"/>
      <c r="VZN204" s="78"/>
      <c r="VZO204" s="78"/>
      <c r="VZP204" s="78"/>
      <c r="VZQ204" s="78"/>
      <c r="VZR204" s="78"/>
      <c r="VZS204" s="78"/>
      <c r="VZT204" s="78"/>
      <c r="VZU204" s="78"/>
      <c r="VZV204" s="78"/>
      <c r="VZW204" s="78"/>
      <c r="VZX204" s="78"/>
      <c r="VZY204" s="78"/>
      <c r="VZZ204" s="78"/>
      <c r="WAA204" s="78"/>
      <c r="WAB204" s="78"/>
      <c r="WAC204" s="78"/>
      <c r="WAD204" s="78"/>
      <c r="WAE204" s="78"/>
      <c r="WAF204" s="78"/>
      <c r="WAG204" s="78"/>
      <c r="WAH204" s="78"/>
      <c r="WAI204" s="78"/>
      <c r="WAJ204" s="78"/>
      <c r="WAK204" s="78"/>
      <c r="WAL204" s="78"/>
      <c r="WAM204" s="78"/>
      <c r="WAN204" s="78"/>
      <c r="WAO204" s="78"/>
      <c r="WAP204" s="78"/>
      <c r="WAQ204" s="78"/>
      <c r="WAR204" s="78"/>
      <c r="WAS204" s="78"/>
      <c r="WAT204" s="78"/>
      <c r="WAU204" s="78"/>
      <c r="WAV204" s="78"/>
      <c r="WAW204" s="78"/>
      <c r="WAX204" s="78"/>
      <c r="WAY204" s="78"/>
      <c r="WAZ204" s="78"/>
      <c r="WBA204" s="78"/>
      <c r="WBB204" s="78"/>
      <c r="WBC204" s="78"/>
      <c r="WBD204" s="78"/>
      <c r="WBE204" s="78"/>
      <c r="WBF204" s="78"/>
      <c r="WBG204" s="78"/>
      <c r="WBH204" s="78"/>
      <c r="WBI204" s="78"/>
      <c r="WBJ204" s="78"/>
      <c r="WBK204" s="78"/>
      <c r="WBL204" s="78"/>
      <c r="WBM204" s="78"/>
      <c r="WBN204" s="78"/>
      <c r="WBO204" s="78"/>
      <c r="WBP204" s="78"/>
      <c r="WBQ204" s="78"/>
      <c r="WBR204" s="78"/>
      <c r="WBS204" s="78"/>
      <c r="WBT204" s="78"/>
      <c r="WBU204" s="78"/>
      <c r="WBV204" s="78"/>
      <c r="WBW204" s="78"/>
      <c r="WBX204" s="78"/>
      <c r="WBY204" s="78"/>
      <c r="WBZ204" s="78"/>
      <c r="WCA204" s="78"/>
      <c r="WCB204" s="78"/>
      <c r="WCC204" s="78"/>
      <c r="WCD204" s="78"/>
      <c r="WCE204" s="78"/>
      <c r="WCF204" s="78"/>
      <c r="WCG204" s="78"/>
      <c r="WCH204" s="78"/>
      <c r="WCI204" s="78"/>
      <c r="WCJ204" s="78"/>
      <c r="WCK204" s="78"/>
      <c r="WCL204" s="78"/>
      <c r="WCM204" s="78"/>
      <c r="WCN204" s="78"/>
      <c r="WCO204" s="78"/>
      <c r="WCP204" s="78"/>
      <c r="WCQ204" s="78"/>
      <c r="WCR204" s="78"/>
      <c r="WCS204" s="78"/>
      <c r="WCT204" s="78"/>
      <c r="WCU204" s="78"/>
      <c r="WCV204" s="78"/>
      <c r="WCW204" s="78"/>
      <c r="WCX204" s="78"/>
      <c r="WCY204" s="78"/>
      <c r="WCZ204" s="78"/>
      <c r="WDA204" s="78"/>
      <c r="WDB204" s="78"/>
      <c r="WDC204" s="78"/>
      <c r="WDD204" s="78"/>
      <c r="WDE204" s="78"/>
      <c r="WDF204" s="78"/>
      <c r="WDG204" s="78"/>
      <c r="WDH204" s="78"/>
      <c r="WDI204" s="78"/>
      <c r="WDJ204" s="78"/>
      <c r="WDK204" s="78"/>
      <c r="WDL204" s="78"/>
      <c r="WDM204" s="78"/>
      <c r="WDN204" s="78"/>
      <c r="WDO204" s="78"/>
      <c r="WDP204" s="78"/>
      <c r="WDQ204" s="78"/>
      <c r="WDR204" s="78"/>
      <c r="WDS204" s="78"/>
      <c r="WDT204" s="78"/>
      <c r="WDU204" s="78"/>
      <c r="WDV204" s="78"/>
      <c r="WDW204" s="78"/>
      <c r="WDX204" s="78"/>
      <c r="WDY204" s="78"/>
      <c r="WDZ204" s="78"/>
      <c r="WEA204" s="78"/>
      <c r="WEB204" s="78"/>
      <c r="WEC204" s="78"/>
      <c r="WED204" s="78"/>
      <c r="WEE204" s="78"/>
      <c r="WEF204" s="78"/>
      <c r="WEG204" s="78"/>
      <c r="WEH204" s="78"/>
      <c r="WEI204" s="78"/>
      <c r="WEJ204" s="78"/>
      <c r="WEK204" s="78"/>
      <c r="WEL204" s="78"/>
      <c r="WEM204" s="78"/>
      <c r="WEN204" s="78"/>
      <c r="WEO204" s="78"/>
      <c r="WEP204" s="78"/>
      <c r="WEQ204" s="78"/>
      <c r="WER204" s="78"/>
      <c r="WES204" s="78"/>
      <c r="WET204" s="78"/>
      <c r="WEU204" s="78"/>
      <c r="WEV204" s="78"/>
      <c r="WEW204" s="78"/>
      <c r="WEX204" s="78"/>
      <c r="WEY204" s="78"/>
      <c r="WEZ204" s="78"/>
      <c r="WFA204" s="78"/>
      <c r="WFB204" s="78"/>
      <c r="WFC204" s="78"/>
      <c r="WFD204" s="78"/>
      <c r="WFE204" s="78"/>
      <c r="WFF204" s="78"/>
      <c r="WFG204" s="78"/>
      <c r="WFH204" s="78"/>
      <c r="WFI204" s="78"/>
      <c r="WFJ204" s="78"/>
      <c r="WFK204" s="78"/>
      <c r="WFL204" s="78"/>
      <c r="WFM204" s="78"/>
      <c r="WFN204" s="78"/>
      <c r="WFO204" s="78"/>
      <c r="WFP204" s="78"/>
      <c r="WFQ204" s="78"/>
      <c r="WFR204" s="78"/>
      <c r="WFS204" s="78"/>
      <c r="WFT204" s="78"/>
      <c r="WFU204" s="78"/>
      <c r="WFV204" s="78"/>
      <c r="WFW204" s="78"/>
      <c r="WFX204" s="78"/>
      <c r="WFY204" s="78"/>
      <c r="WFZ204" s="78"/>
      <c r="WGA204" s="78"/>
      <c r="WGB204" s="78"/>
      <c r="WGC204" s="78"/>
      <c r="WGD204" s="78"/>
      <c r="WGE204" s="78"/>
      <c r="WGF204" s="78"/>
      <c r="WGG204" s="78"/>
      <c r="WGH204" s="78"/>
      <c r="WGI204" s="78"/>
      <c r="WGJ204" s="78"/>
      <c r="WGK204" s="78"/>
      <c r="WGL204" s="78"/>
      <c r="WGM204" s="78"/>
      <c r="WGN204" s="78"/>
      <c r="WGO204" s="78"/>
      <c r="WGP204" s="78"/>
      <c r="WGQ204" s="78"/>
      <c r="WGR204" s="78"/>
      <c r="WGS204" s="78"/>
      <c r="WGT204" s="78"/>
      <c r="WGU204" s="78"/>
      <c r="WGV204" s="78"/>
      <c r="WGW204" s="78"/>
      <c r="WGX204" s="78"/>
      <c r="WGY204" s="78"/>
      <c r="WGZ204" s="78"/>
      <c r="WHA204" s="78"/>
      <c r="WHB204" s="78"/>
      <c r="WHC204" s="78"/>
      <c r="WHD204" s="78"/>
      <c r="WHE204" s="78"/>
      <c r="WHF204" s="78"/>
      <c r="WHG204" s="78"/>
      <c r="WHH204" s="78"/>
      <c r="WHI204" s="78"/>
      <c r="WHJ204" s="78"/>
      <c r="WHK204" s="78"/>
      <c r="WHL204" s="78"/>
      <c r="WHM204" s="78"/>
      <c r="WHN204" s="78"/>
      <c r="WHO204" s="78"/>
      <c r="WHP204" s="78"/>
      <c r="WHQ204" s="78"/>
      <c r="WHR204" s="78"/>
      <c r="WHS204" s="78"/>
      <c r="WHT204" s="78"/>
      <c r="WHU204" s="78"/>
      <c r="WHV204" s="78"/>
      <c r="WHW204" s="78"/>
      <c r="WHX204" s="78"/>
      <c r="WHY204" s="78"/>
      <c r="WHZ204" s="78"/>
      <c r="WIA204" s="78"/>
      <c r="WIB204" s="78"/>
      <c r="WIC204" s="78"/>
      <c r="WID204" s="78"/>
      <c r="WIE204" s="78"/>
      <c r="WIF204" s="78"/>
      <c r="WIG204" s="78"/>
      <c r="WIH204" s="78"/>
      <c r="WII204" s="78"/>
      <c r="WIJ204" s="78"/>
      <c r="WIK204" s="78"/>
      <c r="WIL204" s="78"/>
      <c r="WIM204" s="78"/>
      <c r="WIN204" s="78"/>
      <c r="WIO204" s="78"/>
      <c r="WIP204" s="78"/>
      <c r="WIQ204" s="78"/>
      <c r="WIR204" s="78"/>
      <c r="WIS204" s="78"/>
      <c r="WIT204" s="78"/>
      <c r="WIU204" s="78"/>
      <c r="WIV204" s="78"/>
      <c r="WIW204" s="78"/>
      <c r="WIX204" s="78"/>
      <c r="WIY204" s="78"/>
      <c r="WIZ204" s="78"/>
      <c r="WJA204" s="78"/>
      <c r="WJB204" s="78"/>
      <c r="WJC204" s="78"/>
      <c r="WJD204" s="78"/>
      <c r="WJE204" s="78"/>
      <c r="WJF204" s="78"/>
      <c r="WJG204" s="78"/>
      <c r="WJH204" s="78"/>
      <c r="WJI204" s="78"/>
      <c r="WJJ204" s="78"/>
      <c r="WJK204" s="78"/>
      <c r="WJL204" s="78"/>
      <c r="WJM204" s="78"/>
      <c r="WJN204" s="78"/>
      <c r="WJO204" s="78"/>
      <c r="WJP204" s="78"/>
      <c r="WJQ204" s="78"/>
      <c r="WJR204" s="78"/>
      <c r="WJS204" s="78"/>
      <c r="WJT204" s="78"/>
      <c r="WJU204" s="78"/>
      <c r="WJV204" s="78"/>
      <c r="WJW204" s="78"/>
      <c r="WJX204" s="78"/>
      <c r="WJY204" s="78"/>
      <c r="WJZ204" s="78"/>
      <c r="WKA204" s="78"/>
      <c r="WKB204" s="78"/>
      <c r="WKC204" s="78"/>
      <c r="WKD204" s="78"/>
      <c r="WKE204" s="78"/>
      <c r="WKF204" s="78"/>
      <c r="WKG204" s="78"/>
      <c r="WKH204" s="78"/>
      <c r="WKI204" s="78"/>
      <c r="WKJ204" s="78"/>
      <c r="WKK204" s="78"/>
      <c r="WKL204" s="78"/>
      <c r="WKM204" s="78"/>
      <c r="WKN204" s="78"/>
      <c r="WKO204" s="78"/>
      <c r="WKP204" s="78"/>
      <c r="WKQ204" s="78"/>
      <c r="WKR204" s="78"/>
      <c r="WKS204" s="78"/>
      <c r="WKT204" s="78"/>
      <c r="WKU204" s="78"/>
      <c r="WKV204" s="78"/>
      <c r="WKW204" s="78"/>
      <c r="WKX204" s="78"/>
      <c r="WKY204" s="78"/>
      <c r="WKZ204" s="78"/>
      <c r="WLA204" s="78"/>
      <c r="WLB204" s="78"/>
      <c r="WLC204" s="78"/>
      <c r="WLD204" s="78"/>
      <c r="WLE204" s="78"/>
      <c r="WLF204" s="78"/>
      <c r="WLG204" s="78"/>
      <c r="WLH204" s="78"/>
      <c r="WLI204" s="78"/>
      <c r="WLJ204" s="78"/>
      <c r="WLK204" s="78"/>
      <c r="WLL204" s="78"/>
      <c r="WLM204" s="78"/>
      <c r="WLN204" s="78"/>
      <c r="WLO204" s="78"/>
      <c r="WLP204" s="78"/>
      <c r="WLQ204" s="78"/>
      <c r="WLR204" s="78"/>
      <c r="WLS204" s="78"/>
      <c r="WLT204" s="78"/>
      <c r="WLU204" s="78"/>
      <c r="WLV204" s="78"/>
      <c r="WLW204" s="78"/>
      <c r="WLX204" s="78"/>
      <c r="WLY204" s="78"/>
      <c r="WLZ204" s="78"/>
      <c r="WMA204" s="78"/>
      <c r="WMB204" s="78"/>
      <c r="WMC204" s="78"/>
      <c r="WMD204" s="78"/>
      <c r="WME204" s="78"/>
      <c r="WMF204" s="78"/>
      <c r="WMG204" s="78"/>
      <c r="WMH204" s="78"/>
      <c r="WMI204" s="78"/>
      <c r="WMJ204" s="78"/>
      <c r="WMK204" s="78"/>
      <c r="WML204" s="78"/>
      <c r="WMM204" s="78"/>
      <c r="WMN204" s="78"/>
      <c r="WMO204" s="78"/>
      <c r="WMP204" s="78"/>
      <c r="WMQ204" s="78"/>
      <c r="WMR204" s="78"/>
      <c r="WMS204" s="78"/>
      <c r="WMT204" s="78"/>
      <c r="WMU204" s="78"/>
      <c r="WMV204" s="78"/>
      <c r="WMW204" s="78"/>
      <c r="WMX204" s="78"/>
      <c r="WMY204" s="78"/>
      <c r="WMZ204" s="78"/>
      <c r="WNA204" s="78"/>
      <c r="WNB204" s="78"/>
      <c r="WNC204" s="78"/>
      <c r="WND204" s="78"/>
      <c r="WNE204" s="78"/>
      <c r="WNF204" s="78"/>
      <c r="WNG204" s="78"/>
      <c r="WNH204" s="78"/>
      <c r="WNI204" s="78"/>
      <c r="WNJ204" s="78"/>
      <c r="WNK204" s="78"/>
      <c r="WNL204" s="78"/>
      <c r="WNM204" s="78"/>
      <c r="WNN204" s="78"/>
      <c r="WNO204" s="78"/>
      <c r="WNP204" s="78"/>
      <c r="WNQ204" s="78"/>
      <c r="WNR204" s="78"/>
      <c r="WNS204" s="78"/>
      <c r="WNT204" s="78"/>
      <c r="WNU204" s="78"/>
      <c r="WNV204" s="78"/>
      <c r="WNW204" s="78"/>
      <c r="WNX204" s="78"/>
      <c r="WNY204" s="78"/>
      <c r="WNZ204" s="78"/>
      <c r="WOA204" s="78"/>
      <c r="WOB204" s="78"/>
      <c r="WOC204" s="78"/>
      <c r="WOD204" s="78"/>
      <c r="WOE204" s="78"/>
      <c r="WOF204" s="78"/>
      <c r="WOG204" s="78"/>
      <c r="WOH204" s="78"/>
      <c r="WOI204" s="78"/>
      <c r="WOJ204" s="78"/>
      <c r="WOK204" s="78"/>
      <c r="WOL204" s="78"/>
      <c r="WOM204" s="78"/>
      <c r="WON204" s="78"/>
      <c r="WOO204" s="78"/>
      <c r="WOP204" s="78"/>
      <c r="WOQ204" s="78"/>
      <c r="WOR204" s="78"/>
      <c r="WOS204" s="78"/>
      <c r="WOT204" s="78"/>
      <c r="WOU204" s="78"/>
      <c r="WOV204" s="78"/>
      <c r="WOW204" s="78"/>
      <c r="WOX204" s="78"/>
      <c r="WOY204" s="78"/>
      <c r="WOZ204" s="78"/>
      <c r="WPA204" s="78"/>
      <c r="WPB204" s="78"/>
      <c r="WPC204" s="78"/>
      <c r="WPD204" s="78"/>
      <c r="WPE204" s="78"/>
      <c r="WPF204" s="78"/>
      <c r="WPG204" s="78"/>
      <c r="WPH204" s="78"/>
      <c r="WPI204" s="78"/>
      <c r="WPJ204" s="78"/>
      <c r="WPK204" s="78"/>
      <c r="WPL204" s="78"/>
      <c r="WPM204" s="78"/>
      <c r="WPN204" s="78"/>
      <c r="WPO204" s="78"/>
      <c r="WPP204" s="78"/>
      <c r="WPQ204" s="78"/>
      <c r="WPR204" s="78"/>
      <c r="WPS204" s="78"/>
      <c r="WPT204" s="78"/>
      <c r="WPU204" s="78"/>
      <c r="WPV204" s="78"/>
      <c r="WPW204" s="78"/>
      <c r="WPX204" s="78"/>
      <c r="WPY204" s="78"/>
      <c r="WPZ204" s="78"/>
      <c r="WQA204" s="78"/>
      <c r="WQB204" s="78"/>
      <c r="WQC204" s="78"/>
      <c r="WQD204" s="78"/>
      <c r="WQE204" s="78"/>
      <c r="WQF204" s="78"/>
      <c r="WQG204" s="78"/>
      <c r="WQH204" s="78"/>
      <c r="WQI204" s="78"/>
      <c r="WQJ204" s="78"/>
      <c r="WQK204" s="78"/>
      <c r="WQL204" s="78"/>
      <c r="WQM204" s="78"/>
      <c r="WQN204" s="78"/>
      <c r="WQO204" s="78"/>
      <c r="WQP204" s="78"/>
      <c r="WQQ204" s="78"/>
      <c r="WQR204" s="78"/>
      <c r="WQS204" s="78"/>
      <c r="WQT204" s="78"/>
      <c r="WQU204" s="78"/>
      <c r="WQV204" s="78"/>
      <c r="WQW204" s="78"/>
      <c r="WQX204" s="78"/>
      <c r="WQY204" s="78"/>
      <c r="WQZ204" s="78"/>
      <c r="WRA204" s="78"/>
      <c r="WRB204" s="78"/>
      <c r="WRC204" s="78"/>
      <c r="WRD204" s="78"/>
      <c r="WRE204" s="78"/>
      <c r="WRF204" s="78"/>
      <c r="WRG204" s="78"/>
      <c r="WRH204" s="78"/>
      <c r="WRI204" s="78"/>
      <c r="WRJ204" s="78"/>
      <c r="WRK204" s="78"/>
      <c r="WRL204" s="78"/>
      <c r="WRM204" s="78"/>
      <c r="WRN204" s="78"/>
      <c r="WRO204" s="78"/>
      <c r="WRP204" s="78"/>
      <c r="WRQ204" s="78"/>
      <c r="WRR204" s="78"/>
      <c r="WRS204" s="78"/>
      <c r="WRT204" s="78"/>
      <c r="WRU204" s="78"/>
      <c r="WRV204" s="78"/>
      <c r="WRW204" s="78"/>
      <c r="WRX204" s="78"/>
      <c r="WRY204" s="78"/>
      <c r="WRZ204" s="78"/>
      <c r="WSA204" s="78"/>
      <c r="WSB204" s="78"/>
      <c r="WSC204" s="78"/>
      <c r="WSD204" s="78"/>
      <c r="WSE204" s="78"/>
      <c r="WSF204" s="78"/>
      <c r="WSG204" s="78"/>
      <c r="WSH204" s="78"/>
      <c r="WSI204" s="78"/>
      <c r="WSJ204" s="78"/>
      <c r="WSK204" s="78"/>
      <c r="WSL204" s="78"/>
      <c r="WSM204" s="78"/>
      <c r="WSN204" s="78"/>
      <c r="WSO204" s="78"/>
      <c r="WSP204" s="78"/>
      <c r="WSQ204" s="78"/>
      <c r="WSR204" s="78"/>
      <c r="WSS204" s="78"/>
      <c r="WST204" s="78"/>
      <c r="WSU204" s="78"/>
      <c r="WSV204" s="78"/>
      <c r="WSW204" s="78"/>
      <c r="WSX204" s="78"/>
      <c r="WSY204" s="78"/>
      <c r="WSZ204" s="78"/>
      <c r="WTA204" s="78"/>
      <c r="WTB204" s="78"/>
      <c r="WTC204" s="78"/>
      <c r="WTD204" s="78"/>
      <c r="WTE204" s="78"/>
      <c r="WTF204" s="78"/>
      <c r="WTG204" s="78"/>
      <c r="WTH204" s="78"/>
      <c r="WTI204" s="78"/>
      <c r="WTJ204" s="78"/>
      <c r="WTK204" s="78"/>
      <c r="WTL204" s="78"/>
      <c r="WTM204" s="78"/>
      <c r="WTN204" s="78"/>
      <c r="WTO204" s="78"/>
      <c r="WTP204" s="78"/>
      <c r="WTQ204" s="78"/>
      <c r="WTR204" s="78"/>
      <c r="WTS204" s="78"/>
      <c r="WTT204" s="78"/>
      <c r="WTU204" s="78"/>
      <c r="WTV204" s="78"/>
      <c r="WTW204" s="78"/>
      <c r="WTX204" s="78"/>
      <c r="WTY204" s="78"/>
      <c r="WTZ204" s="78"/>
      <c r="WUA204" s="78"/>
      <c r="WUB204" s="78"/>
      <c r="WUC204" s="78"/>
      <c r="WUD204" s="78"/>
      <c r="WUE204" s="78"/>
      <c r="WUF204" s="78"/>
      <c r="WUG204" s="78"/>
      <c r="WUH204" s="78"/>
      <c r="WUI204" s="78"/>
      <c r="WUJ204" s="78"/>
      <c r="WUK204" s="78"/>
      <c r="WUL204" s="78"/>
      <c r="WUM204" s="78"/>
      <c r="WUN204" s="78"/>
      <c r="WUO204" s="78"/>
      <c r="WUP204" s="78"/>
      <c r="WUQ204" s="78"/>
      <c r="WUR204" s="78"/>
      <c r="WUS204" s="78"/>
      <c r="WUT204" s="78"/>
      <c r="WUU204" s="78"/>
      <c r="WUV204" s="78"/>
      <c r="WUW204" s="78"/>
      <c r="WUX204" s="78"/>
      <c r="WUY204" s="78"/>
      <c r="WUZ204" s="78"/>
      <c r="WVA204" s="78"/>
      <c r="WVB204" s="78"/>
      <c r="WVC204" s="78"/>
      <c r="WVD204" s="78"/>
      <c r="WVE204" s="78"/>
      <c r="WVF204" s="78"/>
      <c r="WVG204" s="78"/>
      <c r="WVH204" s="78"/>
      <c r="WVI204" s="78"/>
      <c r="WVJ204" s="78"/>
      <c r="WVK204" s="78"/>
      <c r="WVL204" s="78"/>
      <c r="WVM204" s="78"/>
      <c r="WVN204" s="78"/>
      <c r="WVO204" s="78"/>
      <c r="WVP204" s="78"/>
      <c r="WVQ204" s="78"/>
      <c r="WVR204" s="78"/>
      <c r="WVS204" s="78"/>
      <c r="WVT204" s="78"/>
      <c r="WVU204" s="78"/>
      <c r="WVV204" s="78"/>
      <c r="WVW204" s="78"/>
      <c r="WVX204" s="78"/>
      <c r="WVY204" s="78"/>
      <c r="WVZ204" s="78"/>
      <c r="WWA204" s="78"/>
      <c r="WWB204" s="78"/>
      <c r="WWC204" s="78"/>
      <c r="WWD204" s="78"/>
      <c r="WWE204" s="78"/>
      <c r="WWF204" s="78"/>
      <c r="WWG204" s="78"/>
      <c r="WWH204" s="78"/>
      <c r="WWI204" s="78"/>
      <c r="WWJ204" s="78"/>
      <c r="WWK204" s="78"/>
      <c r="WWL204" s="78"/>
      <c r="WWM204" s="78"/>
      <c r="WWN204" s="78"/>
      <c r="WWO204" s="78"/>
      <c r="WWP204" s="78"/>
      <c r="WWQ204" s="78"/>
      <c r="WWR204" s="78"/>
      <c r="WWS204" s="78"/>
      <c r="WWT204" s="78"/>
      <c r="WWU204" s="78"/>
      <c r="WWV204" s="78"/>
      <c r="WWW204" s="78"/>
      <c r="WWX204" s="78"/>
      <c r="WWY204" s="78"/>
      <c r="WWZ204" s="78"/>
      <c r="WXA204" s="78"/>
      <c r="WXB204" s="78"/>
      <c r="WXC204" s="78"/>
      <c r="WXD204" s="78"/>
      <c r="WXE204" s="78"/>
      <c r="WXF204" s="78"/>
      <c r="WXG204" s="78"/>
      <c r="WXH204" s="78"/>
      <c r="WXI204" s="78"/>
      <c r="WXJ204" s="78"/>
      <c r="WXK204" s="78"/>
      <c r="WXL204" s="78"/>
      <c r="WXM204" s="78"/>
      <c r="WXN204" s="78"/>
      <c r="WXO204" s="78"/>
      <c r="WXP204" s="78"/>
      <c r="WXQ204" s="78"/>
      <c r="WXR204" s="78"/>
      <c r="WXS204" s="78"/>
      <c r="WXT204" s="78"/>
      <c r="WXU204" s="78"/>
      <c r="WXV204" s="78"/>
      <c r="WXW204" s="78"/>
      <c r="WXX204" s="78"/>
      <c r="WXY204" s="78"/>
      <c r="WXZ204" s="78"/>
      <c r="WYA204" s="78"/>
      <c r="WYB204" s="78"/>
      <c r="WYC204" s="78"/>
      <c r="WYD204" s="78"/>
      <c r="WYE204" s="78"/>
      <c r="WYF204" s="78"/>
      <c r="WYG204" s="78"/>
      <c r="WYH204" s="78"/>
      <c r="WYI204" s="78"/>
      <c r="WYJ204" s="78"/>
      <c r="WYK204" s="78"/>
      <c r="WYL204" s="78"/>
      <c r="WYM204" s="78"/>
      <c r="WYN204" s="78"/>
      <c r="WYO204" s="78"/>
      <c r="WYP204" s="78"/>
      <c r="WYQ204" s="78"/>
      <c r="WYR204" s="78"/>
      <c r="WYS204" s="78"/>
      <c r="WYT204" s="78"/>
      <c r="WYU204" s="78"/>
      <c r="WYV204" s="78"/>
      <c r="WYW204" s="78"/>
      <c r="WYX204" s="78"/>
      <c r="WYY204" s="78"/>
      <c r="WYZ204" s="78"/>
      <c r="WZA204" s="78"/>
      <c r="WZB204" s="78"/>
    </row>
    <row r="205" spans="1:16226" s="112" customFormat="1" ht="20.25" hidden="1" x14ac:dyDescent="0.25">
      <c r="A205" s="176" t="s">
        <v>81</v>
      </c>
      <c r="B205" s="176"/>
      <c r="C205" s="176"/>
      <c r="D205" s="113" t="s">
        <v>4</v>
      </c>
      <c r="E205" s="107" t="s">
        <v>102</v>
      </c>
      <c r="F205" s="114" t="s">
        <v>80</v>
      </c>
      <c r="G205" s="113" t="s">
        <v>4</v>
      </c>
      <c r="H205" s="177" t="s">
        <v>102</v>
      </c>
      <c r="I205" s="178"/>
      <c r="J205" s="78"/>
      <c r="K205" s="78"/>
      <c r="L205" s="78"/>
      <c r="M205" s="78"/>
      <c r="N205" s="78"/>
      <c r="O205" s="78"/>
      <c r="P205" s="78"/>
      <c r="Q205" s="78"/>
      <c r="R205" s="78"/>
      <c r="S205" s="78"/>
      <c r="T205" s="78"/>
      <c r="U205" s="78"/>
      <c r="V205" s="78"/>
      <c r="W205" s="78"/>
      <c r="X205" s="78"/>
      <c r="Y205" s="78"/>
      <c r="Z205" s="78"/>
      <c r="AA205" s="78"/>
      <c r="EV205" s="78"/>
      <c r="EW205" s="78"/>
      <c r="EX205" s="78"/>
      <c r="EY205" s="78"/>
      <c r="EZ205" s="78"/>
      <c r="FA205" s="78"/>
      <c r="FB205" s="78"/>
      <c r="FC205" s="78"/>
      <c r="FD205" s="78"/>
      <c r="FE205" s="78"/>
      <c r="FF205" s="78"/>
      <c r="FG205" s="78"/>
      <c r="FH205" s="78"/>
      <c r="FI205" s="78"/>
      <c r="FJ205" s="78"/>
      <c r="FK205" s="78"/>
      <c r="FL205" s="78"/>
      <c r="FM205" s="78"/>
      <c r="FN205" s="78"/>
      <c r="FO205" s="78"/>
      <c r="FP205" s="78"/>
      <c r="FQ205" s="78"/>
      <c r="FR205" s="78"/>
      <c r="FS205" s="78"/>
      <c r="FT205" s="78"/>
      <c r="FU205" s="78"/>
      <c r="FV205" s="78"/>
      <c r="FW205" s="78"/>
      <c r="FX205" s="78"/>
      <c r="FY205" s="78"/>
      <c r="FZ205" s="78"/>
      <c r="GA205" s="78"/>
      <c r="GB205" s="78"/>
      <c r="GC205" s="78"/>
      <c r="GD205" s="78"/>
      <c r="GE205" s="78"/>
      <c r="GF205" s="78"/>
      <c r="GG205" s="78"/>
      <c r="GH205" s="78"/>
      <c r="GI205" s="78"/>
      <c r="GJ205" s="78"/>
      <c r="GK205" s="78"/>
      <c r="GL205" s="78"/>
      <c r="GM205" s="78"/>
      <c r="GN205" s="78"/>
      <c r="GO205" s="78"/>
      <c r="GP205" s="78"/>
      <c r="GQ205" s="78"/>
      <c r="GR205" s="78"/>
      <c r="GS205" s="78"/>
      <c r="GT205" s="78"/>
      <c r="GU205" s="78"/>
      <c r="GV205" s="78"/>
      <c r="GW205" s="78"/>
      <c r="GX205" s="78"/>
      <c r="GY205" s="78"/>
      <c r="GZ205" s="78"/>
      <c r="HA205" s="78"/>
      <c r="HB205" s="78"/>
      <c r="HC205" s="78"/>
      <c r="HD205" s="78"/>
      <c r="HE205" s="78"/>
      <c r="HF205" s="78"/>
      <c r="HG205" s="78"/>
      <c r="HH205" s="78"/>
      <c r="HI205" s="78"/>
      <c r="HJ205" s="78"/>
      <c r="HK205" s="78"/>
      <c r="HL205" s="78"/>
      <c r="HM205" s="78"/>
      <c r="HN205" s="78"/>
      <c r="HO205" s="78"/>
      <c r="HP205" s="78"/>
      <c r="HQ205" s="78"/>
      <c r="HR205" s="78"/>
      <c r="HS205" s="78"/>
      <c r="HT205" s="78"/>
      <c r="HU205" s="78"/>
      <c r="HV205" s="78"/>
      <c r="HW205" s="78"/>
      <c r="HX205" s="78"/>
      <c r="HY205" s="78"/>
      <c r="HZ205" s="78"/>
      <c r="IA205" s="78"/>
      <c r="IB205" s="78"/>
      <c r="IC205" s="78"/>
      <c r="ID205" s="78"/>
      <c r="IE205" s="78"/>
      <c r="IF205" s="78"/>
      <c r="IG205" s="78"/>
      <c r="IH205" s="78"/>
      <c r="II205" s="78"/>
      <c r="IJ205" s="78"/>
      <c r="IK205" s="78"/>
      <c r="IL205" s="78"/>
      <c r="IM205" s="78"/>
      <c r="IN205" s="78"/>
      <c r="IO205" s="78"/>
      <c r="IP205" s="78"/>
      <c r="IQ205" s="78"/>
      <c r="IR205" s="78"/>
      <c r="IS205" s="78"/>
      <c r="IT205" s="78"/>
      <c r="IU205" s="78"/>
      <c r="IV205" s="78"/>
      <c r="IW205" s="78"/>
      <c r="IX205" s="78"/>
      <c r="IY205" s="78"/>
      <c r="IZ205" s="78"/>
      <c r="JA205" s="78"/>
      <c r="JB205" s="78"/>
      <c r="JC205" s="78"/>
      <c r="JD205" s="78"/>
      <c r="JE205" s="78"/>
      <c r="JF205" s="78"/>
      <c r="JG205" s="78"/>
      <c r="JH205" s="78"/>
      <c r="JI205" s="78"/>
      <c r="JJ205" s="78"/>
      <c r="JK205" s="78"/>
      <c r="JL205" s="78"/>
      <c r="JM205" s="78"/>
      <c r="JN205" s="78"/>
      <c r="JO205" s="78"/>
      <c r="JP205" s="78"/>
      <c r="JQ205" s="78"/>
      <c r="JR205" s="78"/>
      <c r="JS205" s="78"/>
      <c r="JT205" s="78"/>
      <c r="JU205" s="78"/>
      <c r="JV205" s="78"/>
      <c r="JW205" s="78"/>
      <c r="JX205" s="78"/>
      <c r="JY205" s="78"/>
      <c r="JZ205" s="78"/>
      <c r="KA205" s="78"/>
      <c r="KB205" s="78"/>
      <c r="KC205" s="78"/>
      <c r="KD205" s="78"/>
      <c r="KE205" s="78"/>
      <c r="KF205" s="78"/>
      <c r="KG205" s="78"/>
      <c r="KH205" s="78"/>
      <c r="KI205" s="78"/>
      <c r="KJ205" s="78"/>
      <c r="KK205" s="78"/>
      <c r="KL205" s="78"/>
      <c r="KM205" s="78"/>
      <c r="KN205" s="78"/>
      <c r="KO205" s="78"/>
      <c r="KP205" s="78"/>
      <c r="KQ205" s="78"/>
      <c r="KR205" s="78"/>
      <c r="KS205" s="78"/>
      <c r="KT205" s="78"/>
      <c r="KU205" s="78"/>
      <c r="KV205" s="78"/>
      <c r="KW205" s="78"/>
      <c r="KX205" s="78"/>
      <c r="KY205" s="78"/>
      <c r="KZ205" s="78"/>
      <c r="LA205" s="78"/>
      <c r="LB205" s="78"/>
      <c r="LC205" s="78"/>
      <c r="LD205" s="78"/>
      <c r="LE205" s="78"/>
      <c r="LF205" s="78"/>
      <c r="LG205" s="78"/>
      <c r="LH205" s="78"/>
      <c r="LI205" s="78"/>
      <c r="LJ205" s="78"/>
      <c r="LK205" s="78"/>
      <c r="LL205" s="78"/>
      <c r="LM205" s="78"/>
      <c r="LN205" s="78"/>
      <c r="LO205" s="78"/>
      <c r="LP205" s="78"/>
      <c r="LQ205" s="78"/>
      <c r="LR205" s="78"/>
      <c r="LS205" s="78"/>
      <c r="LT205" s="78"/>
      <c r="LU205" s="78"/>
      <c r="LV205" s="78"/>
      <c r="LW205" s="78"/>
      <c r="LX205" s="78"/>
      <c r="LY205" s="78"/>
      <c r="LZ205" s="78"/>
      <c r="MA205" s="78"/>
      <c r="MB205" s="78"/>
      <c r="MC205" s="78"/>
      <c r="MD205" s="78"/>
      <c r="ME205" s="78"/>
      <c r="MF205" s="78"/>
      <c r="MG205" s="78"/>
      <c r="MH205" s="78"/>
      <c r="MI205" s="78"/>
      <c r="MJ205" s="78"/>
      <c r="MK205" s="78"/>
      <c r="ML205" s="78"/>
      <c r="MM205" s="78"/>
      <c r="MN205" s="78"/>
      <c r="MO205" s="78"/>
      <c r="MP205" s="78"/>
      <c r="MQ205" s="78"/>
      <c r="MR205" s="78"/>
      <c r="MS205" s="78"/>
      <c r="MT205" s="78"/>
      <c r="MU205" s="78"/>
      <c r="MV205" s="78"/>
      <c r="MW205" s="78"/>
      <c r="MX205" s="78"/>
      <c r="MY205" s="78"/>
      <c r="MZ205" s="78"/>
      <c r="NA205" s="78"/>
      <c r="NB205" s="78"/>
      <c r="NC205" s="78"/>
      <c r="ND205" s="78"/>
      <c r="NE205" s="78"/>
      <c r="NF205" s="78"/>
      <c r="NG205" s="78"/>
      <c r="NH205" s="78"/>
      <c r="NI205" s="78"/>
      <c r="NJ205" s="78"/>
      <c r="NK205" s="78"/>
      <c r="NL205" s="78"/>
      <c r="NM205" s="78"/>
      <c r="NN205" s="78"/>
      <c r="NO205" s="78"/>
      <c r="NP205" s="78"/>
      <c r="NQ205" s="78"/>
      <c r="NR205" s="78"/>
      <c r="NS205" s="78"/>
      <c r="NT205" s="78"/>
      <c r="NU205" s="78"/>
      <c r="NV205" s="78"/>
      <c r="NW205" s="78"/>
      <c r="NX205" s="78"/>
      <c r="NY205" s="78"/>
      <c r="NZ205" s="78"/>
      <c r="OA205" s="78"/>
      <c r="OB205" s="78"/>
      <c r="OC205" s="78"/>
      <c r="OD205" s="78"/>
      <c r="OE205" s="78"/>
      <c r="OF205" s="78"/>
      <c r="OG205" s="78"/>
      <c r="OH205" s="78"/>
      <c r="OI205" s="78"/>
      <c r="OJ205" s="78"/>
      <c r="OK205" s="78"/>
      <c r="OL205" s="78"/>
      <c r="OM205" s="78"/>
      <c r="ON205" s="78"/>
      <c r="OO205" s="78"/>
      <c r="OP205" s="78"/>
      <c r="OQ205" s="78"/>
      <c r="OR205" s="78"/>
      <c r="OS205" s="78"/>
      <c r="OT205" s="78"/>
      <c r="OU205" s="78"/>
      <c r="OV205" s="78"/>
      <c r="OW205" s="78"/>
      <c r="OX205" s="78"/>
      <c r="OY205" s="78"/>
      <c r="OZ205" s="78"/>
      <c r="PA205" s="78"/>
      <c r="PB205" s="78"/>
      <c r="PC205" s="78"/>
      <c r="PD205" s="78"/>
      <c r="PE205" s="78"/>
      <c r="PF205" s="78"/>
      <c r="PG205" s="78"/>
      <c r="PH205" s="78"/>
      <c r="PI205" s="78"/>
      <c r="PJ205" s="78"/>
      <c r="PK205" s="78"/>
      <c r="PL205" s="78"/>
      <c r="PM205" s="78"/>
      <c r="PN205" s="78"/>
      <c r="PO205" s="78"/>
      <c r="PP205" s="78"/>
      <c r="PQ205" s="78"/>
      <c r="PR205" s="78"/>
      <c r="PS205" s="78"/>
      <c r="PT205" s="78"/>
      <c r="PU205" s="78"/>
      <c r="PV205" s="78"/>
      <c r="PW205" s="78"/>
      <c r="PX205" s="78"/>
      <c r="PY205" s="78"/>
      <c r="PZ205" s="78"/>
      <c r="QA205" s="78"/>
      <c r="QB205" s="78"/>
      <c r="QC205" s="78"/>
      <c r="QD205" s="78"/>
      <c r="QE205" s="78"/>
      <c r="QF205" s="78"/>
      <c r="QG205" s="78"/>
      <c r="QH205" s="78"/>
      <c r="QI205" s="78"/>
      <c r="QJ205" s="78"/>
      <c r="QK205" s="78"/>
      <c r="QL205" s="78"/>
      <c r="QM205" s="78"/>
      <c r="QN205" s="78"/>
      <c r="QO205" s="78"/>
      <c r="QP205" s="78"/>
      <c r="QQ205" s="78"/>
      <c r="QR205" s="78"/>
      <c r="QS205" s="78"/>
      <c r="QT205" s="78"/>
      <c r="QU205" s="78"/>
      <c r="QV205" s="78"/>
      <c r="QW205" s="78"/>
      <c r="QX205" s="78"/>
      <c r="QY205" s="78"/>
      <c r="QZ205" s="78"/>
      <c r="RA205" s="78"/>
      <c r="RB205" s="78"/>
      <c r="RC205" s="78"/>
      <c r="RD205" s="78"/>
      <c r="RE205" s="78"/>
      <c r="RF205" s="78"/>
      <c r="RG205" s="78"/>
      <c r="RH205" s="78"/>
      <c r="RI205" s="78"/>
      <c r="RJ205" s="78"/>
      <c r="RK205" s="78"/>
      <c r="RL205" s="78"/>
      <c r="RM205" s="78"/>
      <c r="RN205" s="78"/>
      <c r="RO205" s="78"/>
      <c r="RP205" s="78"/>
      <c r="RQ205" s="78"/>
      <c r="RR205" s="78"/>
      <c r="RS205" s="78"/>
      <c r="RT205" s="78"/>
      <c r="RU205" s="78"/>
      <c r="RV205" s="78"/>
      <c r="RW205" s="78"/>
      <c r="RX205" s="78"/>
      <c r="RY205" s="78"/>
      <c r="RZ205" s="78"/>
      <c r="SA205" s="78"/>
      <c r="SB205" s="78"/>
      <c r="SC205" s="78"/>
      <c r="SD205" s="78"/>
      <c r="SE205" s="78"/>
      <c r="SF205" s="78"/>
      <c r="SG205" s="78"/>
      <c r="SH205" s="78"/>
      <c r="SI205" s="78"/>
      <c r="SJ205" s="78"/>
      <c r="SK205" s="78"/>
      <c r="SL205" s="78"/>
      <c r="SM205" s="78"/>
      <c r="SN205" s="78"/>
      <c r="SO205" s="78"/>
      <c r="SP205" s="78"/>
      <c r="SQ205" s="78"/>
      <c r="SR205" s="78"/>
      <c r="SS205" s="78"/>
      <c r="ST205" s="78"/>
      <c r="SU205" s="78"/>
      <c r="SV205" s="78"/>
      <c r="SW205" s="78"/>
      <c r="SX205" s="78"/>
      <c r="SY205" s="78"/>
      <c r="SZ205" s="78"/>
      <c r="TA205" s="78"/>
      <c r="TB205" s="78"/>
      <c r="TC205" s="78"/>
      <c r="TD205" s="78"/>
      <c r="TE205" s="78"/>
      <c r="TF205" s="78"/>
      <c r="TG205" s="78"/>
      <c r="TH205" s="78"/>
      <c r="TI205" s="78"/>
      <c r="TJ205" s="78"/>
      <c r="TK205" s="78"/>
      <c r="TL205" s="78"/>
      <c r="TM205" s="78"/>
      <c r="TN205" s="78"/>
      <c r="TO205" s="78"/>
      <c r="TP205" s="78"/>
      <c r="TQ205" s="78"/>
      <c r="TR205" s="78"/>
      <c r="TS205" s="78"/>
      <c r="TT205" s="78"/>
      <c r="TU205" s="78"/>
      <c r="TV205" s="78"/>
      <c r="TW205" s="78"/>
      <c r="TX205" s="78"/>
      <c r="TY205" s="78"/>
      <c r="TZ205" s="78"/>
      <c r="UA205" s="78"/>
      <c r="UB205" s="78"/>
      <c r="UC205" s="78"/>
      <c r="UD205" s="78"/>
      <c r="UE205" s="78"/>
      <c r="UF205" s="78"/>
      <c r="UG205" s="78"/>
      <c r="UH205" s="78"/>
      <c r="UI205" s="78"/>
      <c r="UJ205" s="78"/>
      <c r="UK205" s="78"/>
      <c r="UL205" s="78"/>
      <c r="UM205" s="78"/>
      <c r="UN205" s="78"/>
      <c r="UO205" s="78"/>
      <c r="UP205" s="78"/>
      <c r="UQ205" s="78"/>
      <c r="UR205" s="78"/>
      <c r="US205" s="78"/>
      <c r="UT205" s="78"/>
      <c r="UU205" s="78"/>
      <c r="UV205" s="78"/>
      <c r="UW205" s="78"/>
      <c r="UX205" s="78"/>
      <c r="UY205" s="78"/>
      <c r="UZ205" s="78"/>
      <c r="VA205" s="78"/>
      <c r="VB205" s="78"/>
      <c r="VC205" s="78"/>
      <c r="VD205" s="78"/>
      <c r="VE205" s="78"/>
      <c r="VF205" s="78"/>
      <c r="VG205" s="78"/>
      <c r="VH205" s="78"/>
      <c r="VI205" s="78"/>
      <c r="VJ205" s="78"/>
      <c r="VK205" s="78"/>
      <c r="VL205" s="78"/>
      <c r="VM205" s="78"/>
      <c r="VN205" s="78"/>
      <c r="VO205" s="78"/>
      <c r="VP205" s="78"/>
      <c r="VQ205" s="78"/>
      <c r="VR205" s="78"/>
      <c r="VS205" s="78"/>
      <c r="VT205" s="78"/>
      <c r="VU205" s="78"/>
      <c r="VV205" s="78"/>
      <c r="VW205" s="78"/>
      <c r="VX205" s="78"/>
      <c r="VY205" s="78"/>
      <c r="VZ205" s="78"/>
      <c r="WA205" s="78"/>
      <c r="WB205" s="78"/>
      <c r="WC205" s="78"/>
      <c r="WD205" s="78"/>
      <c r="WE205" s="78"/>
      <c r="WF205" s="78"/>
      <c r="WG205" s="78"/>
      <c r="WH205" s="78"/>
      <c r="WI205" s="78"/>
      <c r="WJ205" s="78"/>
      <c r="WK205" s="78"/>
      <c r="WL205" s="78"/>
      <c r="WM205" s="78"/>
      <c r="WN205" s="78"/>
      <c r="WO205" s="78"/>
      <c r="WP205" s="78"/>
      <c r="WQ205" s="78"/>
      <c r="WR205" s="78"/>
      <c r="WS205" s="78"/>
      <c r="WT205" s="78"/>
      <c r="WU205" s="78"/>
      <c r="WV205" s="78"/>
      <c r="WW205" s="78"/>
      <c r="WX205" s="78"/>
      <c r="WY205" s="78"/>
      <c r="WZ205" s="78"/>
      <c r="XA205" s="78"/>
      <c r="XB205" s="78"/>
      <c r="XC205" s="78"/>
      <c r="XD205" s="78"/>
      <c r="XE205" s="78"/>
      <c r="XF205" s="78"/>
      <c r="XG205" s="78"/>
      <c r="XH205" s="78"/>
      <c r="XI205" s="78"/>
      <c r="XJ205" s="78"/>
      <c r="XK205" s="78"/>
      <c r="XL205" s="78"/>
      <c r="XM205" s="78"/>
      <c r="XN205" s="78"/>
      <c r="XO205" s="78"/>
      <c r="XP205" s="78"/>
      <c r="XQ205" s="78"/>
      <c r="XR205" s="78"/>
      <c r="XS205" s="78"/>
      <c r="XT205" s="78"/>
      <c r="XU205" s="78"/>
      <c r="XV205" s="78"/>
      <c r="XW205" s="78"/>
      <c r="XX205" s="78"/>
      <c r="XY205" s="78"/>
      <c r="XZ205" s="78"/>
      <c r="YA205" s="78"/>
      <c r="YB205" s="78"/>
      <c r="YC205" s="78"/>
      <c r="YD205" s="78"/>
      <c r="YE205" s="78"/>
      <c r="YF205" s="78"/>
      <c r="YG205" s="78"/>
      <c r="YH205" s="78"/>
      <c r="YI205" s="78"/>
      <c r="YJ205" s="78"/>
      <c r="YK205" s="78"/>
      <c r="YL205" s="78"/>
      <c r="YM205" s="78"/>
      <c r="YN205" s="78"/>
      <c r="YO205" s="78"/>
      <c r="YP205" s="78"/>
      <c r="YQ205" s="78"/>
      <c r="YR205" s="78"/>
      <c r="YS205" s="78"/>
      <c r="YT205" s="78"/>
      <c r="YU205" s="78"/>
      <c r="YV205" s="78"/>
      <c r="YW205" s="78"/>
      <c r="YX205" s="78"/>
      <c r="YY205" s="78"/>
      <c r="YZ205" s="78"/>
      <c r="ZA205" s="78"/>
      <c r="ZB205" s="78"/>
      <c r="ZC205" s="78"/>
      <c r="ZD205" s="78"/>
      <c r="ZE205" s="78"/>
      <c r="ZF205" s="78"/>
      <c r="ZG205" s="78"/>
      <c r="ZH205" s="78"/>
      <c r="ZI205" s="78"/>
      <c r="ZJ205" s="78"/>
      <c r="ZK205" s="78"/>
      <c r="ZL205" s="78"/>
      <c r="ZM205" s="78"/>
      <c r="ZN205" s="78"/>
      <c r="ZO205" s="78"/>
      <c r="ZP205" s="78"/>
      <c r="ZQ205" s="78"/>
      <c r="ZR205" s="78"/>
      <c r="ZS205" s="78"/>
      <c r="ZT205" s="78"/>
      <c r="ZU205" s="78"/>
      <c r="ZV205" s="78"/>
      <c r="ZW205" s="78"/>
      <c r="ZX205" s="78"/>
      <c r="ZY205" s="78"/>
      <c r="ZZ205" s="78"/>
      <c r="AAA205" s="78"/>
      <c r="AAB205" s="78"/>
      <c r="AAC205" s="78"/>
      <c r="AAD205" s="78"/>
      <c r="AAE205" s="78"/>
      <c r="AAF205" s="78"/>
      <c r="AAG205" s="78"/>
      <c r="AAH205" s="78"/>
      <c r="AAI205" s="78"/>
      <c r="AAJ205" s="78"/>
      <c r="AAK205" s="78"/>
      <c r="AAL205" s="78"/>
      <c r="AAM205" s="78"/>
      <c r="AAN205" s="78"/>
      <c r="AAO205" s="78"/>
      <c r="AAP205" s="78"/>
      <c r="AAQ205" s="78"/>
      <c r="AAR205" s="78"/>
      <c r="AAS205" s="78"/>
      <c r="AAT205" s="78"/>
      <c r="AAU205" s="78"/>
      <c r="AAV205" s="78"/>
      <c r="AAW205" s="78"/>
      <c r="AAX205" s="78"/>
      <c r="AAY205" s="78"/>
      <c r="AAZ205" s="78"/>
      <c r="ABA205" s="78"/>
      <c r="ABB205" s="78"/>
      <c r="ABC205" s="78"/>
      <c r="ABD205" s="78"/>
      <c r="ABE205" s="78"/>
      <c r="ABF205" s="78"/>
      <c r="ABG205" s="78"/>
      <c r="ABH205" s="78"/>
      <c r="ABI205" s="78"/>
      <c r="ABJ205" s="78"/>
      <c r="ABK205" s="78"/>
      <c r="ABL205" s="78"/>
      <c r="ABM205" s="78"/>
      <c r="ABN205" s="78"/>
      <c r="ABO205" s="78"/>
      <c r="ABP205" s="78"/>
      <c r="ABQ205" s="78"/>
      <c r="ABR205" s="78"/>
      <c r="ABS205" s="78"/>
      <c r="ABT205" s="78"/>
      <c r="ABU205" s="78"/>
      <c r="ABV205" s="78"/>
      <c r="ABW205" s="78"/>
      <c r="ABX205" s="78"/>
      <c r="ABY205" s="78"/>
      <c r="ABZ205" s="78"/>
      <c r="ACA205" s="78"/>
      <c r="ACB205" s="78"/>
      <c r="ACC205" s="78"/>
      <c r="ACD205" s="78"/>
      <c r="ACE205" s="78"/>
      <c r="ACF205" s="78"/>
      <c r="ACG205" s="78"/>
      <c r="ACH205" s="78"/>
      <c r="ACI205" s="78"/>
      <c r="ACJ205" s="78"/>
      <c r="ACK205" s="78"/>
      <c r="ACL205" s="78"/>
      <c r="ACM205" s="78"/>
      <c r="ACN205" s="78"/>
      <c r="ACO205" s="78"/>
      <c r="ACP205" s="78"/>
      <c r="ACQ205" s="78"/>
      <c r="ACR205" s="78"/>
      <c r="ACS205" s="78"/>
      <c r="ACT205" s="78"/>
      <c r="ACU205" s="78"/>
      <c r="ACV205" s="78"/>
      <c r="ACW205" s="78"/>
      <c r="ACX205" s="78"/>
      <c r="ACY205" s="78"/>
      <c r="ACZ205" s="78"/>
      <c r="ADA205" s="78"/>
      <c r="ADB205" s="78"/>
      <c r="ADC205" s="78"/>
      <c r="ADD205" s="78"/>
      <c r="ADE205" s="78"/>
      <c r="ADF205" s="78"/>
      <c r="ADG205" s="78"/>
      <c r="ADH205" s="78"/>
      <c r="ADI205" s="78"/>
      <c r="ADJ205" s="78"/>
      <c r="ADK205" s="78"/>
      <c r="ADL205" s="78"/>
      <c r="ADM205" s="78"/>
      <c r="ADN205" s="78"/>
      <c r="ADO205" s="78"/>
      <c r="ADP205" s="78"/>
      <c r="ADQ205" s="78"/>
      <c r="ADR205" s="78"/>
      <c r="ADS205" s="78"/>
      <c r="ADT205" s="78"/>
      <c r="ADU205" s="78"/>
      <c r="ADV205" s="78"/>
      <c r="ADW205" s="78"/>
      <c r="ADX205" s="78"/>
      <c r="ADY205" s="78"/>
      <c r="ADZ205" s="78"/>
      <c r="AEA205" s="78"/>
      <c r="AEB205" s="78"/>
      <c r="AEC205" s="78"/>
      <c r="AED205" s="78"/>
      <c r="AEE205" s="78"/>
      <c r="AEF205" s="78"/>
      <c r="AEG205" s="78"/>
      <c r="AEH205" s="78"/>
      <c r="AEI205" s="78"/>
      <c r="AEJ205" s="78"/>
      <c r="AEK205" s="78"/>
      <c r="AEL205" s="78"/>
      <c r="AEM205" s="78"/>
      <c r="AEN205" s="78"/>
      <c r="AEO205" s="78"/>
      <c r="AEP205" s="78"/>
      <c r="AEQ205" s="78"/>
      <c r="AER205" s="78"/>
      <c r="AES205" s="78"/>
      <c r="AET205" s="78"/>
      <c r="AEU205" s="78"/>
      <c r="AEV205" s="78"/>
      <c r="AEW205" s="78"/>
      <c r="AEX205" s="78"/>
      <c r="AEY205" s="78"/>
      <c r="AEZ205" s="78"/>
      <c r="AFA205" s="78"/>
      <c r="AFB205" s="78"/>
      <c r="AFC205" s="78"/>
      <c r="AFD205" s="78"/>
      <c r="AFE205" s="78"/>
      <c r="AFF205" s="78"/>
      <c r="AFG205" s="78"/>
      <c r="AFH205" s="78"/>
      <c r="AFI205" s="78"/>
      <c r="AFJ205" s="78"/>
      <c r="AFK205" s="78"/>
      <c r="AFL205" s="78"/>
      <c r="AFM205" s="78"/>
      <c r="AFN205" s="78"/>
      <c r="AFO205" s="78"/>
      <c r="AFP205" s="78"/>
      <c r="AFQ205" s="78"/>
      <c r="AFR205" s="78"/>
      <c r="AFS205" s="78"/>
      <c r="AFT205" s="78"/>
      <c r="AFU205" s="78"/>
      <c r="AFV205" s="78"/>
      <c r="AFW205" s="78"/>
      <c r="AFX205" s="78"/>
      <c r="AFY205" s="78"/>
      <c r="AFZ205" s="78"/>
      <c r="AGA205" s="78"/>
      <c r="AGB205" s="78"/>
      <c r="AGC205" s="78"/>
      <c r="AGD205" s="78"/>
      <c r="AGE205" s="78"/>
      <c r="AGF205" s="78"/>
      <c r="AGG205" s="78"/>
      <c r="AGH205" s="78"/>
      <c r="AGI205" s="78"/>
      <c r="AGJ205" s="78"/>
      <c r="AGK205" s="78"/>
      <c r="AGL205" s="78"/>
      <c r="AGM205" s="78"/>
      <c r="AGN205" s="78"/>
      <c r="AGO205" s="78"/>
      <c r="AGP205" s="78"/>
      <c r="AGQ205" s="78"/>
      <c r="AGR205" s="78"/>
      <c r="AGS205" s="78"/>
      <c r="AGT205" s="78"/>
      <c r="AGU205" s="78"/>
      <c r="AGV205" s="78"/>
      <c r="AGW205" s="78"/>
      <c r="AGX205" s="78"/>
      <c r="AGY205" s="78"/>
      <c r="AGZ205" s="78"/>
      <c r="AHA205" s="78"/>
      <c r="AHB205" s="78"/>
      <c r="AHC205" s="78"/>
      <c r="AHD205" s="78"/>
      <c r="AHE205" s="78"/>
      <c r="AHF205" s="78"/>
      <c r="AHG205" s="78"/>
      <c r="AHH205" s="78"/>
      <c r="AHI205" s="78"/>
      <c r="AHJ205" s="78"/>
      <c r="AHK205" s="78"/>
      <c r="AHL205" s="78"/>
      <c r="AHM205" s="78"/>
      <c r="AHN205" s="78"/>
      <c r="AHO205" s="78"/>
      <c r="AHP205" s="78"/>
      <c r="AHQ205" s="78"/>
      <c r="AHR205" s="78"/>
      <c r="AHS205" s="78"/>
      <c r="AHT205" s="78"/>
      <c r="AHU205" s="78"/>
      <c r="AHV205" s="78"/>
      <c r="AHW205" s="78"/>
      <c r="AHX205" s="78"/>
      <c r="AHY205" s="78"/>
      <c r="AHZ205" s="78"/>
      <c r="AIA205" s="78"/>
      <c r="AIB205" s="78"/>
      <c r="AIC205" s="78"/>
      <c r="AID205" s="78"/>
      <c r="AIE205" s="78"/>
      <c r="AIF205" s="78"/>
      <c r="AIG205" s="78"/>
      <c r="AIH205" s="78"/>
      <c r="AII205" s="78"/>
      <c r="AIJ205" s="78"/>
      <c r="AIK205" s="78"/>
      <c r="AIL205" s="78"/>
      <c r="AIM205" s="78"/>
      <c r="AIN205" s="78"/>
      <c r="AIO205" s="78"/>
      <c r="AIP205" s="78"/>
      <c r="AIQ205" s="78"/>
      <c r="AIR205" s="78"/>
      <c r="AIS205" s="78"/>
      <c r="AIT205" s="78"/>
      <c r="AIU205" s="78"/>
      <c r="AIV205" s="78"/>
      <c r="AIW205" s="78"/>
      <c r="AIX205" s="78"/>
      <c r="AIY205" s="78"/>
      <c r="AIZ205" s="78"/>
      <c r="AJA205" s="78"/>
      <c r="AJB205" s="78"/>
      <c r="AJC205" s="78"/>
      <c r="AJD205" s="78"/>
      <c r="AJE205" s="78"/>
      <c r="AJF205" s="78"/>
      <c r="AJG205" s="78"/>
      <c r="AJH205" s="78"/>
      <c r="AJI205" s="78"/>
      <c r="AJJ205" s="78"/>
      <c r="AJK205" s="78"/>
      <c r="AJL205" s="78"/>
      <c r="AJM205" s="78"/>
      <c r="AJN205" s="78"/>
      <c r="AJO205" s="78"/>
      <c r="AJP205" s="78"/>
      <c r="AJQ205" s="78"/>
      <c r="AJR205" s="78"/>
      <c r="AJS205" s="78"/>
      <c r="AJT205" s="78"/>
      <c r="AJU205" s="78"/>
      <c r="AJV205" s="78"/>
      <c r="AJW205" s="78"/>
      <c r="AJX205" s="78"/>
      <c r="AJY205" s="78"/>
      <c r="AJZ205" s="78"/>
      <c r="AKA205" s="78"/>
      <c r="AKB205" s="78"/>
      <c r="AKC205" s="78"/>
      <c r="AKD205" s="78"/>
      <c r="AKE205" s="78"/>
      <c r="AKF205" s="78"/>
      <c r="AKG205" s="78"/>
      <c r="AKH205" s="78"/>
      <c r="AKI205" s="78"/>
      <c r="AKJ205" s="78"/>
      <c r="AKK205" s="78"/>
      <c r="AKL205" s="78"/>
      <c r="AKM205" s="78"/>
      <c r="AKN205" s="78"/>
      <c r="AKO205" s="78"/>
      <c r="AKP205" s="78"/>
      <c r="AKQ205" s="78"/>
      <c r="AKR205" s="78"/>
      <c r="AKS205" s="78"/>
      <c r="AKT205" s="78"/>
      <c r="AKU205" s="78"/>
      <c r="AKV205" s="78"/>
      <c r="AKW205" s="78"/>
      <c r="AKX205" s="78"/>
      <c r="AKY205" s="78"/>
      <c r="AKZ205" s="78"/>
      <c r="ALA205" s="78"/>
      <c r="ALB205" s="78"/>
      <c r="ALC205" s="78"/>
      <c r="ALD205" s="78"/>
      <c r="ALE205" s="78"/>
      <c r="ALF205" s="78"/>
      <c r="ALG205" s="78"/>
      <c r="ALH205" s="78"/>
      <c r="ALI205" s="78"/>
      <c r="ALJ205" s="78"/>
      <c r="ALK205" s="78"/>
      <c r="ALL205" s="78"/>
      <c r="ALM205" s="78"/>
      <c r="ALN205" s="78"/>
      <c r="ALO205" s="78"/>
      <c r="ALP205" s="78"/>
      <c r="ALQ205" s="78"/>
      <c r="ALR205" s="78"/>
      <c r="ALS205" s="78"/>
      <c r="ALT205" s="78"/>
      <c r="ALU205" s="78"/>
      <c r="ALV205" s="78"/>
      <c r="ALW205" s="78"/>
      <c r="ALX205" s="78"/>
      <c r="ALY205" s="78"/>
      <c r="ALZ205" s="78"/>
      <c r="AMA205" s="78"/>
      <c r="AMB205" s="78"/>
      <c r="AMC205" s="78"/>
      <c r="AMD205" s="78"/>
      <c r="AME205" s="78"/>
      <c r="AMF205" s="78"/>
      <c r="AMG205" s="78"/>
      <c r="AMH205" s="78"/>
      <c r="AMI205" s="78"/>
      <c r="AMJ205" s="78"/>
      <c r="AMK205" s="78"/>
      <c r="AML205" s="78"/>
      <c r="AMM205" s="78"/>
      <c r="AMN205" s="78"/>
      <c r="AMO205" s="78"/>
      <c r="AMP205" s="78"/>
      <c r="AMQ205" s="78"/>
      <c r="AMR205" s="78"/>
      <c r="AMS205" s="78"/>
      <c r="AMT205" s="78"/>
      <c r="AMU205" s="78"/>
      <c r="AMV205" s="78"/>
      <c r="AMW205" s="78"/>
      <c r="AMX205" s="78"/>
      <c r="AMY205" s="78"/>
      <c r="AMZ205" s="78"/>
      <c r="ANA205" s="78"/>
      <c r="ANB205" s="78"/>
      <c r="ANC205" s="78"/>
      <c r="AND205" s="78"/>
      <c r="ANE205" s="78"/>
      <c r="ANF205" s="78"/>
      <c r="ANG205" s="78"/>
      <c r="ANH205" s="78"/>
      <c r="ANI205" s="78"/>
      <c r="ANJ205" s="78"/>
      <c r="ANK205" s="78"/>
      <c r="ANL205" s="78"/>
      <c r="ANM205" s="78"/>
      <c r="ANN205" s="78"/>
      <c r="ANO205" s="78"/>
      <c r="ANP205" s="78"/>
      <c r="ANQ205" s="78"/>
      <c r="ANR205" s="78"/>
      <c r="ANS205" s="78"/>
      <c r="ANT205" s="78"/>
      <c r="ANU205" s="78"/>
      <c r="ANV205" s="78"/>
      <c r="ANW205" s="78"/>
      <c r="ANX205" s="78"/>
      <c r="ANY205" s="78"/>
      <c r="ANZ205" s="78"/>
      <c r="AOA205" s="78"/>
      <c r="AOB205" s="78"/>
      <c r="AOC205" s="78"/>
      <c r="AOD205" s="78"/>
      <c r="AOE205" s="78"/>
      <c r="AOF205" s="78"/>
      <c r="AOG205" s="78"/>
      <c r="AOH205" s="78"/>
      <c r="AOI205" s="78"/>
      <c r="AOJ205" s="78"/>
      <c r="AOK205" s="78"/>
      <c r="AOL205" s="78"/>
      <c r="AOM205" s="78"/>
      <c r="AON205" s="78"/>
      <c r="AOO205" s="78"/>
      <c r="AOP205" s="78"/>
      <c r="AOQ205" s="78"/>
      <c r="AOR205" s="78"/>
      <c r="AOS205" s="78"/>
      <c r="AOT205" s="78"/>
      <c r="AOU205" s="78"/>
      <c r="AOV205" s="78"/>
      <c r="AOW205" s="78"/>
      <c r="AOX205" s="78"/>
      <c r="AOY205" s="78"/>
      <c r="AOZ205" s="78"/>
      <c r="APA205" s="78"/>
      <c r="APB205" s="78"/>
      <c r="APC205" s="78"/>
      <c r="APD205" s="78"/>
      <c r="APE205" s="78"/>
      <c r="APF205" s="78"/>
      <c r="APG205" s="78"/>
      <c r="APH205" s="78"/>
      <c r="API205" s="78"/>
      <c r="APJ205" s="78"/>
      <c r="APK205" s="78"/>
      <c r="APL205" s="78"/>
      <c r="APM205" s="78"/>
      <c r="APN205" s="78"/>
      <c r="APO205" s="78"/>
      <c r="APP205" s="78"/>
      <c r="APQ205" s="78"/>
      <c r="APR205" s="78"/>
      <c r="APS205" s="78"/>
      <c r="APT205" s="78"/>
      <c r="APU205" s="78"/>
      <c r="APV205" s="78"/>
      <c r="APW205" s="78"/>
      <c r="APX205" s="78"/>
      <c r="APY205" s="78"/>
      <c r="APZ205" s="78"/>
      <c r="AQA205" s="78"/>
      <c r="AQB205" s="78"/>
      <c r="AQC205" s="78"/>
      <c r="AQD205" s="78"/>
      <c r="AQE205" s="78"/>
      <c r="AQF205" s="78"/>
      <c r="AQG205" s="78"/>
      <c r="AQH205" s="78"/>
      <c r="AQI205" s="78"/>
      <c r="AQJ205" s="78"/>
      <c r="AQK205" s="78"/>
      <c r="AQL205" s="78"/>
      <c r="AQM205" s="78"/>
      <c r="AQN205" s="78"/>
      <c r="AQO205" s="78"/>
      <c r="AQP205" s="78"/>
      <c r="AQQ205" s="78"/>
      <c r="AQR205" s="78"/>
      <c r="AQS205" s="78"/>
      <c r="AQT205" s="78"/>
      <c r="AQU205" s="78"/>
      <c r="AQV205" s="78"/>
      <c r="AQW205" s="78"/>
      <c r="AQX205" s="78"/>
      <c r="AQY205" s="78"/>
      <c r="AQZ205" s="78"/>
      <c r="ARA205" s="78"/>
      <c r="ARB205" s="78"/>
      <c r="ARC205" s="78"/>
      <c r="ARD205" s="78"/>
      <c r="ARE205" s="78"/>
      <c r="ARF205" s="78"/>
      <c r="ARG205" s="78"/>
      <c r="ARH205" s="78"/>
      <c r="ARI205" s="78"/>
      <c r="ARJ205" s="78"/>
      <c r="ARK205" s="78"/>
      <c r="ARL205" s="78"/>
      <c r="ARM205" s="78"/>
      <c r="ARN205" s="78"/>
      <c r="ARO205" s="78"/>
      <c r="ARP205" s="78"/>
      <c r="ARQ205" s="78"/>
      <c r="ARR205" s="78"/>
      <c r="ARS205" s="78"/>
      <c r="ART205" s="78"/>
      <c r="ARU205" s="78"/>
      <c r="ARV205" s="78"/>
      <c r="ARW205" s="78"/>
      <c r="ARX205" s="78"/>
      <c r="ARY205" s="78"/>
      <c r="ARZ205" s="78"/>
      <c r="ASA205" s="78"/>
      <c r="ASB205" s="78"/>
      <c r="ASC205" s="78"/>
      <c r="ASD205" s="78"/>
      <c r="ASE205" s="78"/>
      <c r="ASF205" s="78"/>
      <c r="ASG205" s="78"/>
      <c r="ASH205" s="78"/>
      <c r="ASI205" s="78"/>
      <c r="ASJ205" s="78"/>
      <c r="ASK205" s="78"/>
      <c r="ASL205" s="78"/>
      <c r="ASM205" s="78"/>
      <c r="ASN205" s="78"/>
      <c r="ASO205" s="78"/>
      <c r="ASP205" s="78"/>
      <c r="ASQ205" s="78"/>
      <c r="ASR205" s="78"/>
      <c r="ASS205" s="78"/>
      <c r="AST205" s="78"/>
      <c r="ASU205" s="78"/>
      <c r="ASV205" s="78"/>
      <c r="ASW205" s="78"/>
      <c r="ASX205" s="78"/>
      <c r="ASY205" s="78"/>
      <c r="ASZ205" s="78"/>
      <c r="ATA205" s="78"/>
      <c r="ATB205" s="78"/>
      <c r="ATC205" s="78"/>
      <c r="ATD205" s="78"/>
      <c r="ATE205" s="78"/>
      <c r="ATF205" s="78"/>
      <c r="ATG205" s="78"/>
      <c r="ATH205" s="78"/>
      <c r="ATI205" s="78"/>
      <c r="ATJ205" s="78"/>
      <c r="ATK205" s="78"/>
      <c r="ATL205" s="78"/>
      <c r="ATM205" s="78"/>
      <c r="ATN205" s="78"/>
      <c r="ATO205" s="78"/>
      <c r="ATP205" s="78"/>
      <c r="ATQ205" s="78"/>
      <c r="ATR205" s="78"/>
      <c r="ATS205" s="78"/>
      <c r="ATT205" s="78"/>
      <c r="ATU205" s="78"/>
      <c r="ATV205" s="78"/>
      <c r="ATW205" s="78"/>
      <c r="ATX205" s="78"/>
      <c r="ATY205" s="78"/>
      <c r="ATZ205" s="78"/>
      <c r="AUA205" s="78"/>
      <c r="AUB205" s="78"/>
      <c r="AUC205" s="78"/>
      <c r="AUD205" s="78"/>
      <c r="AUE205" s="78"/>
      <c r="AUF205" s="78"/>
      <c r="AUG205" s="78"/>
      <c r="AUH205" s="78"/>
      <c r="AUI205" s="78"/>
      <c r="AUJ205" s="78"/>
      <c r="AUK205" s="78"/>
      <c r="AUL205" s="78"/>
      <c r="AUM205" s="78"/>
      <c r="AUN205" s="78"/>
      <c r="AUO205" s="78"/>
      <c r="AUP205" s="78"/>
      <c r="AUQ205" s="78"/>
      <c r="AUR205" s="78"/>
      <c r="AUS205" s="78"/>
      <c r="AUT205" s="78"/>
      <c r="AUU205" s="78"/>
      <c r="AUV205" s="78"/>
      <c r="AUW205" s="78"/>
      <c r="AUX205" s="78"/>
      <c r="AUY205" s="78"/>
      <c r="AUZ205" s="78"/>
      <c r="AVA205" s="78"/>
      <c r="AVB205" s="78"/>
      <c r="AVC205" s="78"/>
      <c r="AVD205" s="78"/>
      <c r="AVE205" s="78"/>
      <c r="AVF205" s="78"/>
      <c r="AVG205" s="78"/>
      <c r="AVH205" s="78"/>
      <c r="AVI205" s="78"/>
      <c r="AVJ205" s="78"/>
      <c r="AVK205" s="78"/>
      <c r="AVL205" s="78"/>
      <c r="AVM205" s="78"/>
      <c r="AVN205" s="78"/>
      <c r="AVO205" s="78"/>
      <c r="AVP205" s="78"/>
      <c r="AVQ205" s="78"/>
      <c r="AVR205" s="78"/>
      <c r="AVS205" s="78"/>
      <c r="AVT205" s="78"/>
      <c r="AVU205" s="78"/>
      <c r="AVV205" s="78"/>
      <c r="AVW205" s="78"/>
      <c r="AVX205" s="78"/>
      <c r="AVY205" s="78"/>
      <c r="AVZ205" s="78"/>
      <c r="AWA205" s="78"/>
      <c r="AWB205" s="78"/>
      <c r="AWC205" s="78"/>
      <c r="AWD205" s="78"/>
      <c r="AWE205" s="78"/>
      <c r="AWF205" s="78"/>
      <c r="AWG205" s="78"/>
      <c r="AWH205" s="78"/>
      <c r="AWI205" s="78"/>
      <c r="AWJ205" s="78"/>
      <c r="AWK205" s="78"/>
      <c r="AWL205" s="78"/>
      <c r="AWM205" s="78"/>
      <c r="AWN205" s="78"/>
      <c r="AWO205" s="78"/>
      <c r="AWP205" s="78"/>
      <c r="AWQ205" s="78"/>
      <c r="AWR205" s="78"/>
      <c r="AWS205" s="78"/>
      <c r="AWT205" s="78"/>
      <c r="AWU205" s="78"/>
      <c r="AWV205" s="78"/>
      <c r="AWW205" s="78"/>
      <c r="AWX205" s="78"/>
      <c r="AWY205" s="78"/>
      <c r="AWZ205" s="78"/>
      <c r="AXA205" s="78"/>
      <c r="AXB205" s="78"/>
      <c r="AXC205" s="78"/>
      <c r="AXD205" s="78"/>
      <c r="AXE205" s="78"/>
      <c r="AXF205" s="78"/>
      <c r="AXG205" s="78"/>
      <c r="AXH205" s="78"/>
      <c r="AXI205" s="78"/>
      <c r="AXJ205" s="78"/>
      <c r="AXK205" s="78"/>
      <c r="AXL205" s="78"/>
      <c r="AXM205" s="78"/>
      <c r="AXN205" s="78"/>
      <c r="AXO205" s="78"/>
      <c r="AXP205" s="78"/>
      <c r="AXQ205" s="78"/>
      <c r="AXR205" s="78"/>
      <c r="AXS205" s="78"/>
      <c r="AXT205" s="78"/>
      <c r="AXU205" s="78"/>
      <c r="AXV205" s="78"/>
      <c r="AXW205" s="78"/>
      <c r="AXX205" s="78"/>
      <c r="AXY205" s="78"/>
      <c r="AXZ205" s="78"/>
      <c r="AYA205" s="78"/>
      <c r="AYB205" s="78"/>
      <c r="AYC205" s="78"/>
      <c r="AYD205" s="78"/>
      <c r="AYE205" s="78"/>
      <c r="AYF205" s="78"/>
      <c r="AYG205" s="78"/>
      <c r="AYH205" s="78"/>
      <c r="AYI205" s="78"/>
      <c r="AYJ205" s="78"/>
      <c r="AYK205" s="78"/>
      <c r="AYL205" s="78"/>
      <c r="AYM205" s="78"/>
      <c r="AYN205" s="78"/>
      <c r="AYO205" s="78"/>
      <c r="AYP205" s="78"/>
      <c r="AYQ205" s="78"/>
      <c r="AYR205" s="78"/>
      <c r="AYS205" s="78"/>
      <c r="AYT205" s="78"/>
      <c r="AYU205" s="78"/>
      <c r="AYV205" s="78"/>
      <c r="AYW205" s="78"/>
      <c r="AYX205" s="78"/>
      <c r="AYY205" s="78"/>
      <c r="AYZ205" s="78"/>
      <c r="AZA205" s="78"/>
      <c r="AZB205" s="78"/>
      <c r="AZC205" s="78"/>
      <c r="AZD205" s="78"/>
      <c r="AZE205" s="78"/>
      <c r="AZF205" s="78"/>
      <c r="AZG205" s="78"/>
      <c r="AZH205" s="78"/>
      <c r="AZI205" s="78"/>
      <c r="AZJ205" s="78"/>
      <c r="AZK205" s="78"/>
      <c r="AZL205" s="78"/>
      <c r="AZM205" s="78"/>
      <c r="AZN205" s="78"/>
      <c r="AZO205" s="78"/>
      <c r="AZP205" s="78"/>
      <c r="AZQ205" s="78"/>
      <c r="AZR205" s="78"/>
      <c r="AZS205" s="78"/>
      <c r="AZT205" s="78"/>
      <c r="AZU205" s="78"/>
      <c r="AZV205" s="78"/>
      <c r="AZW205" s="78"/>
      <c r="AZX205" s="78"/>
      <c r="AZY205" s="78"/>
      <c r="AZZ205" s="78"/>
      <c r="BAA205" s="78"/>
      <c r="BAB205" s="78"/>
      <c r="BAC205" s="78"/>
      <c r="BAD205" s="78"/>
      <c r="BAE205" s="78"/>
      <c r="BAF205" s="78"/>
      <c r="BAG205" s="78"/>
      <c r="BAH205" s="78"/>
      <c r="BAI205" s="78"/>
      <c r="BAJ205" s="78"/>
      <c r="BAK205" s="78"/>
      <c r="BAL205" s="78"/>
      <c r="BAM205" s="78"/>
      <c r="BAN205" s="78"/>
      <c r="BAO205" s="78"/>
      <c r="BAP205" s="78"/>
      <c r="BAQ205" s="78"/>
      <c r="BAR205" s="78"/>
      <c r="BAS205" s="78"/>
      <c r="BAT205" s="78"/>
      <c r="BAU205" s="78"/>
      <c r="BAV205" s="78"/>
      <c r="BAW205" s="78"/>
      <c r="BAX205" s="78"/>
      <c r="BAY205" s="78"/>
      <c r="BAZ205" s="78"/>
      <c r="BBA205" s="78"/>
      <c r="BBB205" s="78"/>
      <c r="BBC205" s="78"/>
      <c r="BBD205" s="78"/>
      <c r="BBE205" s="78"/>
      <c r="BBF205" s="78"/>
      <c r="BBG205" s="78"/>
      <c r="BBH205" s="78"/>
      <c r="BBI205" s="78"/>
      <c r="BBJ205" s="78"/>
      <c r="BBK205" s="78"/>
      <c r="BBL205" s="78"/>
      <c r="BBM205" s="78"/>
      <c r="BBN205" s="78"/>
      <c r="BBO205" s="78"/>
      <c r="BBP205" s="78"/>
      <c r="BBQ205" s="78"/>
      <c r="BBR205" s="78"/>
      <c r="BBS205" s="78"/>
      <c r="BBT205" s="78"/>
      <c r="BBU205" s="78"/>
      <c r="BBV205" s="78"/>
      <c r="BBW205" s="78"/>
      <c r="BBX205" s="78"/>
      <c r="BBY205" s="78"/>
      <c r="BBZ205" s="78"/>
      <c r="BCA205" s="78"/>
      <c r="BCB205" s="78"/>
      <c r="BCC205" s="78"/>
      <c r="BCD205" s="78"/>
      <c r="BCE205" s="78"/>
      <c r="BCF205" s="78"/>
      <c r="BCG205" s="78"/>
      <c r="BCH205" s="78"/>
      <c r="BCI205" s="78"/>
      <c r="BCJ205" s="78"/>
      <c r="BCK205" s="78"/>
      <c r="BCL205" s="78"/>
      <c r="BCM205" s="78"/>
      <c r="BCN205" s="78"/>
      <c r="BCO205" s="78"/>
      <c r="BCP205" s="78"/>
      <c r="BCQ205" s="78"/>
      <c r="BCR205" s="78"/>
      <c r="BCS205" s="78"/>
      <c r="BCT205" s="78"/>
      <c r="BCU205" s="78"/>
      <c r="BCV205" s="78"/>
      <c r="BCW205" s="78"/>
      <c r="BCX205" s="78"/>
      <c r="BCY205" s="78"/>
      <c r="BCZ205" s="78"/>
      <c r="BDA205" s="78"/>
      <c r="BDB205" s="78"/>
      <c r="BDC205" s="78"/>
      <c r="BDD205" s="78"/>
      <c r="BDE205" s="78"/>
      <c r="BDF205" s="78"/>
      <c r="BDG205" s="78"/>
      <c r="BDH205" s="78"/>
      <c r="BDI205" s="78"/>
      <c r="BDJ205" s="78"/>
      <c r="BDK205" s="78"/>
      <c r="BDL205" s="78"/>
      <c r="BDM205" s="78"/>
      <c r="BDN205" s="78"/>
      <c r="BDO205" s="78"/>
      <c r="BDP205" s="78"/>
      <c r="BDQ205" s="78"/>
      <c r="BDR205" s="78"/>
      <c r="BDS205" s="78"/>
      <c r="BDT205" s="78"/>
      <c r="BDU205" s="78"/>
      <c r="BDV205" s="78"/>
      <c r="BDW205" s="78"/>
      <c r="BDX205" s="78"/>
      <c r="BDY205" s="78"/>
      <c r="BDZ205" s="78"/>
      <c r="BEA205" s="78"/>
      <c r="BEB205" s="78"/>
      <c r="BEC205" s="78"/>
      <c r="BED205" s="78"/>
      <c r="BEE205" s="78"/>
      <c r="BEF205" s="78"/>
      <c r="BEG205" s="78"/>
      <c r="BEH205" s="78"/>
      <c r="BEI205" s="78"/>
      <c r="BEJ205" s="78"/>
      <c r="BEK205" s="78"/>
      <c r="BEL205" s="78"/>
      <c r="BEM205" s="78"/>
      <c r="BEN205" s="78"/>
      <c r="BEO205" s="78"/>
      <c r="BEP205" s="78"/>
      <c r="BEQ205" s="78"/>
      <c r="BER205" s="78"/>
      <c r="BES205" s="78"/>
      <c r="BET205" s="78"/>
      <c r="BEU205" s="78"/>
      <c r="BEV205" s="78"/>
      <c r="BEW205" s="78"/>
      <c r="BEX205" s="78"/>
      <c r="BEY205" s="78"/>
      <c r="BEZ205" s="78"/>
      <c r="BFA205" s="78"/>
      <c r="BFB205" s="78"/>
      <c r="BFC205" s="78"/>
      <c r="BFD205" s="78"/>
      <c r="BFE205" s="78"/>
      <c r="BFF205" s="78"/>
      <c r="BFG205" s="78"/>
      <c r="BFH205" s="78"/>
      <c r="BFI205" s="78"/>
      <c r="BFJ205" s="78"/>
      <c r="BFK205" s="78"/>
      <c r="BFL205" s="78"/>
      <c r="BFM205" s="78"/>
      <c r="BFN205" s="78"/>
      <c r="BFO205" s="78"/>
      <c r="BFP205" s="78"/>
      <c r="BFQ205" s="78"/>
      <c r="BFR205" s="78"/>
      <c r="BFS205" s="78"/>
      <c r="BFT205" s="78"/>
      <c r="BFU205" s="78"/>
      <c r="BFV205" s="78"/>
      <c r="BFW205" s="78"/>
      <c r="BFX205" s="78"/>
      <c r="BFY205" s="78"/>
      <c r="BFZ205" s="78"/>
      <c r="BGA205" s="78"/>
      <c r="BGB205" s="78"/>
      <c r="BGC205" s="78"/>
      <c r="BGD205" s="78"/>
      <c r="BGE205" s="78"/>
      <c r="BGF205" s="78"/>
      <c r="BGG205" s="78"/>
      <c r="BGH205" s="78"/>
      <c r="BGI205" s="78"/>
      <c r="BGJ205" s="78"/>
      <c r="BGK205" s="78"/>
      <c r="BGL205" s="78"/>
      <c r="BGM205" s="78"/>
      <c r="BGN205" s="78"/>
      <c r="BGO205" s="78"/>
      <c r="BGP205" s="78"/>
      <c r="BGQ205" s="78"/>
      <c r="BGR205" s="78"/>
      <c r="BGS205" s="78"/>
      <c r="BGT205" s="78"/>
      <c r="BGU205" s="78"/>
      <c r="BGV205" s="78"/>
      <c r="BGW205" s="78"/>
      <c r="BGX205" s="78"/>
      <c r="BGY205" s="78"/>
      <c r="BGZ205" s="78"/>
      <c r="BHA205" s="78"/>
      <c r="BHB205" s="78"/>
      <c r="BHC205" s="78"/>
      <c r="BHD205" s="78"/>
      <c r="BHE205" s="78"/>
      <c r="BHF205" s="78"/>
      <c r="BHG205" s="78"/>
      <c r="BHH205" s="78"/>
      <c r="BHI205" s="78"/>
      <c r="BHJ205" s="78"/>
      <c r="BHK205" s="78"/>
      <c r="BHL205" s="78"/>
      <c r="BHM205" s="78"/>
      <c r="BHN205" s="78"/>
      <c r="BHO205" s="78"/>
      <c r="BHP205" s="78"/>
      <c r="BHQ205" s="78"/>
      <c r="BHR205" s="78"/>
      <c r="BHS205" s="78"/>
      <c r="BHT205" s="78"/>
      <c r="BHU205" s="78"/>
      <c r="BHV205" s="78"/>
      <c r="BHW205" s="78"/>
      <c r="BHX205" s="78"/>
      <c r="BHY205" s="78"/>
      <c r="BHZ205" s="78"/>
      <c r="BIA205" s="78"/>
      <c r="BIB205" s="78"/>
      <c r="BIC205" s="78"/>
      <c r="BID205" s="78"/>
      <c r="BIE205" s="78"/>
      <c r="BIF205" s="78"/>
      <c r="BIG205" s="78"/>
      <c r="BIH205" s="78"/>
      <c r="BII205" s="78"/>
      <c r="BIJ205" s="78"/>
      <c r="BIK205" s="78"/>
      <c r="BIL205" s="78"/>
      <c r="BIM205" s="78"/>
      <c r="BIN205" s="78"/>
      <c r="BIO205" s="78"/>
      <c r="BIP205" s="78"/>
      <c r="BIQ205" s="78"/>
      <c r="BIR205" s="78"/>
      <c r="BIS205" s="78"/>
      <c r="BIT205" s="78"/>
      <c r="BIU205" s="78"/>
      <c r="BIV205" s="78"/>
      <c r="BIW205" s="78"/>
      <c r="BIX205" s="78"/>
      <c r="BIY205" s="78"/>
      <c r="BIZ205" s="78"/>
      <c r="BJA205" s="78"/>
      <c r="BJB205" s="78"/>
      <c r="BJC205" s="78"/>
      <c r="BJD205" s="78"/>
      <c r="BJE205" s="78"/>
      <c r="BJF205" s="78"/>
      <c r="BJG205" s="78"/>
      <c r="BJH205" s="78"/>
      <c r="BJI205" s="78"/>
      <c r="BJJ205" s="78"/>
      <c r="BJK205" s="78"/>
      <c r="BJL205" s="78"/>
      <c r="BJM205" s="78"/>
      <c r="BJN205" s="78"/>
      <c r="BJO205" s="78"/>
      <c r="BJP205" s="78"/>
      <c r="BJQ205" s="78"/>
      <c r="BJR205" s="78"/>
      <c r="BJS205" s="78"/>
      <c r="BJT205" s="78"/>
      <c r="BJU205" s="78"/>
      <c r="BJV205" s="78"/>
      <c r="BJW205" s="78"/>
      <c r="BJX205" s="78"/>
      <c r="BJY205" s="78"/>
      <c r="BJZ205" s="78"/>
      <c r="BKA205" s="78"/>
      <c r="BKB205" s="78"/>
      <c r="BKC205" s="78"/>
      <c r="BKD205" s="78"/>
      <c r="BKE205" s="78"/>
      <c r="BKF205" s="78"/>
      <c r="BKG205" s="78"/>
      <c r="BKH205" s="78"/>
      <c r="BKI205" s="78"/>
      <c r="BKJ205" s="78"/>
      <c r="BKK205" s="78"/>
      <c r="BKL205" s="78"/>
      <c r="BKM205" s="78"/>
      <c r="BKN205" s="78"/>
      <c r="BKO205" s="78"/>
      <c r="BKP205" s="78"/>
      <c r="BKQ205" s="78"/>
      <c r="BKR205" s="78"/>
      <c r="BKS205" s="78"/>
      <c r="BKT205" s="78"/>
      <c r="BKU205" s="78"/>
      <c r="BKV205" s="78"/>
      <c r="BKW205" s="78"/>
      <c r="BKX205" s="78"/>
      <c r="BKY205" s="78"/>
      <c r="BKZ205" s="78"/>
      <c r="BLA205" s="78"/>
      <c r="BLB205" s="78"/>
      <c r="BLC205" s="78"/>
      <c r="BLD205" s="78"/>
      <c r="BLE205" s="78"/>
      <c r="BLF205" s="78"/>
      <c r="BLG205" s="78"/>
      <c r="BLH205" s="78"/>
      <c r="BLI205" s="78"/>
      <c r="BLJ205" s="78"/>
      <c r="BLK205" s="78"/>
      <c r="BLL205" s="78"/>
      <c r="BLM205" s="78"/>
      <c r="BLN205" s="78"/>
      <c r="BLO205" s="78"/>
      <c r="BLP205" s="78"/>
      <c r="BLQ205" s="78"/>
      <c r="BLR205" s="78"/>
      <c r="BLS205" s="78"/>
      <c r="BLT205" s="78"/>
      <c r="BLU205" s="78"/>
      <c r="BLV205" s="78"/>
      <c r="BLW205" s="78"/>
      <c r="BLX205" s="78"/>
      <c r="BLY205" s="78"/>
      <c r="BLZ205" s="78"/>
      <c r="BMA205" s="78"/>
      <c r="BMB205" s="78"/>
      <c r="BMC205" s="78"/>
      <c r="BMD205" s="78"/>
      <c r="BME205" s="78"/>
      <c r="BMF205" s="78"/>
      <c r="BMG205" s="78"/>
      <c r="BMH205" s="78"/>
      <c r="BMI205" s="78"/>
      <c r="BMJ205" s="78"/>
      <c r="BMK205" s="78"/>
      <c r="BML205" s="78"/>
      <c r="BMM205" s="78"/>
      <c r="BMN205" s="78"/>
      <c r="BMO205" s="78"/>
      <c r="BMP205" s="78"/>
      <c r="BMQ205" s="78"/>
      <c r="BMR205" s="78"/>
      <c r="BMS205" s="78"/>
      <c r="BMT205" s="78"/>
      <c r="BMU205" s="78"/>
      <c r="BMV205" s="78"/>
      <c r="BMW205" s="78"/>
      <c r="BMX205" s="78"/>
      <c r="BMY205" s="78"/>
      <c r="BMZ205" s="78"/>
      <c r="BNA205" s="78"/>
      <c r="BNB205" s="78"/>
      <c r="BNC205" s="78"/>
      <c r="BND205" s="78"/>
      <c r="BNE205" s="78"/>
      <c r="BNF205" s="78"/>
      <c r="BNG205" s="78"/>
      <c r="BNH205" s="78"/>
      <c r="BNI205" s="78"/>
      <c r="BNJ205" s="78"/>
      <c r="BNK205" s="78"/>
      <c r="BNL205" s="78"/>
      <c r="BNM205" s="78"/>
      <c r="BNN205" s="78"/>
      <c r="BNO205" s="78"/>
      <c r="BNP205" s="78"/>
      <c r="BNQ205" s="78"/>
      <c r="BNR205" s="78"/>
      <c r="BNS205" s="78"/>
      <c r="BNT205" s="78"/>
      <c r="BNU205" s="78"/>
      <c r="BNV205" s="78"/>
      <c r="BNW205" s="78"/>
      <c r="BNX205" s="78"/>
      <c r="BNY205" s="78"/>
      <c r="BNZ205" s="78"/>
      <c r="BOA205" s="78"/>
      <c r="BOB205" s="78"/>
      <c r="BOC205" s="78"/>
      <c r="BOD205" s="78"/>
      <c r="BOE205" s="78"/>
      <c r="BOF205" s="78"/>
      <c r="BOG205" s="78"/>
      <c r="BOH205" s="78"/>
      <c r="BOI205" s="78"/>
      <c r="BOJ205" s="78"/>
      <c r="BOK205" s="78"/>
      <c r="BOL205" s="78"/>
      <c r="BOM205" s="78"/>
      <c r="BON205" s="78"/>
      <c r="BOO205" s="78"/>
      <c r="BOP205" s="78"/>
      <c r="BOQ205" s="78"/>
      <c r="BOR205" s="78"/>
      <c r="BOS205" s="78"/>
      <c r="BOT205" s="78"/>
      <c r="BOU205" s="78"/>
      <c r="BOV205" s="78"/>
      <c r="BOW205" s="78"/>
      <c r="BOX205" s="78"/>
      <c r="BOY205" s="78"/>
      <c r="BOZ205" s="78"/>
      <c r="BPA205" s="78"/>
      <c r="BPB205" s="78"/>
      <c r="BPC205" s="78"/>
      <c r="BPD205" s="78"/>
      <c r="BPE205" s="78"/>
      <c r="BPF205" s="78"/>
      <c r="BPG205" s="78"/>
      <c r="BPH205" s="78"/>
      <c r="BPI205" s="78"/>
      <c r="BPJ205" s="78"/>
      <c r="BPK205" s="78"/>
      <c r="BPL205" s="78"/>
      <c r="BPM205" s="78"/>
      <c r="BPN205" s="78"/>
      <c r="BPO205" s="78"/>
      <c r="BPP205" s="78"/>
      <c r="BPQ205" s="78"/>
      <c r="BPR205" s="78"/>
      <c r="BPS205" s="78"/>
      <c r="BPT205" s="78"/>
      <c r="BPU205" s="78"/>
      <c r="BPV205" s="78"/>
      <c r="BPW205" s="78"/>
      <c r="BPX205" s="78"/>
      <c r="BPY205" s="78"/>
      <c r="BPZ205" s="78"/>
      <c r="BQA205" s="78"/>
      <c r="BQB205" s="78"/>
      <c r="BQC205" s="78"/>
      <c r="BQD205" s="78"/>
      <c r="BQE205" s="78"/>
      <c r="BQF205" s="78"/>
      <c r="BQG205" s="78"/>
      <c r="BQH205" s="78"/>
      <c r="BQI205" s="78"/>
      <c r="BQJ205" s="78"/>
      <c r="BQK205" s="78"/>
      <c r="BQL205" s="78"/>
      <c r="BQM205" s="78"/>
      <c r="BQN205" s="78"/>
      <c r="BQO205" s="78"/>
      <c r="BQP205" s="78"/>
      <c r="BQQ205" s="78"/>
      <c r="BQR205" s="78"/>
      <c r="BQS205" s="78"/>
      <c r="BQT205" s="78"/>
      <c r="BQU205" s="78"/>
      <c r="BQV205" s="78"/>
      <c r="BQW205" s="78"/>
      <c r="BQX205" s="78"/>
      <c r="BQY205" s="78"/>
      <c r="BQZ205" s="78"/>
      <c r="BRA205" s="78"/>
      <c r="BRB205" s="78"/>
      <c r="BRC205" s="78"/>
      <c r="BRD205" s="78"/>
      <c r="BRE205" s="78"/>
      <c r="BRF205" s="78"/>
      <c r="BRG205" s="78"/>
      <c r="BRH205" s="78"/>
      <c r="BRI205" s="78"/>
      <c r="BRJ205" s="78"/>
      <c r="BRK205" s="78"/>
      <c r="BRL205" s="78"/>
      <c r="BRM205" s="78"/>
      <c r="BRN205" s="78"/>
      <c r="BRO205" s="78"/>
      <c r="BRP205" s="78"/>
      <c r="BRQ205" s="78"/>
      <c r="BRR205" s="78"/>
      <c r="BRS205" s="78"/>
      <c r="BRT205" s="78"/>
      <c r="BRU205" s="78"/>
      <c r="BRV205" s="78"/>
      <c r="BRW205" s="78"/>
      <c r="BRX205" s="78"/>
      <c r="BRY205" s="78"/>
      <c r="BRZ205" s="78"/>
      <c r="BSA205" s="78"/>
      <c r="BSB205" s="78"/>
      <c r="BSC205" s="78"/>
      <c r="BSD205" s="78"/>
      <c r="BSE205" s="78"/>
      <c r="BSF205" s="78"/>
      <c r="BSG205" s="78"/>
      <c r="BSH205" s="78"/>
      <c r="BSI205" s="78"/>
      <c r="BSJ205" s="78"/>
      <c r="BSK205" s="78"/>
      <c r="BSL205" s="78"/>
      <c r="BSM205" s="78"/>
      <c r="BSN205" s="78"/>
      <c r="BSO205" s="78"/>
      <c r="BSP205" s="78"/>
      <c r="BSQ205" s="78"/>
      <c r="BSR205" s="78"/>
      <c r="BSS205" s="78"/>
      <c r="BST205" s="78"/>
      <c r="BSU205" s="78"/>
      <c r="BSV205" s="78"/>
      <c r="BSW205" s="78"/>
      <c r="BSX205" s="78"/>
      <c r="BSY205" s="78"/>
      <c r="BSZ205" s="78"/>
      <c r="BTA205" s="78"/>
      <c r="BTB205" s="78"/>
      <c r="BTC205" s="78"/>
      <c r="BTD205" s="78"/>
      <c r="BTE205" s="78"/>
      <c r="BTF205" s="78"/>
      <c r="BTG205" s="78"/>
      <c r="BTH205" s="78"/>
      <c r="BTI205" s="78"/>
      <c r="BTJ205" s="78"/>
      <c r="BTK205" s="78"/>
      <c r="BTL205" s="78"/>
      <c r="BTM205" s="78"/>
      <c r="BTN205" s="78"/>
      <c r="BTO205" s="78"/>
      <c r="BTP205" s="78"/>
      <c r="BTQ205" s="78"/>
      <c r="BTR205" s="78"/>
      <c r="BTS205" s="78"/>
      <c r="BTT205" s="78"/>
      <c r="BTU205" s="78"/>
      <c r="BTV205" s="78"/>
      <c r="BTW205" s="78"/>
      <c r="BTX205" s="78"/>
      <c r="BTY205" s="78"/>
      <c r="BTZ205" s="78"/>
      <c r="BUA205" s="78"/>
      <c r="BUB205" s="78"/>
      <c r="BUC205" s="78"/>
      <c r="BUD205" s="78"/>
      <c r="BUE205" s="78"/>
      <c r="BUF205" s="78"/>
      <c r="BUG205" s="78"/>
      <c r="BUH205" s="78"/>
      <c r="BUI205" s="78"/>
      <c r="BUJ205" s="78"/>
      <c r="BUK205" s="78"/>
      <c r="BUL205" s="78"/>
      <c r="BUM205" s="78"/>
      <c r="BUN205" s="78"/>
      <c r="BUO205" s="78"/>
      <c r="BUP205" s="78"/>
      <c r="BUQ205" s="78"/>
      <c r="BUR205" s="78"/>
      <c r="BUS205" s="78"/>
      <c r="BUT205" s="78"/>
      <c r="BUU205" s="78"/>
      <c r="BUV205" s="78"/>
      <c r="BUW205" s="78"/>
      <c r="BUX205" s="78"/>
      <c r="BUY205" s="78"/>
      <c r="BUZ205" s="78"/>
      <c r="BVA205" s="78"/>
      <c r="BVB205" s="78"/>
      <c r="BVC205" s="78"/>
      <c r="BVD205" s="78"/>
      <c r="BVE205" s="78"/>
      <c r="BVF205" s="78"/>
      <c r="BVG205" s="78"/>
      <c r="BVH205" s="78"/>
      <c r="BVI205" s="78"/>
      <c r="BVJ205" s="78"/>
      <c r="BVK205" s="78"/>
      <c r="BVL205" s="78"/>
      <c r="BVM205" s="78"/>
      <c r="BVN205" s="78"/>
      <c r="BVO205" s="78"/>
      <c r="BVP205" s="78"/>
      <c r="BVQ205" s="78"/>
      <c r="BVR205" s="78"/>
      <c r="BVS205" s="78"/>
      <c r="BVT205" s="78"/>
      <c r="BVU205" s="78"/>
      <c r="BVV205" s="78"/>
      <c r="BVW205" s="78"/>
      <c r="BVX205" s="78"/>
      <c r="BVY205" s="78"/>
      <c r="BVZ205" s="78"/>
      <c r="BWA205" s="78"/>
      <c r="BWB205" s="78"/>
      <c r="BWC205" s="78"/>
      <c r="BWD205" s="78"/>
      <c r="BWE205" s="78"/>
      <c r="BWF205" s="78"/>
      <c r="BWG205" s="78"/>
      <c r="BWH205" s="78"/>
      <c r="BWI205" s="78"/>
      <c r="BWJ205" s="78"/>
      <c r="BWK205" s="78"/>
      <c r="BWL205" s="78"/>
      <c r="BWM205" s="78"/>
      <c r="BWN205" s="78"/>
      <c r="BWO205" s="78"/>
      <c r="BWP205" s="78"/>
      <c r="BWQ205" s="78"/>
      <c r="BWR205" s="78"/>
      <c r="BWS205" s="78"/>
      <c r="BWT205" s="78"/>
      <c r="BWU205" s="78"/>
      <c r="BWV205" s="78"/>
      <c r="BWW205" s="78"/>
      <c r="BWX205" s="78"/>
      <c r="BWY205" s="78"/>
      <c r="BWZ205" s="78"/>
      <c r="BXA205" s="78"/>
      <c r="BXB205" s="78"/>
      <c r="BXC205" s="78"/>
      <c r="BXD205" s="78"/>
      <c r="BXE205" s="78"/>
      <c r="BXF205" s="78"/>
      <c r="BXG205" s="78"/>
      <c r="BXH205" s="78"/>
      <c r="BXI205" s="78"/>
      <c r="BXJ205" s="78"/>
      <c r="BXK205" s="78"/>
      <c r="BXL205" s="78"/>
      <c r="BXM205" s="78"/>
      <c r="BXN205" s="78"/>
      <c r="BXO205" s="78"/>
      <c r="BXP205" s="78"/>
      <c r="BXQ205" s="78"/>
      <c r="BXR205" s="78"/>
      <c r="BXS205" s="78"/>
      <c r="BXT205" s="78"/>
      <c r="BXU205" s="78"/>
      <c r="BXV205" s="78"/>
      <c r="BXW205" s="78"/>
      <c r="BXX205" s="78"/>
      <c r="BXY205" s="78"/>
      <c r="BXZ205" s="78"/>
      <c r="BYA205" s="78"/>
      <c r="BYB205" s="78"/>
      <c r="BYC205" s="78"/>
      <c r="BYD205" s="78"/>
      <c r="BYE205" s="78"/>
      <c r="BYF205" s="78"/>
      <c r="BYG205" s="78"/>
      <c r="BYH205" s="78"/>
      <c r="BYI205" s="78"/>
      <c r="BYJ205" s="78"/>
      <c r="BYK205" s="78"/>
      <c r="BYL205" s="78"/>
      <c r="BYM205" s="78"/>
      <c r="BYN205" s="78"/>
      <c r="BYO205" s="78"/>
      <c r="BYP205" s="78"/>
      <c r="BYQ205" s="78"/>
      <c r="BYR205" s="78"/>
      <c r="BYS205" s="78"/>
      <c r="BYT205" s="78"/>
      <c r="BYU205" s="78"/>
      <c r="BYV205" s="78"/>
      <c r="BYW205" s="78"/>
      <c r="BYX205" s="78"/>
      <c r="BYY205" s="78"/>
      <c r="BYZ205" s="78"/>
      <c r="BZA205" s="78"/>
      <c r="BZB205" s="78"/>
      <c r="BZC205" s="78"/>
      <c r="BZD205" s="78"/>
      <c r="BZE205" s="78"/>
      <c r="BZF205" s="78"/>
      <c r="BZG205" s="78"/>
      <c r="BZH205" s="78"/>
      <c r="BZI205" s="78"/>
      <c r="BZJ205" s="78"/>
      <c r="BZK205" s="78"/>
      <c r="BZL205" s="78"/>
      <c r="BZM205" s="78"/>
      <c r="BZN205" s="78"/>
      <c r="BZO205" s="78"/>
      <c r="BZP205" s="78"/>
      <c r="BZQ205" s="78"/>
      <c r="BZR205" s="78"/>
      <c r="BZS205" s="78"/>
      <c r="BZT205" s="78"/>
      <c r="BZU205" s="78"/>
      <c r="BZV205" s="78"/>
      <c r="BZW205" s="78"/>
      <c r="BZX205" s="78"/>
      <c r="BZY205" s="78"/>
      <c r="BZZ205" s="78"/>
      <c r="CAA205" s="78"/>
      <c r="CAB205" s="78"/>
      <c r="CAC205" s="78"/>
      <c r="CAD205" s="78"/>
      <c r="CAE205" s="78"/>
      <c r="CAF205" s="78"/>
      <c r="CAG205" s="78"/>
      <c r="CAH205" s="78"/>
      <c r="CAI205" s="78"/>
      <c r="CAJ205" s="78"/>
      <c r="CAK205" s="78"/>
      <c r="CAL205" s="78"/>
      <c r="CAM205" s="78"/>
      <c r="CAN205" s="78"/>
      <c r="CAO205" s="78"/>
      <c r="CAP205" s="78"/>
      <c r="CAQ205" s="78"/>
      <c r="CAR205" s="78"/>
      <c r="CAS205" s="78"/>
      <c r="CAT205" s="78"/>
      <c r="CAU205" s="78"/>
      <c r="CAV205" s="78"/>
      <c r="CAW205" s="78"/>
      <c r="CAX205" s="78"/>
      <c r="CAY205" s="78"/>
      <c r="CAZ205" s="78"/>
      <c r="CBA205" s="78"/>
      <c r="CBB205" s="78"/>
      <c r="CBC205" s="78"/>
      <c r="CBD205" s="78"/>
      <c r="CBE205" s="78"/>
      <c r="CBF205" s="78"/>
      <c r="CBG205" s="78"/>
      <c r="CBH205" s="78"/>
      <c r="CBI205" s="78"/>
      <c r="CBJ205" s="78"/>
      <c r="CBK205" s="78"/>
      <c r="CBL205" s="78"/>
      <c r="CBM205" s="78"/>
      <c r="CBN205" s="78"/>
      <c r="CBO205" s="78"/>
      <c r="CBP205" s="78"/>
      <c r="CBQ205" s="78"/>
      <c r="CBR205" s="78"/>
      <c r="CBS205" s="78"/>
      <c r="CBT205" s="78"/>
      <c r="CBU205" s="78"/>
      <c r="CBV205" s="78"/>
      <c r="CBW205" s="78"/>
      <c r="CBX205" s="78"/>
      <c r="CBY205" s="78"/>
      <c r="CBZ205" s="78"/>
      <c r="CCA205" s="78"/>
      <c r="CCB205" s="78"/>
      <c r="CCC205" s="78"/>
      <c r="CCD205" s="78"/>
      <c r="CCE205" s="78"/>
      <c r="CCF205" s="78"/>
      <c r="CCG205" s="78"/>
      <c r="CCH205" s="78"/>
      <c r="CCI205" s="78"/>
      <c r="CCJ205" s="78"/>
      <c r="CCK205" s="78"/>
      <c r="CCL205" s="78"/>
      <c r="CCM205" s="78"/>
      <c r="CCN205" s="78"/>
      <c r="CCO205" s="78"/>
      <c r="CCP205" s="78"/>
      <c r="CCQ205" s="78"/>
      <c r="CCR205" s="78"/>
      <c r="CCS205" s="78"/>
      <c r="CCT205" s="78"/>
      <c r="CCU205" s="78"/>
      <c r="CCV205" s="78"/>
      <c r="CCW205" s="78"/>
      <c r="CCX205" s="78"/>
      <c r="CCY205" s="78"/>
      <c r="CCZ205" s="78"/>
      <c r="CDA205" s="78"/>
      <c r="CDB205" s="78"/>
      <c r="CDC205" s="78"/>
      <c r="CDD205" s="78"/>
      <c r="CDE205" s="78"/>
      <c r="CDF205" s="78"/>
      <c r="CDG205" s="78"/>
      <c r="CDH205" s="78"/>
      <c r="CDI205" s="78"/>
      <c r="CDJ205" s="78"/>
      <c r="CDK205" s="78"/>
      <c r="CDL205" s="78"/>
      <c r="CDM205" s="78"/>
      <c r="CDN205" s="78"/>
      <c r="CDO205" s="78"/>
      <c r="CDP205" s="78"/>
      <c r="CDQ205" s="78"/>
      <c r="CDR205" s="78"/>
      <c r="CDS205" s="78"/>
      <c r="CDT205" s="78"/>
      <c r="CDU205" s="78"/>
      <c r="CDV205" s="78"/>
      <c r="CDW205" s="78"/>
      <c r="CDX205" s="78"/>
      <c r="CDY205" s="78"/>
      <c r="CDZ205" s="78"/>
      <c r="CEA205" s="78"/>
      <c r="CEB205" s="78"/>
      <c r="CEC205" s="78"/>
      <c r="CED205" s="78"/>
      <c r="CEE205" s="78"/>
      <c r="CEF205" s="78"/>
      <c r="CEG205" s="78"/>
      <c r="CEH205" s="78"/>
      <c r="CEI205" s="78"/>
      <c r="CEJ205" s="78"/>
      <c r="CEK205" s="78"/>
      <c r="CEL205" s="78"/>
      <c r="CEM205" s="78"/>
      <c r="CEN205" s="78"/>
      <c r="CEO205" s="78"/>
      <c r="CEP205" s="78"/>
      <c r="CEQ205" s="78"/>
      <c r="CER205" s="78"/>
      <c r="CES205" s="78"/>
      <c r="CET205" s="78"/>
      <c r="CEU205" s="78"/>
      <c r="CEV205" s="78"/>
      <c r="CEW205" s="78"/>
      <c r="CEX205" s="78"/>
      <c r="CEY205" s="78"/>
      <c r="CEZ205" s="78"/>
      <c r="CFA205" s="78"/>
      <c r="CFB205" s="78"/>
      <c r="CFC205" s="78"/>
      <c r="CFD205" s="78"/>
      <c r="CFE205" s="78"/>
      <c r="CFF205" s="78"/>
      <c r="CFG205" s="78"/>
      <c r="CFH205" s="78"/>
      <c r="CFI205" s="78"/>
      <c r="CFJ205" s="78"/>
      <c r="CFK205" s="78"/>
      <c r="CFL205" s="78"/>
      <c r="CFM205" s="78"/>
      <c r="CFN205" s="78"/>
      <c r="CFO205" s="78"/>
      <c r="CFP205" s="78"/>
      <c r="CFQ205" s="78"/>
      <c r="CFR205" s="78"/>
      <c r="CFS205" s="78"/>
      <c r="CFT205" s="78"/>
      <c r="CFU205" s="78"/>
      <c r="CFV205" s="78"/>
      <c r="CFW205" s="78"/>
      <c r="CFX205" s="78"/>
      <c r="CFY205" s="78"/>
      <c r="CFZ205" s="78"/>
      <c r="CGA205" s="78"/>
      <c r="CGB205" s="78"/>
      <c r="CGC205" s="78"/>
      <c r="CGD205" s="78"/>
      <c r="CGE205" s="78"/>
      <c r="CGF205" s="78"/>
      <c r="CGG205" s="78"/>
      <c r="CGH205" s="78"/>
      <c r="CGI205" s="78"/>
      <c r="CGJ205" s="78"/>
      <c r="CGK205" s="78"/>
      <c r="CGL205" s="78"/>
      <c r="CGM205" s="78"/>
      <c r="CGN205" s="78"/>
      <c r="CGO205" s="78"/>
      <c r="CGP205" s="78"/>
      <c r="CGQ205" s="78"/>
      <c r="CGR205" s="78"/>
      <c r="CGS205" s="78"/>
      <c r="CGT205" s="78"/>
      <c r="CGU205" s="78"/>
      <c r="CGV205" s="78"/>
      <c r="CGW205" s="78"/>
      <c r="CGX205" s="78"/>
      <c r="CGY205" s="78"/>
      <c r="CGZ205" s="78"/>
      <c r="CHA205" s="78"/>
      <c r="CHB205" s="78"/>
      <c r="CHC205" s="78"/>
      <c r="CHD205" s="78"/>
      <c r="CHE205" s="78"/>
      <c r="CHF205" s="78"/>
      <c r="CHG205" s="78"/>
      <c r="CHH205" s="78"/>
      <c r="CHI205" s="78"/>
      <c r="CHJ205" s="78"/>
      <c r="CHK205" s="78"/>
      <c r="CHL205" s="78"/>
      <c r="CHM205" s="78"/>
      <c r="CHN205" s="78"/>
      <c r="CHO205" s="78"/>
      <c r="CHP205" s="78"/>
      <c r="CHQ205" s="78"/>
      <c r="CHR205" s="78"/>
      <c r="CHS205" s="78"/>
      <c r="CHT205" s="78"/>
      <c r="CHU205" s="78"/>
      <c r="CHV205" s="78"/>
      <c r="CHW205" s="78"/>
      <c r="CHX205" s="78"/>
      <c r="CHY205" s="78"/>
      <c r="CHZ205" s="78"/>
      <c r="CIA205" s="78"/>
      <c r="CIB205" s="78"/>
      <c r="CIC205" s="78"/>
      <c r="CID205" s="78"/>
      <c r="CIE205" s="78"/>
      <c r="CIF205" s="78"/>
      <c r="CIG205" s="78"/>
      <c r="CIH205" s="78"/>
      <c r="CII205" s="78"/>
      <c r="CIJ205" s="78"/>
      <c r="CIK205" s="78"/>
      <c r="CIL205" s="78"/>
      <c r="CIM205" s="78"/>
      <c r="CIN205" s="78"/>
      <c r="CIO205" s="78"/>
      <c r="CIP205" s="78"/>
      <c r="CIQ205" s="78"/>
      <c r="CIR205" s="78"/>
      <c r="CIS205" s="78"/>
      <c r="CIT205" s="78"/>
      <c r="CIU205" s="78"/>
      <c r="CIV205" s="78"/>
      <c r="CIW205" s="78"/>
      <c r="CIX205" s="78"/>
      <c r="CIY205" s="78"/>
      <c r="CIZ205" s="78"/>
      <c r="CJA205" s="78"/>
      <c r="CJB205" s="78"/>
      <c r="CJC205" s="78"/>
      <c r="CJD205" s="78"/>
      <c r="CJE205" s="78"/>
      <c r="CJF205" s="78"/>
      <c r="CJG205" s="78"/>
      <c r="CJH205" s="78"/>
      <c r="CJI205" s="78"/>
      <c r="CJJ205" s="78"/>
      <c r="CJK205" s="78"/>
      <c r="CJL205" s="78"/>
      <c r="CJM205" s="78"/>
      <c r="CJN205" s="78"/>
      <c r="CJO205" s="78"/>
      <c r="CJP205" s="78"/>
      <c r="CJQ205" s="78"/>
      <c r="CJR205" s="78"/>
      <c r="CJS205" s="78"/>
      <c r="CJT205" s="78"/>
      <c r="CJU205" s="78"/>
      <c r="CJV205" s="78"/>
      <c r="CJW205" s="78"/>
      <c r="CJX205" s="78"/>
      <c r="CJY205" s="78"/>
      <c r="CJZ205" s="78"/>
      <c r="CKA205" s="78"/>
      <c r="CKB205" s="78"/>
      <c r="CKC205" s="78"/>
      <c r="CKD205" s="78"/>
      <c r="CKE205" s="78"/>
      <c r="CKF205" s="78"/>
      <c r="CKG205" s="78"/>
      <c r="CKH205" s="78"/>
      <c r="CKI205" s="78"/>
      <c r="CKJ205" s="78"/>
      <c r="CKK205" s="78"/>
      <c r="CKL205" s="78"/>
      <c r="CKM205" s="78"/>
      <c r="CKN205" s="78"/>
      <c r="CKO205" s="78"/>
      <c r="CKP205" s="78"/>
      <c r="CKQ205" s="78"/>
      <c r="CKR205" s="78"/>
      <c r="CKS205" s="78"/>
      <c r="CKT205" s="78"/>
      <c r="CKU205" s="78"/>
      <c r="CKV205" s="78"/>
      <c r="CKW205" s="78"/>
      <c r="CKX205" s="78"/>
      <c r="CKY205" s="78"/>
      <c r="CKZ205" s="78"/>
      <c r="CLA205" s="78"/>
      <c r="CLB205" s="78"/>
      <c r="CLC205" s="78"/>
      <c r="CLD205" s="78"/>
      <c r="CLE205" s="78"/>
      <c r="CLF205" s="78"/>
      <c r="CLG205" s="78"/>
      <c r="CLH205" s="78"/>
      <c r="CLI205" s="78"/>
      <c r="CLJ205" s="78"/>
      <c r="CLK205" s="78"/>
      <c r="CLL205" s="78"/>
      <c r="CLM205" s="78"/>
      <c r="CLN205" s="78"/>
      <c r="CLO205" s="78"/>
      <c r="CLP205" s="78"/>
      <c r="CLQ205" s="78"/>
      <c r="CLR205" s="78"/>
      <c r="CLS205" s="78"/>
      <c r="CLT205" s="78"/>
      <c r="CLU205" s="78"/>
      <c r="CLV205" s="78"/>
      <c r="CLW205" s="78"/>
      <c r="CLX205" s="78"/>
      <c r="CLY205" s="78"/>
      <c r="CLZ205" s="78"/>
      <c r="CMA205" s="78"/>
      <c r="CMB205" s="78"/>
      <c r="CMC205" s="78"/>
      <c r="CMD205" s="78"/>
      <c r="CME205" s="78"/>
      <c r="CMF205" s="78"/>
      <c r="CMG205" s="78"/>
      <c r="CMH205" s="78"/>
      <c r="CMI205" s="78"/>
      <c r="CMJ205" s="78"/>
      <c r="CMK205" s="78"/>
      <c r="CML205" s="78"/>
      <c r="CMM205" s="78"/>
      <c r="CMN205" s="78"/>
      <c r="CMO205" s="78"/>
      <c r="CMP205" s="78"/>
      <c r="CMQ205" s="78"/>
      <c r="CMR205" s="78"/>
      <c r="CMS205" s="78"/>
      <c r="CMT205" s="78"/>
      <c r="CMU205" s="78"/>
      <c r="CMV205" s="78"/>
      <c r="CMW205" s="78"/>
      <c r="CMX205" s="78"/>
      <c r="CMY205" s="78"/>
      <c r="CMZ205" s="78"/>
      <c r="CNA205" s="78"/>
      <c r="CNB205" s="78"/>
      <c r="CNC205" s="78"/>
      <c r="CND205" s="78"/>
      <c r="CNE205" s="78"/>
      <c r="CNF205" s="78"/>
      <c r="CNG205" s="78"/>
      <c r="CNH205" s="78"/>
      <c r="CNI205" s="78"/>
      <c r="CNJ205" s="78"/>
      <c r="CNK205" s="78"/>
      <c r="CNL205" s="78"/>
      <c r="CNM205" s="78"/>
      <c r="CNN205" s="78"/>
      <c r="CNO205" s="78"/>
      <c r="CNP205" s="78"/>
      <c r="CNQ205" s="78"/>
      <c r="CNR205" s="78"/>
      <c r="CNS205" s="78"/>
      <c r="CNT205" s="78"/>
      <c r="CNU205" s="78"/>
      <c r="CNV205" s="78"/>
      <c r="CNW205" s="78"/>
      <c r="CNX205" s="78"/>
      <c r="CNY205" s="78"/>
      <c r="CNZ205" s="78"/>
      <c r="COA205" s="78"/>
      <c r="COB205" s="78"/>
      <c r="COC205" s="78"/>
      <c r="COD205" s="78"/>
      <c r="COE205" s="78"/>
      <c r="COF205" s="78"/>
      <c r="COG205" s="78"/>
      <c r="COH205" s="78"/>
      <c r="COI205" s="78"/>
      <c r="COJ205" s="78"/>
      <c r="COK205" s="78"/>
      <c r="COL205" s="78"/>
      <c r="COM205" s="78"/>
      <c r="CON205" s="78"/>
      <c r="COO205" s="78"/>
      <c r="COP205" s="78"/>
      <c r="COQ205" s="78"/>
      <c r="COR205" s="78"/>
      <c r="COS205" s="78"/>
      <c r="COT205" s="78"/>
      <c r="COU205" s="78"/>
      <c r="COV205" s="78"/>
      <c r="COW205" s="78"/>
      <c r="COX205" s="78"/>
      <c r="COY205" s="78"/>
      <c r="COZ205" s="78"/>
      <c r="CPA205" s="78"/>
      <c r="CPB205" s="78"/>
      <c r="CPC205" s="78"/>
      <c r="CPD205" s="78"/>
      <c r="CPE205" s="78"/>
      <c r="CPF205" s="78"/>
      <c r="CPG205" s="78"/>
      <c r="CPH205" s="78"/>
      <c r="CPI205" s="78"/>
      <c r="CPJ205" s="78"/>
      <c r="CPK205" s="78"/>
      <c r="CPL205" s="78"/>
      <c r="CPM205" s="78"/>
      <c r="CPN205" s="78"/>
      <c r="CPO205" s="78"/>
      <c r="CPP205" s="78"/>
      <c r="CPQ205" s="78"/>
      <c r="CPR205" s="78"/>
      <c r="CPS205" s="78"/>
      <c r="CPT205" s="78"/>
      <c r="CPU205" s="78"/>
      <c r="CPV205" s="78"/>
      <c r="CPW205" s="78"/>
      <c r="CPX205" s="78"/>
      <c r="CPY205" s="78"/>
      <c r="CPZ205" s="78"/>
      <c r="CQA205" s="78"/>
      <c r="CQB205" s="78"/>
      <c r="CQC205" s="78"/>
      <c r="CQD205" s="78"/>
      <c r="CQE205" s="78"/>
      <c r="CQF205" s="78"/>
      <c r="CQG205" s="78"/>
      <c r="CQH205" s="78"/>
      <c r="CQI205" s="78"/>
      <c r="CQJ205" s="78"/>
      <c r="CQK205" s="78"/>
      <c r="CQL205" s="78"/>
      <c r="CQM205" s="78"/>
      <c r="CQN205" s="78"/>
      <c r="CQO205" s="78"/>
      <c r="CQP205" s="78"/>
      <c r="CQQ205" s="78"/>
      <c r="CQR205" s="78"/>
      <c r="CQS205" s="78"/>
      <c r="CQT205" s="78"/>
      <c r="CQU205" s="78"/>
      <c r="CQV205" s="78"/>
      <c r="CQW205" s="78"/>
      <c r="CQX205" s="78"/>
      <c r="CQY205" s="78"/>
      <c r="CQZ205" s="78"/>
      <c r="CRA205" s="78"/>
      <c r="CRB205" s="78"/>
      <c r="CRC205" s="78"/>
      <c r="CRD205" s="78"/>
      <c r="CRE205" s="78"/>
      <c r="CRF205" s="78"/>
      <c r="CRG205" s="78"/>
      <c r="CRH205" s="78"/>
      <c r="CRI205" s="78"/>
      <c r="CRJ205" s="78"/>
      <c r="CRK205" s="78"/>
      <c r="CRL205" s="78"/>
      <c r="CRM205" s="78"/>
      <c r="CRN205" s="78"/>
      <c r="CRO205" s="78"/>
      <c r="CRP205" s="78"/>
      <c r="CRQ205" s="78"/>
      <c r="CRR205" s="78"/>
      <c r="CRS205" s="78"/>
      <c r="CRT205" s="78"/>
      <c r="CRU205" s="78"/>
      <c r="CRV205" s="78"/>
      <c r="CRW205" s="78"/>
      <c r="CRX205" s="78"/>
      <c r="CRY205" s="78"/>
      <c r="CRZ205" s="78"/>
      <c r="CSA205" s="78"/>
      <c r="CSB205" s="78"/>
      <c r="CSC205" s="78"/>
      <c r="CSD205" s="78"/>
      <c r="CSE205" s="78"/>
      <c r="CSF205" s="78"/>
      <c r="CSG205" s="78"/>
      <c r="CSH205" s="78"/>
      <c r="CSI205" s="78"/>
      <c r="CSJ205" s="78"/>
      <c r="CSK205" s="78"/>
      <c r="CSL205" s="78"/>
      <c r="CSM205" s="78"/>
      <c r="CSN205" s="78"/>
      <c r="CSO205" s="78"/>
      <c r="CSP205" s="78"/>
      <c r="CSQ205" s="78"/>
      <c r="CSR205" s="78"/>
      <c r="CSS205" s="78"/>
      <c r="CST205" s="78"/>
      <c r="CSU205" s="78"/>
      <c r="CSV205" s="78"/>
      <c r="CSW205" s="78"/>
      <c r="CSX205" s="78"/>
      <c r="CSY205" s="78"/>
      <c r="CSZ205" s="78"/>
      <c r="CTA205" s="78"/>
      <c r="CTB205" s="78"/>
      <c r="CTC205" s="78"/>
      <c r="CTD205" s="78"/>
      <c r="CTE205" s="78"/>
      <c r="CTF205" s="78"/>
      <c r="CTG205" s="78"/>
      <c r="CTH205" s="78"/>
      <c r="CTI205" s="78"/>
      <c r="CTJ205" s="78"/>
      <c r="CTK205" s="78"/>
      <c r="CTL205" s="78"/>
      <c r="CTM205" s="78"/>
      <c r="CTN205" s="78"/>
      <c r="CTO205" s="78"/>
      <c r="CTP205" s="78"/>
      <c r="CTQ205" s="78"/>
      <c r="CTR205" s="78"/>
      <c r="CTS205" s="78"/>
      <c r="CTT205" s="78"/>
      <c r="CTU205" s="78"/>
      <c r="CTV205" s="78"/>
      <c r="CTW205" s="78"/>
      <c r="CTX205" s="78"/>
      <c r="CTY205" s="78"/>
      <c r="CTZ205" s="78"/>
      <c r="CUA205" s="78"/>
      <c r="CUB205" s="78"/>
      <c r="CUC205" s="78"/>
      <c r="CUD205" s="78"/>
      <c r="CUE205" s="78"/>
      <c r="CUF205" s="78"/>
      <c r="CUG205" s="78"/>
      <c r="CUH205" s="78"/>
      <c r="CUI205" s="78"/>
      <c r="CUJ205" s="78"/>
      <c r="CUK205" s="78"/>
      <c r="CUL205" s="78"/>
      <c r="CUM205" s="78"/>
      <c r="CUN205" s="78"/>
      <c r="CUO205" s="78"/>
      <c r="CUP205" s="78"/>
      <c r="CUQ205" s="78"/>
      <c r="CUR205" s="78"/>
      <c r="CUS205" s="78"/>
      <c r="CUT205" s="78"/>
      <c r="CUU205" s="78"/>
      <c r="CUV205" s="78"/>
      <c r="CUW205" s="78"/>
      <c r="CUX205" s="78"/>
      <c r="CUY205" s="78"/>
      <c r="CUZ205" s="78"/>
      <c r="CVA205" s="78"/>
      <c r="CVB205" s="78"/>
      <c r="CVC205" s="78"/>
      <c r="CVD205" s="78"/>
      <c r="CVE205" s="78"/>
      <c r="CVF205" s="78"/>
      <c r="CVG205" s="78"/>
      <c r="CVH205" s="78"/>
      <c r="CVI205" s="78"/>
      <c r="CVJ205" s="78"/>
      <c r="CVK205" s="78"/>
      <c r="CVL205" s="78"/>
      <c r="CVM205" s="78"/>
      <c r="CVN205" s="78"/>
      <c r="CVO205" s="78"/>
      <c r="CVP205" s="78"/>
      <c r="CVQ205" s="78"/>
      <c r="CVR205" s="78"/>
      <c r="CVS205" s="78"/>
      <c r="CVT205" s="78"/>
      <c r="CVU205" s="78"/>
      <c r="CVV205" s="78"/>
      <c r="CVW205" s="78"/>
      <c r="CVX205" s="78"/>
      <c r="CVY205" s="78"/>
      <c r="CVZ205" s="78"/>
      <c r="CWA205" s="78"/>
      <c r="CWB205" s="78"/>
      <c r="CWC205" s="78"/>
      <c r="CWD205" s="78"/>
      <c r="CWE205" s="78"/>
      <c r="CWF205" s="78"/>
      <c r="CWG205" s="78"/>
      <c r="CWH205" s="78"/>
      <c r="CWI205" s="78"/>
      <c r="CWJ205" s="78"/>
      <c r="CWK205" s="78"/>
      <c r="CWL205" s="78"/>
      <c r="CWM205" s="78"/>
      <c r="CWN205" s="78"/>
      <c r="CWO205" s="78"/>
      <c r="CWP205" s="78"/>
      <c r="CWQ205" s="78"/>
      <c r="CWR205" s="78"/>
      <c r="CWS205" s="78"/>
      <c r="CWT205" s="78"/>
      <c r="CWU205" s="78"/>
      <c r="CWV205" s="78"/>
      <c r="CWW205" s="78"/>
      <c r="CWX205" s="78"/>
      <c r="CWY205" s="78"/>
      <c r="CWZ205" s="78"/>
      <c r="CXA205" s="78"/>
      <c r="CXB205" s="78"/>
      <c r="CXC205" s="78"/>
      <c r="CXD205" s="78"/>
      <c r="CXE205" s="78"/>
      <c r="CXF205" s="78"/>
      <c r="CXG205" s="78"/>
      <c r="CXH205" s="78"/>
      <c r="CXI205" s="78"/>
      <c r="CXJ205" s="78"/>
      <c r="CXK205" s="78"/>
      <c r="CXL205" s="78"/>
      <c r="CXM205" s="78"/>
      <c r="CXN205" s="78"/>
      <c r="CXO205" s="78"/>
      <c r="CXP205" s="78"/>
      <c r="CXQ205" s="78"/>
      <c r="CXR205" s="78"/>
      <c r="CXS205" s="78"/>
      <c r="CXT205" s="78"/>
      <c r="CXU205" s="78"/>
      <c r="CXV205" s="78"/>
      <c r="CXW205" s="78"/>
      <c r="CXX205" s="78"/>
      <c r="CXY205" s="78"/>
      <c r="CXZ205" s="78"/>
      <c r="CYA205" s="78"/>
      <c r="CYB205" s="78"/>
      <c r="CYC205" s="78"/>
      <c r="CYD205" s="78"/>
      <c r="CYE205" s="78"/>
      <c r="CYF205" s="78"/>
      <c r="CYG205" s="78"/>
      <c r="CYH205" s="78"/>
      <c r="CYI205" s="78"/>
      <c r="CYJ205" s="78"/>
      <c r="CYK205" s="78"/>
      <c r="CYL205" s="78"/>
      <c r="CYM205" s="78"/>
      <c r="CYN205" s="78"/>
      <c r="CYO205" s="78"/>
      <c r="CYP205" s="78"/>
      <c r="CYQ205" s="78"/>
      <c r="CYR205" s="78"/>
      <c r="CYS205" s="78"/>
      <c r="CYT205" s="78"/>
      <c r="CYU205" s="78"/>
      <c r="CYV205" s="78"/>
      <c r="CYW205" s="78"/>
      <c r="CYX205" s="78"/>
      <c r="CYY205" s="78"/>
      <c r="CYZ205" s="78"/>
      <c r="CZA205" s="78"/>
      <c r="CZB205" s="78"/>
      <c r="CZC205" s="78"/>
      <c r="CZD205" s="78"/>
      <c r="CZE205" s="78"/>
      <c r="CZF205" s="78"/>
      <c r="CZG205" s="78"/>
      <c r="CZH205" s="78"/>
      <c r="CZI205" s="78"/>
      <c r="CZJ205" s="78"/>
      <c r="CZK205" s="78"/>
      <c r="CZL205" s="78"/>
      <c r="CZM205" s="78"/>
      <c r="CZN205" s="78"/>
      <c r="CZO205" s="78"/>
      <c r="CZP205" s="78"/>
      <c r="CZQ205" s="78"/>
      <c r="CZR205" s="78"/>
      <c r="CZS205" s="78"/>
      <c r="CZT205" s="78"/>
      <c r="CZU205" s="78"/>
      <c r="CZV205" s="78"/>
      <c r="CZW205" s="78"/>
      <c r="CZX205" s="78"/>
      <c r="CZY205" s="78"/>
      <c r="CZZ205" s="78"/>
      <c r="DAA205" s="78"/>
      <c r="DAB205" s="78"/>
      <c r="DAC205" s="78"/>
      <c r="DAD205" s="78"/>
      <c r="DAE205" s="78"/>
      <c r="DAF205" s="78"/>
      <c r="DAG205" s="78"/>
      <c r="DAH205" s="78"/>
      <c r="DAI205" s="78"/>
      <c r="DAJ205" s="78"/>
      <c r="DAK205" s="78"/>
      <c r="DAL205" s="78"/>
      <c r="DAM205" s="78"/>
      <c r="DAN205" s="78"/>
      <c r="DAO205" s="78"/>
      <c r="DAP205" s="78"/>
      <c r="DAQ205" s="78"/>
      <c r="DAR205" s="78"/>
      <c r="DAS205" s="78"/>
      <c r="DAT205" s="78"/>
      <c r="DAU205" s="78"/>
      <c r="DAV205" s="78"/>
      <c r="DAW205" s="78"/>
      <c r="DAX205" s="78"/>
      <c r="DAY205" s="78"/>
      <c r="DAZ205" s="78"/>
      <c r="DBA205" s="78"/>
      <c r="DBB205" s="78"/>
      <c r="DBC205" s="78"/>
      <c r="DBD205" s="78"/>
      <c r="DBE205" s="78"/>
      <c r="DBF205" s="78"/>
      <c r="DBG205" s="78"/>
      <c r="DBH205" s="78"/>
      <c r="DBI205" s="78"/>
      <c r="DBJ205" s="78"/>
      <c r="DBK205" s="78"/>
      <c r="DBL205" s="78"/>
      <c r="DBM205" s="78"/>
      <c r="DBN205" s="78"/>
      <c r="DBO205" s="78"/>
      <c r="DBP205" s="78"/>
      <c r="DBQ205" s="78"/>
      <c r="DBR205" s="78"/>
      <c r="DBS205" s="78"/>
      <c r="DBT205" s="78"/>
      <c r="DBU205" s="78"/>
      <c r="DBV205" s="78"/>
      <c r="DBW205" s="78"/>
      <c r="DBX205" s="78"/>
      <c r="DBY205" s="78"/>
      <c r="DBZ205" s="78"/>
      <c r="DCA205" s="78"/>
      <c r="DCB205" s="78"/>
      <c r="DCC205" s="78"/>
      <c r="DCD205" s="78"/>
      <c r="DCE205" s="78"/>
      <c r="DCF205" s="78"/>
      <c r="DCG205" s="78"/>
      <c r="DCH205" s="78"/>
      <c r="DCI205" s="78"/>
      <c r="DCJ205" s="78"/>
      <c r="DCK205" s="78"/>
      <c r="DCL205" s="78"/>
      <c r="DCM205" s="78"/>
      <c r="DCN205" s="78"/>
      <c r="DCO205" s="78"/>
      <c r="DCP205" s="78"/>
      <c r="DCQ205" s="78"/>
      <c r="DCR205" s="78"/>
      <c r="DCS205" s="78"/>
      <c r="DCT205" s="78"/>
      <c r="DCU205" s="78"/>
      <c r="DCV205" s="78"/>
      <c r="DCW205" s="78"/>
      <c r="DCX205" s="78"/>
      <c r="DCY205" s="78"/>
      <c r="DCZ205" s="78"/>
      <c r="DDA205" s="78"/>
      <c r="DDB205" s="78"/>
      <c r="DDC205" s="78"/>
      <c r="DDD205" s="78"/>
      <c r="DDE205" s="78"/>
      <c r="DDF205" s="78"/>
      <c r="DDG205" s="78"/>
      <c r="DDH205" s="78"/>
      <c r="DDI205" s="78"/>
      <c r="DDJ205" s="78"/>
      <c r="DDK205" s="78"/>
      <c r="DDL205" s="78"/>
      <c r="DDM205" s="78"/>
      <c r="DDN205" s="78"/>
      <c r="DDO205" s="78"/>
      <c r="DDP205" s="78"/>
      <c r="DDQ205" s="78"/>
      <c r="DDR205" s="78"/>
      <c r="DDS205" s="78"/>
      <c r="DDT205" s="78"/>
      <c r="DDU205" s="78"/>
      <c r="DDV205" s="78"/>
      <c r="DDW205" s="78"/>
      <c r="DDX205" s="78"/>
      <c r="DDY205" s="78"/>
      <c r="DDZ205" s="78"/>
      <c r="DEA205" s="78"/>
      <c r="DEB205" s="78"/>
      <c r="DEC205" s="78"/>
      <c r="DED205" s="78"/>
      <c r="DEE205" s="78"/>
      <c r="DEF205" s="78"/>
      <c r="DEG205" s="78"/>
      <c r="DEH205" s="78"/>
      <c r="DEI205" s="78"/>
      <c r="DEJ205" s="78"/>
      <c r="DEK205" s="78"/>
      <c r="DEL205" s="78"/>
      <c r="DEM205" s="78"/>
      <c r="DEN205" s="78"/>
      <c r="DEO205" s="78"/>
      <c r="DEP205" s="78"/>
      <c r="DEQ205" s="78"/>
      <c r="DER205" s="78"/>
      <c r="DES205" s="78"/>
      <c r="DET205" s="78"/>
      <c r="DEU205" s="78"/>
      <c r="DEV205" s="78"/>
      <c r="DEW205" s="78"/>
      <c r="DEX205" s="78"/>
      <c r="DEY205" s="78"/>
      <c r="DEZ205" s="78"/>
      <c r="DFA205" s="78"/>
      <c r="DFB205" s="78"/>
      <c r="DFC205" s="78"/>
      <c r="DFD205" s="78"/>
      <c r="DFE205" s="78"/>
      <c r="DFF205" s="78"/>
      <c r="DFG205" s="78"/>
      <c r="DFH205" s="78"/>
      <c r="DFI205" s="78"/>
      <c r="DFJ205" s="78"/>
      <c r="DFK205" s="78"/>
      <c r="DFL205" s="78"/>
      <c r="DFM205" s="78"/>
      <c r="DFN205" s="78"/>
      <c r="DFO205" s="78"/>
      <c r="DFP205" s="78"/>
      <c r="DFQ205" s="78"/>
      <c r="DFR205" s="78"/>
      <c r="DFS205" s="78"/>
      <c r="DFT205" s="78"/>
      <c r="DFU205" s="78"/>
      <c r="DFV205" s="78"/>
      <c r="DFW205" s="78"/>
      <c r="DFX205" s="78"/>
      <c r="DFY205" s="78"/>
      <c r="DFZ205" s="78"/>
      <c r="DGA205" s="78"/>
      <c r="DGB205" s="78"/>
      <c r="DGC205" s="78"/>
      <c r="DGD205" s="78"/>
      <c r="DGE205" s="78"/>
      <c r="DGF205" s="78"/>
      <c r="DGG205" s="78"/>
      <c r="DGH205" s="78"/>
      <c r="DGI205" s="78"/>
      <c r="DGJ205" s="78"/>
      <c r="DGK205" s="78"/>
      <c r="DGL205" s="78"/>
      <c r="DGM205" s="78"/>
      <c r="DGN205" s="78"/>
      <c r="DGO205" s="78"/>
      <c r="DGP205" s="78"/>
      <c r="DGQ205" s="78"/>
      <c r="DGR205" s="78"/>
      <c r="DGS205" s="78"/>
      <c r="DGT205" s="78"/>
      <c r="DGU205" s="78"/>
      <c r="DGV205" s="78"/>
      <c r="DGW205" s="78"/>
      <c r="DGX205" s="78"/>
      <c r="DGY205" s="78"/>
      <c r="DGZ205" s="78"/>
      <c r="DHA205" s="78"/>
      <c r="DHB205" s="78"/>
      <c r="DHC205" s="78"/>
      <c r="DHD205" s="78"/>
      <c r="DHE205" s="78"/>
      <c r="DHF205" s="78"/>
      <c r="DHG205" s="78"/>
      <c r="DHH205" s="78"/>
      <c r="DHI205" s="78"/>
      <c r="DHJ205" s="78"/>
      <c r="DHK205" s="78"/>
      <c r="DHL205" s="78"/>
      <c r="DHM205" s="78"/>
      <c r="DHN205" s="78"/>
      <c r="DHO205" s="78"/>
      <c r="DHP205" s="78"/>
      <c r="DHQ205" s="78"/>
      <c r="DHR205" s="78"/>
      <c r="DHS205" s="78"/>
      <c r="DHT205" s="78"/>
      <c r="DHU205" s="78"/>
      <c r="DHV205" s="78"/>
      <c r="DHW205" s="78"/>
      <c r="DHX205" s="78"/>
      <c r="DHY205" s="78"/>
      <c r="DHZ205" s="78"/>
      <c r="DIA205" s="78"/>
      <c r="DIB205" s="78"/>
      <c r="DIC205" s="78"/>
      <c r="DID205" s="78"/>
      <c r="DIE205" s="78"/>
      <c r="DIF205" s="78"/>
      <c r="DIG205" s="78"/>
      <c r="DIH205" s="78"/>
      <c r="DII205" s="78"/>
      <c r="DIJ205" s="78"/>
      <c r="DIK205" s="78"/>
      <c r="DIL205" s="78"/>
      <c r="DIM205" s="78"/>
      <c r="DIN205" s="78"/>
      <c r="DIO205" s="78"/>
      <c r="DIP205" s="78"/>
      <c r="DIQ205" s="78"/>
      <c r="DIR205" s="78"/>
      <c r="DIS205" s="78"/>
      <c r="DIT205" s="78"/>
      <c r="DIU205" s="78"/>
      <c r="DIV205" s="78"/>
      <c r="DIW205" s="78"/>
      <c r="DIX205" s="78"/>
      <c r="DIY205" s="78"/>
      <c r="DIZ205" s="78"/>
      <c r="DJA205" s="78"/>
      <c r="DJB205" s="78"/>
      <c r="DJC205" s="78"/>
      <c r="DJD205" s="78"/>
      <c r="DJE205" s="78"/>
      <c r="DJF205" s="78"/>
      <c r="DJG205" s="78"/>
      <c r="DJH205" s="78"/>
      <c r="DJI205" s="78"/>
      <c r="DJJ205" s="78"/>
      <c r="DJK205" s="78"/>
      <c r="DJL205" s="78"/>
      <c r="DJM205" s="78"/>
      <c r="DJN205" s="78"/>
      <c r="DJO205" s="78"/>
      <c r="DJP205" s="78"/>
      <c r="DJQ205" s="78"/>
      <c r="DJR205" s="78"/>
      <c r="DJS205" s="78"/>
      <c r="DJT205" s="78"/>
      <c r="DJU205" s="78"/>
      <c r="DJV205" s="78"/>
      <c r="DJW205" s="78"/>
      <c r="DJX205" s="78"/>
      <c r="DJY205" s="78"/>
      <c r="DJZ205" s="78"/>
      <c r="DKA205" s="78"/>
      <c r="DKB205" s="78"/>
      <c r="DKC205" s="78"/>
      <c r="DKD205" s="78"/>
      <c r="DKE205" s="78"/>
      <c r="DKF205" s="78"/>
      <c r="DKG205" s="78"/>
      <c r="DKH205" s="78"/>
      <c r="DKI205" s="78"/>
      <c r="DKJ205" s="78"/>
      <c r="DKK205" s="78"/>
      <c r="DKL205" s="78"/>
      <c r="DKM205" s="78"/>
      <c r="DKN205" s="78"/>
      <c r="DKO205" s="78"/>
      <c r="DKP205" s="78"/>
      <c r="DKQ205" s="78"/>
      <c r="DKR205" s="78"/>
      <c r="DKS205" s="78"/>
      <c r="DKT205" s="78"/>
      <c r="DKU205" s="78"/>
      <c r="DKV205" s="78"/>
      <c r="DKW205" s="78"/>
      <c r="DKX205" s="78"/>
      <c r="DKY205" s="78"/>
      <c r="DKZ205" s="78"/>
      <c r="DLA205" s="78"/>
      <c r="DLB205" s="78"/>
      <c r="DLC205" s="78"/>
      <c r="DLD205" s="78"/>
      <c r="DLE205" s="78"/>
      <c r="DLF205" s="78"/>
      <c r="DLG205" s="78"/>
      <c r="DLH205" s="78"/>
      <c r="DLI205" s="78"/>
      <c r="DLJ205" s="78"/>
      <c r="DLK205" s="78"/>
      <c r="DLL205" s="78"/>
      <c r="DLM205" s="78"/>
      <c r="DLN205" s="78"/>
      <c r="DLO205" s="78"/>
      <c r="DLP205" s="78"/>
      <c r="DLQ205" s="78"/>
      <c r="DLR205" s="78"/>
      <c r="DLS205" s="78"/>
      <c r="DLT205" s="78"/>
      <c r="DLU205" s="78"/>
      <c r="DLV205" s="78"/>
      <c r="DLW205" s="78"/>
      <c r="DLX205" s="78"/>
      <c r="DLY205" s="78"/>
      <c r="DLZ205" s="78"/>
      <c r="DMA205" s="78"/>
      <c r="DMB205" s="78"/>
      <c r="DMC205" s="78"/>
      <c r="DMD205" s="78"/>
      <c r="DME205" s="78"/>
      <c r="DMF205" s="78"/>
      <c r="DMG205" s="78"/>
      <c r="DMH205" s="78"/>
      <c r="DMI205" s="78"/>
      <c r="DMJ205" s="78"/>
      <c r="DMK205" s="78"/>
      <c r="DML205" s="78"/>
      <c r="DMM205" s="78"/>
      <c r="DMN205" s="78"/>
      <c r="DMO205" s="78"/>
      <c r="DMP205" s="78"/>
      <c r="DMQ205" s="78"/>
      <c r="DMR205" s="78"/>
      <c r="DMS205" s="78"/>
      <c r="DMT205" s="78"/>
      <c r="DMU205" s="78"/>
      <c r="DMV205" s="78"/>
      <c r="DMW205" s="78"/>
      <c r="DMX205" s="78"/>
      <c r="DMY205" s="78"/>
      <c r="DMZ205" s="78"/>
      <c r="DNA205" s="78"/>
      <c r="DNB205" s="78"/>
      <c r="DNC205" s="78"/>
      <c r="DND205" s="78"/>
      <c r="DNE205" s="78"/>
      <c r="DNF205" s="78"/>
      <c r="DNG205" s="78"/>
      <c r="DNH205" s="78"/>
      <c r="DNI205" s="78"/>
      <c r="DNJ205" s="78"/>
      <c r="DNK205" s="78"/>
      <c r="DNL205" s="78"/>
      <c r="DNM205" s="78"/>
      <c r="DNN205" s="78"/>
      <c r="DNO205" s="78"/>
      <c r="DNP205" s="78"/>
      <c r="DNQ205" s="78"/>
      <c r="DNR205" s="78"/>
      <c r="DNS205" s="78"/>
      <c r="DNT205" s="78"/>
      <c r="DNU205" s="78"/>
      <c r="DNV205" s="78"/>
      <c r="DNW205" s="78"/>
      <c r="DNX205" s="78"/>
      <c r="DNY205" s="78"/>
      <c r="DNZ205" s="78"/>
      <c r="DOA205" s="78"/>
      <c r="DOB205" s="78"/>
      <c r="DOC205" s="78"/>
      <c r="DOD205" s="78"/>
      <c r="DOE205" s="78"/>
      <c r="DOF205" s="78"/>
      <c r="DOG205" s="78"/>
      <c r="DOH205" s="78"/>
      <c r="DOI205" s="78"/>
      <c r="DOJ205" s="78"/>
      <c r="DOK205" s="78"/>
      <c r="DOL205" s="78"/>
      <c r="DOM205" s="78"/>
      <c r="DON205" s="78"/>
      <c r="DOO205" s="78"/>
      <c r="DOP205" s="78"/>
      <c r="DOQ205" s="78"/>
      <c r="DOR205" s="78"/>
      <c r="DOS205" s="78"/>
      <c r="DOT205" s="78"/>
      <c r="DOU205" s="78"/>
      <c r="DOV205" s="78"/>
      <c r="DOW205" s="78"/>
      <c r="DOX205" s="78"/>
      <c r="DOY205" s="78"/>
      <c r="DOZ205" s="78"/>
      <c r="DPA205" s="78"/>
      <c r="DPB205" s="78"/>
      <c r="DPC205" s="78"/>
      <c r="DPD205" s="78"/>
      <c r="DPE205" s="78"/>
      <c r="DPF205" s="78"/>
      <c r="DPG205" s="78"/>
      <c r="DPH205" s="78"/>
      <c r="DPI205" s="78"/>
      <c r="DPJ205" s="78"/>
      <c r="DPK205" s="78"/>
      <c r="DPL205" s="78"/>
      <c r="DPM205" s="78"/>
      <c r="DPN205" s="78"/>
      <c r="DPO205" s="78"/>
      <c r="DPP205" s="78"/>
      <c r="DPQ205" s="78"/>
      <c r="DPR205" s="78"/>
      <c r="DPS205" s="78"/>
      <c r="DPT205" s="78"/>
      <c r="DPU205" s="78"/>
      <c r="DPV205" s="78"/>
      <c r="DPW205" s="78"/>
      <c r="DPX205" s="78"/>
      <c r="DPY205" s="78"/>
      <c r="DPZ205" s="78"/>
      <c r="DQA205" s="78"/>
      <c r="DQB205" s="78"/>
      <c r="DQC205" s="78"/>
      <c r="DQD205" s="78"/>
      <c r="DQE205" s="78"/>
      <c r="DQF205" s="78"/>
      <c r="DQG205" s="78"/>
      <c r="DQH205" s="78"/>
      <c r="DQI205" s="78"/>
      <c r="DQJ205" s="78"/>
      <c r="DQK205" s="78"/>
      <c r="DQL205" s="78"/>
      <c r="DQM205" s="78"/>
      <c r="DQN205" s="78"/>
      <c r="DQO205" s="78"/>
      <c r="DQP205" s="78"/>
      <c r="DQQ205" s="78"/>
      <c r="DQR205" s="78"/>
      <c r="DQS205" s="78"/>
      <c r="DQT205" s="78"/>
      <c r="DQU205" s="78"/>
      <c r="DQV205" s="78"/>
      <c r="DQW205" s="78"/>
      <c r="DQX205" s="78"/>
      <c r="DQY205" s="78"/>
      <c r="DQZ205" s="78"/>
      <c r="DRA205" s="78"/>
      <c r="DRB205" s="78"/>
      <c r="DRC205" s="78"/>
      <c r="DRD205" s="78"/>
      <c r="DRE205" s="78"/>
      <c r="DRF205" s="78"/>
      <c r="DRG205" s="78"/>
      <c r="DRH205" s="78"/>
      <c r="DRI205" s="78"/>
      <c r="DRJ205" s="78"/>
      <c r="DRK205" s="78"/>
      <c r="DRL205" s="78"/>
      <c r="DRM205" s="78"/>
      <c r="DRN205" s="78"/>
      <c r="DRO205" s="78"/>
      <c r="DRP205" s="78"/>
      <c r="DRQ205" s="78"/>
      <c r="DRR205" s="78"/>
      <c r="DRS205" s="78"/>
      <c r="DRT205" s="78"/>
      <c r="DRU205" s="78"/>
      <c r="DRV205" s="78"/>
      <c r="DRW205" s="78"/>
      <c r="DRX205" s="78"/>
      <c r="DRY205" s="78"/>
      <c r="DRZ205" s="78"/>
      <c r="DSA205" s="78"/>
      <c r="DSB205" s="78"/>
      <c r="DSC205" s="78"/>
      <c r="DSD205" s="78"/>
      <c r="DSE205" s="78"/>
      <c r="DSF205" s="78"/>
      <c r="DSG205" s="78"/>
      <c r="DSH205" s="78"/>
      <c r="DSI205" s="78"/>
      <c r="DSJ205" s="78"/>
      <c r="DSK205" s="78"/>
      <c r="DSL205" s="78"/>
      <c r="DSM205" s="78"/>
      <c r="DSN205" s="78"/>
      <c r="DSO205" s="78"/>
      <c r="DSP205" s="78"/>
      <c r="DSQ205" s="78"/>
      <c r="DSR205" s="78"/>
      <c r="DSS205" s="78"/>
      <c r="DST205" s="78"/>
      <c r="DSU205" s="78"/>
      <c r="DSV205" s="78"/>
      <c r="DSW205" s="78"/>
      <c r="DSX205" s="78"/>
      <c r="DSY205" s="78"/>
      <c r="DSZ205" s="78"/>
      <c r="DTA205" s="78"/>
      <c r="DTB205" s="78"/>
      <c r="DTC205" s="78"/>
      <c r="DTD205" s="78"/>
      <c r="DTE205" s="78"/>
      <c r="DTF205" s="78"/>
      <c r="DTG205" s="78"/>
      <c r="DTH205" s="78"/>
      <c r="DTI205" s="78"/>
      <c r="DTJ205" s="78"/>
      <c r="DTK205" s="78"/>
      <c r="DTL205" s="78"/>
      <c r="DTM205" s="78"/>
      <c r="DTN205" s="78"/>
      <c r="DTO205" s="78"/>
      <c r="DTP205" s="78"/>
      <c r="DTQ205" s="78"/>
      <c r="DTR205" s="78"/>
      <c r="DTS205" s="78"/>
      <c r="DTT205" s="78"/>
      <c r="DTU205" s="78"/>
      <c r="DTV205" s="78"/>
      <c r="DTW205" s="78"/>
      <c r="DTX205" s="78"/>
      <c r="DTY205" s="78"/>
      <c r="DTZ205" s="78"/>
      <c r="DUA205" s="78"/>
      <c r="DUB205" s="78"/>
      <c r="DUC205" s="78"/>
      <c r="DUD205" s="78"/>
      <c r="DUE205" s="78"/>
      <c r="DUF205" s="78"/>
      <c r="DUG205" s="78"/>
      <c r="DUH205" s="78"/>
      <c r="DUI205" s="78"/>
      <c r="DUJ205" s="78"/>
      <c r="DUK205" s="78"/>
      <c r="DUL205" s="78"/>
      <c r="DUM205" s="78"/>
      <c r="DUN205" s="78"/>
      <c r="DUO205" s="78"/>
      <c r="DUP205" s="78"/>
      <c r="DUQ205" s="78"/>
      <c r="DUR205" s="78"/>
      <c r="DUS205" s="78"/>
      <c r="DUT205" s="78"/>
      <c r="DUU205" s="78"/>
      <c r="DUV205" s="78"/>
      <c r="DUW205" s="78"/>
      <c r="DUX205" s="78"/>
      <c r="DUY205" s="78"/>
      <c r="DUZ205" s="78"/>
      <c r="DVA205" s="78"/>
      <c r="DVB205" s="78"/>
      <c r="DVC205" s="78"/>
      <c r="DVD205" s="78"/>
      <c r="DVE205" s="78"/>
      <c r="DVF205" s="78"/>
      <c r="DVG205" s="78"/>
      <c r="DVH205" s="78"/>
      <c r="DVI205" s="78"/>
      <c r="DVJ205" s="78"/>
      <c r="DVK205" s="78"/>
      <c r="DVL205" s="78"/>
      <c r="DVM205" s="78"/>
      <c r="DVN205" s="78"/>
      <c r="DVO205" s="78"/>
      <c r="DVP205" s="78"/>
      <c r="DVQ205" s="78"/>
      <c r="DVR205" s="78"/>
      <c r="DVS205" s="78"/>
      <c r="DVT205" s="78"/>
      <c r="DVU205" s="78"/>
      <c r="DVV205" s="78"/>
      <c r="DVW205" s="78"/>
      <c r="DVX205" s="78"/>
      <c r="DVY205" s="78"/>
      <c r="DVZ205" s="78"/>
      <c r="DWA205" s="78"/>
      <c r="DWB205" s="78"/>
      <c r="DWC205" s="78"/>
      <c r="DWD205" s="78"/>
      <c r="DWE205" s="78"/>
      <c r="DWF205" s="78"/>
      <c r="DWG205" s="78"/>
      <c r="DWH205" s="78"/>
      <c r="DWI205" s="78"/>
      <c r="DWJ205" s="78"/>
      <c r="DWK205" s="78"/>
      <c r="DWL205" s="78"/>
      <c r="DWM205" s="78"/>
      <c r="DWN205" s="78"/>
      <c r="DWO205" s="78"/>
      <c r="DWP205" s="78"/>
      <c r="DWQ205" s="78"/>
      <c r="DWR205" s="78"/>
      <c r="DWS205" s="78"/>
      <c r="DWT205" s="78"/>
      <c r="DWU205" s="78"/>
      <c r="DWV205" s="78"/>
      <c r="DWW205" s="78"/>
      <c r="DWX205" s="78"/>
      <c r="DWY205" s="78"/>
      <c r="DWZ205" s="78"/>
      <c r="DXA205" s="78"/>
      <c r="DXB205" s="78"/>
      <c r="DXC205" s="78"/>
      <c r="DXD205" s="78"/>
      <c r="DXE205" s="78"/>
      <c r="DXF205" s="78"/>
      <c r="DXG205" s="78"/>
      <c r="DXH205" s="78"/>
      <c r="DXI205" s="78"/>
      <c r="DXJ205" s="78"/>
      <c r="DXK205" s="78"/>
      <c r="DXL205" s="78"/>
      <c r="DXM205" s="78"/>
      <c r="DXN205" s="78"/>
      <c r="DXO205" s="78"/>
      <c r="DXP205" s="78"/>
      <c r="DXQ205" s="78"/>
      <c r="DXR205" s="78"/>
      <c r="DXS205" s="78"/>
      <c r="DXT205" s="78"/>
      <c r="DXU205" s="78"/>
      <c r="DXV205" s="78"/>
      <c r="DXW205" s="78"/>
      <c r="DXX205" s="78"/>
      <c r="DXY205" s="78"/>
      <c r="DXZ205" s="78"/>
      <c r="DYA205" s="78"/>
      <c r="DYB205" s="78"/>
      <c r="DYC205" s="78"/>
      <c r="DYD205" s="78"/>
      <c r="DYE205" s="78"/>
      <c r="DYF205" s="78"/>
      <c r="DYG205" s="78"/>
      <c r="DYH205" s="78"/>
      <c r="DYI205" s="78"/>
      <c r="DYJ205" s="78"/>
      <c r="DYK205" s="78"/>
      <c r="DYL205" s="78"/>
      <c r="DYM205" s="78"/>
      <c r="DYN205" s="78"/>
      <c r="DYO205" s="78"/>
      <c r="DYP205" s="78"/>
      <c r="DYQ205" s="78"/>
      <c r="DYR205" s="78"/>
      <c r="DYS205" s="78"/>
      <c r="DYT205" s="78"/>
      <c r="DYU205" s="78"/>
      <c r="DYV205" s="78"/>
      <c r="DYW205" s="78"/>
      <c r="DYX205" s="78"/>
      <c r="DYY205" s="78"/>
      <c r="DYZ205" s="78"/>
      <c r="DZA205" s="78"/>
      <c r="DZB205" s="78"/>
      <c r="DZC205" s="78"/>
      <c r="DZD205" s="78"/>
      <c r="DZE205" s="78"/>
      <c r="DZF205" s="78"/>
      <c r="DZG205" s="78"/>
      <c r="DZH205" s="78"/>
      <c r="DZI205" s="78"/>
      <c r="DZJ205" s="78"/>
      <c r="DZK205" s="78"/>
      <c r="DZL205" s="78"/>
      <c r="DZM205" s="78"/>
      <c r="DZN205" s="78"/>
      <c r="DZO205" s="78"/>
      <c r="DZP205" s="78"/>
      <c r="DZQ205" s="78"/>
      <c r="DZR205" s="78"/>
      <c r="DZS205" s="78"/>
      <c r="DZT205" s="78"/>
      <c r="DZU205" s="78"/>
      <c r="DZV205" s="78"/>
      <c r="DZW205" s="78"/>
      <c r="DZX205" s="78"/>
      <c r="DZY205" s="78"/>
      <c r="DZZ205" s="78"/>
      <c r="EAA205" s="78"/>
      <c r="EAB205" s="78"/>
      <c r="EAC205" s="78"/>
      <c r="EAD205" s="78"/>
      <c r="EAE205" s="78"/>
      <c r="EAF205" s="78"/>
      <c r="EAG205" s="78"/>
      <c r="EAH205" s="78"/>
      <c r="EAI205" s="78"/>
      <c r="EAJ205" s="78"/>
      <c r="EAK205" s="78"/>
      <c r="EAL205" s="78"/>
      <c r="EAM205" s="78"/>
      <c r="EAN205" s="78"/>
      <c r="EAO205" s="78"/>
      <c r="EAP205" s="78"/>
      <c r="EAQ205" s="78"/>
      <c r="EAR205" s="78"/>
      <c r="EAS205" s="78"/>
      <c r="EAT205" s="78"/>
      <c r="EAU205" s="78"/>
      <c r="EAV205" s="78"/>
      <c r="EAW205" s="78"/>
      <c r="EAX205" s="78"/>
      <c r="EAY205" s="78"/>
      <c r="EAZ205" s="78"/>
      <c r="EBA205" s="78"/>
      <c r="EBB205" s="78"/>
      <c r="EBC205" s="78"/>
      <c r="EBD205" s="78"/>
      <c r="EBE205" s="78"/>
      <c r="EBF205" s="78"/>
      <c r="EBG205" s="78"/>
      <c r="EBH205" s="78"/>
      <c r="EBI205" s="78"/>
      <c r="EBJ205" s="78"/>
      <c r="EBK205" s="78"/>
      <c r="EBL205" s="78"/>
      <c r="EBM205" s="78"/>
      <c r="EBN205" s="78"/>
      <c r="EBO205" s="78"/>
      <c r="EBP205" s="78"/>
      <c r="EBQ205" s="78"/>
      <c r="EBR205" s="78"/>
      <c r="EBS205" s="78"/>
      <c r="EBT205" s="78"/>
      <c r="EBU205" s="78"/>
      <c r="EBV205" s="78"/>
      <c r="EBW205" s="78"/>
      <c r="EBX205" s="78"/>
      <c r="EBY205" s="78"/>
      <c r="EBZ205" s="78"/>
      <c r="ECA205" s="78"/>
      <c r="ECB205" s="78"/>
      <c r="ECC205" s="78"/>
      <c r="ECD205" s="78"/>
      <c r="ECE205" s="78"/>
      <c r="ECF205" s="78"/>
      <c r="ECG205" s="78"/>
      <c r="ECH205" s="78"/>
      <c r="ECI205" s="78"/>
      <c r="ECJ205" s="78"/>
      <c r="ECK205" s="78"/>
      <c r="ECL205" s="78"/>
      <c r="ECM205" s="78"/>
      <c r="ECN205" s="78"/>
      <c r="ECO205" s="78"/>
      <c r="ECP205" s="78"/>
      <c r="ECQ205" s="78"/>
      <c r="ECR205" s="78"/>
      <c r="ECS205" s="78"/>
      <c r="ECT205" s="78"/>
      <c r="ECU205" s="78"/>
      <c r="ECV205" s="78"/>
      <c r="ECW205" s="78"/>
      <c r="ECX205" s="78"/>
      <c r="ECY205" s="78"/>
      <c r="ECZ205" s="78"/>
      <c r="EDA205" s="78"/>
      <c r="EDB205" s="78"/>
      <c r="EDC205" s="78"/>
      <c r="EDD205" s="78"/>
      <c r="EDE205" s="78"/>
      <c r="EDF205" s="78"/>
      <c r="EDG205" s="78"/>
      <c r="EDH205" s="78"/>
      <c r="EDI205" s="78"/>
      <c r="EDJ205" s="78"/>
      <c r="EDK205" s="78"/>
      <c r="EDL205" s="78"/>
      <c r="EDM205" s="78"/>
      <c r="EDN205" s="78"/>
      <c r="EDO205" s="78"/>
      <c r="EDP205" s="78"/>
      <c r="EDQ205" s="78"/>
      <c r="EDR205" s="78"/>
      <c r="EDS205" s="78"/>
      <c r="EDT205" s="78"/>
      <c r="EDU205" s="78"/>
      <c r="EDV205" s="78"/>
      <c r="EDW205" s="78"/>
      <c r="EDX205" s="78"/>
      <c r="EDY205" s="78"/>
      <c r="EDZ205" s="78"/>
      <c r="EEA205" s="78"/>
      <c r="EEB205" s="78"/>
      <c r="EEC205" s="78"/>
      <c r="EED205" s="78"/>
      <c r="EEE205" s="78"/>
      <c r="EEF205" s="78"/>
      <c r="EEG205" s="78"/>
      <c r="EEH205" s="78"/>
      <c r="EEI205" s="78"/>
      <c r="EEJ205" s="78"/>
      <c r="EEK205" s="78"/>
      <c r="EEL205" s="78"/>
      <c r="EEM205" s="78"/>
      <c r="EEN205" s="78"/>
      <c r="EEO205" s="78"/>
      <c r="EEP205" s="78"/>
      <c r="EEQ205" s="78"/>
      <c r="EER205" s="78"/>
      <c r="EES205" s="78"/>
      <c r="EET205" s="78"/>
      <c r="EEU205" s="78"/>
      <c r="EEV205" s="78"/>
      <c r="EEW205" s="78"/>
      <c r="EEX205" s="78"/>
      <c r="EEY205" s="78"/>
      <c r="EEZ205" s="78"/>
      <c r="EFA205" s="78"/>
      <c r="EFB205" s="78"/>
      <c r="EFC205" s="78"/>
      <c r="EFD205" s="78"/>
      <c r="EFE205" s="78"/>
      <c r="EFF205" s="78"/>
      <c r="EFG205" s="78"/>
      <c r="EFH205" s="78"/>
      <c r="EFI205" s="78"/>
      <c r="EFJ205" s="78"/>
      <c r="EFK205" s="78"/>
      <c r="EFL205" s="78"/>
      <c r="EFM205" s="78"/>
      <c r="EFN205" s="78"/>
      <c r="EFO205" s="78"/>
      <c r="EFP205" s="78"/>
      <c r="EFQ205" s="78"/>
      <c r="EFR205" s="78"/>
      <c r="EFS205" s="78"/>
      <c r="EFT205" s="78"/>
      <c r="EFU205" s="78"/>
      <c r="EFV205" s="78"/>
      <c r="EFW205" s="78"/>
      <c r="EFX205" s="78"/>
      <c r="EFY205" s="78"/>
      <c r="EFZ205" s="78"/>
      <c r="EGA205" s="78"/>
      <c r="EGB205" s="78"/>
      <c r="EGC205" s="78"/>
      <c r="EGD205" s="78"/>
      <c r="EGE205" s="78"/>
      <c r="EGF205" s="78"/>
      <c r="EGG205" s="78"/>
      <c r="EGH205" s="78"/>
      <c r="EGI205" s="78"/>
      <c r="EGJ205" s="78"/>
      <c r="EGK205" s="78"/>
      <c r="EGL205" s="78"/>
      <c r="EGM205" s="78"/>
      <c r="EGN205" s="78"/>
      <c r="EGO205" s="78"/>
      <c r="EGP205" s="78"/>
      <c r="EGQ205" s="78"/>
      <c r="EGR205" s="78"/>
      <c r="EGS205" s="78"/>
      <c r="EGT205" s="78"/>
      <c r="EGU205" s="78"/>
      <c r="EGV205" s="78"/>
      <c r="EGW205" s="78"/>
      <c r="EGX205" s="78"/>
      <c r="EGY205" s="78"/>
      <c r="EGZ205" s="78"/>
      <c r="EHA205" s="78"/>
      <c r="EHB205" s="78"/>
      <c r="EHC205" s="78"/>
      <c r="EHD205" s="78"/>
      <c r="EHE205" s="78"/>
      <c r="EHF205" s="78"/>
      <c r="EHG205" s="78"/>
      <c r="EHH205" s="78"/>
      <c r="EHI205" s="78"/>
      <c r="EHJ205" s="78"/>
      <c r="EHK205" s="78"/>
      <c r="EHL205" s="78"/>
      <c r="EHM205" s="78"/>
      <c r="EHN205" s="78"/>
      <c r="EHO205" s="78"/>
      <c r="EHP205" s="78"/>
      <c r="EHQ205" s="78"/>
      <c r="EHR205" s="78"/>
      <c r="EHS205" s="78"/>
      <c r="EHT205" s="78"/>
      <c r="EHU205" s="78"/>
      <c r="EHV205" s="78"/>
      <c r="EHW205" s="78"/>
      <c r="EHX205" s="78"/>
      <c r="EHY205" s="78"/>
      <c r="EHZ205" s="78"/>
      <c r="EIA205" s="78"/>
      <c r="EIB205" s="78"/>
      <c r="EIC205" s="78"/>
      <c r="EID205" s="78"/>
      <c r="EIE205" s="78"/>
      <c r="EIF205" s="78"/>
      <c r="EIG205" s="78"/>
      <c r="EIH205" s="78"/>
      <c r="EII205" s="78"/>
      <c r="EIJ205" s="78"/>
      <c r="EIK205" s="78"/>
      <c r="EIL205" s="78"/>
      <c r="EIM205" s="78"/>
      <c r="EIN205" s="78"/>
      <c r="EIO205" s="78"/>
      <c r="EIP205" s="78"/>
      <c r="EIQ205" s="78"/>
      <c r="EIR205" s="78"/>
      <c r="EIS205" s="78"/>
      <c r="EIT205" s="78"/>
      <c r="EIU205" s="78"/>
      <c r="EIV205" s="78"/>
      <c r="EIW205" s="78"/>
      <c r="EIX205" s="78"/>
      <c r="EIY205" s="78"/>
      <c r="EIZ205" s="78"/>
      <c r="EJA205" s="78"/>
      <c r="EJB205" s="78"/>
      <c r="EJC205" s="78"/>
      <c r="EJD205" s="78"/>
      <c r="EJE205" s="78"/>
      <c r="EJF205" s="78"/>
      <c r="EJG205" s="78"/>
      <c r="EJH205" s="78"/>
      <c r="EJI205" s="78"/>
      <c r="EJJ205" s="78"/>
      <c r="EJK205" s="78"/>
      <c r="EJL205" s="78"/>
      <c r="EJM205" s="78"/>
      <c r="EJN205" s="78"/>
      <c r="EJO205" s="78"/>
      <c r="EJP205" s="78"/>
      <c r="EJQ205" s="78"/>
      <c r="EJR205" s="78"/>
      <c r="EJS205" s="78"/>
      <c r="EJT205" s="78"/>
      <c r="EJU205" s="78"/>
      <c r="EJV205" s="78"/>
      <c r="EJW205" s="78"/>
      <c r="EJX205" s="78"/>
      <c r="EJY205" s="78"/>
      <c r="EJZ205" s="78"/>
      <c r="EKA205" s="78"/>
      <c r="EKB205" s="78"/>
      <c r="EKC205" s="78"/>
      <c r="EKD205" s="78"/>
      <c r="EKE205" s="78"/>
      <c r="EKF205" s="78"/>
      <c r="EKG205" s="78"/>
      <c r="EKH205" s="78"/>
      <c r="EKI205" s="78"/>
      <c r="EKJ205" s="78"/>
      <c r="EKK205" s="78"/>
      <c r="EKL205" s="78"/>
      <c r="EKM205" s="78"/>
      <c r="EKN205" s="78"/>
      <c r="EKO205" s="78"/>
      <c r="EKP205" s="78"/>
      <c r="EKQ205" s="78"/>
      <c r="EKR205" s="78"/>
      <c r="EKS205" s="78"/>
      <c r="EKT205" s="78"/>
      <c r="EKU205" s="78"/>
      <c r="EKV205" s="78"/>
      <c r="EKW205" s="78"/>
      <c r="EKX205" s="78"/>
      <c r="EKY205" s="78"/>
      <c r="EKZ205" s="78"/>
      <c r="ELA205" s="78"/>
      <c r="ELB205" s="78"/>
      <c r="ELC205" s="78"/>
      <c r="ELD205" s="78"/>
      <c r="ELE205" s="78"/>
      <c r="ELF205" s="78"/>
      <c r="ELG205" s="78"/>
      <c r="ELH205" s="78"/>
      <c r="ELI205" s="78"/>
      <c r="ELJ205" s="78"/>
      <c r="ELK205" s="78"/>
      <c r="ELL205" s="78"/>
      <c r="ELM205" s="78"/>
      <c r="ELN205" s="78"/>
      <c r="ELO205" s="78"/>
      <c r="ELP205" s="78"/>
      <c r="ELQ205" s="78"/>
      <c r="ELR205" s="78"/>
      <c r="ELS205" s="78"/>
      <c r="ELT205" s="78"/>
      <c r="ELU205" s="78"/>
      <c r="ELV205" s="78"/>
      <c r="ELW205" s="78"/>
      <c r="ELX205" s="78"/>
      <c r="ELY205" s="78"/>
      <c r="ELZ205" s="78"/>
      <c r="EMA205" s="78"/>
      <c r="EMB205" s="78"/>
      <c r="EMC205" s="78"/>
      <c r="EMD205" s="78"/>
      <c r="EME205" s="78"/>
      <c r="EMF205" s="78"/>
      <c r="EMG205" s="78"/>
      <c r="EMH205" s="78"/>
      <c r="EMI205" s="78"/>
      <c r="EMJ205" s="78"/>
      <c r="EMK205" s="78"/>
      <c r="EML205" s="78"/>
      <c r="EMM205" s="78"/>
      <c r="EMN205" s="78"/>
      <c r="EMO205" s="78"/>
      <c r="EMP205" s="78"/>
      <c r="EMQ205" s="78"/>
      <c r="EMR205" s="78"/>
      <c r="EMS205" s="78"/>
      <c r="EMT205" s="78"/>
      <c r="EMU205" s="78"/>
      <c r="EMV205" s="78"/>
      <c r="EMW205" s="78"/>
      <c r="EMX205" s="78"/>
      <c r="EMY205" s="78"/>
      <c r="EMZ205" s="78"/>
      <c r="ENA205" s="78"/>
      <c r="ENB205" s="78"/>
      <c r="ENC205" s="78"/>
      <c r="END205" s="78"/>
      <c r="ENE205" s="78"/>
      <c r="ENF205" s="78"/>
      <c r="ENG205" s="78"/>
      <c r="ENH205" s="78"/>
      <c r="ENI205" s="78"/>
      <c r="ENJ205" s="78"/>
      <c r="ENK205" s="78"/>
      <c r="ENL205" s="78"/>
      <c r="ENM205" s="78"/>
      <c r="ENN205" s="78"/>
      <c r="ENO205" s="78"/>
      <c r="ENP205" s="78"/>
      <c r="ENQ205" s="78"/>
      <c r="ENR205" s="78"/>
      <c r="ENS205" s="78"/>
      <c r="ENT205" s="78"/>
      <c r="ENU205" s="78"/>
      <c r="ENV205" s="78"/>
      <c r="ENW205" s="78"/>
      <c r="ENX205" s="78"/>
      <c r="ENY205" s="78"/>
      <c r="ENZ205" s="78"/>
      <c r="EOA205" s="78"/>
      <c r="EOB205" s="78"/>
      <c r="EOC205" s="78"/>
      <c r="EOD205" s="78"/>
      <c r="EOE205" s="78"/>
      <c r="EOF205" s="78"/>
      <c r="EOG205" s="78"/>
      <c r="EOH205" s="78"/>
      <c r="EOI205" s="78"/>
      <c r="EOJ205" s="78"/>
      <c r="EOK205" s="78"/>
      <c r="EOL205" s="78"/>
      <c r="EOM205" s="78"/>
      <c r="EON205" s="78"/>
      <c r="EOO205" s="78"/>
      <c r="EOP205" s="78"/>
      <c r="EOQ205" s="78"/>
      <c r="EOR205" s="78"/>
      <c r="EOS205" s="78"/>
      <c r="EOT205" s="78"/>
      <c r="EOU205" s="78"/>
      <c r="EOV205" s="78"/>
      <c r="EOW205" s="78"/>
      <c r="EOX205" s="78"/>
      <c r="EOY205" s="78"/>
      <c r="EOZ205" s="78"/>
      <c r="EPA205" s="78"/>
      <c r="EPB205" s="78"/>
      <c r="EPC205" s="78"/>
      <c r="EPD205" s="78"/>
      <c r="EPE205" s="78"/>
      <c r="EPF205" s="78"/>
      <c r="EPG205" s="78"/>
      <c r="EPH205" s="78"/>
      <c r="EPI205" s="78"/>
      <c r="EPJ205" s="78"/>
      <c r="EPK205" s="78"/>
      <c r="EPL205" s="78"/>
      <c r="EPM205" s="78"/>
      <c r="EPN205" s="78"/>
      <c r="EPO205" s="78"/>
      <c r="EPP205" s="78"/>
      <c r="EPQ205" s="78"/>
      <c r="EPR205" s="78"/>
      <c r="EPS205" s="78"/>
      <c r="EPT205" s="78"/>
      <c r="EPU205" s="78"/>
      <c r="EPV205" s="78"/>
      <c r="EPW205" s="78"/>
      <c r="EPX205" s="78"/>
      <c r="EPY205" s="78"/>
      <c r="EPZ205" s="78"/>
      <c r="EQA205" s="78"/>
      <c r="EQB205" s="78"/>
      <c r="EQC205" s="78"/>
      <c r="EQD205" s="78"/>
      <c r="EQE205" s="78"/>
      <c r="EQF205" s="78"/>
      <c r="EQG205" s="78"/>
      <c r="EQH205" s="78"/>
      <c r="EQI205" s="78"/>
      <c r="EQJ205" s="78"/>
      <c r="EQK205" s="78"/>
      <c r="EQL205" s="78"/>
      <c r="EQM205" s="78"/>
      <c r="EQN205" s="78"/>
      <c r="EQO205" s="78"/>
      <c r="EQP205" s="78"/>
      <c r="EQQ205" s="78"/>
      <c r="EQR205" s="78"/>
      <c r="EQS205" s="78"/>
      <c r="EQT205" s="78"/>
      <c r="EQU205" s="78"/>
      <c r="EQV205" s="78"/>
      <c r="EQW205" s="78"/>
      <c r="EQX205" s="78"/>
      <c r="EQY205" s="78"/>
      <c r="EQZ205" s="78"/>
      <c r="ERA205" s="78"/>
      <c r="ERB205" s="78"/>
      <c r="ERC205" s="78"/>
      <c r="ERD205" s="78"/>
      <c r="ERE205" s="78"/>
      <c r="ERF205" s="78"/>
      <c r="ERG205" s="78"/>
      <c r="ERH205" s="78"/>
      <c r="ERI205" s="78"/>
      <c r="ERJ205" s="78"/>
      <c r="ERK205" s="78"/>
      <c r="ERL205" s="78"/>
      <c r="ERM205" s="78"/>
      <c r="ERN205" s="78"/>
      <c r="ERO205" s="78"/>
      <c r="ERP205" s="78"/>
      <c r="ERQ205" s="78"/>
      <c r="ERR205" s="78"/>
      <c r="ERS205" s="78"/>
      <c r="ERT205" s="78"/>
      <c r="ERU205" s="78"/>
      <c r="ERV205" s="78"/>
      <c r="ERW205" s="78"/>
      <c r="ERX205" s="78"/>
      <c r="ERY205" s="78"/>
      <c r="ERZ205" s="78"/>
      <c r="ESA205" s="78"/>
      <c r="ESB205" s="78"/>
      <c r="ESC205" s="78"/>
      <c r="ESD205" s="78"/>
      <c r="ESE205" s="78"/>
      <c r="ESF205" s="78"/>
      <c r="ESG205" s="78"/>
      <c r="ESH205" s="78"/>
      <c r="ESI205" s="78"/>
      <c r="ESJ205" s="78"/>
      <c r="ESK205" s="78"/>
      <c r="ESL205" s="78"/>
      <c r="ESM205" s="78"/>
      <c r="ESN205" s="78"/>
      <c r="ESO205" s="78"/>
      <c r="ESP205" s="78"/>
      <c r="ESQ205" s="78"/>
      <c r="ESR205" s="78"/>
      <c r="ESS205" s="78"/>
      <c r="EST205" s="78"/>
      <c r="ESU205" s="78"/>
      <c r="ESV205" s="78"/>
      <c r="ESW205" s="78"/>
      <c r="ESX205" s="78"/>
      <c r="ESY205" s="78"/>
      <c r="ESZ205" s="78"/>
      <c r="ETA205" s="78"/>
      <c r="ETB205" s="78"/>
      <c r="ETC205" s="78"/>
      <c r="ETD205" s="78"/>
      <c r="ETE205" s="78"/>
      <c r="ETF205" s="78"/>
      <c r="ETG205" s="78"/>
      <c r="ETH205" s="78"/>
      <c r="ETI205" s="78"/>
      <c r="ETJ205" s="78"/>
      <c r="ETK205" s="78"/>
      <c r="ETL205" s="78"/>
      <c r="ETM205" s="78"/>
      <c r="ETN205" s="78"/>
      <c r="ETO205" s="78"/>
      <c r="ETP205" s="78"/>
      <c r="ETQ205" s="78"/>
      <c r="ETR205" s="78"/>
      <c r="ETS205" s="78"/>
      <c r="ETT205" s="78"/>
      <c r="ETU205" s="78"/>
      <c r="ETV205" s="78"/>
      <c r="ETW205" s="78"/>
      <c r="ETX205" s="78"/>
      <c r="ETY205" s="78"/>
      <c r="ETZ205" s="78"/>
      <c r="EUA205" s="78"/>
      <c r="EUB205" s="78"/>
      <c r="EUC205" s="78"/>
      <c r="EUD205" s="78"/>
      <c r="EUE205" s="78"/>
      <c r="EUF205" s="78"/>
      <c r="EUG205" s="78"/>
      <c r="EUH205" s="78"/>
      <c r="EUI205" s="78"/>
      <c r="EUJ205" s="78"/>
      <c r="EUK205" s="78"/>
      <c r="EUL205" s="78"/>
      <c r="EUM205" s="78"/>
      <c r="EUN205" s="78"/>
      <c r="EUO205" s="78"/>
      <c r="EUP205" s="78"/>
      <c r="EUQ205" s="78"/>
      <c r="EUR205" s="78"/>
      <c r="EUS205" s="78"/>
      <c r="EUT205" s="78"/>
      <c r="EUU205" s="78"/>
      <c r="EUV205" s="78"/>
      <c r="EUW205" s="78"/>
      <c r="EUX205" s="78"/>
      <c r="EUY205" s="78"/>
      <c r="EUZ205" s="78"/>
      <c r="EVA205" s="78"/>
      <c r="EVB205" s="78"/>
      <c r="EVC205" s="78"/>
      <c r="EVD205" s="78"/>
      <c r="EVE205" s="78"/>
      <c r="EVF205" s="78"/>
      <c r="EVG205" s="78"/>
      <c r="EVH205" s="78"/>
      <c r="EVI205" s="78"/>
      <c r="EVJ205" s="78"/>
      <c r="EVK205" s="78"/>
      <c r="EVL205" s="78"/>
      <c r="EVM205" s="78"/>
      <c r="EVN205" s="78"/>
      <c r="EVO205" s="78"/>
      <c r="EVP205" s="78"/>
      <c r="EVQ205" s="78"/>
      <c r="EVR205" s="78"/>
      <c r="EVS205" s="78"/>
      <c r="EVT205" s="78"/>
      <c r="EVU205" s="78"/>
      <c r="EVV205" s="78"/>
      <c r="EVW205" s="78"/>
      <c r="EVX205" s="78"/>
      <c r="EVY205" s="78"/>
      <c r="EVZ205" s="78"/>
      <c r="EWA205" s="78"/>
      <c r="EWB205" s="78"/>
      <c r="EWC205" s="78"/>
      <c r="EWD205" s="78"/>
      <c r="EWE205" s="78"/>
      <c r="EWF205" s="78"/>
      <c r="EWG205" s="78"/>
      <c r="EWH205" s="78"/>
      <c r="EWI205" s="78"/>
      <c r="EWJ205" s="78"/>
      <c r="EWK205" s="78"/>
      <c r="EWL205" s="78"/>
      <c r="EWM205" s="78"/>
      <c r="EWN205" s="78"/>
      <c r="EWO205" s="78"/>
      <c r="EWP205" s="78"/>
      <c r="EWQ205" s="78"/>
      <c r="EWR205" s="78"/>
      <c r="EWS205" s="78"/>
      <c r="EWT205" s="78"/>
      <c r="EWU205" s="78"/>
      <c r="EWV205" s="78"/>
      <c r="EWW205" s="78"/>
      <c r="EWX205" s="78"/>
      <c r="EWY205" s="78"/>
      <c r="EWZ205" s="78"/>
      <c r="EXA205" s="78"/>
      <c r="EXB205" s="78"/>
      <c r="EXC205" s="78"/>
      <c r="EXD205" s="78"/>
      <c r="EXE205" s="78"/>
      <c r="EXF205" s="78"/>
      <c r="EXG205" s="78"/>
      <c r="EXH205" s="78"/>
      <c r="EXI205" s="78"/>
      <c r="EXJ205" s="78"/>
      <c r="EXK205" s="78"/>
      <c r="EXL205" s="78"/>
      <c r="EXM205" s="78"/>
      <c r="EXN205" s="78"/>
      <c r="EXO205" s="78"/>
      <c r="EXP205" s="78"/>
      <c r="EXQ205" s="78"/>
      <c r="EXR205" s="78"/>
      <c r="EXS205" s="78"/>
      <c r="EXT205" s="78"/>
      <c r="EXU205" s="78"/>
      <c r="EXV205" s="78"/>
      <c r="EXW205" s="78"/>
      <c r="EXX205" s="78"/>
      <c r="EXY205" s="78"/>
      <c r="EXZ205" s="78"/>
      <c r="EYA205" s="78"/>
      <c r="EYB205" s="78"/>
      <c r="EYC205" s="78"/>
      <c r="EYD205" s="78"/>
      <c r="EYE205" s="78"/>
      <c r="EYF205" s="78"/>
      <c r="EYG205" s="78"/>
      <c r="EYH205" s="78"/>
      <c r="EYI205" s="78"/>
      <c r="EYJ205" s="78"/>
      <c r="EYK205" s="78"/>
      <c r="EYL205" s="78"/>
      <c r="EYM205" s="78"/>
      <c r="EYN205" s="78"/>
      <c r="EYO205" s="78"/>
      <c r="EYP205" s="78"/>
      <c r="EYQ205" s="78"/>
      <c r="EYR205" s="78"/>
      <c r="EYS205" s="78"/>
      <c r="EYT205" s="78"/>
      <c r="EYU205" s="78"/>
      <c r="EYV205" s="78"/>
      <c r="EYW205" s="78"/>
      <c r="EYX205" s="78"/>
      <c r="EYY205" s="78"/>
      <c r="EYZ205" s="78"/>
      <c r="EZA205" s="78"/>
      <c r="EZB205" s="78"/>
      <c r="EZC205" s="78"/>
      <c r="EZD205" s="78"/>
      <c r="EZE205" s="78"/>
      <c r="EZF205" s="78"/>
      <c r="EZG205" s="78"/>
      <c r="EZH205" s="78"/>
      <c r="EZI205" s="78"/>
      <c r="EZJ205" s="78"/>
      <c r="EZK205" s="78"/>
      <c r="EZL205" s="78"/>
      <c r="EZM205" s="78"/>
      <c r="EZN205" s="78"/>
      <c r="EZO205" s="78"/>
      <c r="EZP205" s="78"/>
      <c r="EZQ205" s="78"/>
      <c r="EZR205" s="78"/>
      <c r="EZS205" s="78"/>
      <c r="EZT205" s="78"/>
      <c r="EZU205" s="78"/>
      <c r="EZV205" s="78"/>
      <c r="EZW205" s="78"/>
      <c r="EZX205" s="78"/>
      <c r="EZY205" s="78"/>
      <c r="EZZ205" s="78"/>
      <c r="FAA205" s="78"/>
      <c r="FAB205" s="78"/>
      <c r="FAC205" s="78"/>
      <c r="FAD205" s="78"/>
      <c r="FAE205" s="78"/>
      <c r="FAF205" s="78"/>
      <c r="FAG205" s="78"/>
      <c r="FAH205" s="78"/>
      <c r="FAI205" s="78"/>
      <c r="FAJ205" s="78"/>
      <c r="FAK205" s="78"/>
      <c r="FAL205" s="78"/>
      <c r="FAM205" s="78"/>
      <c r="FAN205" s="78"/>
      <c r="FAO205" s="78"/>
      <c r="FAP205" s="78"/>
      <c r="FAQ205" s="78"/>
      <c r="FAR205" s="78"/>
      <c r="FAS205" s="78"/>
      <c r="FAT205" s="78"/>
      <c r="FAU205" s="78"/>
      <c r="FAV205" s="78"/>
      <c r="FAW205" s="78"/>
      <c r="FAX205" s="78"/>
      <c r="FAY205" s="78"/>
      <c r="FAZ205" s="78"/>
      <c r="FBA205" s="78"/>
      <c r="FBB205" s="78"/>
      <c r="FBC205" s="78"/>
      <c r="FBD205" s="78"/>
      <c r="FBE205" s="78"/>
      <c r="FBF205" s="78"/>
      <c r="FBG205" s="78"/>
      <c r="FBH205" s="78"/>
      <c r="FBI205" s="78"/>
      <c r="FBJ205" s="78"/>
      <c r="FBK205" s="78"/>
      <c r="FBL205" s="78"/>
      <c r="FBM205" s="78"/>
      <c r="FBN205" s="78"/>
      <c r="FBO205" s="78"/>
      <c r="FBP205" s="78"/>
      <c r="FBQ205" s="78"/>
      <c r="FBR205" s="78"/>
      <c r="FBS205" s="78"/>
      <c r="FBT205" s="78"/>
      <c r="FBU205" s="78"/>
      <c r="FBV205" s="78"/>
      <c r="FBW205" s="78"/>
      <c r="FBX205" s="78"/>
      <c r="FBY205" s="78"/>
      <c r="FBZ205" s="78"/>
      <c r="FCA205" s="78"/>
      <c r="FCB205" s="78"/>
      <c r="FCC205" s="78"/>
      <c r="FCD205" s="78"/>
      <c r="FCE205" s="78"/>
      <c r="FCF205" s="78"/>
      <c r="FCG205" s="78"/>
      <c r="FCH205" s="78"/>
      <c r="FCI205" s="78"/>
      <c r="FCJ205" s="78"/>
      <c r="FCK205" s="78"/>
      <c r="FCL205" s="78"/>
      <c r="FCM205" s="78"/>
      <c r="FCN205" s="78"/>
      <c r="FCO205" s="78"/>
      <c r="FCP205" s="78"/>
      <c r="FCQ205" s="78"/>
      <c r="FCR205" s="78"/>
      <c r="FCS205" s="78"/>
      <c r="FCT205" s="78"/>
      <c r="FCU205" s="78"/>
      <c r="FCV205" s="78"/>
      <c r="FCW205" s="78"/>
      <c r="FCX205" s="78"/>
      <c r="FCY205" s="78"/>
      <c r="FCZ205" s="78"/>
      <c r="FDA205" s="78"/>
      <c r="FDB205" s="78"/>
      <c r="FDC205" s="78"/>
      <c r="FDD205" s="78"/>
      <c r="FDE205" s="78"/>
      <c r="FDF205" s="78"/>
      <c r="FDG205" s="78"/>
      <c r="FDH205" s="78"/>
      <c r="FDI205" s="78"/>
      <c r="FDJ205" s="78"/>
      <c r="FDK205" s="78"/>
      <c r="FDL205" s="78"/>
      <c r="FDM205" s="78"/>
      <c r="FDN205" s="78"/>
      <c r="FDO205" s="78"/>
      <c r="FDP205" s="78"/>
      <c r="FDQ205" s="78"/>
      <c r="FDR205" s="78"/>
      <c r="FDS205" s="78"/>
      <c r="FDT205" s="78"/>
      <c r="FDU205" s="78"/>
      <c r="FDV205" s="78"/>
      <c r="FDW205" s="78"/>
      <c r="FDX205" s="78"/>
      <c r="FDY205" s="78"/>
      <c r="FDZ205" s="78"/>
      <c r="FEA205" s="78"/>
      <c r="FEB205" s="78"/>
      <c r="FEC205" s="78"/>
      <c r="FED205" s="78"/>
      <c r="FEE205" s="78"/>
      <c r="FEF205" s="78"/>
      <c r="FEG205" s="78"/>
      <c r="FEH205" s="78"/>
      <c r="FEI205" s="78"/>
      <c r="FEJ205" s="78"/>
      <c r="FEK205" s="78"/>
      <c r="FEL205" s="78"/>
      <c r="FEM205" s="78"/>
      <c r="FEN205" s="78"/>
      <c r="FEO205" s="78"/>
      <c r="FEP205" s="78"/>
      <c r="FEQ205" s="78"/>
      <c r="FER205" s="78"/>
      <c r="FES205" s="78"/>
      <c r="FET205" s="78"/>
      <c r="FEU205" s="78"/>
      <c r="FEV205" s="78"/>
      <c r="FEW205" s="78"/>
      <c r="FEX205" s="78"/>
      <c r="FEY205" s="78"/>
      <c r="FEZ205" s="78"/>
      <c r="FFA205" s="78"/>
      <c r="FFB205" s="78"/>
      <c r="FFC205" s="78"/>
      <c r="FFD205" s="78"/>
      <c r="FFE205" s="78"/>
      <c r="FFF205" s="78"/>
      <c r="FFG205" s="78"/>
      <c r="FFH205" s="78"/>
      <c r="FFI205" s="78"/>
      <c r="FFJ205" s="78"/>
      <c r="FFK205" s="78"/>
      <c r="FFL205" s="78"/>
      <c r="FFM205" s="78"/>
      <c r="FFN205" s="78"/>
      <c r="FFO205" s="78"/>
      <c r="FFP205" s="78"/>
      <c r="FFQ205" s="78"/>
      <c r="FFR205" s="78"/>
      <c r="FFS205" s="78"/>
      <c r="FFT205" s="78"/>
      <c r="FFU205" s="78"/>
      <c r="FFV205" s="78"/>
      <c r="FFW205" s="78"/>
      <c r="FFX205" s="78"/>
      <c r="FFY205" s="78"/>
      <c r="FFZ205" s="78"/>
      <c r="FGA205" s="78"/>
      <c r="FGB205" s="78"/>
      <c r="FGC205" s="78"/>
      <c r="FGD205" s="78"/>
      <c r="FGE205" s="78"/>
      <c r="FGF205" s="78"/>
      <c r="FGG205" s="78"/>
      <c r="FGH205" s="78"/>
      <c r="FGI205" s="78"/>
      <c r="FGJ205" s="78"/>
      <c r="FGK205" s="78"/>
      <c r="FGL205" s="78"/>
      <c r="FGM205" s="78"/>
      <c r="FGN205" s="78"/>
      <c r="FGO205" s="78"/>
      <c r="FGP205" s="78"/>
      <c r="FGQ205" s="78"/>
      <c r="FGR205" s="78"/>
      <c r="FGS205" s="78"/>
      <c r="FGT205" s="78"/>
      <c r="FGU205" s="78"/>
      <c r="FGV205" s="78"/>
      <c r="FGW205" s="78"/>
      <c r="FGX205" s="78"/>
      <c r="FGY205" s="78"/>
      <c r="FGZ205" s="78"/>
      <c r="FHA205" s="78"/>
      <c r="FHB205" s="78"/>
      <c r="FHC205" s="78"/>
      <c r="FHD205" s="78"/>
      <c r="FHE205" s="78"/>
      <c r="FHF205" s="78"/>
      <c r="FHG205" s="78"/>
      <c r="FHH205" s="78"/>
      <c r="FHI205" s="78"/>
      <c r="FHJ205" s="78"/>
      <c r="FHK205" s="78"/>
      <c r="FHL205" s="78"/>
      <c r="FHM205" s="78"/>
      <c r="FHN205" s="78"/>
      <c r="FHO205" s="78"/>
      <c r="FHP205" s="78"/>
      <c r="FHQ205" s="78"/>
      <c r="FHR205" s="78"/>
      <c r="FHS205" s="78"/>
      <c r="FHT205" s="78"/>
      <c r="FHU205" s="78"/>
      <c r="FHV205" s="78"/>
      <c r="FHW205" s="78"/>
      <c r="FHX205" s="78"/>
      <c r="FHY205" s="78"/>
      <c r="FHZ205" s="78"/>
      <c r="FIA205" s="78"/>
      <c r="FIB205" s="78"/>
      <c r="FIC205" s="78"/>
      <c r="FID205" s="78"/>
      <c r="FIE205" s="78"/>
      <c r="FIF205" s="78"/>
      <c r="FIG205" s="78"/>
      <c r="FIH205" s="78"/>
      <c r="FII205" s="78"/>
      <c r="FIJ205" s="78"/>
      <c r="FIK205" s="78"/>
      <c r="FIL205" s="78"/>
      <c r="FIM205" s="78"/>
      <c r="FIN205" s="78"/>
      <c r="FIO205" s="78"/>
      <c r="FIP205" s="78"/>
      <c r="FIQ205" s="78"/>
      <c r="FIR205" s="78"/>
      <c r="FIS205" s="78"/>
      <c r="FIT205" s="78"/>
      <c r="FIU205" s="78"/>
      <c r="FIV205" s="78"/>
      <c r="FIW205" s="78"/>
      <c r="FIX205" s="78"/>
      <c r="FIY205" s="78"/>
      <c r="FIZ205" s="78"/>
      <c r="FJA205" s="78"/>
      <c r="FJB205" s="78"/>
      <c r="FJC205" s="78"/>
      <c r="FJD205" s="78"/>
      <c r="FJE205" s="78"/>
      <c r="FJF205" s="78"/>
      <c r="FJG205" s="78"/>
      <c r="FJH205" s="78"/>
      <c r="FJI205" s="78"/>
      <c r="FJJ205" s="78"/>
      <c r="FJK205" s="78"/>
      <c r="FJL205" s="78"/>
      <c r="FJM205" s="78"/>
      <c r="FJN205" s="78"/>
      <c r="FJO205" s="78"/>
      <c r="FJP205" s="78"/>
      <c r="FJQ205" s="78"/>
      <c r="FJR205" s="78"/>
      <c r="FJS205" s="78"/>
      <c r="FJT205" s="78"/>
      <c r="FJU205" s="78"/>
      <c r="FJV205" s="78"/>
      <c r="FJW205" s="78"/>
      <c r="FJX205" s="78"/>
      <c r="FJY205" s="78"/>
      <c r="FJZ205" s="78"/>
      <c r="FKA205" s="78"/>
      <c r="FKB205" s="78"/>
      <c r="FKC205" s="78"/>
      <c r="FKD205" s="78"/>
      <c r="FKE205" s="78"/>
      <c r="FKF205" s="78"/>
      <c r="FKG205" s="78"/>
      <c r="FKH205" s="78"/>
      <c r="FKI205" s="78"/>
      <c r="FKJ205" s="78"/>
      <c r="FKK205" s="78"/>
      <c r="FKL205" s="78"/>
      <c r="FKM205" s="78"/>
      <c r="FKN205" s="78"/>
      <c r="FKO205" s="78"/>
      <c r="FKP205" s="78"/>
      <c r="FKQ205" s="78"/>
      <c r="FKR205" s="78"/>
      <c r="FKS205" s="78"/>
      <c r="FKT205" s="78"/>
      <c r="FKU205" s="78"/>
      <c r="FKV205" s="78"/>
      <c r="FKW205" s="78"/>
      <c r="FKX205" s="78"/>
      <c r="FKY205" s="78"/>
      <c r="FKZ205" s="78"/>
      <c r="FLA205" s="78"/>
      <c r="FLB205" s="78"/>
      <c r="FLC205" s="78"/>
      <c r="FLD205" s="78"/>
      <c r="FLE205" s="78"/>
      <c r="FLF205" s="78"/>
      <c r="FLG205" s="78"/>
      <c r="FLH205" s="78"/>
      <c r="FLI205" s="78"/>
      <c r="FLJ205" s="78"/>
      <c r="FLK205" s="78"/>
      <c r="FLL205" s="78"/>
      <c r="FLM205" s="78"/>
      <c r="FLN205" s="78"/>
      <c r="FLO205" s="78"/>
      <c r="FLP205" s="78"/>
      <c r="FLQ205" s="78"/>
      <c r="FLR205" s="78"/>
      <c r="FLS205" s="78"/>
      <c r="FLT205" s="78"/>
      <c r="FLU205" s="78"/>
      <c r="FLV205" s="78"/>
      <c r="FLW205" s="78"/>
      <c r="FLX205" s="78"/>
      <c r="FLY205" s="78"/>
      <c r="FLZ205" s="78"/>
      <c r="FMA205" s="78"/>
      <c r="FMB205" s="78"/>
      <c r="FMC205" s="78"/>
      <c r="FMD205" s="78"/>
      <c r="FME205" s="78"/>
      <c r="FMF205" s="78"/>
      <c r="FMG205" s="78"/>
      <c r="FMH205" s="78"/>
      <c r="FMI205" s="78"/>
      <c r="FMJ205" s="78"/>
      <c r="FMK205" s="78"/>
      <c r="FML205" s="78"/>
      <c r="FMM205" s="78"/>
      <c r="FMN205" s="78"/>
      <c r="FMO205" s="78"/>
      <c r="FMP205" s="78"/>
      <c r="FMQ205" s="78"/>
      <c r="FMR205" s="78"/>
      <c r="FMS205" s="78"/>
      <c r="FMT205" s="78"/>
      <c r="FMU205" s="78"/>
      <c r="FMV205" s="78"/>
      <c r="FMW205" s="78"/>
      <c r="FMX205" s="78"/>
      <c r="FMY205" s="78"/>
      <c r="FMZ205" s="78"/>
      <c r="FNA205" s="78"/>
      <c r="FNB205" s="78"/>
      <c r="FNC205" s="78"/>
      <c r="FND205" s="78"/>
      <c r="FNE205" s="78"/>
      <c r="FNF205" s="78"/>
      <c r="FNG205" s="78"/>
      <c r="FNH205" s="78"/>
      <c r="FNI205" s="78"/>
      <c r="FNJ205" s="78"/>
      <c r="FNK205" s="78"/>
      <c r="FNL205" s="78"/>
      <c r="FNM205" s="78"/>
      <c r="FNN205" s="78"/>
      <c r="FNO205" s="78"/>
      <c r="FNP205" s="78"/>
      <c r="FNQ205" s="78"/>
      <c r="FNR205" s="78"/>
      <c r="FNS205" s="78"/>
      <c r="FNT205" s="78"/>
      <c r="FNU205" s="78"/>
      <c r="FNV205" s="78"/>
      <c r="FNW205" s="78"/>
      <c r="FNX205" s="78"/>
      <c r="FNY205" s="78"/>
      <c r="FNZ205" s="78"/>
      <c r="FOA205" s="78"/>
      <c r="FOB205" s="78"/>
      <c r="FOC205" s="78"/>
      <c r="FOD205" s="78"/>
      <c r="FOE205" s="78"/>
      <c r="FOF205" s="78"/>
      <c r="FOG205" s="78"/>
      <c r="FOH205" s="78"/>
      <c r="FOI205" s="78"/>
      <c r="FOJ205" s="78"/>
      <c r="FOK205" s="78"/>
      <c r="FOL205" s="78"/>
      <c r="FOM205" s="78"/>
      <c r="FON205" s="78"/>
      <c r="FOO205" s="78"/>
      <c r="FOP205" s="78"/>
      <c r="FOQ205" s="78"/>
      <c r="FOR205" s="78"/>
      <c r="FOS205" s="78"/>
      <c r="FOT205" s="78"/>
      <c r="FOU205" s="78"/>
      <c r="FOV205" s="78"/>
      <c r="FOW205" s="78"/>
      <c r="FOX205" s="78"/>
      <c r="FOY205" s="78"/>
      <c r="FOZ205" s="78"/>
      <c r="FPA205" s="78"/>
      <c r="FPB205" s="78"/>
      <c r="FPC205" s="78"/>
      <c r="FPD205" s="78"/>
      <c r="FPE205" s="78"/>
      <c r="FPF205" s="78"/>
      <c r="FPG205" s="78"/>
      <c r="FPH205" s="78"/>
      <c r="FPI205" s="78"/>
      <c r="FPJ205" s="78"/>
      <c r="FPK205" s="78"/>
      <c r="FPL205" s="78"/>
      <c r="FPM205" s="78"/>
      <c r="FPN205" s="78"/>
      <c r="FPO205" s="78"/>
      <c r="FPP205" s="78"/>
      <c r="FPQ205" s="78"/>
      <c r="FPR205" s="78"/>
      <c r="FPS205" s="78"/>
      <c r="FPT205" s="78"/>
      <c r="FPU205" s="78"/>
      <c r="FPV205" s="78"/>
      <c r="FPW205" s="78"/>
      <c r="FPX205" s="78"/>
      <c r="FPY205" s="78"/>
      <c r="FPZ205" s="78"/>
      <c r="FQA205" s="78"/>
      <c r="FQB205" s="78"/>
      <c r="FQC205" s="78"/>
      <c r="FQD205" s="78"/>
      <c r="FQE205" s="78"/>
      <c r="FQF205" s="78"/>
      <c r="FQG205" s="78"/>
      <c r="FQH205" s="78"/>
      <c r="FQI205" s="78"/>
      <c r="FQJ205" s="78"/>
      <c r="FQK205" s="78"/>
      <c r="FQL205" s="78"/>
      <c r="FQM205" s="78"/>
      <c r="FQN205" s="78"/>
      <c r="FQO205" s="78"/>
      <c r="FQP205" s="78"/>
      <c r="FQQ205" s="78"/>
      <c r="FQR205" s="78"/>
      <c r="FQS205" s="78"/>
      <c r="FQT205" s="78"/>
      <c r="FQU205" s="78"/>
      <c r="FQV205" s="78"/>
      <c r="FQW205" s="78"/>
      <c r="FQX205" s="78"/>
      <c r="FQY205" s="78"/>
      <c r="FQZ205" s="78"/>
      <c r="FRA205" s="78"/>
      <c r="FRB205" s="78"/>
      <c r="FRC205" s="78"/>
      <c r="FRD205" s="78"/>
      <c r="FRE205" s="78"/>
      <c r="FRF205" s="78"/>
      <c r="FRG205" s="78"/>
      <c r="FRH205" s="78"/>
      <c r="FRI205" s="78"/>
      <c r="FRJ205" s="78"/>
      <c r="FRK205" s="78"/>
      <c r="FRL205" s="78"/>
      <c r="FRM205" s="78"/>
      <c r="FRN205" s="78"/>
      <c r="FRO205" s="78"/>
      <c r="FRP205" s="78"/>
      <c r="FRQ205" s="78"/>
      <c r="FRR205" s="78"/>
      <c r="FRS205" s="78"/>
      <c r="FRT205" s="78"/>
      <c r="FRU205" s="78"/>
      <c r="FRV205" s="78"/>
      <c r="FRW205" s="78"/>
      <c r="FRX205" s="78"/>
      <c r="FRY205" s="78"/>
      <c r="FRZ205" s="78"/>
      <c r="FSA205" s="78"/>
      <c r="FSB205" s="78"/>
      <c r="FSC205" s="78"/>
      <c r="FSD205" s="78"/>
      <c r="FSE205" s="78"/>
      <c r="FSF205" s="78"/>
      <c r="FSG205" s="78"/>
      <c r="FSH205" s="78"/>
      <c r="FSI205" s="78"/>
      <c r="FSJ205" s="78"/>
      <c r="FSK205" s="78"/>
      <c r="FSL205" s="78"/>
      <c r="FSM205" s="78"/>
      <c r="FSN205" s="78"/>
      <c r="FSO205" s="78"/>
      <c r="FSP205" s="78"/>
      <c r="FSQ205" s="78"/>
      <c r="FSR205" s="78"/>
      <c r="FSS205" s="78"/>
      <c r="FST205" s="78"/>
      <c r="FSU205" s="78"/>
      <c r="FSV205" s="78"/>
      <c r="FSW205" s="78"/>
      <c r="FSX205" s="78"/>
      <c r="FSY205" s="78"/>
      <c r="FSZ205" s="78"/>
      <c r="FTA205" s="78"/>
      <c r="FTB205" s="78"/>
      <c r="FTC205" s="78"/>
      <c r="FTD205" s="78"/>
      <c r="FTE205" s="78"/>
      <c r="FTF205" s="78"/>
      <c r="FTG205" s="78"/>
      <c r="FTH205" s="78"/>
      <c r="FTI205" s="78"/>
      <c r="FTJ205" s="78"/>
      <c r="FTK205" s="78"/>
      <c r="FTL205" s="78"/>
      <c r="FTM205" s="78"/>
      <c r="FTN205" s="78"/>
      <c r="FTO205" s="78"/>
      <c r="FTP205" s="78"/>
      <c r="FTQ205" s="78"/>
      <c r="FTR205" s="78"/>
      <c r="FTS205" s="78"/>
      <c r="FTT205" s="78"/>
      <c r="FTU205" s="78"/>
      <c r="FTV205" s="78"/>
      <c r="FTW205" s="78"/>
      <c r="FTX205" s="78"/>
      <c r="FTY205" s="78"/>
      <c r="FTZ205" s="78"/>
      <c r="FUA205" s="78"/>
      <c r="FUB205" s="78"/>
      <c r="FUC205" s="78"/>
      <c r="FUD205" s="78"/>
      <c r="FUE205" s="78"/>
      <c r="FUF205" s="78"/>
      <c r="FUG205" s="78"/>
      <c r="FUH205" s="78"/>
      <c r="FUI205" s="78"/>
      <c r="FUJ205" s="78"/>
      <c r="FUK205" s="78"/>
      <c r="FUL205" s="78"/>
      <c r="FUM205" s="78"/>
      <c r="FUN205" s="78"/>
      <c r="FUO205" s="78"/>
      <c r="FUP205" s="78"/>
      <c r="FUQ205" s="78"/>
      <c r="FUR205" s="78"/>
      <c r="FUS205" s="78"/>
      <c r="FUT205" s="78"/>
      <c r="FUU205" s="78"/>
      <c r="FUV205" s="78"/>
      <c r="FUW205" s="78"/>
      <c r="FUX205" s="78"/>
      <c r="FUY205" s="78"/>
      <c r="FUZ205" s="78"/>
      <c r="FVA205" s="78"/>
      <c r="FVB205" s="78"/>
      <c r="FVC205" s="78"/>
      <c r="FVD205" s="78"/>
      <c r="FVE205" s="78"/>
      <c r="FVF205" s="78"/>
      <c r="FVG205" s="78"/>
      <c r="FVH205" s="78"/>
      <c r="FVI205" s="78"/>
      <c r="FVJ205" s="78"/>
      <c r="FVK205" s="78"/>
      <c r="FVL205" s="78"/>
      <c r="FVM205" s="78"/>
      <c r="FVN205" s="78"/>
      <c r="FVO205" s="78"/>
      <c r="FVP205" s="78"/>
      <c r="FVQ205" s="78"/>
      <c r="FVR205" s="78"/>
      <c r="FVS205" s="78"/>
      <c r="FVT205" s="78"/>
      <c r="FVU205" s="78"/>
      <c r="FVV205" s="78"/>
      <c r="FVW205" s="78"/>
      <c r="FVX205" s="78"/>
      <c r="FVY205" s="78"/>
      <c r="FVZ205" s="78"/>
      <c r="FWA205" s="78"/>
      <c r="FWB205" s="78"/>
      <c r="FWC205" s="78"/>
      <c r="FWD205" s="78"/>
      <c r="FWE205" s="78"/>
      <c r="FWF205" s="78"/>
      <c r="FWG205" s="78"/>
      <c r="FWH205" s="78"/>
      <c r="FWI205" s="78"/>
      <c r="FWJ205" s="78"/>
      <c r="FWK205" s="78"/>
      <c r="FWL205" s="78"/>
      <c r="FWM205" s="78"/>
      <c r="FWN205" s="78"/>
      <c r="FWO205" s="78"/>
      <c r="FWP205" s="78"/>
      <c r="FWQ205" s="78"/>
      <c r="FWR205" s="78"/>
      <c r="FWS205" s="78"/>
      <c r="FWT205" s="78"/>
      <c r="FWU205" s="78"/>
      <c r="FWV205" s="78"/>
      <c r="FWW205" s="78"/>
      <c r="FWX205" s="78"/>
      <c r="FWY205" s="78"/>
      <c r="FWZ205" s="78"/>
      <c r="FXA205" s="78"/>
      <c r="FXB205" s="78"/>
      <c r="FXC205" s="78"/>
      <c r="FXD205" s="78"/>
      <c r="FXE205" s="78"/>
      <c r="FXF205" s="78"/>
      <c r="FXG205" s="78"/>
      <c r="FXH205" s="78"/>
      <c r="FXI205" s="78"/>
      <c r="FXJ205" s="78"/>
      <c r="FXK205" s="78"/>
      <c r="FXL205" s="78"/>
      <c r="FXM205" s="78"/>
      <c r="FXN205" s="78"/>
      <c r="FXO205" s="78"/>
      <c r="FXP205" s="78"/>
      <c r="FXQ205" s="78"/>
      <c r="FXR205" s="78"/>
      <c r="FXS205" s="78"/>
      <c r="FXT205" s="78"/>
      <c r="FXU205" s="78"/>
      <c r="FXV205" s="78"/>
      <c r="FXW205" s="78"/>
      <c r="FXX205" s="78"/>
      <c r="FXY205" s="78"/>
      <c r="FXZ205" s="78"/>
      <c r="FYA205" s="78"/>
      <c r="FYB205" s="78"/>
      <c r="FYC205" s="78"/>
      <c r="FYD205" s="78"/>
      <c r="FYE205" s="78"/>
      <c r="FYF205" s="78"/>
      <c r="FYG205" s="78"/>
      <c r="FYH205" s="78"/>
      <c r="FYI205" s="78"/>
      <c r="FYJ205" s="78"/>
      <c r="FYK205" s="78"/>
      <c r="FYL205" s="78"/>
      <c r="FYM205" s="78"/>
      <c r="FYN205" s="78"/>
      <c r="FYO205" s="78"/>
      <c r="FYP205" s="78"/>
      <c r="FYQ205" s="78"/>
      <c r="FYR205" s="78"/>
      <c r="FYS205" s="78"/>
      <c r="FYT205" s="78"/>
      <c r="FYU205" s="78"/>
      <c r="FYV205" s="78"/>
      <c r="FYW205" s="78"/>
      <c r="FYX205" s="78"/>
      <c r="FYY205" s="78"/>
      <c r="FYZ205" s="78"/>
      <c r="FZA205" s="78"/>
      <c r="FZB205" s="78"/>
      <c r="FZC205" s="78"/>
      <c r="FZD205" s="78"/>
      <c r="FZE205" s="78"/>
      <c r="FZF205" s="78"/>
      <c r="FZG205" s="78"/>
      <c r="FZH205" s="78"/>
      <c r="FZI205" s="78"/>
      <c r="FZJ205" s="78"/>
      <c r="FZK205" s="78"/>
      <c r="FZL205" s="78"/>
      <c r="FZM205" s="78"/>
      <c r="FZN205" s="78"/>
      <c r="FZO205" s="78"/>
      <c r="FZP205" s="78"/>
      <c r="FZQ205" s="78"/>
      <c r="FZR205" s="78"/>
      <c r="FZS205" s="78"/>
      <c r="FZT205" s="78"/>
      <c r="FZU205" s="78"/>
      <c r="FZV205" s="78"/>
      <c r="FZW205" s="78"/>
      <c r="FZX205" s="78"/>
      <c r="FZY205" s="78"/>
      <c r="FZZ205" s="78"/>
      <c r="GAA205" s="78"/>
      <c r="GAB205" s="78"/>
      <c r="GAC205" s="78"/>
      <c r="GAD205" s="78"/>
      <c r="GAE205" s="78"/>
      <c r="GAF205" s="78"/>
      <c r="GAG205" s="78"/>
      <c r="GAH205" s="78"/>
      <c r="GAI205" s="78"/>
      <c r="GAJ205" s="78"/>
      <c r="GAK205" s="78"/>
      <c r="GAL205" s="78"/>
      <c r="GAM205" s="78"/>
      <c r="GAN205" s="78"/>
      <c r="GAO205" s="78"/>
      <c r="GAP205" s="78"/>
      <c r="GAQ205" s="78"/>
      <c r="GAR205" s="78"/>
      <c r="GAS205" s="78"/>
      <c r="GAT205" s="78"/>
      <c r="GAU205" s="78"/>
      <c r="GAV205" s="78"/>
      <c r="GAW205" s="78"/>
      <c r="GAX205" s="78"/>
      <c r="GAY205" s="78"/>
      <c r="GAZ205" s="78"/>
      <c r="GBA205" s="78"/>
      <c r="GBB205" s="78"/>
      <c r="GBC205" s="78"/>
      <c r="GBD205" s="78"/>
      <c r="GBE205" s="78"/>
      <c r="GBF205" s="78"/>
      <c r="GBG205" s="78"/>
      <c r="GBH205" s="78"/>
      <c r="GBI205" s="78"/>
      <c r="GBJ205" s="78"/>
      <c r="GBK205" s="78"/>
      <c r="GBL205" s="78"/>
      <c r="GBM205" s="78"/>
      <c r="GBN205" s="78"/>
      <c r="GBO205" s="78"/>
      <c r="GBP205" s="78"/>
      <c r="GBQ205" s="78"/>
      <c r="GBR205" s="78"/>
      <c r="GBS205" s="78"/>
      <c r="GBT205" s="78"/>
      <c r="GBU205" s="78"/>
      <c r="GBV205" s="78"/>
      <c r="GBW205" s="78"/>
      <c r="GBX205" s="78"/>
      <c r="GBY205" s="78"/>
      <c r="GBZ205" s="78"/>
      <c r="GCA205" s="78"/>
      <c r="GCB205" s="78"/>
      <c r="GCC205" s="78"/>
      <c r="GCD205" s="78"/>
      <c r="GCE205" s="78"/>
      <c r="GCF205" s="78"/>
      <c r="GCG205" s="78"/>
      <c r="GCH205" s="78"/>
      <c r="GCI205" s="78"/>
      <c r="GCJ205" s="78"/>
      <c r="GCK205" s="78"/>
      <c r="GCL205" s="78"/>
      <c r="GCM205" s="78"/>
      <c r="GCN205" s="78"/>
      <c r="GCO205" s="78"/>
      <c r="GCP205" s="78"/>
      <c r="GCQ205" s="78"/>
      <c r="GCR205" s="78"/>
      <c r="GCS205" s="78"/>
      <c r="GCT205" s="78"/>
      <c r="GCU205" s="78"/>
      <c r="GCV205" s="78"/>
      <c r="GCW205" s="78"/>
      <c r="GCX205" s="78"/>
      <c r="GCY205" s="78"/>
      <c r="GCZ205" s="78"/>
      <c r="GDA205" s="78"/>
      <c r="GDB205" s="78"/>
      <c r="GDC205" s="78"/>
      <c r="GDD205" s="78"/>
      <c r="GDE205" s="78"/>
      <c r="GDF205" s="78"/>
      <c r="GDG205" s="78"/>
      <c r="GDH205" s="78"/>
      <c r="GDI205" s="78"/>
      <c r="GDJ205" s="78"/>
      <c r="GDK205" s="78"/>
      <c r="GDL205" s="78"/>
      <c r="GDM205" s="78"/>
      <c r="GDN205" s="78"/>
      <c r="GDO205" s="78"/>
      <c r="GDP205" s="78"/>
      <c r="GDQ205" s="78"/>
      <c r="GDR205" s="78"/>
      <c r="GDS205" s="78"/>
      <c r="GDT205" s="78"/>
      <c r="GDU205" s="78"/>
      <c r="GDV205" s="78"/>
      <c r="GDW205" s="78"/>
      <c r="GDX205" s="78"/>
      <c r="GDY205" s="78"/>
      <c r="GDZ205" s="78"/>
      <c r="GEA205" s="78"/>
      <c r="GEB205" s="78"/>
      <c r="GEC205" s="78"/>
      <c r="GED205" s="78"/>
      <c r="GEE205" s="78"/>
      <c r="GEF205" s="78"/>
      <c r="GEG205" s="78"/>
      <c r="GEH205" s="78"/>
      <c r="GEI205" s="78"/>
      <c r="GEJ205" s="78"/>
      <c r="GEK205" s="78"/>
      <c r="GEL205" s="78"/>
      <c r="GEM205" s="78"/>
      <c r="GEN205" s="78"/>
      <c r="GEO205" s="78"/>
      <c r="GEP205" s="78"/>
      <c r="GEQ205" s="78"/>
      <c r="GER205" s="78"/>
      <c r="GES205" s="78"/>
      <c r="GET205" s="78"/>
      <c r="GEU205" s="78"/>
      <c r="GEV205" s="78"/>
      <c r="GEW205" s="78"/>
      <c r="GEX205" s="78"/>
      <c r="GEY205" s="78"/>
      <c r="GEZ205" s="78"/>
      <c r="GFA205" s="78"/>
      <c r="GFB205" s="78"/>
      <c r="GFC205" s="78"/>
      <c r="GFD205" s="78"/>
      <c r="GFE205" s="78"/>
      <c r="GFF205" s="78"/>
      <c r="GFG205" s="78"/>
      <c r="GFH205" s="78"/>
      <c r="GFI205" s="78"/>
      <c r="GFJ205" s="78"/>
      <c r="GFK205" s="78"/>
      <c r="GFL205" s="78"/>
      <c r="GFM205" s="78"/>
      <c r="GFN205" s="78"/>
      <c r="GFO205" s="78"/>
      <c r="GFP205" s="78"/>
      <c r="GFQ205" s="78"/>
      <c r="GFR205" s="78"/>
      <c r="GFS205" s="78"/>
      <c r="GFT205" s="78"/>
      <c r="GFU205" s="78"/>
      <c r="GFV205" s="78"/>
      <c r="GFW205" s="78"/>
      <c r="GFX205" s="78"/>
      <c r="GFY205" s="78"/>
      <c r="GFZ205" s="78"/>
      <c r="GGA205" s="78"/>
      <c r="GGB205" s="78"/>
      <c r="GGC205" s="78"/>
      <c r="GGD205" s="78"/>
      <c r="GGE205" s="78"/>
      <c r="GGF205" s="78"/>
      <c r="GGG205" s="78"/>
      <c r="GGH205" s="78"/>
      <c r="GGI205" s="78"/>
      <c r="GGJ205" s="78"/>
      <c r="GGK205" s="78"/>
      <c r="GGL205" s="78"/>
      <c r="GGM205" s="78"/>
      <c r="GGN205" s="78"/>
      <c r="GGO205" s="78"/>
      <c r="GGP205" s="78"/>
      <c r="GGQ205" s="78"/>
      <c r="GGR205" s="78"/>
      <c r="GGS205" s="78"/>
      <c r="GGT205" s="78"/>
      <c r="GGU205" s="78"/>
      <c r="GGV205" s="78"/>
      <c r="GGW205" s="78"/>
      <c r="GGX205" s="78"/>
      <c r="GGY205" s="78"/>
      <c r="GGZ205" s="78"/>
      <c r="GHA205" s="78"/>
      <c r="GHB205" s="78"/>
      <c r="GHC205" s="78"/>
      <c r="GHD205" s="78"/>
      <c r="GHE205" s="78"/>
      <c r="GHF205" s="78"/>
      <c r="GHG205" s="78"/>
      <c r="GHH205" s="78"/>
      <c r="GHI205" s="78"/>
      <c r="GHJ205" s="78"/>
      <c r="GHK205" s="78"/>
      <c r="GHL205" s="78"/>
      <c r="GHM205" s="78"/>
      <c r="GHN205" s="78"/>
      <c r="GHO205" s="78"/>
      <c r="GHP205" s="78"/>
      <c r="GHQ205" s="78"/>
      <c r="GHR205" s="78"/>
      <c r="GHS205" s="78"/>
      <c r="GHT205" s="78"/>
      <c r="GHU205" s="78"/>
      <c r="GHV205" s="78"/>
      <c r="GHW205" s="78"/>
      <c r="GHX205" s="78"/>
      <c r="GHY205" s="78"/>
      <c r="GHZ205" s="78"/>
      <c r="GIA205" s="78"/>
      <c r="GIB205" s="78"/>
      <c r="GIC205" s="78"/>
      <c r="GID205" s="78"/>
      <c r="GIE205" s="78"/>
      <c r="GIF205" s="78"/>
      <c r="GIG205" s="78"/>
      <c r="GIH205" s="78"/>
      <c r="GII205" s="78"/>
      <c r="GIJ205" s="78"/>
      <c r="GIK205" s="78"/>
      <c r="GIL205" s="78"/>
      <c r="GIM205" s="78"/>
      <c r="GIN205" s="78"/>
      <c r="GIO205" s="78"/>
      <c r="GIP205" s="78"/>
      <c r="GIQ205" s="78"/>
      <c r="GIR205" s="78"/>
      <c r="GIS205" s="78"/>
      <c r="GIT205" s="78"/>
      <c r="GIU205" s="78"/>
      <c r="GIV205" s="78"/>
      <c r="GIW205" s="78"/>
      <c r="GIX205" s="78"/>
      <c r="GIY205" s="78"/>
      <c r="GIZ205" s="78"/>
      <c r="GJA205" s="78"/>
      <c r="GJB205" s="78"/>
      <c r="GJC205" s="78"/>
      <c r="GJD205" s="78"/>
      <c r="GJE205" s="78"/>
      <c r="GJF205" s="78"/>
      <c r="GJG205" s="78"/>
      <c r="GJH205" s="78"/>
      <c r="GJI205" s="78"/>
      <c r="GJJ205" s="78"/>
      <c r="GJK205" s="78"/>
      <c r="GJL205" s="78"/>
      <c r="GJM205" s="78"/>
      <c r="GJN205" s="78"/>
      <c r="GJO205" s="78"/>
      <c r="GJP205" s="78"/>
      <c r="GJQ205" s="78"/>
      <c r="GJR205" s="78"/>
      <c r="GJS205" s="78"/>
      <c r="GJT205" s="78"/>
      <c r="GJU205" s="78"/>
      <c r="GJV205" s="78"/>
      <c r="GJW205" s="78"/>
      <c r="GJX205" s="78"/>
      <c r="GJY205" s="78"/>
      <c r="GJZ205" s="78"/>
      <c r="GKA205" s="78"/>
      <c r="GKB205" s="78"/>
      <c r="GKC205" s="78"/>
      <c r="GKD205" s="78"/>
      <c r="GKE205" s="78"/>
      <c r="GKF205" s="78"/>
      <c r="GKG205" s="78"/>
      <c r="GKH205" s="78"/>
      <c r="GKI205" s="78"/>
      <c r="GKJ205" s="78"/>
      <c r="GKK205" s="78"/>
      <c r="GKL205" s="78"/>
      <c r="GKM205" s="78"/>
      <c r="GKN205" s="78"/>
      <c r="GKO205" s="78"/>
      <c r="GKP205" s="78"/>
      <c r="GKQ205" s="78"/>
      <c r="GKR205" s="78"/>
      <c r="GKS205" s="78"/>
      <c r="GKT205" s="78"/>
      <c r="GKU205" s="78"/>
      <c r="GKV205" s="78"/>
      <c r="GKW205" s="78"/>
      <c r="GKX205" s="78"/>
      <c r="GKY205" s="78"/>
      <c r="GKZ205" s="78"/>
      <c r="GLA205" s="78"/>
      <c r="GLB205" s="78"/>
      <c r="GLC205" s="78"/>
      <c r="GLD205" s="78"/>
      <c r="GLE205" s="78"/>
      <c r="GLF205" s="78"/>
      <c r="GLG205" s="78"/>
      <c r="GLH205" s="78"/>
      <c r="GLI205" s="78"/>
      <c r="GLJ205" s="78"/>
      <c r="GLK205" s="78"/>
      <c r="GLL205" s="78"/>
      <c r="GLM205" s="78"/>
      <c r="GLN205" s="78"/>
      <c r="GLO205" s="78"/>
      <c r="GLP205" s="78"/>
      <c r="GLQ205" s="78"/>
      <c r="GLR205" s="78"/>
      <c r="GLS205" s="78"/>
      <c r="GLT205" s="78"/>
      <c r="GLU205" s="78"/>
      <c r="GLV205" s="78"/>
      <c r="GLW205" s="78"/>
      <c r="GLX205" s="78"/>
      <c r="GLY205" s="78"/>
      <c r="GLZ205" s="78"/>
      <c r="GMA205" s="78"/>
      <c r="GMB205" s="78"/>
      <c r="GMC205" s="78"/>
      <c r="GMD205" s="78"/>
      <c r="GME205" s="78"/>
      <c r="GMF205" s="78"/>
      <c r="GMG205" s="78"/>
      <c r="GMH205" s="78"/>
      <c r="GMI205" s="78"/>
      <c r="GMJ205" s="78"/>
      <c r="GMK205" s="78"/>
      <c r="GML205" s="78"/>
      <c r="GMM205" s="78"/>
      <c r="GMN205" s="78"/>
      <c r="GMO205" s="78"/>
      <c r="GMP205" s="78"/>
      <c r="GMQ205" s="78"/>
      <c r="GMR205" s="78"/>
      <c r="GMS205" s="78"/>
      <c r="GMT205" s="78"/>
      <c r="GMU205" s="78"/>
      <c r="GMV205" s="78"/>
      <c r="GMW205" s="78"/>
      <c r="GMX205" s="78"/>
      <c r="GMY205" s="78"/>
      <c r="GMZ205" s="78"/>
      <c r="GNA205" s="78"/>
      <c r="GNB205" s="78"/>
      <c r="GNC205" s="78"/>
      <c r="GND205" s="78"/>
      <c r="GNE205" s="78"/>
      <c r="GNF205" s="78"/>
      <c r="GNG205" s="78"/>
      <c r="GNH205" s="78"/>
      <c r="GNI205" s="78"/>
      <c r="GNJ205" s="78"/>
      <c r="GNK205" s="78"/>
      <c r="GNL205" s="78"/>
      <c r="GNM205" s="78"/>
      <c r="GNN205" s="78"/>
      <c r="GNO205" s="78"/>
      <c r="GNP205" s="78"/>
      <c r="GNQ205" s="78"/>
      <c r="GNR205" s="78"/>
      <c r="GNS205" s="78"/>
      <c r="GNT205" s="78"/>
      <c r="GNU205" s="78"/>
      <c r="GNV205" s="78"/>
      <c r="GNW205" s="78"/>
      <c r="GNX205" s="78"/>
      <c r="GNY205" s="78"/>
      <c r="GNZ205" s="78"/>
      <c r="GOA205" s="78"/>
      <c r="GOB205" s="78"/>
      <c r="GOC205" s="78"/>
      <c r="GOD205" s="78"/>
      <c r="GOE205" s="78"/>
      <c r="GOF205" s="78"/>
      <c r="GOG205" s="78"/>
      <c r="GOH205" s="78"/>
      <c r="GOI205" s="78"/>
      <c r="GOJ205" s="78"/>
      <c r="GOK205" s="78"/>
      <c r="GOL205" s="78"/>
      <c r="GOM205" s="78"/>
      <c r="GON205" s="78"/>
      <c r="GOO205" s="78"/>
      <c r="GOP205" s="78"/>
      <c r="GOQ205" s="78"/>
      <c r="GOR205" s="78"/>
      <c r="GOS205" s="78"/>
      <c r="GOT205" s="78"/>
      <c r="GOU205" s="78"/>
      <c r="GOV205" s="78"/>
      <c r="GOW205" s="78"/>
      <c r="GOX205" s="78"/>
      <c r="GOY205" s="78"/>
      <c r="GOZ205" s="78"/>
      <c r="GPA205" s="78"/>
      <c r="GPB205" s="78"/>
      <c r="GPC205" s="78"/>
      <c r="GPD205" s="78"/>
      <c r="GPE205" s="78"/>
      <c r="GPF205" s="78"/>
      <c r="GPG205" s="78"/>
      <c r="GPH205" s="78"/>
      <c r="GPI205" s="78"/>
      <c r="GPJ205" s="78"/>
      <c r="GPK205" s="78"/>
      <c r="GPL205" s="78"/>
      <c r="GPM205" s="78"/>
      <c r="GPN205" s="78"/>
      <c r="GPO205" s="78"/>
      <c r="GPP205" s="78"/>
      <c r="GPQ205" s="78"/>
      <c r="GPR205" s="78"/>
      <c r="GPS205" s="78"/>
      <c r="GPT205" s="78"/>
      <c r="GPU205" s="78"/>
      <c r="GPV205" s="78"/>
      <c r="GPW205" s="78"/>
      <c r="GPX205" s="78"/>
      <c r="GPY205" s="78"/>
      <c r="GPZ205" s="78"/>
      <c r="GQA205" s="78"/>
      <c r="GQB205" s="78"/>
      <c r="GQC205" s="78"/>
      <c r="GQD205" s="78"/>
      <c r="GQE205" s="78"/>
      <c r="GQF205" s="78"/>
      <c r="GQG205" s="78"/>
      <c r="GQH205" s="78"/>
      <c r="GQI205" s="78"/>
      <c r="GQJ205" s="78"/>
      <c r="GQK205" s="78"/>
      <c r="GQL205" s="78"/>
      <c r="GQM205" s="78"/>
      <c r="GQN205" s="78"/>
      <c r="GQO205" s="78"/>
      <c r="GQP205" s="78"/>
      <c r="GQQ205" s="78"/>
      <c r="GQR205" s="78"/>
      <c r="GQS205" s="78"/>
      <c r="GQT205" s="78"/>
      <c r="GQU205" s="78"/>
      <c r="GQV205" s="78"/>
      <c r="GQW205" s="78"/>
      <c r="GQX205" s="78"/>
      <c r="GQY205" s="78"/>
      <c r="GQZ205" s="78"/>
      <c r="GRA205" s="78"/>
      <c r="GRB205" s="78"/>
      <c r="GRC205" s="78"/>
      <c r="GRD205" s="78"/>
      <c r="GRE205" s="78"/>
      <c r="GRF205" s="78"/>
      <c r="GRG205" s="78"/>
      <c r="GRH205" s="78"/>
      <c r="GRI205" s="78"/>
      <c r="GRJ205" s="78"/>
      <c r="GRK205" s="78"/>
      <c r="GRL205" s="78"/>
      <c r="GRM205" s="78"/>
      <c r="GRN205" s="78"/>
      <c r="GRO205" s="78"/>
      <c r="GRP205" s="78"/>
      <c r="GRQ205" s="78"/>
      <c r="GRR205" s="78"/>
      <c r="GRS205" s="78"/>
      <c r="GRT205" s="78"/>
      <c r="GRU205" s="78"/>
      <c r="GRV205" s="78"/>
      <c r="GRW205" s="78"/>
      <c r="GRX205" s="78"/>
      <c r="GRY205" s="78"/>
      <c r="GRZ205" s="78"/>
      <c r="GSA205" s="78"/>
      <c r="GSB205" s="78"/>
      <c r="GSC205" s="78"/>
      <c r="GSD205" s="78"/>
      <c r="GSE205" s="78"/>
      <c r="GSF205" s="78"/>
      <c r="GSG205" s="78"/>
      <c r="GSH205" s="78"/>
      <c r="GSI205" s="78"/>
      <c r="GSJ205" s="78"/>
      <c r="GSK205" s="78"/>
      <c r="GSL205" s="78"/>
      <c r="GSM205" s="78"/>
      <c r="GSN205" s="78"/>
      <c r="GSO205" s="78"/>
      <c r="GSP205" s="78"/>
      <c r="GSQ205" s="78"/>
      <c r="GSR205" s="78"/>
      <c r="GSS205" s="78"/>
      <c r="GST205" s="78"/>
      <c r="GSU205" s="78"/>
      <c r="GSV205" s="78"/>
      <c r="GSW205" s="78"/>
      <c r="GSX205" s="78"/>
      <c r="GSY205" s="78"/>
      <c r="GSZ205" s="78"/>
      <c r="GTA205" s="78"/>
      <c r="GTB205" s="78"/>
      <c r="GTC205" s="78"/>
      <c r="GTD205" s="78"/>
      <c r="GTE205" s="78"/>
      <c r="GTF205" s="78"/>
      <c r="GTG205" s="78"/>
      <c r="GTH205" s="78"/>
      <c r="GTI205" s="78"/>
      <c r="GTJ205" s="78"/>
      <c r="GTK205" s="78"/>
      <c r="GTL205" s="78"/>
      <c r="GTM205" s="78"/>
      <c r="GTN205" s="78"/>
      <c r="GTO205" s="78"/>
      <c r="GTP205" s="78"/>
      <c r="GTQ205" s="78"/>
      <c r="GTR205" s="78"/>
      <c r="GTS205" s="78"/>
      <c r="GTT205" s="78"/>
      <c r="GTU205" s="78"/>
      <c r="GTV205" s="78"/>
      <c r="GTW205" s="78"/>
      <c r="GTX205" s="78"/>
      <c r="GTY205" s="78"/>
      <c r="GTZ205" s="78"/>
      <c r="GUA205" s="78"/>
      <c r="GUB205" s="78"/>
      <c r="GUC205" s="78"/>
      <c r="GUD205" s="78"/>
      <c r="GUE205" s="78"/>
      <c r="GUF205" s="78"/>
      <c r="GUG205" s="78"/>
      <c r="GUH205" s="78"/>
      <c r="GUI205" s="78"/>
      <c r="GUJ205" s="78"/>
      <c r="GUK205" s="78"/>
      <c r="GUL205" s="78"/>
      <c r="GUM205" s="78"/>
      <c r="GUN205" s="78"/>
      <c r="GUO205" s="78"/>
      <c r="GUP205" s="78"/>
      <c r="GUQ205" s="78"/>
      <c r="GUR205" s="78"/>
      <c r="GUS205" s="78"/>
      <c r="GUT205" s="78"/>
      <c r="GUU205" s="78"/>
      <c r="GUV205" s="78"/>
      <c r="GUW205" s="78"/>
      <c r="GUX205" s="78"/>
      <c r="GUY205" s="78"/>
      <c r="GUZ205" s="78"/>
      <c r="GVA205" s="78"/>
      <c r="GVB205" s="78"/>
      <c r="GVC205" s="78"/>
      <c r="GVD205" s="78"/>
      <c r="GVE205" s="78"/>
      <c r="GVF205" s="78"/>
      <c r="GVG205" s="78"/>
      <c r="GVH205" s="78"/>
      <c r="GVI205" s="78"/>
      <c r="GVJ205" s="78"/>
      <c r="GVK205" s="78"/>
      <c r="GVL205" s="78"/>
      <c r="GVM205" s="78"/>
      <c r="GVN205" s="78"/>
      <c r="GVO205" s="78"/>
      <c r="GVP205" s="78"/>
      <c r="GVQ205" s="78"/>
      <c r="GVR205" s="78"/>
      <c r="GVS205" s="78"/>
      <c r="GVT205" s="78"/>
      <c r="GVU205" s="78"/>
      <c r="GVV205" s="78"/>
      <c r="GVW205" s="78"/>
      <c r="GVX205" s="78"/>
      <c r="GVY205" s="78"/>
      <c r="GVZ205" s="78"/>
      <c r="GWA205" s="78"/>
      <c r="GWB205" s="78"/>
      <c r="GWC205" s="78"/>
      <c r="GWD205" s="78"/>
      <c r="GWE205" s="78"/>
      <c r="GWF205" s="78"/>
      <c r="GWG205" s="78"/>
      <c r="GWH205" s="78"/>
      <c r="GWI205" s="78"/>
      <c r="GWJ205" s="78"/>
      <c r="GWK205" s="78"/>
      <c r="GWL205" s="78"/>
      <c r="GWM205" s="78"/>
      <c r="GWN205" s="78"/>
      <c r="GWO205" s="78"/>
      <c r="GWP205" s="78"/>
      <c r="GWQ205" s="78"/>
      <c r="GWR205" s="78"/>
      <c r="GWS205" s="78"/>
      <c r="GWT205" s="78"/>
      <c r="GWU205" s="78"/>
      <c r="GWV205" s="78"/>
      <c r="GWW205" s="78"/>
      <c r="GWX205" s="78"/>
      <c r="GWY205" s="78"/>
      <c r="GWZ205" s="78"/>
      <c r="GXA205" s="78"/>
      <c r="GXB205" s="78"/>
      <c r="GXC205" s="78"/>
      <c r="GXD205" s="78"/>
      <c r="GXE205" s="78"/>
      <c r="GXF205" s="78"/>
      <c r="GXG205" s="78"/>
      <c r="GXH205" s="78"/>
      <c r="GXI205" s="78"/>
      <c r="GXJ205" s="78"/>
      <c r="GXK205" s="78"/>
      <c r="GXL205" s="78"/>
      <c r="GXM205" s="78"/>
      <c r="GXN205" s="78"/>
      <c r="GXO205" s="78"/>
      <c r="GXP205" s="78"/>
      <c r="GXQ205" s="78"/>
      <c r="GXR205" s="78"/>
      <c r="GXS205" s="78"/>
      <c r="GXT205" s="78"/>
      <c r="GXU205" s="78"/>
      <c r="GXV205" s="78"/>
      <c r="GXW205" s="78"/>
      <c r="GXX205" s="78"/>
      <c r="GXY205" s="78"/>
      <c r="GXZ205" s="78"/>
      <c r="GYA205" s="78"/>
      <c r="GYB205" s="78"/>
      <c r="GYC205" s="78"/>
      <c r="GYD205" s="78"/>
      <c r="GYE205" s="78"/>
      <c r="GYF205" s="78"/>
      <c r="GYG205" s="78"/>
      <c r="GYH205" s="78"/>
      <c r="GYI205" s="78"/>
      <c r="GYJ205" s="78"/>
      <c r="GYK205" s="78"/>
      <c r="GYL205" s="78"/>
      <c r="GYM205" s="78"/>
      <c r="GYN205" s="78"/>
      <c r="GYO205" s="78"/>
      <c r="GYP205" s="78"/>
      <c r="GYQ205" s="78"/>
      <c r="GYR205" s="78"/>
      <c r="GYS205" s="78"/>
      <c r="GYT205" s="78"/>
      <c r="GYU205" s="78"/>
      <c r="GYV205" s="78"/>
      <c r="GYW205" s="78"/>
      <c r="GYX205" s="78"/>
      <c r="GYY205" s="78"/>
      <c r="GYZ205" s="78"/>
      <c r="GZA205" s="78"/>
      <c r="GZB205" s="78"/>
      <c r="GZC205" s="78"/>
      <c r="GZD205" s="78"/>
      <c r="GZE205" s="78"/>
      <c r="GZF205" s="78"/>
      <c r="GZG205" s="78"/>
      <c r="GZH205" s="78"/>
      <c r="GZI205" s="78"/>
      <c r="GZJ205" s="78"/>
      <c r="GZK205" s="78"/>
      <c r="GZL205" s="78"/>
      <c r="GZM205" s="78"/>
      <c r="GZN205" s="78"/>
      <c r="GZO205" s="78"/>
      <c r="GZP205" s="78"/>
      <c r="GZQ205" s="78"/>
      <c r="GZR205" s="78"/>
      <c r="GZS205" s="78"/>
      <c r="GZT205" s="78"/>
      <c r="GZU205" s="78"/>
      <c r="GZV205" s="78"/>
      <c r="GZW205" s="78"/>
      <c r="GZX205" s="78"/>
      <c r="GZY205" s="78"/>
      <c r="GZZ205" s="78"/>
      <c r="HAA205" s="78"/>
      <c r="HAB205" s="78"/>
      <c r="HAC205" s="78"/>
      <c r="HAD205" s="78"/>
      <c r="HAE205" s="78"/>
      <c r="HAF205" s="78"/>
      <c r="HAG205" s="78"/>
      <c r="HAH205" s="78"/>
      <c r="HAI205" s="78"/>
      <c r="HAJ205" s="78"/>
      <c r="HAK205" s="78"/>
      <c r="HAL205" s="78"/>
      <c r="HAM205" s="78"/>
      <c r="HAN205" s="78"/>
      <c r="HAO205" s="78"/>
      <c r="HAP205" s="78"/>
      <c r="HAQ205" s="78"/>
      <c r="HAR205" s="78"/>
      <c r="HAS205" s="78"/>
      <c r="HAT205" s="78"/>
      <c r="HAU205" s="78"/>
      <c r="HAV205" s="78"/>
      <c r="HAW205" s="78"/>
      <c r="HAX205" s="78"/>
      <c r="HAY205" s="78"/>
      <c r="HAZ205" s="78"/>
      <c r="HBA205" s="78"/>
      <c r="HBB205" s="78"/>
      <c r="HBC205" s="78"/>
      <c r="HBD205" s="78"/>
      <c r="HBE205" s="78"/>
      <c r="HBF205" s="78"/>
      <c r="HBG205" s="78"/>
      <c r="HBH205" s="78"/>
      <c r="HBI205" s="78"/>
      <c r="HBJ205" s="78"/>
      <c r="HBK205" s="78"/>
      <c r="HBL205" s="78"/>
      <c r="HBM205" s="78"/>
      <c r="HBN205" s="78"/>
      <c r="HBO205" s="78"/>
      <c r="HBP205" s="78"/>
      <c r="HBQ205" s="78"/>
      <c r="HBR205" s="78"/>
      <c r="HBS205" s="78"/>
      <c r="HBT205" s="78"/>
      <c r="HBU205" s="78"/>
      <c r="HBV205" s="78"/>
      <c r="HBW205" s="78"/>
      <c r="HBX205" s="78"/>
      <c r="HBY205" s="78"/>
      <c r="HBZ205" s="78"/>
      <c r="HCA205" s="78"/>
      <c r="HCB205" s="78"/>
      <c r="HCC205" s="78"/>
      <c r="HCD205" s="78"/>
      <c r="HCE205" s="78"/>
      <c r="HCF205" s="78"/>
      <c r="HCG205" s="78"/>
      <c r="HCH205" s="78"/>
      <c r="HCI205" s="78"/>
      <c r="HCJ205" s="78"/>
      <c r="HCK205" s="78"/>
      <c r="HCL205" s="78"/>
      <c r="HCM205" s="78"/>
      <c r="HCN205" s="78"/>
      <c r="HCO205" s="78"/>
      <c r="HCP205" s="78"/>
      <c r="HCQ205" s="78"/>
      <c r="HCR205" s="78"/>
      <c r="HCS205" s="78"/>
      <c r="HCT205" s="78"/>
      <c r="HCU205" s="78"/>
      <c r="HCV205" s="78"/>
      <c r="HCW205" s="78"/>
      <c r="HCX205" s="78"/>
      <c r="HCY205" s="78"/>
      <c r="HCZ205" s="78"/>
      <c r="HDA205" s="78"/>
      <c r="HDB205" s="78"/>
      <c r="HDC205" s="78"/>
      <c r="HDD205" s="78"/>
      <c r="HDE205" s="78"/>
      <c r="HDF205" s="78"/>
      <c r="HDG205" s="78"/>
      <c r="HDH205" s="78"/>
      <c r="HDI205" s="78"/>
      <c r="HDJ205" s="78"/>
      <c r="HDK205" s="78"/>
      <c r="HDL205" s="78"/>
      <c r="HDM205" s="78"/>
      <c r="HDN205" s="78"/>
      <c r="HDO205" s="78"/>
      <c r="HDP205" s="78"/>
      <c r="HDQ205" s="78"/>
      <c r="HDR205" s="78"/>
      <c r="HDS205" s="78"/>
      <c r="HDT205" s="78"/>
      <c r="HDU205" s="78"/>
      <c r="HDV205" s="78"/>
      <c r="HDW205" s="78"/>
      <c r="HDX205" s="78"/>
      <c r="HDY205" s="78"/>
      <c r="HDZ205" s="78"/>
      <c r="HEA205" s="78"/>
      <c r="HEB205" s="78"/>
      <c r="HEC205" s="78"/>
      <c r="HED205" s="78"/>
      <c r="HEE205" s="78"/>
      <c r="HEF205" s="78"/>
      <c r="HEG205" s="78"/>
      <c r="HEH205" s="78"/>
      <c r="HEI205" s="78"/>
      <c r="HEJ205" s="78"/>
      <c r="HEK205" s="78"/>
      <c r="HEL205" s="78"/>
      <c r="HEM205" s="78"/>
      <c r="HEN205" s="78"/>
      <c r="HEO205" s="78"/>
      <c r="HEP205" s="78"/>
      <c r="HEQ205" s="78"/>
      <c r="HER205" s="78"/>
      <c r="HES205" s="78"/>
      <c r="HET205" s="78"/>
      <c r="HEU205" s="78"/>
      <c r="HEV205" s="78"/>
      <c r="HEW205" s="78"/>
      <c r="HEX205" s="78"/>
      <c r="HEY205" s="78"/>
      <c r="HEZ205" s="78"/>
      <c r="HFA205" s="78"/>
      <c r="HFB205" s="78"/>
      <c r="HFC205" s="78"/>
      <c r="HFD205" s="78"/>
      <c r="HFE205" s="78"/>
      <c r="HFF205" s="78"/>
      <c r="HFG205" s="78"/>
      <c r="HFH205" s="78"/>
      <c r="HFI205" s="78"/>
      <c r="HFJ205" s="78"/>
      <c r="HFK205" s="78"/>
      <c r="HFL205" s="78"/>
      <c r="HFM205" s="78"/>
      <c r="HFN205" s="78"/>
      <c r="HFO205" s="78"/>
      <c r="HFP205" s="78"/>
      <c r="HFQ205" s="78"/>
      <c r="HFR205" s="78"/>
      <c r="HFS205" s="78"/>
      <c r="HFT205" s="78"/>
      <c r="HFU205" s="78"/>
      <c r="HFV205" s="78"/>
      <c r="HFW205" s="78"/>
      <c r="HFX205" s="78"/>
      <c r="HFY205" s="78"/>
      <c r="HFZ205" s="78"/>
      <c r="HGA205" s="78"/>
      <c r="HGB205" s="78"/>
      <c r="HGC205" s="78"/>
      <c r="HGD205" s="78"/>
      <c r="HGE205" s="78"/>
      <c r="HGF205" s="78"/>
      <c r="HGG205" s="78"/>
      <c r="HGH205" s="78"/>
      <c r="HGI205" s="78"/>
      <c r="HGJ205" s="78"/>
      <c r="HGK205" s="78"/>
      <c r="HGL205" s="78"/>
      <c r="HGM205" s="78"/>
      <c r="HGN205" s="78"/>
      <c r="HGO205" s="78"/>
      <c r="HGP205" s="78"/>
      <c r="HGQ205" s="78"/>
      <c r="HGR205" s="78"/>
      <c r="HGS205" s="78"/>
      <c r="HGT205" s="78"/>
      <c r="HGU205" s="78"/>
      <c r="HGV205" s="78"/>
      <c r="HGW205" s="78"/>
      <c r="HGX205" s="78"/>
      <c r="HGY205" s="78"/>
      <c r="HGZ205" s="78"/>
      <c r="HHA205" s="78"/>
      <c r="HHB205" s="78"/>
      <c r="HHC205" s="78"/>
      <c r="HHD205" s="78"/>
      <c r="HHE205" s="78"/>
      <c r="HHF205" s="78"/>
      <c r="HHG205" s="78"/>
      <c r="HHH205" s="78"/>
      <c r="HHI205" s="78"/>
      <c r="HHJ205" s="78"/>
      <c r="HHK205" s="78"/>
      <c r="HHL205" s="78"/>
      <c r="HHM205" s="78"/>
      <c r="HHN205" s="78"/>
      <c r="HHO205" s="78"/>
      <c r="HHP205" s="78"/>
      <c r="HHQ205" s="78"/>
      <c r="HHR205" s="78"/>
      <c r="HHS205" s="78"/>
      <c r="HHT205" s="78"/>
      <c r="HHU205" s="78"/>
      <c r="HHV205" s="78"/>
      <c r="HHW205" s="78"/>
      <c r="HHX205" s="78"/>
      <c r="HHY205" s="78"/>
      <c r="HHZ205" s="78"/>
      <c r="HIA205" s="78"/>
      <c r="HIB205" s="78"/>
      <c r="HIC205" s="78"/>
      <c r="HID205" s="78"/>
      <c r="HIE205" s="78"/>
      <c r="HIF205" s="78"/>
      <c r="HIG205" s="78"/>
      <c r="HIH205" s="78"/>
      <c r="HII205" s="78"/>
      <c r="HIJ205" s="78"/>
      <c r="HIK205" s="78"/>
      <c r="HIL205" s="78"/>
      <c r="HIM205" s="78"/>
      <c r="HIN205" s="78"/>
      <c r="HIO205" s="78"/>
      <c r="HIP205" s="78"/>
      <c r="HIQ205" s="78"/>
      <c r="HIR205" s="78"/>
      <c r="HIS205" s="78"/>
      <c r="HIT205" s="78"/>
      <c r="HIU205" s="78"/>
      <c r="HIV205" s="78"/>
      <c r="HIW205" s="78"/>
      <c r="HIX205" s="78"/>
      <c r="HIY205" s="78"/>
      <c r="HIZ205" s="78"/>
      <c r="HJA205" s="78"/>
      <c r="HJB205" s="78"/>
      <c r="HJC205" s="78"/>
      <c r="HJD205" s="78"/>
      <c r="HJE205" s="78"/>
      <c r="HJF205" s="78"/>
      <c r="HJG205" s="78"/>
      <c r="HJH205" s="78"/>
      <c r="HJI205" s="78"/>
      <c r="HJJ205" s="78"/>
      <c r="HJK205" s="78"/>
      <c r="HJL205" s="78"/>
      <c r="HJM205" s="78"/>
      <c r="HJN205" s="78"/>
      <c r="HJO205" s="78"/>
      <c r="HJP205" s="78"/>
      <c r="HJQ205" s="78"/>
      <c r="HJR205" s="78"/>
      <c r="HJS205" s="78"/>
      <c r="HJT205" s="78"/>
      <c r="HJU205" s="78"/>
      <c r="HJV205" s="78"/>
      <c r="HJW205" s="78"/>
      <c r="HJX205" s="78"/>
      <c r="HJY205" s="78"/>
      <c r="HJZ205" s="78"/>
      <c r="HKA205" s="78"/>
      <c r="HKB205" s="78"/>
      <c r="HKC205" s="78"/>
      <c r="HKD205" s="78"/>
      <c r="HKE205" s="78"/>
      <c r="HKF205" s="78"/>
      <c r="HKG205" s="78"/>
      <c r="HKH205" s="78"/>
      <c r="HKI205" s="78"/>
      <c r="HKJ205" s="78"/>
      <c r="HKK205" s="78"/>
      <c r="HKL205" s="78"/>
      <c r="HKM205" s="78"/>
      <c r="HKN205" s="78"/>
      <c r="HKO205" s="78"/>
      <c r="HKP205" s="78"/>
      <c r="HKQ205" s="78"/>
      <c r="HKR205" s="78"/>
      <c r="HKS205" s="78"/>
      <c r="HKT205" s="78"/>
      <c r="HKU205" s="78"/>
      <c r="HKV205" s="78"/>
      <c r="HKW205" s="78"/>
      <c r="HKX205" s="78"/>
      <c r="HKY205" s="78"/>
      <c r="HKZ205" s="78"/>
      <c r="HLA205" s="78"/>
      <c r="HLB205" s="78"/>
      <c r="HLC205" s="78"/>
      <c r="HLD205" s="78"/>
      <c r="HLE205" s="78"/>
      <c r="HLF205" s="78"/>
      <c r="HLG205" s="78"/>
      <c r="HLH205" s="78"/>
      <c r="HLI205" s="78"/>
      <c r="HLJ205" s="78"/>
      <c r="HLK205" s="78"/>
      <c r="HLL205" s="78"/>
      <c r="HLM205" s="78"/>
      <c r="HLN205" s="78"/>
      <c r="HLO205" s="78"/>
      <c r="HLP205" s="78"/>
      <c r="HLQ205" s="78"/>
      <c r="HLR205" s="78"/>
      <c r="HLS205" s="78"/>
      <c r="HLT205" s="78"/>
      <c r="HLU205" s="78"/>
      <c r="HLV205" s="78"/>
      <c r="HLW205" s="78"/>
      <c r="HLX205" s="78"/>
      <c r="HLY205" s="78"/>
      <c r="HLZ205" s="78"/>
      <c r="HMA205" s="78"/>
      <c r="HMB205" s="78"/>
      <c r="HMC205" s="78"/>
      <c r="HMD205" s="78"/>
      <c r="HME205" s="78"/>
      <c r="HMF205" s="78"/>
      <c r="HMG205" s="78"/>
      <c r="HMH205" s="78"/>
      <c r="HMI205" s="78"/>
      <c r="HMJ205" s="78"/>
      <c r="HMK205" s="78"/>
      <c r="HML205" s="78"/>
      <c r="HMM205" s="78"/>
      <c r="HMN205" s="78"/>
      <c r="HMO205" s="78"/>
      <c r="HMP205" s="78"/>
      <c r="HMQ205" s="78"/>
      <c r="HMR205" s="78"/>
      <c r="HMS205" s="78"/>
      <c r="HMT205" s="78"/>
      <c r="HMU205" s="78"/>
      <c r="HMV205" s="78"/>
      <c r="HMW205" s="78"/>
      <c r="HMX205" s="78"/>
      <c r="HMY205" s="78"/>
      <c r="HMZ205" s="78"/>
      <c r="HNA205" s="78"/>
      <c r="HNB205" s="78"/>
      <c r="HNC205" s="78"/>
      <c r="HND205" s="78"/>
      <c r="HNE205" s="78"/>
      <c r="HNF205" s="78"/>
      <c r="HNG205" s="78"/>
      <c r="HNH205" s="78"/>
      <c r="HNI205" s="78"/>
      <c r="HNJ205" s="78"/>
      <c r="HNK205" s="78"/>
      <c r="HNL205" s="78"/>
      <c r="HNM205" s="78"/>
      <c r="HNN205" s="78"/>
      <c r="HNO205" s="78"/>
      <c r="HNP205" s="78"/>
      <c r="HNQ205" s="78"/>
      <c r="HNR205" s="78"/>
      <c r="HNS205" s="78"/>
      <c r="HNT205" s="78"/>
      <c r="HNU205" s="78"/>
      <c r="HNV205" s="78"/>
      <c r="HNW205" s="78"/>
      <c r="HNX205" s="78"/>
      <c r="HNY205" s="78"/>
      <c r="HNZ205" s="78"/>
      <c r="HOA205" s="78"/>
      <c r="HOB205" s="78"/>
      <c r="HOC205" s="78"/>
      <c r="HOD205" s="78"/>
      <c r="HOE205" s="78"/>
      <c r="HOF205" s="78"/>
      <c r="HOG205" s="78"/>
      <c r="HOH205" s="78"/>
      <c r="HOI205" s="78"/>
      <c r="HOJ205" s="78"/>
      <c r="HOK205" s="78"/>
      <c r="HOL205" s="78"/>
      <c r="HOM205" s="78"/>
      <c r="HON205" s="78"/>
      <c r="HOO205" s="78"/>
      <c r="HOP205" s="78"/>
      <c r="HOQ205" s="78"/>
      <c r="HOR205" s="78"/>
      <c r="HOS205" s="78"/>
      <c r="HOT205" s="78"/>
      <c r="HOU205" s="78"/>
      <c r="HOV205" s="78"/>
      <c r="HOW205" s="78"/>
      <c r="HOX205" s="78"/>
      <c r="HOY205" s="78"/>
      <c r="HOZ205" s="78"/>
      <c r="HPA205" s="78"/>
      <c r="HPB205" s="78"/>
      <c r="HPC205" s="78"/>
      <c r="HPD205" s="78"/>
      <c r="HPE205" s="78"/>
      <c r="HPF205" s="78"/>
      <c r="HPG205" s="78"/>
      <c r="HPH205" s="78"/>
      <c r="HPI205" s="78"/>
      <c r="HPJ205" s="78"/>
      <c r="HPK205" s="78"/>
      <c r="HPL205" s="78"/>
      <c r="HPM205" s="78"/>
      <c r="HPN205" s="78"/>
      <c r="HPO205" s="78"/>
      <c r="HPP205" s="78"/>
      <c r="HPQ205" s="78"/>
      <c r="HPR205" s="78"/>
      <c r="HPS205" s="78"/>
      <c r="HPT205" s="78"/>
      <c r="HPU205" s="78"/>
      <c r="HPV205" s="78"/>
      <c r="HPW205" s="78"/>
      <c r="HPX205" s="78"/>
      <c r="HPY205" s="78"/>
      <c r="HPZ205" s="78"/>
      <c r="HQA205" s="78"/>
      <c r="HQB205" s="78"/>
      <c r="HQC205" s="78"/>
      <c r="HQD205" s="78"/>
      <c r="HQE205" s="78"/>
      <c r="HQF205" s="78"/>
      <c r="HQG205" s="78"/>
      <c r="HQH205" s="78"/>
      <c r="HQI205" s="78"/>
      <c r="HQJ205" s="78"/>
      <c r="HQK205" s="78"/>
      <c r="HQL205" s="78"/>
      <c r="HQM205" s="78"/>
      <c r="HQN205" s="78"/>
      <c r="HQO205" s="78"/>
      <c r="HQP205" s="78"/>
      <c r="HQQ205" s="78"/>
      <c r="HQR205" s="78"/>
      <c r="HQS205" s="78"/>
      <c r="HQT205" s="78"/>
      <c r="HQU205" s="78"/>
      <c r="HQV205" s="78"/>
      <c r="HQW205" s="78"/>
      <c r="HQX205" s="78"/>
      <c r="HQY205" s="78"/>
      <c r="HQZ205" s="78"/>
      <c r="HRA205" s="78"/>
      <c r="HRB205" s="78"/>
      <c r="HRC205" s="78"/>
      <c r="HRD205" s="78"/>
      <c r="HRE205" s="78"/>
      <c r="HRF205" s="78"/>
      <c r="HRG205" s="78"/>
      <c r="HRH205" s="78"/>
      <c r="HRI205" s="78"/>
      <c r="HRJ205" s="78"/>
      <c r="HRK205" s="78"/>
      <c r="HRL205" s="78"/>
      <c r="HRM205" s="78"/>
      <c r="HRN205" s="78"/>
      <c r="HRO205" s="78"/>
      <c r="HRP205" s="78"/>
      <c r="HRQ205" s="78"/>
      <c r="HRR205" s="78"/>
      <c r="HRS205" s="78"/>
      <c r="HRT205" s="78"/>
      <c r="HRU205" s="78"/>
      <c r="HRV205" s="78"/>
      <c r="HRW205" s="78"/>
      <c r="HRX205" s="78"/>
      <c r="HRY205" s="78"/>
      <c r="HRZ205" s="78"/>
      <c r="HSA205" s="78"/>
      <c r="HSB205" s="78"/>
      <c r="HSC205" s="78"/>
      <c r="HSD205" s="78"/>
      <c r="HSE205" s="78"/>
      <c r="HSF205" s="78"/>
      <c r="HSG205" s="78"/>
      <c r="HSH205" s="78"/>
      <c r="HSI205" s="78"/>
      <c r="HSJ205" s="78"/>
      <c r="HSK205" s="78"/>
      <c r="HSL205" s="78"/>
      <c r="HSM205" s="78"/>
      <c r="HSN205" s="78"/>
      <c r="HSO205" s="78"/>
      <c r="HSP205" s="78"/>
      <c r="HSQ205" s="78"/>
      <c r="HSR205" s="78"/>
      <c r="HSS205" s="78"/>
      <c r="HST205" s="78"/>
      <c r="HSU205" s="78"/>
      <c r="HSV205" s="78"/>
      <c r="HSW205" s="78"/>
      <c r="HSX205" s="78"/>
      <c r="HSY205" s="78"/>
      <c r="HSZ205" s="78"/>
      <c r="HTA205" s="78"/>
      <c r="HTB205" s="78"/>
      <c r="HTC205" s="78"/>
      <c r="HTD205" s="78"/>
      <c r="HTE205" s="78"/>
      <c r="HTF205" s="78"/>
      <c r="HTG205" s="78"/>
      <c r="HTH205" s="78"/>
      <c r="HTI205" s="78"/>
      <c r="HTJ205" s="78"/>
      <c r="HTK205" s="78"/>
      <c r="HTL205" s="78"/>
      <c r="HTM205" s="78"/>
      <c r="HTN205" s="78"/>
      <c r="HTO205" s="78"/>
      <c r="HTP205" s="78"/>
      <c r="HTQ205" s="78"/>
      <c r="HTR205" s="78"/>
      <c r="HTS205" s="78"/>
      <c r="HTT205" s="78"/>
      <c r="HTU205" s="78"/>
      <c r="HTV205" s="78"/>
      <c r="HTW205" s="78"/>
      <c r="HTX205" s="78"/>
      <c r="HTY205" s="78"/>
      <c r="HTZ205" s="78"/>
      <c r="HUA205" s="78"/>
      <c r="HUB205" s="78"/>
      <c r="HUC205" s="78"/>
      <c r="HUD205" s="78"/>
      <c r="HUE205" s="78"/>
      <c r="HUF205" s="78"/>
      <c r="HUG205" s="78"/>
      <c r="HUH205" s="78"/>
      <c r="HUI205" s="78"/>
      <c r="HUJ205" s="78"/>
      <c r="HUK205" s="78"/>
      <c r="HUL205" s="78"/>
      <c r="HUM205" s="78"/>
      <c r="HUN205" s="78"/>
      <c r="HUO205" s="78"/>
      <c r="HUP205" s="78"/>
      <c r="HUQ205" s="78"/>
      <c r="HUR205" s="78"/>
      <c r="HUS205" s="78"/>
      <c r="HUT205" s="78"/>
      <c r="HUU205" s="78"/>
      <c r="HUV205" s="78"/>
      <c r="HUW205" s="78"/>
      <c r="HUX205" s="78"/>
      <c r="HUY205" s="78"/>
      <c r="HUZ205" s="78"/>
      <c r="HVA205" s="78"/>
      <c r="HVB205" s="78"/>
      <c r="HVC205" s="78"/>
      <c r="HVD205" s="78"/>
      <c r="HVE205" s="78"/>
      <c r="HVF205" s="78"/>
      <c r="HVG205" s="78"/>
      <c r="HVH205" s="78"/>
      <c r="HVI205" s="78"/>
      <c r="HVJ205" s="78"/>
      <c r="HVK205" s="78"/>
      <c r="HVL205" s="78"/>
      <c r="HVM205" s="78"/>
      <c r="HVN205" s="78"/>
      <c r="HVO205" s="78"/>
      <c r="HVP205" s="78"/>
      <c r="HVQ205" s="78"/>
      <c r="HVR205" s="78"/>
      <c r="HVS205" s="78"/>
      <c r="HVT205" s="78"/>
      <c r="HVU205" s="78"/>
      <c r="HVV205" s="78"/>
      <c r="HVW205" s="78"/>
      <c r="HVX205" s="78"/>
      <c r="HVY205" s="78"/>
      <c r="HVZ205" s="78"/>
      <c r="HWA205" s="78"/>
      <c r="HWB205" s="78"/>
      <c r="HWC205" s="78"/>
      <c r="HWD205" s="78"/>
      <c r="HWE205" s="78"/>
      <c r="HWF205" s="78"/>
      <c r="HWG205" s="78"/>
      <c r="HWH205" s="78"/>
      <c r="HWI205" s="78"/>
      <c r="HWJ205" s="78"/>
      <c r="HWK205" s="78"/>
      <c r="HWL205" s="78"/>
      <c r="HWM205" s="78"/>
      <c r="HWN205" s="78"/>
      <c r="HWO205" s="78"/>
      <c r="HWP205" s="78"/>
      <c r="HWQ205" s="78"/>
      <c r="HWR205" s="78"/>
      <c r="HWS205" s="78"/>
      <c r="HWT205" s="78"/>
      <c r="HWU205" s="78"/>
      <c r="HWV205" s="78"/>
      <c r="HWW205" s="78"/>
      <c r="HWX205" s="78"/>
      <c r="HWY205" s="78"/>
      <c r="HWZ205" s="78"/>
      <c r="HXA205" s="78"/>
      <c r="HXB205" s="78"/>
      <c r="HXC205" s="78"/>
      <c r="HXD205" s="78"/>
      <c r="HXE205" s="78"/>
      <c r="HXF205" s="78"/>
      <c r="HXG205" s="78"/>
      <c r="HXH205" s="78"/>
      <c r="HXI205" s="78"/>
      <c r="HXJ205" s="78"/>
      <c r="HXK205" s="78"/>
      <c r="HXL205" s="78"/>
      <c r="HXM205" s="78"/>
      <c r="HXN205" s="78"/>
      <c r="HXO205" s="78"/>
      <c r="HXP205" s="78"/>
      <c r="HXQ205" s="78"/>
      <c r="HXR205" s="78"/>
      <c r="HXS205" s="78"/>
      <c r="HXT205" s="78"/>
      <c r="HXU205" s="78"/>
      <c r="HXV205" s="78"/>
      <c r="HXW205" s="78"/>
      <c r="HXX205" s="78"/>
      <c r="HXY205" s="78"/>
      <c r="HXZ205" s="78"/>
      <c r="HYA205" s="78"/>
      <c r="HYB205" s="78"/>
      <c r="HYC205" s="78"/>
      <c r="HYD205" s="78"/>
      <c r="HYE205" s="78"/>
      <c r="HYF205" s="78"/>
      <c r="HYG205" s="78"/>
      <c r="HYH205" s="78"/>
      <c r="HYI205" s="78"/>
      <c r="HYJ205" s="78"/>
      <c r="HYK205" s="78"/>
      <c r="HYL205" s="78"/>
      <c r="HYM205" s="78"/>
      <c r="HYN205" s="78"/>
      <c r="HYO205" s="78"/>
      <c r="HYP205" s="78"/>
      <c r="HYQ205" s="78"/>
      <c r="HYR205" s="78"/>
      <c r="HYS205" s="78"/>
      <c r="HYT205" s="78"/>
      <c r="HYU205" s="78"/>
      <c r="HYV205" s="78"/>
      <c r="HYW205" s="78"/>
      <c r="HYX205" s="78"/>
      <c r="HYY205" s="78"/>
      <c r="HYZ205" s="78"/>
      <c r="HZA205" s="78"/>
      <c r="HZB205" s="78"/>
      <c r="HZC205" s="78"/>
      <c r="HZD205" s="78"/>
      <c r="HZE205" s="78"/>
      <c r="HZF205" s="78"/>
      <c r="HZG205" s="78"/>
      <c r="HZH205" s="78"/>
      <c r="HZI205" s="78"/>
      <c r="HZJ205" s="78"/>
      <c r="HZK205" s="78"/>
      <c r="HZL205" s="78"/>
      <c r="HZM205" s="78"/>
      <c r="HZN205" s="78"/>
      <c r="HZO205" s="78"/>
      <c r="HZP205" s="78"/>
      <c r="HZQ205" s="78"/>
      <c r="HZR205" s="78"/>
      <c r="HZS205" s="78"/>
      <c r="HZT205" s="78"/>
      <c r="HZU205" s="78"/>
      <c r="HZV205" s="78"/>
      <c r="HZW205" s="78"/>
      <c r="HZX205" s="78"/>
      <c r="HZY205" s="78"/>
      <c r="HZZ205" s="78"/>
      <c r="IAA205" s="78"/>
      <c r="IAB205" s="78"/>
      <c r="IAC205" s="78"/>
      <c r="IAD205" s="78"/>
      <c r="IAE205" s="78"/>
      <c r="IAF205" s="78"/>
      <c r="IAG205" s="78"/>
      <c r="IAH205" s="78"/>
      <c r="IAI205" s="78"/>
      <c r="IAJ205" s="78"/>
      <c r="IAK205" s="78"/>
      <c r="IAL205" s="78"/>
      <c r="IAM205" s="78"/>
      <c r="IAN205" s="78"/>
      <c r="IAO205" s="78"/>
      <c r="IAP205" s="78"/>
      <c r="IAQ205" s="78"/>
      <c r="IAR205" s="78"/>
      <c r="IAS205" s="78"/>
      <c r="IAT205" s="78"/>
      <c r="IAU205" s="78"/>
      <c r="IAV205" s="78"/>
      <c r="IAW205" s="78"/>
      <c r="IAX205" s="78"/>
      <c r="IAY205" s="78"/>
      <c r="IAZ205" s="78"/>
      <c r="IBA205" s="78"/>
      <c r="IBB205" s="78"/>
      <c r="IBC205" s="78"/>
      <c r="IBD205" s="78"/>
      <c r="IBE205" s="78"/>
      <c r="IBF205" s="78"/>
      <c r="IBG205" s="78"/>
      <c r="IBH205" s="78"/>
      <c r="IBI205" s="78"/>
      <c r="IBJ205" s="78"/>
      <c r="IBK205" s="78"/>
      <c r="IBL205" s="78"/>
      <c r="IBM205" s="78"/>
      <c r="IBN205" s="78"/>
      <c r="IBO205" s="78"/>
      <c r="IBP205" s="78"/>
      <c r="IBQ205" s="78"/>
      <c r="IBR205" s="78"/>
      <c r="IBS205" s="78"/>
      <c r="IBT205" s="78"/>
      <c r="IBU205" s="78"/>
      <c r="IBV205" s="78"/>
      <c r="IBW205" s="78"/>
      <c r="IBX205" s="78"/>
      <c r="IBY205" s="78"/>
      <c r="IBZ205" s="78"/>
      <c r="ICA205" s="78"/>
      <c r="ICB205" s="78"/>
      <c r="ICC205" s="78"/>
      <c r="ICD205" s="78"/>
      <c r="ICE205" s="78"/>
      <c r="ICF205" s="78"/>
      <c r="ICG205" s="78"/>
      <c r="ICH205" s="78"/>
      <c r="ICI205" s="78"/>
      <c r="ICJ205" s="78"/>
      <c r="ICK205" s="78"/>
      <c r="ICL205" s="78"/>
      <c r="ICM205" s="78"/>
      <c r="ICN205" s="78"/>
      <c r="ICO205" s="78"/>
      <c r="ICP205" s="78"/>
      <c r="ICQ205" s="78"/>
      <c r="ICR205" s="78"/>
      <c r="ICS205" s="78"/>
      <c r="ICT205" s="78"/>
      <c r="ICU205" s="78"/>
      <c r="ICV205" s="78"/>
      <c r="ICW205" s="78"/>
      <c r="ICX205" s="78"/>
      <c r="ICY205" s="78"/>
      <c r="ICZ205" s="78"/>
      <c r="IDA205" s="78"/>
      <c r="IDB205" s="78"/>
      <c r="IDC205" s="78"/>
      <c r="IDD205" s="78"/>
      <c r="IDE205" s="78"/>
      <c r="IDF205" s="78"/>
      <c r="IDG205" s="78"/>
      <c r="IDH205" s="78"/>
      <c r="IDI205" s="78"/>
      <c r="IDJ205" s="78"/>
      <c r="IDK205" s="78"/>
      <c r="IDL205" s="78"/>
      <c r="IDM205" s="78"/>
      <c r="IDN205" s="78"/>
      <c r="IDO205" s="78"/>
      <c r="IDP205" s="78"/>
      <c r="IDQ205" s="78"/>
      <c r="IDR205" s="78"/>
      <c r="IDS205" s="78"/>
      <c r="IDT205" s="78"/>
      <c r="IDU205" s="78"/>
      <c r="IDV205" s="78"/>
      <c r="IDW205" s="78"/>
      <c r="IDX205" s="78"/>
      <c r="IDY205" s="78"/>
      <c r="IDZ205" s="78"/>
      <c r="IEA205" s="78"/>
      <c r="IEB205" s="78"/>
      <c r="IEC205" s="78"/>
      <c r="IED205" s="78"/>
      <c r="IEE205" s="78"/>
      <c r="IEF205" s="78"/>
      <c r="IEG205" s="78"/>
      <c r="IEH205" s="78"/>
      <c r="IEI205" s="78"/>
      <c r="IEJ205" s="78"/>
      <c r="IEK205" s="78"/>
      <c r="IEL205" s="78"/>
      <c r="IEM205" s="78"/>
      <c r="IEN205" s="78"/>
      <c r="IEO205" s="78"/>
      <c r="IEP205" s="78"/>
      <c r="IEQ205" s="78"/>
      <c r="IER205" s="78"/>
      <c r="IES205" s="78"/>
      <c r="IET205" s="78"/>
      <c r="IEU205" s="78"/>
      <c r="IEV205" s="78"/>
      <c r="IEW205" s="78"/>
      <c r="IEX205" s="78"/>
      <c r="IEY205" s="78"/>
      <c r="IEZ205" s="78"/>
      <c r="IFA205" s="78"/>
      <c r="IFB205" s="78"/>
      <c r="IFC205" s="78"/>
      <c r="IFD205" s="78"/>
      <c r="IFE205" s="78"/>
      <c r="IFF205" s="78"/>
      <c r="IFG205" s="78"/>
      <c r="IFH205" s="78"/>
      <c r="IFI205" s="78"/>
      <c r="IFJ205" s="78"/>
      <c r="IFK205" s="78"/>
      <c r="IFL205" s="78"/>
      <c r="IFM205" s="78"/>
      <c r="IFN205" s="78"/>
      <c r="IFO205" s="78"/>
      <c r="IFP205" s="78"/>
      <c r="IFQ205" s="78"/>
      <c r="IFR205" s="78"/>
      <c r="IFS205" s="78"/>
      <c r="IFT205" s="78"/>
      <c r="IFU205" s="78"/>
      <c r="IFV205" s="78"/>
      <c r="IFW205" s="78"/>
      <c r="IFX205" s="78"/>
      <c r="IFY205" s="78"/>
      <c r="IFZ205" s="78"/>
      <c r="IGA205" s="78"/>
      <c r="IGB205" s="78"/>
      <c r="IGC205" s="78"/>
      <c r="IGD205" s="78"/>
      <c r="IGE205" s="78"/>
      <c r="IGF205" s="78"/>
      <c r="IGG205" s="78"/>
      <c r="IGH205" s="78"/>
      <c r="IGI205" s="78"/>
      <c r="IGJ205" s="78"/>
      <c r="IGK205" s="78"/>
      <c r="IGL205" s="78"/>
      <c r="IGM205" s="78"/>
      <c r="IGN205" s="78"/>
      <c r="IGO205" s="78"/>
      <c r="IGP205" s="78"/>
      <c r="IGQ205" s="78"/>
      <c r="IGR205" s="78"/>
      <c r="IGS205" s="78"/>
      <c r="IGT205" s="78"/>
      <c r="IGU205" s="78"/>
      <c r="IGV205" s="78"/>
      <c r="IGW205" s="78"/>
      <c r="IGX205" s="78"/>
      <c r="IGY205" s="78"/>
      <c r="IGZ205" s="78"/>
      <c r="IHA205" s="78"/>
      <c r="IHB205" s="78"/>
      <c r="IHC205" s="78"/>
      <c r="IHD205" s="78"/>
      <c r="IHE205" s="78"/>
      <c r="IHF205" s="78"/>
      <c r="IHG205" s="78"/>
      <c r="IHH205" s="78"/>
      <c r="IHI205" s="78"/>
      <c r="IHJ205" s="78"/>
      <c r="IHK205" s="78"/>
      <c r="IHL205" s="78"/>
      <c r="IHM205" s="78"/>
      <c r="IHN205" s="78"/>
      <c r="IHO205" s="78"/>
      <c r="IHP205" s="78"/>
      <c r="IHQ205" s="78"/>
      <c r="IHR205" s="78"/>
      <c r="IHS205" s="78"/>
      <c r="IHT205" s="78"/>
      <c r="IHU205" s="78"/>
      <c r="IHV205" s="78"/>
      <c r="IHW205" s="78"/>
      <c r="IHX205" s="78"/>
      <c r="IHY205" s="78"/>
      <c r="IHZ205" s="78"/>
      <c r="IIA205" s="78"/>
      <c r="IIB205" s="78"/>
      <c r="IIC205" s="78"/>
      <c r="IID205" s="78"/>
      <c r="IIE205" s="78"/>
      <c r="IIF205" s="78"/>
      <c r="IIG205" s="78"/>
      <c r="IIH205" s="78"/>
      <c r="III205" s="78"/>
      <c r="IIJ205" s="78"/>
      <c r="IIK205" s="78"/>
      <c r="IIL205" s="78"/>
      <c r="IIM205" s="78"/>
      <c r="IIN205" s="78"/>
      <c r="IIO205" s="78"/>
      <c r="IIP205" s="78"/>
      <c r="IIQ205" s="78"/>
      <c r="IIR205" s="78"/>
      <c r="IIS205" s="78"/>
      <c r="IIT205" s="78"/>
      <c r="IIU205" s="78"/>
      <c r="IIV205" s="78"/>
      <c r="IIW205" s="78"/>
      <c r="IIX205" s="78"/>
      <c r="IIY205" s="78"/>
      <c r="IIZ205" s="78"/>
      <c r="IJA205" s="78"/>
      <c r="IJB205" s="78"/>
      <c r="IJC205" s="78"/>
      <c r="IJD205" s="78"/>
      <c r="IJE205" s="78"/>
      <c r="IJF205" s="78"/>
      <c r="IJG205" s="78"/>
      <c r="IJH205" s="78"/>
      <c r="IJI205" s="78"/>
      <c r="IJJ205" s="78"/>
      <c r="IJK205" s="78"/>
      <c r="IJL205" s="78"/>
      <c r="IJM205" s="78"/>
      <c r="IJN205" s="78"/>
      <c r="IJO205" s="78"/>
      <c r="IJP205" s="78"/>
      <c r="IJQ205" s="78"/>
      <c r="IJR205" s="78"/>
      <c r="IJS205" s="78"/>
      <c r="IJT205" s="78"/>
      <c r="IJU205" s="78"/>
      <c r="IJV205" s="78"/>
      <c r="IJW205" s="78"/>
      <c r="IJX205" s="78"/>
      <c r="IJY205" s="78"/>
      <c r="IJZ205" s="78"/>
      <c r="IKA205" s="78"/>
      <c r="IKB205" s="78"/>
      <c r="IKC205" s="78"/>
      <c r="IKD205" s="78"/>
      <c r="IKE205" s="78"/>
      <c r="IKF205" s="78"/>
      <c r="IKG205" s="78"/>
      <c r="IKH205" s="78"/>
      <c r="IKI205" s="78"/>
      <c r="IKJ205" s="78"/>
      <c r="IKK205" s="78"/>
      <c r="IKL205" s="78"/>
      <c r="IKM205" s="78"/>
      <c r="IKN205" s="78"/>
      <c r="IKO205" s="78"/>
      <c r="IKP205" s="78"/>
      <c r="IKQ205" s="78"/>
      <c r="IKR205" s="78"/>
      <c r="IKS205" s="78"/>
      <c r="IKT205" s="78"/>
      <c r="IKU205" s="78"/>
      <c r="IKV205" s="78"/>
      <c r="IKW205" s="78"/>
      <c r="IKX205" s="78"/>
      <c r="IKY205" s="78"/>
      <c r="IKZ205" s="78"/>
      <c r="ILA205" s="78"/>
      <c r="ILB205" s="78"/>
      <c r="ILC205" s="78"/>
      <c r="ILD205" s="78"/>
      <c r="ILE205" s="78"/>
      <c r="ILF205" s="78"/>
      <c r="ILG205" s="78"/>
      <c r="ILH205" s="78"/>
      <c r="ILI205" s="78"/>
      <c r="ILJ205" s="78"/>
      <c r="ILK205" s="78"/>
      <c r="ILL205" s="78"/>
      <c r="ILM205" s="78"/>
      <c r="ILN205" s="78"/>
      <c r="ILO205" s="78"/>
      <c r="ILP205" s="78"/>
      <c r="ILQ205" s="78"/>
      <c r="ILR205" s="78"/>
      <c r="ILS205" s="78"/>
      <c r="ILT205" s="78"/>
      <c r="ILU205" s="78"/>
      <c r="ILV205" s="78"/>
      <c r="ILW205" s="78"/>
      <c r="ILX205" s="78"/>
      <c r="ILY205" s="78"/>
      <c r="ILZ205" s="78"/>
      <c r="IMA205" s="78"/>
      <c r="IMB205" s="78"/>
      <c r="IMC205" s="78"/>
      <c r="IMD205" s="78"/>
      <c r="IME205" s="78"/>
      <c r="IMF205" s="78"/>
      <c r="IMG205" s="78"/>
      <c r="IMH205" s="78"/>
      <c r="IMI205" s="78"/>
      <c r="IMJ205" s="78"/>
      <c r="IMK205" s="78"/>
      <c r="IML205" s="78"/>
      <c r="IMM205" s="78"/>
      <c r="IMN205" s="78"/>
      <c r="IMO205" s="78"/>
      <c r="IMP205" s="78"/>
      <c r="IMQ205" s="78"/>
      <c r="IMR205" s="78"/>
      <c r="IMS205" s="78"/>
      <c r="IMT205" s="78"/>
      <c r="IMU205" s="78"/>
      <c r="IMV205" s="78"/>
      <c r="IMW205" s="78"/>
      <c r="IMX205" s="78"/>
      <c r="IMY205" s="78"/>
      <c r="IMZ205" s="78"/>
      <c r="INA205" s="78"/>
      <c r="INB205" s="78"/>
      <c r="INC205" s="78"/>
      <c r="IND205" s="78"/>
      <c r="INE205" s="78"/>
      <c r="INF205" s="78"/>
      <c r="ING205" s="78"/>
      <c r="INH205" s="78"/>
      <c r="INI205" s="78"/>
      <c r="INJ205" s="78"/>
      <c r="INK205" s="78"/>
      <c r="INL205" s="78"/>
      <c r="INM205" s="78"/>
      <c r="INN205" s="78"/>
      <c r="INO205" s="78"/>
      <c r="INP205" s="78"/>
      <c r="INQ205" s="78"/>
      <c r="INR205" s="78"/>
      <c r="INS205" s="78"/>
      <c r="INT205" s="78"/>
      <c r="INU205" s="78"/>
      <c r="INV205" s="78"/>
      <c r="INW205" s="78"/>
      <c r="INX205" s="78"/>
      <c r="INY205" s="78"/>
      <c r="INZ205" s="78"/>
      <c r="IOA205" s="78"/>
      <c r="IOB205" s="78"/>
      <c r="IOC205" s="78"/>
      <c r="IOD205" s="78"/>
      <c r="IOE205" s="78"/>
      <c r="IOF205" s="78"/>
      <c r="IOG205" s="78"/>
      <c r="IOH205" s="78"/>
      <c r="IOI205" s="78"/>
      <c r="IOJ205" s="78"/>
      <c r="IOK205" s="78"/>
      <c r="IOL205" s="78"/>
      <c r="IOM205" s="78"/>
      <c r="ION205" s="78"/>
      <c r="IOO205" s="78"/>
      <c r="IOP205" s="78"/>
      <c r="IOQ205" s="78"/>
      <c r="IOR205" s="78"/>
      <c r="IOS205" s="78"/>
      <c r="IOT205" s="78"/>
      <c r="IOU205" s="78"/>
      <c r="IOV205" s="78"/>
      <c r="IOW205" s="78"/>
      <c r="IOX205" s="78"/>
      <c r="IOY205" s="78"/>
      <c r="IOZ205" s="78"/>
      <c r="IPA205" s="78"/>
      <c r="IPB205" s="78"/>
      <c r="IPC205" s="78"/>
      <c r="IPD205" s="78"/>
      <c r="IPE205" s="78"/>
      <c r="IPF205" s="78"/>
      <c r="IPG205" s="78"/>
      <c r="IPH205" s="78"/>
      <c r="IPI205" s="78"/>
      <c r="IPJ205" s="78"/>
      <c r="IPK205" s="78"/>
      <c r="IPL205" s="78"/>
      <c r="IPM205" s="78"/>
      <c r="IPN205" s="78"/>
      <c r="IPO205" s="78"/>
      <c r="IPP205" s="78"/>
      <c r="IPQ205" s="78"/>
      <c r="IPR205" s="78"/>
      <c r="IPS205" s="78"/>
      <c r="IPT205" s="78"/>
      <c r="IPU205" s="78"/>
      <c r="IPV205" s="78"/>
      <c r="IPW205" s="78"/>
      <c r="IPX205" s="78"/>
      <c r="IPY205" s="78"/>
      <c r="IPZ205" s="78"/>
      <c r="IQA205" s="78"/>
      <c r="IQB205" s="78"/>
      <c r="IQC205" s="78"/>
      <c r="IQD205" s="78"/>
      <c r="IQE205" s="78"/>
      <c r="IQF205" s="78"/>
      <c r="IQG205" s="78"/>
      <c r="IQH205" s="78"/>
      <c r="IQI205" s="78"/>
      <c r="IQJ205" s="78"/>
      <c r="IQK205" s="78"/>
      <c r="IQL205" s="78"/>
      <c r="IQM205" s="78"/>
      <c r="IQN205" s="78"/>
      <c r="IQO205" s="78"/>
      <c r="IQP205" s="78"/>
      <c r="IQQ205" s="78"/>
      <c r="IQR205" s="78"/>
      <c r="IQS205" s="78"/>
      <c r="IQT205" s="78"/>
      <c r="IQU205" s="78"/>
      <c r="IQV205" s="78"/>
      <c r="IQW205" s="78"/>
      <c r="IQX205" s="78"/>
      <c r="IQY205" s="78"/>
      <c r="IQZ205" s="78"/>
      <c r="IRA205" s="78"/>
      <c r="IRB205" s="78"/>
      <c r="IRC205" s="78"/>
      <c r="IRD205" s="78"/>
      <c r="IRE205" s="78"/>
      <c r="IRF205" s="78"/>
      <c r="IRG205" s="78"/>
      <c r="IRH205" s="78"/>
      <c r="IRI205" s="78"/>
      <c r="IRJ205" s="78"/>
      <c r="IRK205" s="78"/>
      <c r="IRL205" s="78"/>
      <c r="IRM205" s="78"/>
      <c r="IRN205" s="78"/>
      <c r="IRO205" s="78"/>
      <c r="IRP205" s="78"/>
      <c r="IRQ205" s="78"/>
      <c r="IRR205" s="78"/>
      <c r="IRS205" s="78"/>
      <c r="IRT205" s="78"/>
      <c r="IRU205" s="78"/>
      <c r="IRV205" s="78"/>
      <c r="IRW205" s="78"/>
      <c r="IRX205" s="78"/>
      <c r="IRY205" s="78"/>
      <c r="IRZ205" s="78"/>
      <c r="ISA205" s="78"/>
      <c r="ISB205" s="78"/>
      <c r="ISC205" s="78"/>
      <c r="ISD205" s="78"/>
      <c r="ISE205" s="78"/>
      <c r="ISF205" s="78"/>
      <c r="ISG205" s="78"/>
      <c r="ISH205" s="78"/>
      <c r="ISI205" s="78"/>
      <c r="ISJ205" s="78"/>
      <c r="ISK205" s="78"/>
      <c r="ISL205" s="78"/>
      <c r="ISM205" s="78"/>
      <c r="ISN205" s="78"/>
      <c r="ISO205" s="78"/>
      <c r="ISP205" s="78"/>
      <c r="ISQ205" s="78"/>
      <c r="ISR205" s="78"/>
      <c r="ISS205" s="78"/>
      <c r="IST205" s="78"/>
      <c r="ISU205" s="78"/>
      <c r="ISV205" s="78"/>
      <c r="ISW205" s="78"/>
      <c r="ISX205" s="78"/>
      <c r="ISY205" s="78"/>
      <c r="ISZ205" s="78"/>
      <c r="ITA205" s="78"/>
      <c r="ITB205" s="78"/>
      <c r="ITC205" s="78"/>
      <c r="ITD205" s="78"/>
      <c r="ITE205" s="78"/>
      <c r="ITF205" s="78"/>
      <c r="ITG205" s="78"/>
      <c r="ITH205" s="78"/>
      <c r="ITI205" s="78"/>
      <c r="ITJ205" s="78"/>
      <c r="ITK205" s="78"/>
      <c r="ITL205" s="78"/>
      <c r="ITM205" s="78"/>
      <c r="ITN205" s="78"/>
      <c r="ITO205" s="78"/>
      <c r="ITP205" s="78"/>
      <c r="ITQ205" s="78"/>
      <c r="ITR205" s="78"/>
      <c r="ITS205" s="78"/>
      <c r="ITT205" s="78"/>
      <c r="ITU205" s="78"/>
      <c r="ITV205" s="78"/>
      <c r="ITW205" s="78"/>
      <c r="ITX205" s="78"/>
      <c r="ITY205" s="78"/>
      <c r="ITZ205" s="78"/>
      <c r="IUA205" s="78"/>
      <c r="IUB205" s="78"/>
      <c r="IUC205" s="78"/>
      <c r="IUD205" s="78"/>
      <c r="IUE205" s="78"/>
      <c r="IUF205" s="78"/>
      <c r="IUG205" s="78"/>
      <c r="IUH205" s="78"/>
      <c r="IUI205" s="78"/>
      <c r="IUJ205" s="78"/>
      <c r="IUK205" s="78"/>
      <c r="IUL205" s="78"/>
      <c r="IUM205" s="78"/>
      <c r="IUN205" s="78"/>
      <c r="IUO205" s="78"/>
      <c r="IUP205" s="78"/>
      <c r="IUQ205" s="78"/>
      <c r="IUR205" s="78"/>
      <c r="IUS205" s="78"/>
      <c r="IUT205" s="78"/>
      <c r="IUU205" s="78"/>
      <c r="IUV205" s="78"/>
      <c r="IUW205" s="78"/>
      <c r="IUX205" s="78"/>
      <c r="IUY205" s="78"/>
      <c r="IUZ205" s="78"/>
      <c r="IVA205" s="78"/>
      <c r="IVB205" s="78"/>
      <c r="IVC205" s="78"/>
      <c r="IVD205" s="78"/>
      <c r="IVE205" s="78"/>
      <c r="IVF205" s="78"/>
      <c r="IVG205" s="78"/>
      <c r="IVH205" s="78"/>
      <c r="IVI205" s="78"/>
      <c r="IVJ205" s="78"/>
      <c r="IVK205" s="78"/>
      <c r="IVL205" s="78"/>
      <c r="IVM205" s="78"/>
      <c r="IVN205" s="78"/>
      <c r="IVO205" s="78"/>
      <c r="IVP205" s="78"/>
      <c r="IVQ205" s="78"/>
      <c r="IVR205" s="78"/>
      <c r="IVS205" s="78"/>
      <c r="IVT205" s="78"/>
      <c r="IVU205" s="78"/>
      <c r="IVV205" s="78"/>
      <c r="IVW205" s="78"/>
      <c r="IVX205" s="78"/>
      <c r="IVY205" s="78"/>
      <c r="IVZ205" s="78"/>
      <c r="IWA205" s="78"/>
      <c r="IWB205" s="78"/>
      <c r="IWC205" s="78"/>
      <c r="IWD205" s="78"/>
      <c r="IWE205" s="78"/>
      <c r="IWF205" s="78"/>
      <c r="IWG205" s="78"/>
      <c r="IWH205" s="78"/>
      <c r="IWI205" s="78"/>
      <c r="IWJ205" s="78"/>
      <c r="IWK205" s="78"/>
      <c r="IWL205" s="78"/>
      <c r="IWM205" s="78"/>
      <c r="IWN205" s="78"/>
      <c r="IWO205" s="78"/>
      <c r="IWP205" s="78"/>
      <c r="IWQ205" s="78"/>
      <c r="IWR205" s="78"/>
      <c r="IWS205" s="78"/>
      <c r="IWT205" s="78"/>
      <c r="IWU205" s="78"/>
      <c r="IWV205" s="78"/>
      <c r="IWW205" s="78"/>
      <c r="IWX205" s="78"/>
      <c r="IWY205" s="78"/>
      <c r="IWZ205" s="78"/>
      <c r="IXA205" s="78"/>
      <c r="IXB205" s="78"/>
      <c r="IXC205" s="78"/>
      <c r="IXD205" s="78"/>
      <c r="IXE205" s="78"/>
      <c r="IXF205" s="78"/>
      <c r="IXG205" s="78"/>
      <c r="IXH205" s="78"/>
      <c r="IXI205" s="78"/>
      <c r="IXJ205" s="78"/>
      <c r="IXK205" s="78"/>
      <c r="IXL205" s="78"/>
      <c r="IXM205" s="78"/>
      <c r="IXN205" s="78"/>
      <c r="IXO205" s="78"/>
      <c r="IXP205" s="78"/>
      <c r="IXQ205" s="78"/>
      <c r="IXR205" s="78"/>
      <c r="IXS205" s="78"/>
      <c r="IXT205" s="78"/>
      <c r="IXU205" s="78"/>
      <c r="IXV205" s="78"/>
      <c r="IXW205" s="78"/>
      <c r="IXX205" s="78"/>
      <c r="IXY205" s="78"/>
      <c r="IXZ205" s="78"/>
      <c r="IYA205" s="78"/>
      <c r="IYB205" s="78"/>
      <c r="IYC205" s="78"/>
      <c r="IYD205" s="78"/>
      <c r="IYE205" s="78"/>
      <c r="IYF205" s="78"/>
      <c r="IYG205" s="78"/>
      <c r="IYH205" s="78"/>
      <c r="IYI205" s="78"/>
      <c r="IYJ205" s="78"/>
      <c r="IYK205" s="78"/>
      <c r="IYL205" s="78"/>
      <c r="IYM205" s="78"/>
      <c r="IYN205" s="78"/>
      <c r="IYO205" s="78"/>
      <c r="IYP205" s="78"/>
      <c r="IYQ205" s="78"/>
      <c r="IYR205" s="78"/>
      <c r="IYS205" s="78"/>
      <c r="IYT205" s="78"/>
      <c r="IYU205" s="78"/>
      <c r="IYV205" s="78"/>
      <c r="IYW205" s="78"/>
      <c r="IYX205" s="78"/>
      <c r="IYY205" s="78"/>
      <c r="IYZ205" s="78"/>
      <c r="IZA205" s="78"/>
      <c r="IZB205" s="78"/>
      <c r="IZC205" s="78"/>
      <c r="IZD205" s="78"/>
      <c r="IZE205" s="78"/>
      <c r="IZF205" s="78"/>
      <c r="IZG205" s="78"/>
      <c r="IZH205" s="78"/>
      <c r="IZI205" s="78"/>
      <c r="IZJ205" s="78"/>
      <c r="IZK205" s="78"/>
      <c r="IZL205" s="78"/>
      <c r="IZM205" s="78"/>
      <c r="IZN205" s="78"/>
      <c r="IZO205" s="78"/>
      <c r="IZP205" s="78"/>
      <c r="IZQ205" s="78"/>
      <c r="IZR205" s="78"/>
      <c r="IZS205" s="78"/>
      <c r="IZT205" s="78"/>
      <c r="IZU205" s="78"/>
      <c r="IZV205" s="78"/>
      <c r="IZW205" s="78"/>
      <c r="IZX205" s="78"/>
      <c r="IZY205" s="78"/>
      <c r="IZZ205" s="78"/>
      <c r="JAA205" s="78"/>
      <c r="JAB205" s="78"/>
      <c r="JAC205" s="78"/>
      <c r="JAD205" s="78"/>
      <c r="JAE205" s="78"/>
      <c r="JAF205" s="78"/>
      <c r="JAG205" s="78"/>
      <c r="JAH205" s="78"/>
      <c r="JAI205" s="78"/>
      <c r="JAJ205" s="78"/>
      <c r="JAK205" s="78"/>
      <c r="JAL205" s="78"/>
      <c r="JAM205" s="78"/>
      <c r="JAN205" s="78"/>
      <c r="JAO205" s="78"/>
      <c r="JAP205" s="78"/>
      <c r="JAQ205" s="78"/>
      <c r="JAR205" s="78"/>
      <c r="JAS205" s="78"/>
      <c r="JAT205" s="78"/>
      <c r="JAU205" s="78"/>
      <c r="JAV205" s="78"/>
      <c r="JAW205" s="78"/>
      <c r="JAX205" s="78"/>
      <c r="JAY205" s="78"/>
      <c r="JAZ205" s="78"/>
      <c r="JBA205" s="78"/>
      <c r="JBB205" s="78"/>
      <c r="JBC205" s="78"/>
      <c r="JBD205" s="78"/>
      <c r="JBE205" s="78"/>
      <c r="JBF205" s="78"/>
      <c r="JBG205" s="78"/>
      <c r="JBH205" s="78"/>
      <c r="JBI205" s="78"/>
      <c r="JBJ205" s="78"/>
      <c r="JBK205" s="78"/>
      <c r="JBL205" s="78"/>
      <c r="JBM205" s="78"/>
      <c r="JBN205" s="78"/>
      <c r="JBO205" s="78"/>
      <c r="JBP205" s="78"/>
      <c r="JBQ205" s="78"/>
      <c r="JBR205" s="78"/>
      <c r="JBS205" s="78"/>
      <c r="JBT205" s="78"/>
      <c r="JBU205" s="78"/>
      <c r="JBV205" s="78"/>
      <c r="JBW205" s="78"/>
      <c r="JBX205" s="78"/>
      <c r="JBY205" s="78"/>
      <c r="JBZ205" s="78"/>
      <c r="JCA205" s="78"/>
      <c r="JCB205" s="78"/>
      <c r="JCC205" s="78"/>
      <c r="JCD205" s="78"/>
      <c r="JCE205" s="78"/>
      <c r="JCF205" s="78"/>
      <c r="JCG205" s="78"/>
      <c r="JCH205" s="78"/>
      <c r="JCI205" s="78"/>
      <c r="JCJ205" s="78"/>
      <c r="JCK205" s="78"/>
      <c r="JCL205" s="78"/>
      <c r="JCM205" s="78"/>
      <c r="JCN205" s="78"/>
      <c r="JCO205" s="78"/>
      <c r="JCP205" s="78"/>
      <c r="JCQ205" s="78"/>
      <c r="JCR205" s="78"/>
      <c r="JCS205" s="78"/>
      <c r="JCT205" s="78"/>
      <c r="JCU205" s="78"/>
      <c r="JCV205" s="78"/>
      <c r="JCW205" s="78"/>
      <c r="JCX205" s="78"/>
      <c r="JCY205" s="78"/>
      <c r="JCZ205" s="78"/>
      <c r="JDA205" s="78"/>
      <c r="JDB205" s="78"/>
      <c r="JDC205" s="78"/>
      <c r="JDD205" s="78"/>
      <c r="JDE205" s="78"/>
      <c r="JDF205" s="78"/>
      <c r="JDG205" s="78"/>
      <c r="JDH205" s="78"/>
      <c r="JDI205" s="78"/>
      <c r="JDJ205" s="78"/>
      <c r="JDK205" s="78"/>
      <c r="JDL205" s="78"/>
      <c r="JDM205" s="78"/>
      <c r="JDN205" s="78"/>
      <c r="JDO205" s="78"/>
      <c r="JDP205" s="78"/>
      <c r="JDQ205" s="78"/>
      <c r="JDR205" s="78"/>
      <c r="JDS205" s="78"/>
      <c r="JDT205" s="78"/>
      <c r="JDU205" s="78"/>
      <c r="JDV205" s="78"/>
      <c r="JDW205" s="78"/>
      <c r="JDX205" s="78"/>
      <c r="JDY205" s="78"/>
      <c r="JDZ205" s="78"/>
      <c r="JEA205" s="78"/>
      <c r="JEB205" s="78"/>
      <c r="JEC205" s="78"/>
      <c r="JED205" s="78"/>
      <c r="JEE205" s="78"/>
      <c r="JEF205" s="78"/>
      <c r="JEG205" s="78"/>
      <c r="JEH205" s="78"/>
      <c r="JEI205" s="78"/>
      <c r="JEJ205" s="78"/>
      <c r="JEK205" s="78"/>
      <c r="JEL205" s="78"/>
      <c r="JEM205" s="78"/>
      <c r="JEN205" s="78"/>
      <c r="JEO205" s="78"/>
      <c r="JEP205" s="78"/>
      <c r="JEQ205" s="78"/>
      <c r="JER205" s="78"/>
      <c r="JES205" s="78"/>
      <c r="JET205" s="78"/>
      <c r="JEU205" s="78"/>
      <c r="JEV205" s="78"/>
      <c r="JEW205" s="78"/>
      <c r="JEX205" s="78"/>
      <c r="JEY205" s="78"/>
      <c r="JEZ205" s="78"/>
      <c r="JFA205" s="78"/>
      <c r="JFB205" s="78"/>
      <c r="JFC205" s="78"/>
      <c r="JFD205" s="78"/>
      <c r="JFE205" s="78"/>
      <c r="JFF205" s="78"/>
      <c r="JFG205" s="78"/>
      <c r="JFH205" s="78"/>
      <c r="JFI205" s="78"/>
      <c r="JFJ205" s="78"/>
      <c r="JFK205" s="78"/>
      <c r="JFL205" s="78"/>
      <c r="JFM205" s="78"/>
      <c r="JFN205" s="78"/>
      <c r="JFO205" s="78"/>
      <c r="JFP205" s="78"/>
      <c r="JFQ205" s="78"/>
      <c r="JFR205" s="78"/>
      <c r="JFS205" s="78"/>
      <c r="JFT205" s="78"/>
      <c r="JFU205" s="78"/>
      <c r="JFV205" s="78"/>
      <c r="JFW205" s="78"/>
      <c r="JFX205" s="78"/>
      <c r="JFY205" s="78"/>
      <c r="JFZ205" s="78"/>
      <c r="JGA205" s="78"/>
      <c r="JGB205" s="78"/>
      <c r="JGC205" s="78"/>
      <c r="JGD205" s="78"/>
      <c r="JGE205" s="78"/>
      <c r="JGF205" s="78"/>
      <c r="JGG205" s="78"/>
      <c r="JGH205" s="78"/>
      <c r="JGI205" s="78"/>
      <c r="JGJ205" s="78"/>
      <c r="JGK205" s="78"/>
      <c r="JGL205" s="78"/>
      <c r="JGM205" s="78"/>
      <c r="JGN205" s="78"/>
      <c r="JGO205" s="78"/>
      <c r="JGP205" s="78"/>
      <c r="JGQ205" s="78"/>
      <c r="JGR205" s="78"/>
      <c r="JGS205" s="78"/>
      <c r="JGT205" s="78"/>
      <c r="JGU205" s="78"/>
      <c r="JGV205" s="78"/>
      <c r="JGW205" s="78"/>
      <c r="JGX205" s="78"/>
      <c r="JGY205" s="78"/>
      <c r="JGZ205" s="78"/>
      <c r="JHA205" s="78"/>
      <c r="JHB205" s="78"/>
      <c r="JHC205" s="78"/>
      <c r="JHD205" s="78"/>
      <c r="JHE205" s="78"/>
      <c r="JHF205" s="78"/>
      <c r="JHG205" s="78"/>
      <c r="JHH205" s="78"/>
      <c r="JHI205" s="78"/>
      <c r="JHJ205" s="78"/>
      <c r="JHK205" s="78"/>
      <c r="JHL205" s="78"/>
      <c r="JHM205" s="78"/>
      <c r="JHN205" s="78"/>
      <c r="JHO205" s="78"/>
      <c r="JHP205" s="78"/>
      <c r="JHQ205" s="78"/>
      <c r="JHR205" s="78"/>
      <c r="JHS205" s="78"/>
      <c r="JHT205" s="78"/>
      <c r="JHU205" s="78"/>
      <c r="JHV205" s="78"/>
      <c r="JHW205" s="78"/>
      <c r="JHX205" s="78"/>
      <c r="JHY205" s="78"/>
      <c r="JHZ205" s="78"/>
      <c r="JIA205" s="78"/>
      <c r="JIB205" s="78"/>
      <c r="JIC205" s="78"/>
      <c r="JID205" s="78"/>
      <c r="JIE205" s="78"/>
      <c r="JIF205" s="78"/>
      <c r="JIG205" s="78"/>
      <c r="JIH205" s="78"/>
      <c r="JII205" s="78"/>
      <c r="JIJ205" s="78"/>
      <c r="JIK205" s="78"/>
      <c r="JIL205" s="78"/>
      <c r="JIM205" s="78"/>
      <c r="JIN205" s="78"/>
      <c r="JIO205" s="78"/>
      <c r="JIP205" s="78"/>
      <c r="JIQ205" s="78"/>
      <c r="JIR205" s="78"/>
      <c r="JIS205" s="78"/>
      <c r="JIT205" s="78"/>
      <c r="JIU205" s="78"/>
      <c r="JIV205" s="78"/>
      <c r="JIW205" s="78"/>
      <c r="JIX205" s="78"/>
      <c r="JIY205" s="78"/>
      <c r="JIZ205" s="78"/>
      <c r="JJA205" s="78"/>
      <c r="JJB205" s="78"/>
      <c r="JJC205" s="78"/>
      <c r="JJD205" s="78"/>
      <c r="JJE205" s="78"/>
      <c r="JJF205" s="78"/>
      <c r="JJG205" s="78"/>
      <c r="JJH205" s="78"/>
      <c r="JJI205" s="78"/>
      <c r="JJJ205" s="78"/>
      <c r="JJK205" s="78"/>
      <c r="JJL205" s="78"/>
      <c r="JJM205" s="78"/>
      <c r="JJN205" s="78"/>
      <c r="JJO205" s="78"/>
      <c r="JJP205" s="78"/>
      <c r="JJQ205" s="78"/>
      <c r="JJR205" s="78"/>
      <c r="JJS205" s="78"/>
      <c r="JJT205" s="78"/>
      <c r="JJU205" s="78"/>
      <c r="JJV205" s="78"/>
      <c r="JJW205" s="78"/>
      <c r="JJX205" s="78"/>
      <c r="JJY205" s="78"/>
      <c r="JJZ205" s="78"/>
      <c r="JKA205" s="78"/>
      <c r="JKB205" s="78"/>
      <c r="JKC205" s="78"/>
      <c r="JKD205" s="78"/>
      <c r="JKE205" s="78"/>
      <c r="JKF205" s="78"/>
      <c r="JKG205" s="78"/>
      <c r="JKH205" s="78"/>
      <c r="JKI205" s="78"/>
      <c r="JKJ205" s="78"/>
      <c r="JKK205" s="78"/>
      <c r="JKL205" s="78"/>
      <c r="JKM205" s="78"/>
      <c r="JKN205" s="78"/>
      <c r="JKO205" s="78"/>
      <c r="JKP205" s="78"/>
      <c r="JKQ205" s="78"/>
      <c r="JKR205" s="78"/>
      <c r="JKS205" s="78"/>
      <c r="JKT205" s="78"/>
      <c r="JKU205" s="78"/>
      <c r="JKV205" s="78"/>
      <c r="JKW205" s="78"/>
      <c r="JKX205" s="78"/>
      <c r="JKY205" s="78"/>
      <c r="JKZ205" s="78"/>
      <c r="JLA205" s="78"/>
      <c r="JLB205" s="78"/>
      <c r="JLC205" s="78"/>
      <c r="JLD205" s="78"/>
      <c r="JLE205" s="78"/>
      <c r="JLF205" s="78"/>
      <c r="JLG205" s="78"/>
      <c r="JLH205" s="78"/>
      <c r="JLI205" s="78"/>
      <c r="JLJ205" s="78"/>
      <c r="JLK205" s="78"/>
      <c r="JLL205" s="78"/>
      <c r="JLM205" s="78"/>
      <c r="JLN205" s="78"/>
      <c r="JLO205" s="78"/>
      <c r="JLP205" s="78"/>
      <c r="JLQ205" s="78"/>
      <c r="JLR205" s="78"/>
      <c r="JLS205" s="78"/>
      <c r="JLT205" s="78"/>
      <c r="JLU205" s="78"/>
      <c r="JLV205" s="78"/>
      <c r="JLW205" s="78"/>
      <c r="JLX205" s="78"/>
      <c r="JLY205" s="78"/>
      <c r="JLZ205" s="78"/>
      <c r="JMA205" s="78"/>
      <c r="JMB205" s="78"/>
      <c r="JMC205" s="78"/>
      <c r="JMD205" s="78"/>
      <c r="JME205" s="78"/>
      <c r="JMF205" s="78"/>
      <c r="JMG205" s="78"/>
      <c r="JMH205" s="78"/>
      <c r="JMI205" s="78"/>
      <c r="JMJ205" s="78"/>
      <c r="JMK205" s="78"/>
      <c r="JML205" s="78"/>
      <c r="JMM205" s="78"/>
      <c r="JMN205" s="78"/>
      <c r="JMO205" s="78"/>
      <c r="JMP205" s="78"/>
      <c r="JMQ205" s="78"/>
      <c r="JMR205" s="78"/>
      <c r="JMS205" s="78"/>
      <c r="JMT205" s="78"/>
      <c r="JMU205" s="78"/>
      <c r="JMV205" s="78"/>
      <c r="JMW205" s="78"/>
      <c r="JMX205" s="78"/>
      <c r="JMY205" s="78"/>
      <c r="JMZ205" s="78"/>
      <c r="JNA205" s="78"/>
      <c r="JNB205" s="78"/>
      <c r="JNC205" s="78"/>
      <c r="JND205" s="78"/>
      <c r="JNE205" s="78"/>
      <c r="JNF205" s="78"/>
      <c r="JNG205" s="78"/>
      <c r="JNH205" s="78"/>
      <c r="JNI205" s="78"/>
      <c r="JNJ205" s="78"/>
      <c r="JNK205" s="78"/>
      <c r="JNL205" s="78"/>
      <c r="JNM205" s="78"/>
      <c r="JNN205" s="78"/>
      <c r="JNO205" s="78"/>
      <c r="JNP205" s="78"/>
      <c r="JNQ205" s="78"/>
      <c r="JNR205" s="78"/>
      <c r="JNS205" s="78"/>
      <c r="JNT205" s="78"/>
      <c r="JNU205" s="78"/>
      <c r="JNV205" s="78"/>
      <c r="JNW205" s="78"/>
      <c r="JNX205" s="78"/>
      <c r="JNY205" s="78"/>
      <c r="JNZ205" s="78"/>
      <c r="JOA205" s="78"/>
      <c r="JOB205" s="78"/>
      <c r="JOC205" s="78"/>
      <c r="JOD205" s="78"/>
      <c r="JOE205" s="78"/>
      <c r="JOF205" s="78"/>
      <c r="JOG205" s="78"/>
      <c r="JOH205" s="78"/>
      <c r="JOI205" s="78"/>
      <c r="JOJ205" s="78"/>
      <c r="JOK205" s="78"/>
      <c r="JOL205" s="78"/>
      <c r="JOM205" s="78"/>
      <c r="JON205" s="78"/>
      <c r="JOO205" s="78"/>
      <c r="JOP205" s="78"/>
      <c r="JOQ205" s="78"/>
      <c r="JOR205" s="78"/>
      <c r="JOS205" s="78"/>
      <c r="JOT205" s="78"/>
      <c r="JOU205" s="78"/>
      <c r="JOV205" s="78"/>
      <c r="JOW205" s="78"/>
      <c r="JOX205" s="78"/>
      <c r="JOY205" s="78"/>
      <c r="JOZ205" s="78"/>
      <c r="JPA205" s="78"/>
      <c r="JPB205" s="78"/>
      <c r="JPC205" s="78"/>
      <c r="JPD205" s="78"/>
      <c r="JPE205" s="78"/>
      <c r="JPF205" s="78"/>
      <c r="JPG205" s="78"/>
      <c r="JPH205" s="78"/>
      <c r="JPI205" s="78"/>
      <c r="JPJ205" s="78"/>
      <c r="JPK205" s="78"/>
      <c r="JPL205" s="78"/>
      <c r="JPM205" s="78"/>
      <c r="JPN205" s="78"/>
      <c r="JPO205" s="78"/>
      <c r="JPP205" s="78"/>
      <c r="JPQ205" s="78"/>
      <c r="JPR205" s="78"/>
      <c r="JPS205" s="78"/>
      <c r="JPT205" s="78"/>
      <c r="JPU205" s="78"/>
      <c r="JPV205" s="78"/>
      <c r="JPW205" s="78"/>
      <c r="JPX205" s="78"/>
      <c r="JPY205" s="78"/>
      <c r="JPZ205" s="78"/>
      <c r="JQA205" s="78"/>
      <c r="JQB205" s="78"/>
      <c r="JQC205" s="78"/>
      <c r="JQD205" s="78"/>
      <c r="JQE205" s="78"/>
      <c r="JQF205" s="78"/>
      <c r="JQG205" s="78"/>
      <c r="JQH205" s="78"/>
      <c r="JQI205" s="78"/>
      <c r="JQJ205" s="78"/>
      <c r="JQK205" s="78"/>
      <c r="JQL205" s="78"/>
      <c r="JQM205" s="78"/>
      <c r="JQN205" s="78"/>
      <c r="JQO205" s="78"/>
      <c r="JQP205" s="78"/>
      <c r="JQQ205" s="78"/>
      <c r="JQR205" s="78"/>
      <c r="JQS205" s="78"/>
      <c r="JQT205" s="78"/>
      <c r="JQU205" s="78"/>
      <c r="JQV205" s="78"/>
      <c r="JQW205" s="78"/>
      <c r="JQX205" s="78"/>
      <c r="JQY205" s="78"/>
      <c r="JQZ205" s="78"/>
      <c r="JRA205" s="78"/>
      <c r="JRB205" s="78"/>
      <c r="JRC205" s="78"/>
      <c r="JRD205" s="78"/>
      <c r="JRE205" s="78"/>
      <c r="JRF205" s="78"/>
      <c r="JRG205" s="78"/>
      <c r="JRH205" s="78"/>
      <c r="JRI205" s="78"/>
      <c r="JRJ205" s="78"/>
      <c r="JRK205" s="78"/>
      <c r="JRL205" s="78"/>
      <c r="JRM205" s="78"/>
      <c r="JRN205" s="78"/>
      <c r="JRO205" s="78"/>
      <c r="JRP205" s="78"/>
      <c r="JRQ205" s="78"/>
      <c r="JRR205" s="78"/>
      <c r="JRS205" s="78"/>
      <c r="JRT205" s="78"/>
      <c r="JRU205" s="78"/>
      <c r="JRV205" s="78"/>
      <c r="JRW205" s="78"/>
      <c r="JRX205" s="78"/>
      <c r="JRY205" s="78"/>
      <c r="JRZ205" s="78"/>
      <c r="JSA205" s="78"/>
      <c r="JSB205" s="78"/>
      <c r="JSC205" s="78"/>
      <c r="JSD205" s="78"/>
      <c r="JSE205" s="78"/>
      <c r="JSF205" s="78"/>
      <c r="JSG205" s="78"/>
      <c r="JSH205" s="78"/>
      <c r="JSI205" s="78"/>
      <c r="JSJ205" s="78"/>
      <c r="JSK205" s="78"/>
      <c r="JSL205" s="78"/>
      <c r="JSM205" s="78"/>
      <c r="JSN205" s="78"/>
      <c r="JSO205" s="78"/>
      <c r="JSP205" s="78"/>
      <c r="JSQ205" s="78"/>
      <c r="JSR205" s="78"/>
      <c r="JSS205" s="78"/>
      <c r="JST205" s="78"/>
      <c r="JSU205" s="78"/>
      <c r="JSV205" s="78"/>
      <c r="JSW205" s="78"/>
      <c r="JSX205" s="78"/>
      <c r="JSY205" s="78"/>
      <c r="JSZ205" s="78"/>
      <c r="JTA205" s="78"/>
      <c r="JTB205" s="78"/>
      <c r="JTC205" s="78"/>
      <c r="JTD205" s="78"/>
      <c r="JTE205" s="78"/>
      <c r="JTF205" s="78"/>
      <c r="JTG205" s="78"/>
      <c r="JTH205" s="78"/>
      <c r="JTI205" s="78"/>
      <c r="JTJ205" s="78"/>
      <c r="JTK205" s="78"/>
      <c r="JTL205" s="78"/>
      <c r="JTM205" s="78"/>
      <c r="JTN205" s="78"/>
      <c r="JTO205" s="78"/>
      <c r="JTP205" s="78"/>
      <c r="JTQ205" s="78"/>
      <c r="JTR205" s="78"/>
      <c r="JTS205" s="78"/>
      <c r="JTT205" s="78"/>
      <c r="JTU205" s="78"/>
      <c r="JTV205" s="78"/>
      <c r="JTW205" s="78"/>
      <c r="JTX205" s="78"/>
      <c r="JTY205" s="78"/>
      <c r="JTZ205" s="78"/>
      <c r="JUA205" s="78"/>
      <c r="JUB205" s="78"/>
      <c r="JUC205" s="78"/>
      <c r="JUD205" s="78"/>
      <c r="JUE205" s="78"/>
      <c r="JUF205" s="78"/>
      <c r="JUG205" s="78"/>
      <c r="JUH205" s="78"/>
      <c r="JUI205" s="78"/>
      <c r="JUJ205" s="78"/>
      <c r="JUK205" s="78"/>
      <c r="JUL205" s="78"/>
      <c r="JUM205" s="78"/>
      <c r="JUN205" s="78"/>
      <c r="JUO205" s="78"/>
      <c r="JUP205" s="78"/>
      <c r="JUQ205" s="78"/>
      <c r="JUR205" s="78"/>
      <c r="JUS205" s="78"/>
      <c r="JUT205" s="78"/>
      <c r="JUU205" s="78"/>
      <c r="JUV205" s="78"/>
      <c r="JUW205" s="78"/>
      <c r="JUX205" s="78"/>
      <c r="JUY205" s="78"/>
      <c r="JUZ205" s="78"/>
      <c r="JVA205" s="78"/>
      <c r="JVB205" s="78"/>
      <c r="JVC205" s="78"/>
      <c r="JVD205" s="78"/>
      <c r="JVE205" s="78"/>
      <c r="JVF205" s="78"/>
      <c r="JVG205" s="78"/>
      <c r="JVH205" s="78"/>
      <c r="JVI205" s="78"/>
      <c r="JVJ205" s="78"/>
      <c r="JVK205" s="78"/>
      <c r="JVL205" s="78"/>
      <c r="JVM205" s="78"/>
      <c r="JVN205" s="78"/>
      <c r="JVO205" s="78"/>
      <c r="JVP205" s="78"/>
      <c r="JVQ205" s="78"/>
      <c r="JVR205" s="78"/>
      <c r="JVS205" s="78"/>
      <c r="JVT205" s="78"/>
      <c r="JVU205" s="78"/>
      <c r="JVV205" s="78"/>
      <c r="JVW205" s="78"/>
      <c r="JVX205" s="78"/>
      <c r="JVY205" s="78"/>
      <c r="JVZ205" s="78"/>
      <c r="JWA205" s="78"/>
      <c r="JWB205" s="78"/>
      <c r="JWC205" s="78"/>
      <c r="JWD205" s="78"/>
      <c r="JWE205" s="78"/>
      <c r="JWF205" s="78"/>
      <c r="JWG205" s="78"/>
      <c r="JWH205" s="78"/>
      <c r="JWI205" s="78"/>
      <c r="JWJ205" s="78"/>
      <c r="JWK205" s="78"/>
      <c r="JWL205" s="78"/>
      <c r="JWM205" s="78"/>
      <c r="JWN205" s="78"/>
      <c r="JWO205" s="78"/>
      <c r="JWP205" s="78"/>
      <c r="JWQ205" s="78"/>
      <c r="JWR205" s="78"/>
      <c r="JWS205" s="78"/>
      <c r="JWT205" s="78"/>
      <c r="JWU205" s="78"/>
      <c r="JWV205" s="78"/>
      <c r="JWW205" s="78"/>
      <c r="JWX205" s="78"/>
      <c r="JWY205" s="78"/>
      <c r="JWZ205" s="78"/>
      <c r="JXA205" s="78"/>
      <c r="JXB205" s="78"/>
      <c r="JXC205" s="78"/>
      <c r="JXD205" s="78"/>
      <c r="JXE205" s="78"/>
      <c r="JXF205" s="78"/>
      <c r="JXG205" s="78"/>
      <c r="JXH205" s="78"/>
      <c r="JXI205" s="78"/>
      <c r="JXJ205" s="78"/>
      <c r="JXK205" s="78"/>
      <c r="JXL205" s="78"/>
      <c r="JXM205" s="78"/>
      <c r="JXN205" s="78"/>
      <c r="JXO205" s="78"/>
      <c r="JXP205" s="78"/>
      <c r="JXQ205" s="78"/>
      <c r="JXR205" s="78"/>
      <c r="JXS205" s="78"/>
      <c r="JXT205" s="78"/>
      <c r="JXU205" s="78"/>
      <c r="JXV205" s="78"/>
      <c r="JXW205" s="78"/>
      <c r="JXX205" s="78"/>
      <c r="JXY205" s="78"/>
      <c r="JXZ205" s="78"/>
      <c r="JYA205" s="78"/>
      <c r="JYB205" s="78"/>
      <c r="JYC205" s="78"/>
      <c r="JYD205" s="78"/>
      <c r="JYE205" s="78"/>
      <c r="JYF205" s="78"/>
      <c r="JYG205" s="78"/>
      <c r="JYH205" s="78"/>
      <c r="JYI205" s="78"/>
      <c r="JYJ205" s="78"/>
      <c r="JYK205" s="78"/>
      <c r="JYL205" s="78"/>
      <c r="JYM205" s="78"/>
      <c r="JYN205" s="78"/>
      <c r="JYO205" s="78"/>
      <c r="JYP205" s="78"/>
      <c r="JYQ205" s="78"/>
      <c r="JYR205" s="78"/>
      <c r="JYS205" s="78"/>
      <c r="JYT205" s="78"/>
      <c r="JYU205" s="78"/>
      <c r="JYV205" s="78"/>
      <c r="JYW205" s="78"/>
      <c r="JYX205" s="78"/>
      <c r="JYY205" s="78"/>
      <c r="JYZ205" s="78"/>
      <c r="JZA205" s="78"/>
      <c r="JZB205" s="78"/>
      <c r="JZC205" s="78"/>
      <c r="JZD205" s="78"/>
      <c r="JZE205" s="78"/>
      <c r="JZF205" s="78"/>
      <c r="JZG205" s="78"/>
      <c r="JZH205" s="78"/>
      <c r="JZI205" s="78"/>
      <c r="JZJ205" s="78"/>
      <c r="JZK205" s="78"/>
      <c r="JZL205" s="78"/>
      <c r="JZM205" s="78"/>
      <c r="JZN205" s="78"/>
      <c r="JZO205" s="78"/>
      <c r="JZP205" s="78"/>
      <c r="JZQ205" s="78"/>
      <c r="JZR205" s="78"/>
      <c r="JZS205" s="78"/>
      <c r="JZT205" s="78"/>
      <c r="JZU205" s="78"/>
      <c r="JZV205" s="78"/>
      <c r="JZW205" s="78"/>
      <c r="JZX205" s="78"/>
      <c r="JZY205" s="78"/>
      <c r="JZZ205" s="78"/>
      <c r="KAA205" s="78"/>
      <c r="KAB205" s="78"/>
      <c r="KAC205" s="78"/>
      <c r="KAD205" s="78"/>
      <c r="KAE205" s="78"/>
      <c r="KAF205" s="78"/>
      <c r="KAG205" s="78"/>
      <c r="KAH205" s="78"/>
      <c r="KAI205" s="78"/>
      <c r="KAJ205" s="78"/>
      <c r="KAK205" s="78"/>
      <c r="KAL205" s="78"/>
      <c r="KAM205" s="78"/>
      <c r="KAN205" s="78"/>
      <c r="KAO205" s="78"/>
      <c r="KAP205" s="78"/>
      <c r="KAQ205" s="78"/>
      <c r="KAR205" s="78"/>
      <c r="KAS205" s="78"/>
      <c r="KAT205" s="78"/>
      <c r="KAU205" s="78"/>
      <c r="KAV205" s="78"/>
      <c r="KAW205" s="78"/>
      <c r="KAX205" s="78"/>
      <c r="KAY205" s="78"/>
      <c r="KAZ205" s="78"/>
      <c r="KBA205" s="78"/>
      <c r="KBB205" s="78"/>
      <c r="KBC205" s="78"/>
      <c r="KBD205" s="78"/>
      <c r="KBE205" s="78"/>
      <c r="KBF205" s="78"/>
      <c r="KBG205" s="78"/>
      <c r="KBH205" s="78"/>
      <c r="KBI205" s="78"/>
      <c r="KBJ205" s="78"/>
      <c r="KBK205" s="78"/>
      <c r="KBL205" s="78"/>
      <c r="KBM205" s="78"/>
      <c r="KBN205" s="78"/>
      <c r="KBO205" s="78"/>
      <c r="KBP205" s="78"/>
      <c r="KBQ205" s="78"/>
      <c r="KBR205" s="78"/>
      <c r="KBS205" s="78"/>
      <c r="KBT205" s="78"/>
      <c r="KBU205" s="78"/>
      <c r="KBV205" s="78"/>
      <c r="KBW205" s="78"/>
      <c r="KBX205" s="78"/>
      <c r="KBY205" s="78"/>
      <c r="KBZ205" s="78"/>
      <c r="KCA205" s="78"/>
      <c r="KCB205" s="78"/>
      <c r="KCC205" s="78"/>
      <c r="KCD205" s="78"/>
      <c r="KCE205" s="78"/>
      <c r="KCF205" s="78"/>
      <c r="KCG205" s="78"/>
      <c r="KCH205" s="78"/>
      <c r="KCI205" s="78"/>
      <c r="KCJ205" s="78"/>
      <c r="KCK205" s="78"/>
      <c r="KCL205" s="78"/>
      <c r="KCM205" s="78"/>
      <c r="KCN205" s="78"/>
      <c r="KCO205" s="78"/>
      <c r="KCP205" s="78"/>
      <c r="KCQ205" s="78"/>
      <c r="KCR205" s="78"/>
      <c r="KCS205" s="78"/>
      <c r="KCT205" s="78"/>
      <c r="KCU205" s="78"/>
      <c r="KCV205" s="78"/>
      <c r="KCW205" s="78"/>
      <c r="KCX205" s="78"/>
      <c r="KCY205" s="78"/>
      <c r="KCZ205" s="78"/>
      <c r="KDA205" s="78"/>
      <c r="KDB205" s="78"/>
      <c r="KDC205" s="78"/>
      <c r="KDD205" s="78"/>
      <c r="KDE205" s="78"/>
      <c r="KDF205" s="78"/>
      <c r="KDG205" s="78"/>
      <c r="KDH205" s="78"/>
      <c r="KDI205" s="78"/>
      <c r="KDJ205" s="78"/>
      <c r="KDK205" s="78"/>
      <c r="KDL205" s="78"/>
      <c r="KDM205" s="78"/>
      <c r="KDN205" s="78"/>
      <c r="KDO205" s="78"/>
      <c r="KDP205" s="78"/>
      <c r="KDQ205" s="78"/>
      <c r="KDR205" s="78"/>
      <c r="KDS205" s="78"/>
      <c r="KDT205" s="78"/>
      <c r="KDU205" s="78"/>
      <c r="KDV205" s="78"/>
      <c r="KDW205" s="78"/>
      <c r="KDX205" s="78"/>
      <c r="KDY205" s="78"/>
      <c r="KDZ205" s="78"/>
      <c r="KEA205" s="78"/>
      <c r="KEB205" s="78"/>
      <c r="KEC205" s="78"/>
      <c r="KED205" s="78"/>
      <c r="KEE205" s="78"/>
      <c r="KEF205" s="78"/>
      <c r="KEG205" s="78"/>
      <c r="KEH205" s="78"/>
      <c r="KEI205" s="78"/>
      <c r="KEJ205" s="78"/>
      <c r="KEK205" s="78"/>
      <c r="KEL205" s="78"/>
      <c r="KEM205" s="78"/>
      <c r="KEN205" s="78"/>
      <c r="KEO205" s="78"/>
      <c r="KEP205" s="78"/>
      <c r="KEQ205" s="78"/>
      <c r="KER205" s="78"/>
      <c r="KES205" s="78"/>
      <c r="KET205" s="78"/>
      <c r="KEU205" s="78"/>
      <c r="KEV205" s="78"/>
      <c r="KEW205" s="78"/>
      <c r="KEX205" s="78"/>
      <c r="KEY205" s="78"/>
      <c r="KEZ205" s="78"/>
      <c r="KFA205" s="78"/>
      <c r="KFB205" s="78"/>
      <c r="KFC205" s="78"/>
      <c r="KFD205" s="78"/>
      <c r="KFE205" s="78"/>
      <c r="KFF205" s="78"/>
      <c r="KFG205" s="78"/>
      <c r="KFH205" s="78"/>
      <c r="KFI205" s="78"/>
      <c r="KFJ205" s="78"/>
      <c r="KFK205" s="78"/>
      <c r="KFL205" s="78"/>
      <c r="KFM205" s="78"/>
      <c r="KFN205" s="78"/>
      <c r="KFO205" s="78"/>
      <c r="KFP205" s="78"/>
      <c r="KFQ205" s="78"/>
      <c r="KFR205" s="78"/>
      <c r="KFS205" s="78"/>
      <c r="KFT205" s="78"/>
      <c r="KFU205" s="78"/>
      <c r="KFV205" s="78"/>
      <c r="KFW205" s="78"/>
      <c r="KFX205" s="78"/>
      <c r="KFY205" s="78"/>
      <c r="KFZ205" s="78"/>
      <c r="KGA205" s="78"/>
      <c r="KGB205" s="78"/>
      <c r="KGC205" s="78"/>
      <c r="KGD205" s="78"/>
      <c r="KGE205" s="78"/>
      <c r="KGF205" s="78"/>
      <c r="KGG205" s="78"/>
      <c r="KGH205" s="78"/>
      <c r="KGI205" s="78"/>
      <c r="KGJ205" s="78"/>
      <c r="KGK205" s="78"/>
      <c r="KGL205" s="78"/>
      <c r="KGM205" s="78"/>
      <c r="KGN205" s="78"/>
      <c r="KGO205" s="78"/>
      <c r="KGP205" s="78"/>
      <c r="KGQ205" s="78"/>
      <c r="KGR205" s="78"/>
      <c r="KGS205" s="78"/>
      <c r="KGT205" s="78"/>
      <c r="KGU205" s="78"/>
      <c r="KGV205" s="78"/>
      <c r="KGW205" s="78"/>
      <c r="KGX205" s="78"/>
      <c r="KGY205" s="78"/>
      <c r="KGZ205" s="78"/>
      <c r="KHA205" s="78"/>
      <c r="KHB205" s="78"/>
      <c r="KHC205" s="78"/>
      <c r="KHD205" s="78"/>
      <c r="KHE205" s="78"/>
      <c r="KHF205" s="78"/>
      <c r="KHG205" s="78"/>
      <c r="KHH205" s="78"/>
      <c r="KHI205" s="78"/>
      <c r="KHJ205" s="78"/>
      <c r="KHK205" s="78"/>
      <c r="KHL205" s="78"/>
      <c r="KHM205" s="78"/>
      <c r="KHN205" s="78"/>
      <c r="KHO205" s="78"/>
      <c r="KHP205" s="78"/>
      <c r="KHQ205" s="78"/>
      <c r="KHR205" s="78"/>
      <c r="KHS205" s="78"/>
      <c r="KHT205" s="78"/>
      <c r="KHU205" s="78"/>
      <c r="KHV205" s="78"/>
      <c r="KHW205" s="78"/>
      <c r="KHX205" s="78"/>
      <c r="KHY205" s="78"/>
      <c r="KHZ205" s="78"/>
      <c r="KIA205" s="78"/>
      <c r="KIB205" s="78"/>
      <c r="KIC205" s="78"/>
      <c r="KID205" s="78"/>
      <c r="KIE205" s="78"/>
      <c r="KIF205" s="78"/>
      <c r="KIG205" s="78"/>
      <c r="KIH205" s="78"/>
      <c r="KII205" s="78"/>
      <c r="KIJ205" s="78"/>
      <c r="KIK205" s="78"/>
      <c r="KIL205" s="78"/>
      <c r="KIM205" s="78"/>
      <c r="KIN205" s="78"/>
      <c r="KIO205" s="78"/>
      <c r="KIP205" s="78"/>
      <c r="KIQ205" s="78"/>
      <c r="KIR205" s="78"/>
      <c r="KIS205" s="78"/>
      <c r="KIT205" s="78"/>
      <c r="KIU205" s="78"/>
      <c r="KIV205" s="78"/>
      <c r="KIW205" s="78"/>
      <c r="KIX205" s="78"/>
      <c r="KIY205" s="78"/>
      <c r="KIZ205" s="78"/>
      <c r="KJA205" s="78"/>
      <c r="KJB205" s="78"/>
      <c r="KJC205" s="78"/>
      <c r="KJD205" s="78"/>
      <c r="KJE205" s="78"/>
      <c r="KJF205" s="78"/>
      <c r="KJG205" s="78"/>
      <c r="KJH205" s="78"/>
      <c r="KJI205" s="78"/>
      <c r="KJJ205" s="78"/>
      <c r="KJK205" s="78"/>
      <c r="KJL205" s="78"/>
      <c r="KJM205" s="78"/>
      <c r="KJN205" s="78"/>
      <c r="KJO205" s="78"/>
      <c r="KJP205" s="78"/>
      <c r="KJQ205" s="78"/>
      <c r="KJR205" s="78"/>
      <c r="KJS205" s="78"/>
      <c r="KJT205" s="78"/>
      <c r="KJU205" s="78"/>
      <c r="KJV205" s="78"/>
      <c r="KJW205" s="78"/>
      <c r="KJX205" s="78"/>
      <c r="KJY205" s="78"/>
      <c r="KJZ205" s="78"/>
      <c r="KKA205" s="78"/>
      <c r="KKB205" s="78"/>
      <c r="KKC205" s="78"/>
      <c r="KKD205" s="78"/>
      <c r="KKE205" s="78"/>
      <c r="KKF205" s="78"/>
      <c r="KKG205" s="78"/>
      <c r="KKH205" s="78"/>
      <c r="KKI205" s="78"/>
      <c r="KKJ205" s="78"/>
      <c r="KKK205" s="78"/>
      <c r="KKL205" s="78"/>
      <c r="KKM205" s="78"/>
      <c r="KKN205" s="78"/>
      <c r="KKO205" s="78"/>
      <c r="KKP205" s="78"/>
      <c r="KKQ205" s="78"/>
      <c r="KKR205" s="78"/>
      <c r="KKS205" s="78"/>
      <c r="KKT205" s="78"/>
      <c r="KKU205" s="78"/>
      <c r="KKV205" s="78"/>
      <c r="KKW205" s="78"/>
      <c r="KKX205" s="78"/>
      <c r="KKY205" s="78"/>
      <c r="KKZ205" s="78"/>
      <c r="KLA205" s="78"/>
      <c r="KLB205" s="78"/>
      <c r="KLC205" s="78"/>
      <c r="KLD205" s="78"/>
      <c r="KLE205" s="78"/>
      <c r="KLF205" s="78"/>
      <c r="KLG205" s="78"/>
      <c r="KLH205" s="78"/>
      <c r="KLI205" s="78"/>
      <c r="KLJ205" s="78"/>
      <c r="KLK205" s="78"/>
      <c r="KLL205" s="78"/>
      <c r="KLM205" s="78"/>
      <c r="KLN205" s="78"/>
      <c r="KLO205" s="78"/>
      <c r="KLP205" s="78"/>
      <c r="KLQ205" s="78"/>
      <c r="KLR205" s="78"/>
      <c r="KLS205" s="78"/>
      <c r="KLT205" s="78"/>
      <c r="KLU205" s="78"/>
      <c r="KLV205" s="78"/>
      <c r="KLW205" s="78"/>
      <c r="KLX205" s="78"/>
      <c r="KLY205" s="78"/>
      <c r="KLZ205" s="78"/>
      <c r="KMA205" s="78"/>
      <c r="KMB205" s="78"/>
      <c r="KMC205" s="78"/>
      <c r="KMD205" s="78"/>
      <c r="KME205" s="78"/>
      <c r="KMF205" s="78"/>
      <c r="KMG205" s="78"/>
      <c r="KMH205" s="78"/>
      <c r="KMI205" s="78"/>
      <c r="KMJ205" s="78"/>
      <c r="KMK205" s="78"/>
      <c r="KML205" s="78"/>
      <c r="KMM205" s="78"/>
      <c r="KMN205" s="78"/>
      <c r="KMO205" s="78"/>
      <c r="KMP205" s="78"/>
      <c r="KMQ205" s="78"/>
      <c r="KMR205" s="78"/>
      <c r="KMS205" s="78"/>
      <c r="KMT205" s="78"/>
      <c r="KMU205" s="78"/>
      <c r="KMV205" s="78"/>
      <c r="KMW205" s="78"/>
      <c r="KMX205" s="78"/>
      <c r="KMY205" s="78"/>
      <c r="KMZ205" s="78"/>
      <c r="KNA205" s="78"/>
      <c r="KNB205" s="78"/>
      <c r="KNC205" s="78"/>
      <c r="KND205" s="78"/>
      <c r="KNE205" s="78"/>
      <c r="KNF205" s="78"/>
      <c r="KNG205" s="78"/>
      <c r="KNH205" s="78"/>
      <c r="KNI205" s="78"/>
      <c r="KNJ205" s="78"/>
      <c r="KNK205" s="78"/>
      <c r="KNL205" s="78"/>
      <c r="KNM205" s="78"/>
      <c r="KNN205" s="78"/>
      <c r="KNO205" s="78"/>
      <c r="KNP205" s="78"/>
      <c r="KNQ205" s="78"/>
      <c r="KNR205" s="78"/>
      <c r="KNS205" s="78"/>
      <c r="KNT205" s="78"/>
      <c r="KNU205" s="78"/>
      <c r="KNV205" s="78"/>
      <c r="KNW205" s="78"/>
      <c r="KNX205" s="78"/>
      <c r="KNY205" s="78"/>
      <c r="KNZ205" s="78"/>
      <c r="KOA205" s="78"/>
      <c r="KOB205" s="78"/>
      <c r="KOC205" s="78"/>
      <c r="KOD205" s="78"/>
      <c r="KOE205" s="78"/>
      <c r="KOF205" s="78"/>
      <c r="KOG205" s="78"/>
      <c r="KOH205" s="78"/>
      <c r="KOI205" s="78"/>
      <c r="KOJ205" s="78"/>
      <c r="KOK205" s="78"/>
      <c r="KOL205" s="78"/>
      <c r="KOM205" s="78"/>
      <c r="KON205" s="78"/>
      <c r="KOO205" s="78"/>
      <c r="KOP205" s="78"/>
      <c r="KOQ205" s="78"/>
      <c r="KOR205" s="78"/>
      <c r="KOS205" s="78"/>
      <c r="KOT205" s="78"/>
      <c r="KOU205" s="78"/>
      <c r="KOV205" s="78"/>
      <c r="KOW205" s="78"/>
      <c r="KOX205" s="78"/>
      <c r="KOY205" s="78"/>
      <c r="KOZ205" s="78"/>
      <c r="KPA205" s="78"/>
      <c r="KPB205" s="78"/>
      <c r="KPC205" s="78"/>
      <c r="KPD205" s="78"/>
      <c r="KPE205" s="78"/>
      <c r="KPF205" s="78"/>
      <c r="KPG205" s="78"/>
      <c r="KPH205" s="78"/>
      <c r="KPI205" s="78"/>
      <c r="KPJ205" s="78"/>
      <c r="KPK205" s="78"/>
      <c r="KPL205" s="78"/>
      <c r="KPM205" s="78"/>
      <c r="KPN205" s="78"/>
      <c r="KPO205" s="78"/>
      <c r="KPP205" s="78"/>
      <c r="KPQ205" s="78"/>
      <c r="KPR205" s="78"/>
      <c r="KPS205" s="78"/>
      <c r="KPT205" s="78"/>
      <c r="KPU205" s="78"/>
      <c r="KPV205" s="78"/>
      <c r="KPW205" s="78"/>
      <c r="KPX205" s="78"/>
      <c r="KPY205" s="78"/>
      <c r="KPZ205" s="78"/>
      <c r="KQA205" s="78"/>
      <c r="KQB205" s="78"/>
      <c r="KQC205" s="78"/>
      <c r="KQD205" s="78"/>
      <c r="KQE205" s="78"/>
      <c r="KQF205" s="78"/>
      <c r="KQG205" s="78"/>
      <c r="KQH205" s="78"/>
      <c r="KQI205" s="78"/>
      <c r="KQJ205" s="78"/>
      <c r="KQK205" s="78"/>
      <c r="KQL205" s="78"/>
      <c r="KQM205" s="78"/>
      <c r="KQN205" s="78"/>
      <c r="KQO205" s="78"/>
      <c r="KQP205" s="78"/>
      <c r="KQQ205" s="78"/>
      <c r="KQR205" s="78"/>
      <c r="KQS205" s="78"/>
      <c r="KQT205" s="78"/>
      <c r="KQU205" s="78"/>
      <c r="KQV205" s="78"/>
      <c r="KQW205" s="78"/>
      <c r="KQX205" s="78"/>
      <c r="KQY205" s="78"/>
      <c r="KQZ205" s="78"/>
      <c r="KRA205" s="78"/>
      <c r="KRB205" s="78"/>
      <c r="KRC205" s="78"/>
      <c r="KRD205" s="78"/>
      <c r="KRE205" s="78"/>
      <c r="KRF205" s="78"/>
      <c r="KRG205" s="78"/>
      <c r="KRH205" s="78"/>
      <c r="KRI205" s="78"/>
      <c r="KRJ205" s="78"/>
      <c r="KRK205" s="78"/>
      <c r="KRL205" s="78"/>
      <c r="KRM205" s="78"/>
      <c r="KRN205" s="78"/>
      <c r="KRO205" s="78"/>
      <c r="KRP205" s="78"/>
      <c r="KRQ205" s="78"/>
      <c r="KRR205" s="78"/>
      <c r="KRS205" s="78"/>
      <c r="KRT205" s="78"/>
      <c r="KRU205" s="78"/>
      <c r="KRV205" s="78"/>
      <c r="KRW205" s="78"/>
      <c r="KRX205" s="78"/>
      <c r="KRY205" s="78"/>
      <c r="KRZ205" s="78"/>
      <c r="KSA205" s="78"/>
      <c r="KSB205" s="78"/>
      <c r="KSC205" s="78"/>
      <c r="KSD205" s="78"/>
      <c r="KSE205" s="78"/>
      <c r="KSF205" s="78"/>
      <c r="KSG205" s="78"/>
      <c r="KSH205" s="78"/>
      <c r="KSI205" s="78"/>
      <c r="KSJ205" s="78"/>
      <c r="KSK205" s="78"/>
      <c r="KSL205" s="78"/>
      <c r="KSM205" s="78"/>
      <c r="KSN205" s="78"/>
      <c r="KSO205" s="78"/>
      <c r="KSP205" s="78"/>
      <c r="KSQ205" s="78"/>
      <c r="KSR205" s="78"/>
      <c r="KSS205" s="78"/>
      <c r="KST205" s="78"/>
      <c r="KSU205" s="78"/>
      <c r="KSV205" s="78"/>
      <c r="KSW205" s="78"/>
      <c r="KSX205" s="78"/>
      <c r="KSY205" s="78"/>
      <c r="KSZ205" s="78"/>
      <c r="KTA205" s="78"/>
      <c r="KTB205" s="78"/>
      <c r="KTC205" s="78"/>
      <c r="KTD205" s="78"/>
      <c r="KTE205" s="78"/>
      <c r="KTF205" s="78"/>
      <c r="KTG205" s="78"/>
      <c r="KTH205" s="78"/>
      <c r="KTI205" s="78"/>
      <c r="KTJ205" s="78"/>
      <c r="KTK205" s="78"/>
      <c r="KTL205" s="78"/>
      <c r="KTM205" s="78"/>
      <c r="KTN205" s="78"/>
      <c r="KTO205" s="78"/>
      <c r="KTP205" s="78"/>
      <c r="KTQ205" s="78"/>
      <c r="KTR205" s="78"/>
      <c r="KTS205" s="78"/>
      <c r="KTT205" s="78"/>
      <c r="KTU205" s="78"/>
      <c r="KTV205" s="78"/>
      <c r="KTW205" s="78"/>
      <c r="KTX205" s="78"/>
      <c r="KTY205" s="78"/>
      <c r="KTZ205" s="78"/>
      <c r="KUA205" s="78"/>
      <c r="KUB205" s="78"/>
      <c r="KUC205" s="78"/>
      <c r="KUD205" s="78"/>
      <c r="KUE205" s="78"/>
      <c r="KUF205" s="78"/>
      <c r="KUG205" s="78"/>
      <c r="KUH205" s="78"/>
      <c r="KUI205" s="78"/>
      <c r="KUJ205" s="78"/>
      <c r="KUK205" s="78"/>
      <c r="KUL205" s="78"/>
      <c r="KUM205" s="78"/>
      <c r="KUN205" s="78"/>
      <c r="KUO205" s="78"/>
      <c r="KUP205" s="78"/>
      <c r="KUQ205" s="78"/>
      <c r="KUR205" s="78"/>
      <c r="KUS205" s="78"/>
      <c r="KUT205" s="78"/>
      <c r="KUU205" s="78"/>
      <c r="KUV205" s="78"/>
      <c r="KUW205" s="78"/>
      <c r="KUX205" s="78"/>
      <c r="KUY205" s="78"/>
      <c r="KUZ205" s="78"/>
      <c r="KVA205" s="78"/>
      <c r="KVB205" s="78"/>
      <c r="KVC205" s="78"/>
      <c r="KVD205" s="78"/>
      <c r="KVE205" s="78"/>
      <c r="KVF205" s="78"/>
      <c r="KVG205" s="78"/>
      <c r="KVH205" s="78"/>
      <c r="KVI205" s="78"/>
      <c r="KVJ205" s="78"/>
      <c r="KVK205" s="78"/>
      <c r="KVL205" s="78"/>
      <c r="KVM205" s="78"/>
      <c r="KVN205" s="78"/>
      <c r="KVO205" s="78"/>
      <c r="KVP205" s="78"/>
      <c r="KVQ205" s="78"/>
      <c r="KVR205" s="78"/>
      <c r="KVS205" s="78"/>
      <c r="KVT205" s="78"/>
      <c r="KVU205" s="78"/>
      <c r="KVV205" s="78"/>
      <c r="KVW205" s="78"/>
      <c r="KVX205" s="78"/>
      <c r="KVY205" s="78"/>
      <c r="KVZ205" s="78"/>
      <c r="KWA205" s="78"/>
      <c r="KWB205" s="78"/>
      <c r="KWC205" s="78"/>
      <c r="KWD205" s="78"/>
      <c r="KWE205" s="78"/>
      <c r="KWF205" s="78"/>
      <c r="KWG205" s="78"/>
      <c r="KWH205" s="78"/>
      <c r="KWI205" s="78"/>
      <c r="KWJ205" s="78"/>
      <c r="KWK205" s="78"/>
      <c r="KWL205" s="78"/>
      <c r="KWM205" s="78"/>
      <c r="KWN205" s="78"/>
      <c r="KWO205" s="78"/>
      <c r="KWP205" s="78"/>
      <c r="KWQ205" s="78"/>
      <c r="KWR205" s="78"/>
      <c r="KWS205" s="78"/>
      <c r="KWT205" s="78"/>
      <c r="KWU205" s="78"/>
      <c r="KWV205" s="78"/>
      <c r="KWW205" s="78"/>
      <c r="KWX205" s="78"/>
      <c r="KWY205" s="78"/>
      <c r="KWZ205" s="78"/>
      <c r="KXA205" s="78"/>
      <c r="KXB205" s="78"/>
      <c r="KXC205" s="78"/>
      <c r="KXD205" s="78"/>
      <c r="KXE205" s="78"/>
      <c r="KXF205" s="78"/>
      <c r="KXG205" s="78"/>
      <c r="KXH205" s="78"/>
      <c r="KXI205" s="78"/>
      <c r="KXJ205" s="78"/>
      <c r="KXK205" s="78"/>
      <c r="KXL205" s="78"/>
      <c r="KXM205" s="78"/>
      <c r="KXN205" s="78"/>
      <c r="KXO205" s="78"/>
      <c r="KXP205" s="78"/>
      <c r="KXQ205" s="78"/>
      <c r="KXR205" s="78"/>
      <c r="KXS205" s="78"/>
      <c r="KXT205" s="78"/>
      <c r="KXU205" s="78"/>
      <c r="KXV205" s="78"/>
      <c r="KXW205" s="78"/>
      <c r="KXX205" s="78"/>
      <c r="KXY205" s="78"/>
      <c r="KXZ205" s="78"/>
      <c r="KYA205" s="78"/>
      <c r="KYB205" s="78"/>
      <c r="KYC205" s="78"/>
      <c r="KYD205" s="78"/>
      <c r="KYE205" s="78"/>
      <c r="KYF205" s="78"/>
      <c r="KYG205" s="78"/>
      <c r="KYH205" s="78"/>
      <c r="KYI205" s="78"/>
      <c r="KYJ205" s="78"/>
      <c r="KYK205" s="78"/>
      <c r="KYL205" s="78"/>
      <c r="KYM205" s="78"/>
      <c r="KYN205" s="78"/>
      <c r="KYO205" s="78"/>
      <c r="KYP205" s="78"/>
      <c r="KYQ205" s="78"/>
      <c r="KYR205" s="78"/>
      <c r="KYS205" s="78"/>
      <c r="KYT205" s="78"/>
      <c r="KYU205" s="78"/>
      <c r="KYV205" s="78"/>
      <c r="KYW205" s="78"/>
      <c r="KYX205" s="78"/>
      <c r="KYY205" s="78"/>
      <c r="KYZ205" s="78"/>
      <c r="KZA205" s="78"/>
      <c r="KZB205" s="78"/>
      <c r="KZC205" s="78"/>
      <c r="KZD205" s="78"/>
      <c r="KZE205" s="78"/>
      <c r="KZF205" s="78"/>
      <c r="KZG205" s="78"/>
      <c r="KZH205" s="78"/>
      <c r="KZI205" s="78"/>
      <c r="KZJ205" s="78"/>
      <c r="KZK205" s="78"/>
      <c r="KZL205" s="78"/>
      <c r="KZM205" s="78"/>
      <c r="KZN205" s="78"/>
      <c r="KZO205" s="78"/>
      <c r="KZP205" s="78"/>
      <c r="KZQ205" s="78"/>
      <c r="KZR205" s="78"/>
      <c r="KZS205" s="78"/>
      <c r="KZT205" s="78"/>
      <c r="KZU205" s="78"/>
      <c r="KZV205" s="78"/>
      <c r="KZW205" s="78"/>
      <c r="KZX205" s="78"/>
      <c r="KZY205" s="78"/>
      <c r="KZZ205" s="78"/>
      <c r="LAA205" s="78"/>
      <c r="LAB205" s="78"/>
      <c r="LAC205" s="78"/>
      <c r="LAD205" s="78"/>
      <c r="LAE205" s="78"/>
      <c r="LAF205" s="78"/>
      <c r="LAG205" s="78"/>
      <c r="LAH205" s="78"/>
      <c r="LAI205" s="78"/>
      <c r="LAJ205" s="78"/>
      <c r="LAK205" s="78"/>
      <c r="LAL205" s="78"/>
      <c r="LAM205" s="78"/>
      <c r="LAN205" s="78"/>
      <c r="LAO205" s="78"/>
      <c r="LAP205" s="78"/>
      <c r="LAQ205" s="78"/>
      <c r="LAR205" s="78"/>
      <c r="LAS205" s="78"/>
      <c r="LAT205" s="78"/>
      <c r="LAU205" s="78"/>
      <c r="LAV205" s="78"/>
      <c r="LAW205" s="78"/>
      <c r="LAX205" s="78"/>
      <c r="LAY205" s="78"/>
      <c r="LAZ205" s="78"/>
      <c r="LBA205" s="78"/>
      <c r="LBB205" s="78"/>
      <c r="LBC205" s="78"/>
      <c r="LBD205" s="78"/>
      <c r="LBE205" s="78"/>
      <c r="LBF205" s="78"/>
      <c r="LBG205" s="78"/>
      <c r="LBH205" s="78"/>
      <c r="LBI205" s="78"/>
      <c r="LBJ205" s="78"/>
      <c r="LBK205" s="78"/>
      <c r="LBL205" s="78"/>
      <c r="LBM205" s="78"/>
      <c r="LBN205" s="78"/>
      <c r="LBO205" s="78"/>
      <c r="LBP205" s="78"/>
      <c r="LBQ205" s="78"/>
      <c r="LBR205" s="78"/>
      <c r="LBS205" s="78"/>
      <c r="LBT205" s="78"/>
      <c r="LBU205" s="78"/>
      <c r="LBV205" s="78"/>
      <c r="LBW205" s="78"/>
      <c r="LBX205" s="78"/>
      <c r="LBY205" s="78"/>
      <c r="LBZ205" s="78"/>
      <c r="LCA205" s="78"/>
      <c r="LCB205" s="78"/>
      <c r="LCC205" s="78"/>
      <c r="LCD205" s="78"/>
      <c r="LCE205" s="78"/>
      <c r="LCF205" s="78"/>
      <c r="LCG205" s="78"/>
      <c r="LCH205" s="78"/>
      <c r="LCI205" s="78"/>
      <c r="LCJ205" s="78"/>
      <c r="LCK205" s="78"/>
      <c r="LCL205" s="78"/>
      <c r="LCM205" s="78"/>
      <c r="LCN205" s="78"/>
      <c r="LCO205" s="78"/>
      <c r="LCP205" s="78"/>
      <c r="LCQ205" s="78"/>
      <c r="LCR205" s="78"/>
      <c r="LCS205" s="78"/>
      <c r="LCT205" s="78"/>
      <c r="LCU205" s="78"/>
      <c r="LCV205" s="78"/>
      <c r="LCW205" s="78"/>
      <c r="LCX205" s="78"/>
      <c r="LCY205" s="78"/>
      <c r="LCZ205" s="78"/>
      <c r="LDA205" s="78"/>
      <c r="LDB205" s="78"/>
      <c r="LDC205" s="78"/>
      <c r="LDD205" s="78"/>
      <c r="LDE205" s="78"/>
      <c r="LDF205" s="78"/>
      <c r="LDG205" s="78"/>
      <c r="LDH205" s="78"/>
      <c r="LDI205" s="78"/>
      <c r="LDJ205" s="78"/>
      <c r="LDK205" s="78"/>
      <c r="LDL205" s="78"/>
      <c r="LDM205" s="78"/>
      <c r="LDN205" s="78"/>
      <c r="LDO205" s="78"/>
      <c r="LDP205" s="78"/>
      <c r="LDQ205" s="78"/>
      <c r="LDR205" s="78"/>
      <c r="LDS205" s="78"/>
      <c r="LDT205" s="78"/>
      <c r="LDU205" s="78"/>
      <c r="LDV205" s="78"/>
      <c r="LDW205" s="78"/>
      <c r="LDX205" s="78"/>
      <c r="LDY205" s="78"/>
      <c r="LDZ205" s="78"/>
      <c r="LEA205" s="78"/>
      <c r="LEB205" s="78"/>
      <c r="LEC205" s="78"/>
      <c r="LED205" s="78"/>
      <c r="LEE205" s="78"/>
      <c r="LEF205" s="78"/>
      <c r="LEG205" s="78"/>
      <c r="LEH205" s="78"/>
      <c r="LEI205" s="78"/>
      <c r="LEJ205" s="78"/>
      <c r="LEK205" s="78"/>
      <c r="LEL205" s="78"/>
      <c r="LEM205" s="78"/>
      <c r="LEN205" s="78"/>
      <c r="LEO205" s="78"/>
      <c r="LEP205" s="78"/>
      <c r="LEQ205" s="78"/>
      <c r="LER205" s="78"/>
      <c r="LES205" s="78"/>
      <c r="LET205" s="78"/>
      <c r="LEU205" s="78"/>
      <c r="LEV205" s="78"/>
      <c r="LEW205" s="78"/>
      <c r="LEX205" s="78"/>
      <c r="LEY205" s="78"/>
      <c r="LEZ205" s="78"/>
      <c r="LFA205" s="78"/>
      <c r="LFB205" s="78"/>
      <c r="LFC205" s="78"/>
      <c r="LFD205" s="78"/>
      <c r="LFE205" s="78"/>
      <c r="LFF205" s="78"/>
      <c r="LFG205" s="78"/>
      <c r="LFH205" s="78"/>
      <c r="LFI205" s="78"/>
      <c r="LFJ205" s="78"/>
      <c r="LFK205" s="78"/>
      <c r="LFL205" s="78"/>
      <c r="LFM205" s="78"/>
      <c r="LFN205" s="78"/>
      <c r="LFO205" s="78"/>
      <c r="LFP205" s="78"/>
      <c r="LFQ205" s="78"/>
      <c r="LFR205" s="78"/>
      <c r="LFS205" s="78"/>
      <c r="LFT205" s="78"/>
      <c r="LFU205" s="78"/>
      <c r="LFV205" s="78"/>
      <c r="LFW205" s="78"/>
      <c r="LFX205" s="78"/>
      <c r="LFY205" s="78"/>
      <c r="LFZ205" s="78"/>
      <c r="LGA205" s="78"/>
      <c r="LGB205" s="78"/>
      <c r="LGC205" s="78"/>
      <c r="LGD205" s="78"/>
      <c r="LGE205" s="78"/>
      <c r="LGF205" s="78"/>
      <c r="LGG205" s="78"/>
      <c r="LGH205" s="78"/>
      <c r="LGI205" s="78"/>
      <c r="LGJ205" s="78"/>
      <c r="LGK205" s="78"/>
      <c r="LGL205" s="78"/>
      <c r="LGM205" s="78"/>
      <c r="LGN205" s="78"/>
      <c r="LGO205" s="78"/>
      <c r="LGP205" s="78"/>
      <c r="LGQ205" s="78"/>
      <c r="LGR205" s="78"/>
      <c r="LGS205" s="78"/>
      <c r="LGT205" s="78"/>
      <c r="LGU205" s="78"/>
      <c r="LGV205" s="78"/>
      <c r="LGW205" s="78"/>
      <c r="LGX205" s="78"/>
      <c r="LGY205" s="78"/>
      <c r="LGZ205" s="78"/>
      <c r="LHA205" s="78"/>
      <c r="LHB205" s="78"/>
      <c r="LHC205" s="78"/>
      <c r="LHD205" s="78"/>
      <c r="LHE205" s="78"/>
      <c r="LHF205" s="78"/>
      <c r="LHG205" s="78"/>
      <c r="LHH205" s="78"/>
      <c r="LHI205" s="78"/>
      <c r="LHJ205" s="78"/>
      <c r="LHK205" s="78"/>
      <c r="LHL205" s="78"/>
      <c r="LHM205" s="78"/>
      <c r="LHN205" s="78"/>
      <c r="LHO205" s="78"/>
      <c r="LHP205" s="78"/>
      <c r="LHQ205" s="78"/>
      <c r="LHR205" s="78"/>
      <c r="LHS205" s="78"/>
      <c r="LHT205" s="78"/>
      <c r="LHU205" s="78"/>
      <c r="LHV205" s="78"/>
      <c r="LHW205" s="78"/>
      <c r="LHX205" s="78"/>
      <c r="LHY205" s="78"/>
      <c r="LHZ205" s="78"/>
      <c r="LIA205" s="78"/>
      <c r="LIB205" s="78"/>
      <c r="LIC205" s="78"/>
      <c r="LID205" s="78"/>
      <c r="LIE205" s="78"/>
      <c r="LIF205" s="78"/>
      <c r="LIG205" s="78"/>
      <c r="LIH205" s="78"/>
      <c r="LII205" s="78"/>
      <c r="LIJ205" s="78"/>
      <c r="LIK205" s="78"/>
      <c r="LIL205" s="78"/>
      <c r="LIM205" s="78"/>
      <c r="LIN205" s="78"/>
      <c r="LIO205" s="78"/>
      <c r="LIP205" s="78"/>
      <c r="LIQ205" s="78"/>
      <c r="LIR205" s="78"/>
      <c r="LIS205" s="78"/>
      <c r="LIT205" s="78"/>
      <c r="LIU205" s="78"/>
      <c r="LIV205" s="78"/>
      <c r="LIW205" s="78"/>
      <c r="LIX205" s="78"/>
      <c r="LIY205" s="78"/>
      <c r="LIZ205" s="78"/>
      <c r="LJA205" s="78"/>
      <c r="LJB205" s="78"/>
      <c r="LJC205" s="78"/>
      <c r="LJD205" s="78"/>
      <c r="LJE205" s="78"/>
      <c r="LJF205" s="78"/>
      <c r="LJG205" s="78"/>
      <c r="LJH205" s="78"/>
      <c r="LJI205" s="78"/>
      <c r="LJJ205" s="78"/>
      <c r="LJK205" s="78"/>
      <c r="LJL205" s="78"/>
      <c r="LJM205" s="78"/>
      <c r="LJN205" s="78"/>
      <c r="LJO205" s="78"/>
      <c r="LJP205" s="78"/>
      <c r="LJQ205" s="78"/>
      <c r="LJR205" s="78"/>
      <c r="LJS205" s="78"/>
      <c r="LJT205" s="78"/>
      <c r="LJU205" s="78"/>
      <c r="LJV205" s="78"/>
      <c r="LJW205" s="78"/>
      <c r="LJX205" s="78"/>
      <c r="LJY205" s="78"/>
      <c r="LJZ205" s="78"/>
      <c r="LKA205" s="78"/>
      <c r="LKB205" s="78"/>
      <c r="LKC205" s="78"/>
      <c r="LKD205" s="78"/>
      <c r="LKE205" s="78"/>
      <c r="LKF205" s="78"/>
      <c r="LKG205" s="78"/>
      <c r="LKH205" s="78"/>
      <c r="LKI205" s="78"/>
      <c r="LKJ205" s="78"/>
      <c r="LKK205" s="78"/>
      <c r="LKL205" s="78"/>
      <c r="LKM205" s="78"/>
      <c r="LKN205" s="78"/>
      <c r="LKO205" s="78"/>
      <c r="LKP205" s="78"/>
      <c r="LKQ205" s="78"/>
      <c r="LKR205" s="78"/>
      <c r="LKS205" s="78"/>
      <c r="LKT205" s="78"/>
      <c r="LKU205" s="78"/>
      <c r="LKV205" s="78"/>
      <c r="LKW205" s="78"/>
      <c r="LKX205" s="78"/>
      <c r="LKY205" s="78"/>
      <c r="LKZ205" s="78"/>
      <c r="LLA205" s="78"/>
      <c r="LLB205" s="78"/>
      <c r="LLC205" s="78"/>
      <c r="LLD205" s="78"/>
      <c r="LLE205" s="78"/>
      <c r="LLF205" s="78"/>
      <c r="LLG205" s="78"/>
      <c r="LLH205" s="78"/>
      <c r="LLI205" s="78"/>
      <c r="LLJ205" s="78"/>
      <c r="LLK205" s="78"/>
      <c r="LLL205" s="78"/>
      <c r="LLM205" s="78"/>
      <c r="LLN205" s="78"/>
      <c r="LLO205" s="78"/>
      <c r="LLP205" s="78"/>
      <c r="LLQ205" s="78"/>
      <c r="LLR205" s="78"/>
      <c r="LLS205" s="78"/>
      <c r="LLT205" s="78"/>
      <c r="LLU205" s="78"/>
      <c r="LLV205" s="78"/>
      <c r="LLW205" s="78"/>
      <c r="LLX205" s="78"/>
      <c r="LLY205" s="78"/>
      <c r="LLZ205" s="78"/>
      <c r="LMA205" s="78"/>
      <c r="LMB205" s="78"/>
      <c r="LMC205" s="78"/>
      <c r="LMD205" s="78"/>
      <c r="LME205" s="78"/>
      <c r="LMF205" s="78"/>
      <c r="LMG205" s="78"/>
      <c r="LMH205" s="78"/>
      <c r="LMI205" s="78"/>
      <c r="LMJ205" s="78"/>
      <c r="LMK205" s="78"/>
      <c r="LML205" s="78"/>
      <c r="LMM205" s="78"/>
      <c r="LMN205" s="78"/>
      <c r="LMO205" s="78"/>
      <c r="LMP205" s="78"/>
      <c r="LMQ205" s="78"/>
      <c r="LMR205" s="78"/>
      <c r="LMS205" s="78"/>
      <c r="LMT205" s="78"/>
      <c r="LMU205" s="78"/>
      <c r="LMV205" s="78"/>
      <c r="LMW205" s="78"/>
      <c r="LMX205" s="78"/>
      <c r="LMY205" s="78"/>
      <c r="LMZ205" s="78"/>
      <c r="LNA205" s="78"/>
      <c r="LNB205" s="78"/>
      <c r="LNC205" s="78"/>
      <c r="LND205" s="78"/>
      <c r="LNE205" s="78"/>
      <c r="LNF205" s="78"/>
      <c r="LNG205" s="78"/>
      <c r="LNH205" s="78"/>
      <c r="LNI205" s="78"/>
      <c r="LNJ205" s="78"/>
      <c r="LNK205" s="78"/>
      <c r="LNL205" s="78"/>
      <c r="LNM205" s="78"/>
      <c r="LNN205" s="78"/>
      <c r="LNO205" s="78"/>
      <c r="LNP205" s="78"/>
      <c r="LNQ205" s="78"/>
      <c r="LNR205" s="78"/>
      <c r="LNS205" s="78"/>
      <c r="LNT205" s="78"/>
      <c r="LNU205" s="78"/>
      <c r="LNV205" s="78"/>
      <c r="LNW205" s="78"/>
      <c r="LNX205" s="78"/>
      <c r="LNY205" s="78"/>
      <c r="LNZ205" s="78"/>
      <c r="LOA205" s="78"/>
      <c r="LOB205" s="78"/>
      <c r="LOC205" s="78"/>
      <c r="LOD205" s="78"/>
      <c r="LOE205" s="78"/>
      <c r="LOF205" s="78"/>
      <c r="LOG205" s="78"/>
      <c r="LOH205" s="78"/>
      <c r="LOI205" s="78"/>
      <c r="LOJ205" s="78"/>
      <c r="LOK205" s="78"/>
      <c r="LOL205" s="78"/>
      <c r="LOM205" s="78"/>
      <c r="LON205" s="78"/>
      <c r="LOO205" s="78"/>
      <c r="LOP205" s="78"/>
      <c r="LOQ205" s="78"/>
      <c r="LOR205" s="78"/>
      <c r="LOS205" s="78"/>
      <c r="LOT205" s="78"/>
      <c r="LOU205" s="78"/>
      <c r="LOV205" s="78"/>
      <c r="LOW205" s="78"/>
      <c r="LOX205" s="78"/>
      <c r="LOY205" s="78"/>
      <c r="LOZ205" s="78"/>
      <c r="LPA205" s="78"/>
      <c r="LPB205" s="78"/>
      <c r="LPC205" s="78"/>
      <c r="LPD205" s="78"/>
      <c r="LPE205" s="78"/>
      <c r="LPF205" s="78"/>
      <c r="LPG205" s="78"/>
      <c r="LPH205" s="78"/>
      <c r="LPI205" s="78"/>
      <c r="LPJ205" s="78"/>
      <c r="LPK205" s="78"/>
      <c r="LPL205" s="78"/>
      <c r="LPM205" s="78"/>
      <c r="LPN205" s="78"/>
      <c r="LPO205" s="78"/>
      <c r="LPP205" s="78"/>
      <c r="LPQ205" s="78"/>
      <c r="LPR205" s="78"/>
      <c r="LPS205" s="78"/>
      <c r="LPT205" s="78"/>
      <c r="LPU205" s="78"/>
      <c r="LPV205" s="78"/>
      <c r="LPW205" s="78"/>
      <c r="LPX205" s="78"/>
      <c r="LPY205" s="78"/>
      <c r="LPZ205" s="78"/>
      <c r="LQA205" s="78"/>
      <c r="LQB205" s="78"/>
      <c r="LQC205" s="78"/>
      <c r="LQD205" s="78"/>
      <c r="LQE205" s="78"/>
      <c r="LQF205" s="78"/>
      <c r="LQG205" s="78"/>
      <c r="LQH205" s="78"/>
      <c r="LQI205" s="78"/>
      <c r="LQJ205" s="78"/>
      <c r="LQK205" s="78"/>
      <c r="LQL205" s="78"/>
      <c r="LQM205" s="78"/>
      <c r="LQN205" s="78"/>
      <c r="LQO205" s="78"/>
      <c r="LQP205" s="78"/>
      <c r="LQQ205" s="78"/>
      <c r="LQR205" s="78"/>
      <c r="LQS205" s="78"/>
      <c r="LQT205" s="78"/>
      <c r="LQU205" s="78"/>
      <c r="LQV205" s="78"/>
      <c r="LQW205" s="78"/>
      <c r="LQX205" s="78"/>
      <c r="LQY205" s="78"/>
      <c r="LQZ205" s="78"/>
      <c r="LRA205" s="78"/>
      <c r="LRB205" s="78"/>
      <c r="LRC205" s="78"/>
      <c r="LRD205" s="78"/>
      <c r="LRE205" s="78"/>
      <c r="LRF205" s="78"/>
      <c r="LRG205" s="78"/>
      <c r="LRH205" s="78"/>
      <c r="LRI205" s="78"/>
      <c r="LRJ205" s="78"/>
      <c r="LRK205" s="78"/>
      <c r="LRL205" s="78"/>
      <c r="LRM205" s="78"/>
      <c r="LRN205" s="78"/>
      <c r="LRO205" s="78"/>
      <c r="LRP205" s="78"/>
      <c r="LRQ205" s="78"/>
      <c r="LRR205" s="78"/>
      <c r="LRS205" s="78"/>
      <c r="LRT205" s="78"/>
      <c r="LRU205" s="78"/>
      <c r="LRV205" s="78"/>
      <c r="LRW205" s="78"/>
      <c r="LRX205" s="78"/>
      <c r="LRY205" s="78"/>
      <c r="LRZ205" s="78"/>
      <c r="LSA205" s="78"/>
      <c r="LSB205" s="78"/>
      <c r="LSC205" s="78"/>
      <c r="LSD205" s="78"/>
      <c r="LSE205" s="78"/>
      <c r="LSF205" s="78"/>
      <c r="LSG205" s="78"/>
      <c r="LSH205" s="78"/>
      <c r="LSI205" s="78"/>
      <c r="LSJ205" s="78"/>
      <c r="LSK205" s="78"/>
      <c r="LSL205" s="78"/>
      <c r="LSM205" s="78"/>
      <c r="LSN205" s="78"/>
      <c r="LSO205" s="78"/>
      <c r="LSP205" s="78"/>
      <c r="LSQ205" s="78"/>
      <c r="LSR205" s="78"/>
      <c r="LSS205" s="78"/>
      <c r="LST205" s="78"/>
      <c r="LSU205" s="78"/>
      <c r="LSV205" s="78"/>
      <c r="LSW205" s="78"/>
      <c r="LSX205" s="78"/>
      <c r="LSY205" s="78"/>
      <c r="LSZ205" s="78"/>
      <c r="LTA205" s="78"/>
      <c r="LTB205" s="78"/>
      <c r="LTC205" s="78"/>
      <c r="LTD205" s="78"/>
      <c r="LTE205" s="78"/>
      <c r="LTF205" s="78"/>
      <c r="LTG205" s="78"/>
      <c r="LTH205" s="78"/>
      <c r="LTI205" s="78"/>
      <c r="LTJ205" s="78"/>
      <c r="LTK205" s="78"/>
      <c r="LTL205" s="78"/>
      <c r="LTM205" s="78"/>
      <c r="LTN205" s="78"/>
      <c r="LTO205" s="78"/>
      <c r="LTP205" s="78"/>
      <c r="LTQ205" s="78"/>
      <c r="LTR205" s="78"/>
      <c r="LTS205" s="78"/>
      <c r="LTT205" s="78"/>
      <c r="LTU205" s="78"/>
      <c r="LTV205" s="78"/>
      <c r="LTW205" s="78"/>
      <c r="LTX205" s="78"/>
      <c r="LTY205" s="78"/>
      <c r="LTZ205" s="78"/>
      <c r="LUA205" s="78"/>
      <c r="LUB205" s="78"/>
      <c r="LUC205" s="78"/>
      <c r="LUD205" s="78"/>
      <c r="LUE205" s="78"/>
      <c r="LUF205" s="78"/>
      <c r="LUG205" s="78"/>
      <c r="LUH205" s="78"/>
      <c r="LUI205" s="78"/>
      <c r="LUJ205" s="78"/>
      <c r="LUK205" s="78"/>
      <c r="LUL205" s="78"/>
      <c r="LUM205" s="78"/>
      <c r="LUN205" s="78"/>
      <c r="LUO205" s="78"/>
      <c r="LUP205" s="78"/>
      <c r="LUQ205" s="78"/>
      <c r="LUR205" s="78"/>
      <c r="LUS205" s="78"/>
      <c r="LUT205" s="78"/>
      <c r="LUU205" s="78"/>
      <c r="LUV205" s="78"/>
      <c r="LUW205" s="78"/>
      <c r="LUX205" s="78"/>
      <c r="LUY205" s="78"/>
      <c r="LUZ205" s="78"/>
      <c r="LVA205" s="78"/>
      <c r="LVB205" s="78"/>
      <c r="LVC205" s="78"/>
      <c r="LVD205" s="78"/>
      <c r="LVE205" s="78"/>
      <c r="LVF205" s="78"/>
      <c r="LVG205" s="78"/>
      <c r="LVH205" s="78"/>
      <c r="LVI205" s="78"/>
      <c r="LVJ205" s="78"/>
      <c r="LVK205" s="78"/>
      <c r="LVL205" s="78"/>
      <c r="LVM205" s="78"/>
      <c r="LVN205" s="78"/>
      <c r="LVO205" s="78"/>
      <c r="LVP205" s="78"/>
      <c r="LVQ205" s="78"/>
      <c r="LVR205" s="78"/>
      <c r="LVS205" s="78"/>
      <c r="LVT205" s="78"/>
      <c r="LVU205" s="78"/>
      <c r="LVV205" s="78"/>
      <c r="LVW205" s="78"/>
      <c r="LVX205" s="78"/>
      <c r="LVY205" s="78"/>
      <c r="LVZ205" s="78"/>
      <c r="LWA205" s="78"/>
      <c r="LWB205" s="78"/>
      <c r="LWC205" s="78"/>
      <c r="LWD205" s="78"/>
      <c r="LWE205" s="78"/>
      <c r="LWF205" s="78"/>
      <c r="LWG205" s="78"/>
      <c r="LWH205" s="78"/>
      <c r="LWI205" s="78"/>
      <c r="LWJ205" s="78"/>
      <c r="LWK205" s="78"/>
      <c r="LWL205" s="78"/>
      <c r="LWM205" s="78"/>
      <c r="LWN205" s="78"/>
      <c r="LWO205" s="78"/>
      <c r="LWP205" s="78"/>
      <c r="LWQ205" s="78"/>
      <c r="LWR205" s="78"/>
      <c r="LWS205" s="78"/>
      <c r="LWT205" s="78"/>
      <c r="LWU205" s="78"/>
      <c r="LWV205" s="78"/>
      <c r="LWW205" s="78"/>
      <c r="LWX205" s="78"/>
      <c r="LWY205" s="78"/>
      <c r="LWZ205" s="78"/>
      <c r="LXA205" s="78"/>
      <c r="LXB205" s="78"/>
      <c r="LXC205" s="78"/>
      <c r="LXD205" s="78"/>
      <c r="LXE205" s="78"/>
      <c r="LXF205" s="78"/>
      <c r="LXG205" s="78"/>
      <c r="LXH205" s="78"/>
      <c r="LXI205" s="78"/>
      <c r="LXJ205" s="78"/>
      <c r="LXK205" s="78"/>
      <c r="LXL205" s="78"/>
      <c r="LXM205" s="78"/>
      <c r="LXN205" s="78"/>
      <c r="LXO205" s="78"/>
      <c r="LXP205" s="78"/>
      <c r="LXQ205" s="78"/>
      <c r="LXR205" s="78"/>
      <c r="LXS205" s="78"/>
      <c r="LXT205" s="78"/>
      <c r="LXU205" s="78"/>
      <c r="LXV205" s="78"/>
      <c r="LXW205" s="78"/>
      <c r="LXX205" s="78"/>
      <c r="LXY205" s="78"/>
      <c r="LXZ205" s="78"/>
      <c r="LYA205" s="78"/>
      <c r="LYB205" s="78"/>
      <c r="LYC205" s="78"/>
      <c r="LYD205" s="78"/>
      <c r="LYE205" s="78"/>
      <c r="LYF205" s="78"/>
      <c r="LYG205" s="78"/>
      <c r="LYH205" s="78"/>
      <c r="LYI205" s="78"/>
      <c r="LYJ205" s="78"/>
      <c r="LYK205" s="78"/>
      <c r="LYL205" s="78"/>
      <c r="LYM205" s="78"/>
      <c r="LYN205" s="78"/>
      <c r="LYO205" s="78"/>
      <c r="LYP205" s="78"/>
      <c r="LYQ205" s="78"/>
      <c r="LYR205" s="78"/>
      <c r="LYS205" s="78"/>
      <c r="LYT205" s="78"/>
      <c r="LYU205" s="78"/>
      <c r="LYV205" s="78"/>
      <c r="LYW205" s="78"/>
      <c r="LYX205" s="78"/>
      <c r="LYY205" s="78"/>
      <c r="LYZ205" s="78"/>
      <c r="LZA205" s="78"/>
      <c r="LZB205" s="78"/>
      <c r="LZC205" s="78"/>
      <c r="LZD205" s="78"/>
      <c r="LZE205" s="78"/>
      <c r="LZF205" s="78"/>
      <c r="LZG205" s="78"/>
      <c r="LZH205" s="78"/>
      <c r="LZI205" s="78"/>
      <c r="LZJ205" s="78"/>
      <c r="LZK205" s="78"/>
      <c r="LZL205" s="78"/>
      <c r="LZM205" s="78"/>
      <c r="LZN205" s="78"/>
      <c r="LZO205" s="78"/>
      <c r="LZP205" s="78"/>
      <c r="LZQ205" s="78"/>
      <c r="LZR205" s="78"/>
      <c r="LZS205" s="78"/>
      <c r="LZT205" s="78"/>
      <c r="LZU205" s="78"/>
      <c r="LZV205" s="78"/>
      <c r="LZW205" s="78"/>
      <c r="LZX205" s="78"/>
      <c r="LZY205" s="78"/>
      <c r="LZZ205" s="78"/>
      <c r="MAA205" s="78"/>
      <c r="MAB205" s="78"/>
      <c r="MAC205" s="78"/>
      <c r="MAD205" s="78"/>
      <c r="MAE205" s="78"/>
      <c r="MAF205" s="78"/>
      <c r="MAG205" s="78"/>
      <c r="MAH205" s="78"/>
      <c r="MAI205" s="78"/>
      <c r="MAJ205" s="78"/>
      <c r="MAK205" s="78"/>
      <c r="MAL205" s="78"/>
      <c r="MAM205" s="78"/>
      <c r="MAN205" s="78"/>
      <c r="MAO205" s="78"/>
      <c r="MAP205" s="78"/>
      <c r="MAQ205" s="78"/>
      <c r="MAR205" s="78"/>
      <c r="MAS205" s="78"/>
      <c r="MAT205" s="78"/>
      <c r="MAU205" s="78"/>
      <c r="MAV205" s="78"/>
      <c r="MAW205" s="78"/>
      <c r="MAX205" s="78"/>
      <c r="MAY205" s="78"/>
      <c r="MAZ205" s="78"/>
      <c r="MBA205" s="78"/>
      <c r="MBB205" s="78"/>
      <c r="MBC205" s="78"/>
      <c r="MBD205" s="78"/>
      <c r="MBE205" s="78"/>
      <c r="MBF205" s="78"/>
      <c r="MBG205" s="78"/>
      <c r="MBH205" s="78"/>
      <c r="MBI205" s="78"/>
      <c r="MBJ205" s="78"/>
      <c r="MBK205" s="78"/>
      <c r="MBL205" s="78"/>
      <c r="MBM205" s="78"/>
      <c r="MBN205" s="78"/>
      <c r="MBO205" s="78"/>
      <c r="MBP205" s="78"/>
      <c r="MBQ205" s="78"/>
      <c r="MBR205" s="78"/>
      <c r="MBS205" s="78"/>
      <c r="MBT205" s="78"/>
      <c r="MBU205" s="78"/>
      <c r="MBV205" s="78"/>
      <c r="MBW205" s="78"/>
      <c r="MBX205" s="78"/>
      <c r="MBY205" s="78"/>
      <c r="MBZ205" s="78"/>
      <c r="MCA205" s="78"/>
      <c r="MCB205" s="78"/>
      <c r="MCC205" s="78"/>
      <c r="MCD205" s="78"/>
      <c r="MCE205" s="78"/>
      <c r="MCF205" s="78"/>
      <c r="MCG205" s="78"/>
      <c r="MCH205" s="78"/>
      <c r="MCI205" s="78"/>
      <c r="MCJ205" s="78"/>
      <c r="MCK205" s="78"/>
      <c r="MCL205" s="78"/>
      <c r="MCM205" s="78"/>
      <c r="MCN205" s="78"/>
      <c r="MCO205" s="78"/>
      <c r="MCP205" s="78"/>
      <c r="MCQ205" s="78"/>
      <c r="MCR205" s="78"/>
      <c r="MCS205" s="78"/>
      <c r="MCT205" s="78"/>
      <c r="MCU205" s="78"/>
      <c r="MCV205" s="78"/>
      <c r="MCW205" s="78"/>
      <c r="MCX205" s="78"/>
      <c r="MCY205" s="78"/>
      <c r="MCZ205" s="78"/>
      <c r="MDA205" s="78"/>
      <c r="MDB205" s="78"/>
      <c r="MDC205" s="78"/>
      <c r="MDD205" s="78"/>
      <c r="MDE205" s="78"/>
      <c r="MDF205" s="78"/>
      <c r="MDG205" s="78"/>
      <c r="MDH205" s="78"/>
      <c r="MDI205" s="78"/>
      <c r="MDJ205" s="78"/>
      <c r="MDK205" s="78"/>
      <c r="MDL205" s="78"/>
      <c r="MDM205" s="78"/>
      <c r="MDN205" s="78"/>
      <c r="MDO205" s="78"/>
      <c r="MDP205" s="78"/>
      <c r="MDQ205" s="78"/>
      <c r="MDR205" s="78"/>
      <c r="MDS205" s="78"/>
      <c r="MDT205" s="78"/>
      <c r="MDU205" s="78"/>
      <c r="MDV205" s="78"/>
      <c r="MDW205" s="78"/>
      <c r="MDX205" s="78"/>
      <c r="MDY205" s="78"/>
      <c r="MDZ205" s="78"/>
      <c r="MEA205" s="78"/>
      <c r="MEB205" s="78"/>
      <c r="MEC205" s="78"/>
      <c r="MED205" s="78"/>
      <c r="MEE205" s="78"/>
      <c r="MEF205" s="78"/>
      <c r="MEG205" s="78"/>
      <c r="MEH205" s="78"/>
      <c r="MEI205" s="78"/>
      <c r="MEJ205" s="78"/>
      <c r="MEK205" s="78"/>
      <c r="MEL205" s="78"/>
      <c r="MEM205" s="78"/>
      <c r="MEN205" s="78"/>
      <c r="MEO205" s="78"/>
      <c r="MEP205" s="78"/>
      <c r="MEQ205" s="78"/>
      <c r="MER205" s="78"/>
      <c r="MES205" s="78"/>
      <c r="MET205" s="78"/>
      <c r="MEU205" s="78"/>
      <c r="MEV205" s="78"/>
      <c r="MEW205" s="78"/>
      <c r="MEX205" s="78"/>
      <c r="MEY205" s="78"/>
      <c r="MEZ205" s="78"/>
      <c r="MFA205" s="78"/>
      <c r="MFB205" s="78"/>
      <c r="MFC205" s="78"/>
      <c r="MFD205" s="78"/>
      <c r="MFE205" s="78"/>
      <c r="MFF205" s="78"/>
      <c r="MFG205" s="78"/>
      <c r="MFH205" s="78"/>
      <c r="MFI205" s="78"/>
      <c r="MFJ205" s="78"/>
      <c r="MFK205" s="78"/>
      <c r="MFL205" s="78"/>
      <c r="MFM205" s="78"/>
      <c r="MFN205" s="78"/>
      <c r="MFO205" s="78"/>
      <c r="MFP205" s="78"/>
      <c r="MFQ205" s="78"/>
      <c r="MFR205" s="78"/>
      <c r="MFS205" s="78"/>
      <c r="MFT205" s="78"/>
      <c r="MFU205" s="78"/>
      <c r="MFV205" s="78"/>
      <c r="MFW205" s="78"/>
      <c r="MFX205" s="78"/>
      <c r="MFY205" s="78"/>
      <c r="MFZ205" s="78"/>
      <c r="MGA205" s="78"/>
      <c r="MGB205" s="78"/>
      <c r="MGC205" s="78"/>
      <c r="MGD205" s="78"/>
      <c r="MGE205" s="78"/>
      <c r="MGF205" s="78"/>
      <c r="MGG205" s="78"/>
      <c r="MGH205" s="78"/>
      <c r="MGI205" s="78"/>
      <c r="MGJ205" s="78"/>
      <c r="MGK205" s="78"/>
      <c r="MGL205" s="78"/>
      <c r="MGM205" s="78"/>
      <c r="MGN205" s="78"/>
      <c r="MGO205" s="78"/>
      <c r="MGP205" s="78"/>
      <c r="MGQ205" s="78"/>
      <c r="MGR205" s="78"/>
      <c r="MGS205" s="78"/>
      <c r="MGT205" s="78"/>
      <c r="MGU205" s="78"/>
      <c r="MGV205" s="78"/>
      <c r="MGW205" s="78"/>
      <c r="MGX205" s="78"/>
      <c r="MGY205" s="78"/>
      <c r="MGZ205" s="78"/>
      <c r="MHA205" s="78"/>
      <c r="MHB205" s="78"/>
      <c r="MHC205" s="78"/>
      <c r="MHD205" s="78"/>
      <c r="MHE205" s="78"/>
      <c r="MHF205" s="78"/>
      <c r="MHG205" s="78"/>
      <c r="MHH205" s="78"/>
      <c r="MHI205" s="78"/>
      <c r="MHJ205" s="78"/>
      <c r="MHK205" s="78"/>
      <c r="MHL205" s="78"/>
      <c r="MHM205" s="78"/>
      <c r="MHN205" s="78"/>
      <c r="MHO205" s="78"/>
      <c r="MHP205" s="78"/>
      <c r="MHQ205" s="78"/>
      <c r="MHR205" s="78"/>
      <c r="MHS205" s="78"/>
      <c r="MHT205" s="78"/>
      <c r="MHU205" s="78"/>
      <c r="MHV205" s="78"/>
      <c r="MHW205" s="78"/>
      <c r="MHX205" s="78"/>
      <c r="MHY205" s="78"/>
      <c r="MHZ205" s="78"/>
      <c r="MIA205" s="78"/>
      <c r="MIB205" s="78"/>
      <c r="MIC205" s="78"/>
      <c r="MID205" s="78"/>
      <c r="MIE205" s="78"/>
      <c r="MIF205" s="78"/>
      <c r="MIG205" s="78"/>
      <c r="MIH205" s="78"/>
      <c r="MII205" s="78"/>
      <c r="MIJ205" s="78"/>
      <c r="MIK205" s="78"/>
      <c r="MIL205" s="78"/>
      <c r="MIM205" s="78"/>
      <c r="MIN205" s="78"/>
      <c r="MIO205" s="78"/>
      <c r="MIP205" s="78"/>
      <c r="MIQ205" s="78"/>
      <c r="MIR205" s="78"/>
      <c r="MIS205" s="78"/>
      <c r="MIT205" s="78"/>
      <c r="MIU205" s="78"/>
      <c r="MIV205" s="78"/>
      <c r="MIW205" s="78"/>
      <c r="MIX205" s="78"/>
      <c r="MIY205" s="78"/>
      <c r="MIZ205" s="78"/>
      <c r="MJA205" s="78"/>
      <c r="MJB205" s="78"/>
      <c r="MJC205" s="78"/>
      <c r="MJD205" s="78"/>
      <c r="MJE205" s="78"/>
      <c r="MJF205" s="78"/>
      <c r="MJG205" s="78"/>
      <c r="MJH205" s="78"/>
      <c r="MJI205" s="78"/>
      <c r="MJJ205" s="78"/>
      <c r="MJK205" s="78"/>
      <c r="MJL205" s="78"/>
      <c r="MJM205" s="78"/>
      <c r="MJN205" s="78"/>
      <c r="MJO205" s="78"/>
      <c r="MJP205" s="78"/>
      <c r="MJQ205" s="78"/>
      <c r="MJR205" s="78"/>
      <c r="MJS205" s="78"/>
      <c r="MJT205" s="78"/>
      <c r="MJU205" s="78"/>
      <c r="MJV205" s="78"/>
      <c r="MJW205" s="78"/>
      <c r="MJX205" s="78"/>
      <c r="MJY205" s="78"/>
      <c r="MJZ205" s="78"/>
      <c r="MKA205" s="78"/>
      <c r="MKB205" s="78"/>
      <c r="MKC205" s="78"/>
      <c r="MKD205" s="78"/>
      <c r="MKE205" s="78"/>
      <c r="MKF205" s="78"/>
      <c r="MKG205" s="78"/>
      <c r="MKH205" s="78"/>
      <c r="MKI205" s="78"/>
      <c r="MKJ205" s="78"/>
      <c r="MKK205" s="78"/>
      <c r="MKL205" s="78"/>
      <c r="MKM205" s="78"/>
      <c r="MKN205" s="78"/>
      <c r="MKO205" s="78"/>
      <c r="MKP205" s="78"/>
      <c r="MKQ205" s="78"/>
      <c r="MKR205" s="78"/>
      <c r="MKS205" s="78"/>
      <c r="MKT205" s="78"/>
      <c r="MKU205" s="78"/>
      <c r="MKV205" s="78"/>
      <c r="MKW205" s="78"/>
      <c r="MKX205" s="78"/>
      <c r="MKY205" s="78"/>
      <c r="MKZ205" s="78"/>
      <c r="MLA205" s="78"/>
      <c r="MLB205" s="78"/>
      <c r="MLC205" s="78"/>
      <c r="MLD205" s="78"/>
      <c r="MLE205" s="78"/>
      <c r="MLF205" s="78"/>
      <c r="MLG205" s="78"/>
      <c r="MLH205" s="78"/>
      <c r="MLI205" s="78"/>
      <c r="MLJ205" s="78"/>
      <c r="MLK205" s="78"/>
      <c r="MLL205" s="78"/>
      <c r="MLM205" s="78"/>
      <c r="MLN205" s="78"/>
      <c r="MLO205" s="78"/>
      <c r="MLP205" s="78"/>
      <c r="MLQ205" s="78"/>
      <c r="MLR205" s="78"/>
      <c r="MLS205" s="78"/>
      <c r="MLT205" s="78"/>
      <c r="MLU205" s="78"/>
      <c r="MLV205" s="78"/>
      <c r="MLW205" s="78"/>
      <c r="MLX205" s="78"/>
      <c r="MLY205" s="78"/>
      <c r="MLZ205" s="78"/>
      <c r="MMA205" s="78"/>
      <c r="MMB205" s="78"/>
      <c r="MMC205" s="78"/>
      <c r="MMD205" s="78"/>
      <c r="MME205" s="78"/>
      <c r="MMF205" s="78"/>
      <c r="MMG205" s="78"/>
      <c r="MMH205" s="78"/>
      <c r="MMI205" s="78"/>
      <c r="MMJ205" s="78"/>
      <c r="MMK205" s="78"/>
      <c r="MML205" s="78"/>
      <c r="MMM205" s="78"/>
      <c r="MMN205" s="78"/>
      <c r="MMO205" s="78"/>
      <c r="MMP205" s="78"/>
      <c r="MMQ205" s="78"/>
      <c r="MMR205" s="78"/>
      <c r="MMS205" s="78"/>
      <c r="MMT205" s="78"/>
      <c r="MMU205" s="78"/>
      <c r="MMV205" s="78"/>
      <c r="MMW205" s="78"/>
      <c r="MMX205" s="78"/>
      <c r="MMY205" s="78"/>
      <c r="MMZ205" s="78"/>
      <c r="MNA205" s="78"/>
      <c r="MNB205" s="78"/>
      <c r="MNC205" s="78"/>
      <c r="MND205" s="78"/>
      <c r="MNE205" s="78"/>
      <c r="MNF205" s="78"/>
      <c r="MNG205" s="78"/>
      <c r="MNH205" s="78"/>
      <c r="MNI205" s="78"/>
      <c r="MNJ205" s="78"/>
      <c r="MNK205" s="78"/>
      <c r="MNL205" s="78"/>
      <c r="MNM205" s="78"/>
      <c r="MNN205" s="78"/>
      <c r="MNO205" s="78"/>
      <c r="MNP205" s="78"/>
      <c r="MNQ205" s="78"/>
      <c r="MNR205" s="78"/>
      <c r="MNS205" s="78"/>
      <c r="MNT205" s="78"/>
      <c r="MNU205" s="78"/>
      <c r="MNV205" s="78"/>
      <c r="MNW205" s="78"/>
      <c r="MNX205" s="78"/>
      <c r="MNY205" s="78"/>
      <c r="MNZ205" s="78"/>
      <c r="MOA205" s="78"/>
      <c r="MOB205" s="78"/>
      <c r="MOC205" s="78"/>
      <c r="MOD205" s="78"/>
      <c r="MOE205" s="78"/>
      <c r="MOF205" s="78"/>
      <c r="MOG205" s="78"/>
      <c r="MOH205" s="78"/>
      <c r="MOI205" s="78"/>
      <c r="MOJ205" s="78"/>
      <c r="MOK205" s="78"/>
      <c r="MOL205" s="78"/>
      <c r="MOM205" s="78"/>
      <c r="MON205" s="78"/>
      <c r="MOO205" s="78"/>
      <c r="MOP205" s="78"/>
      <c r="MOQ205" s="78"/>
      <c r="MOR205" s="78"/>
      <c r="MOS205" s="78"/>
      <c r="MOT205" s="78"/>
      <c r="MOU205" s="78"/>
      <c r="MOV205" s="78"/>
      <c r="MOW205" s="78"/>
      <c r="MOX205" s="78"/>
      <c r="MOY205" s="78"/>
      <c r="MOZ205" s="78"/>
      <c r="MPA205" s="78"/>
      <c r="MPB205" s="78"/>
      <c r="MPC205" s="78"/>
      <c r="MPD205" s="78"/>
      <c r="MPE205" s="78"/>
      <c r="MPF205" s="78"/>
      <c r="MPG205" s="78"/>
      <c r="MPH205" s="78"/>
      <c r="MPI205" s="78"/>
      <c r="MPJ205" s="78"/>
      <c r="MPK205" s="78"/>
      <c r="MPL205" s="78"/>
      <c r="MPM205" s="78"/>
      <c r="MPN205" s="78"/>
      <c r="MPO205" s="78"/>
      <c r="MPP205" s="78"/>
      <c r="MPQ205" s="78"/>
      <c r="MPR205" s="78"/>
      <c r="MPS205" s="78"/>
      <c r="MPT205" s="78"/>
      <c r="MPU205" s="78"/>
      <c r="MPV205" s="78"/>
      <c r="MPW205" s="78"/>
      <c r="MPX205" s="78"/>
      <c r="MPY205" s="78"/>
      <c r="MPZ205" s="78"/>
      <c r="MQA205" s="78"/>
      <c r="MQB205" s="78"/>
      <c r="MQC205" s="78"/>
      <c r="MQD205" s="78"/>
      <c r="MQE205" s="78"/>
      <c r="MQF205" s="78"/>
      <c r="MQG205" s="78"/>
      <c r="MQH205" s="78"/>
      <c r="MQI205" s="78"/>
      <c r="MQJ205" s="78"/>
      <c r="MQK205" s="78"/>
      <c r="MQL205" s="78"/>
      <c r="MQM205" s="78"/>
      <c r="MQN205" s="78"/>
      <c r="MQO205" s="78"/>
      <c r="MQP205" s="78"/>
      <c r="MQQ205" s="78"/>
      <c r="MQR205" s="78"/>
      <c r="MQS205" s="78"/>
      <c r="MQT205" s="78"/>
      <c r="MQU205" s="78"/>
      <c r="MQV205" s="78"/>
      <c r="MQW205" s="78"/>
      <c r="MQX205" s="78"/>
      <c r="MQY205" s="78"/>
      <c r="MQZ205" s="78"/>
      <c r="MRA205" s="78"/>
      <c r="MRB205" s="78"/>
      <c r="MRC205" s="78"/>
      <c r="MRD205" s="78"/>
      <c r="MRE205" s="78"/>
      <c r="MRF205" s="78"/>
      <c r="MRG205" s="78"/>
      <c r="MRH205" s="78"/>
      <c r="MRI205" s="78"/>
      <c r="MRJ205" s="78"/>
      <c r="MRK205" s="78"/>
      <c r="MRL205" s="78"/>
      <c r="MRM205" s="78"/>
      <c r="MRN205" s="78"/>
      <c r="MRO205" s="78"/>
      <c r="MRP205" s="78"/>
      <c r="MRQ205" s="78"/>
      <c r="MRR205" s="78"/>
      <c r="MRS205" s="78"/>
      <c r="MRT205" s="78"/>
      <c r="MRU205" s="78"/>
      <c r="MRV205" s="78"/>
      <c r="MRW205" s="78"/>
      <c r="MRX205" s="78"/>
      <c r="MRY205" s="78"/>
      <c r="MRZ205" s="78"/>
      <c r="MSA205" s="78"/>
      <c r="MSB205" s="78"/>
      <c r="MSC205" s="78"/>
      <c r="MSD205" s="78"/>
      <c r="MSE205" s="78"/>
      <c r="MSF205" s="78"/>
      <c r="MSG205" s="78"/>
      <c r="MSH205" s="78"/>
      <c r="MSI205" s="78"/>
      <c r="MSJ205" s="78"/>
      <c r="MSK205" s="78"/>
      <c r="MSL205" s="78"/>
      <c r="MSM205" s="78"/>
      <c r="MSN205" s="78"/>
      <c r="MSO205" s="78"/>
      <c r="MSP205" s="78"/>
      <c r="MSQ205" s="78"/>
      <c r="MSR205" s="78"/>
      <c r="MSS205" s="78"/>
      <c r="MST205" s="78"/>
      <c r="MSU205" s="78"/>
      <c r="MSV205" s="78"/>
      <c r="MSW205" s="78"/>
      <c r="MSX205" s="78"/>
      <c r="MSY205" s="78"/>
      <c r="MSZ205" s="78"/>
      <c r="MTA205" s="78"/>
      <c r="MTB205" s="78"/>
      <c r="MTC205" s="78"/>
      <c r="MTD205" s="78"/>
      <c r="MTE205" s="78"/>
      <c r="MTF205" s="78"/>
      <c r="MTG205" s="78"/>
      <c r="MTH205" s="78"/>
      <c r="MTI205" s="78"/>
      <c r="MTJ205" s="78"/>
      <c r="MTK205" s="78"/>
      <c r="MTL205" s="78"/>
      <c r="MTM205" s="78"/>
      <c r="MTN205" s="78"/>
      <c r="MTO205" s="78"/>
      <c r="MTP205" s="78"/>
      <c r="MTQ205" s="78"/>
      <c r="MTR205" s="78"/>
      <c r="MTS205" s="78"/>
      <c r="MTT205" s="78"/>
      <c r="MTU205" s="78"/>
      <c r="MTV205" s="78"/>
      <c r="MTW205" s="78"/>
      <c r="MTX205" s="78"/>
      <c r="MTY205" s="78"/>
      <c r="MTZ205" s="78"/>
      <c r="MUA205" s="78"/>
      <c r="MUB205" s="78"/>
      <c r="MUC205" s="78"/>
      <c r="MUD205" s="78"/>
      <c r="MUE205" s="78"/>
      <c r="MUF205" s="78"/>
      <c r="MUG205" s="78"/>
      <c r="MUH205" s="78"/>
      <c r="MUI205" s="78"/>
      <c r="MUJ205" s="78"/>
      <c r="MUK205" s="78"/>
      <c r="MUL205" s="78"/>
      <c r="MUM205" s="78"/>
      <c r="MUN205" s="78"/>
      <c r="MUO205" s="78"/>
      <c r="MUP205" s="78"/>
      <c r="MUQ205" s="78"/>
      <c r="MUR205" s="78"/>
      <c r="MUS205" s="78"/>
      <c r="MUT205" s="78"/>
      <c r="MUU205" s="78"/>
      <c r="MUV205" s="78"/>
      <c r="MUW205" s="78"/>
      <c r="MUX205" s="78"/>
      <c r="MUY205" s="78"/>
      <c r="MUZ205" s="78"/>
      <c r="MVA205" s="78"/>
      <c r="MVB205" s="78"/>
      <c r="MVC205" s="78"/>
      <c r="MVD205" s="78"/>
      <c r="MVE205" s="78"/>
      <c r="MVF205" s="78"/>
      <c r="MVG205" s="78"/>
      <c r="MVH205" s="78"/>
      <c r="MVI205" s="78"/>
      <c r="MVJ205" s="78"/>
      <c r="MVK205" s="78"/>
      <c r="MVL205" s="78"/>
      <c r="MVM205" s="78"/>
      <c r="MVN205" s="78"/>
      <c r="MVO205" s="78"/>
      <c r="MVP205" s="78"/>
      <c r="MVQ205" s="78"/>
      <c r="MVR205" s="78"/>
      <c r="MVS205" s="78"/>
      <c r="MVT205" s="78"/>
      <c r="MVU205" s="78"/>
      <c r="MVV205" s="78"/>
      <c r="MVW205" s="78"/>
      <c r="MVX205" s="78"/>
      <c r="MVY205" s="78"/>
      <c r="MVZ205" s="78"/>
      <c r="MWA205" s="78"/>
      <c r="MWB205" s="78"/>
      <c r="MWC205" s="78"/>
      <c r="MWD205" s="78"/>
      <c r="MWE205" s="78"/>
      <c r="MWF205" s="78"/>
      <c r="MWG205" s="78"/>
      <c r="MWH205" s="78"/>
      <c r="MWI205" s="78"/>
      <c r="MWJ205" s="78"/>
      <c r="MWK205" s="78"/>
      <c r="MWL205" s="78"/>
      <c r="MWM205" s="78"/>
      <c r="MWN205" s="78"/>
      <c r="MWO205" s="78"/>
      <c r="MWP205" s="78"/>
      <c r="MWQ205" s="78"/>
      <c r="MWR205" s="78"/>
      <c r="MWS205" s="78"/>
      <c r="MWT205" s="78"/>
      <c r="MWU205" s="78"/>
      <c r="MWV205" s="78"/>
      <c r="MWW205" s="78"/>
      <c r="MWX205" s="78"/>
      <c r="MWY205" s="78"/>
      <c r="MWZ205" s="78"/>
      <c r="MXA205" s="78"/>
      <c r="MXB205" s="78"/>
      <c r="MXC205" s="78"/>
      <c r="MXD205" s="78"/>
      <c r="MXE205" s="78"/>
      <c r="MXF205" s="78"/>
      <c r="MXG205" s="78"/>
      <c r="MXH205" s="78"/>
      <c r="MXI205" s="78"/>
      <c r="MXJ205" s="78"/>
      <c r="MXK205" s="78"/>
      <c r="MXL205" s="78"/>
      <c r="MXM205" s="78"/>
      <c r="MXN205" s="78"/>
      <c r="MXO205" s="78"/>
      <c r="MXP205" s="78"/>
      <c r="MXQ205" s="78"/>
      <c r="MXR205" s="78"/>
      <c r="MXS205" s="78"/>
      <c r="MXT205" s="78"/>
      <c r="MXU205" s="78"/>
      <c r="MXV205" s="78"/>
      <c r="MXW205" s="78"/>
      <c r="MXX205" s="78"/>
      <c r="MXY205" s="78"/>
      <c r="MXZ205" s="78"/>
      <c r="MYA205" s="78"/>
      <c r="MYB205" s="78"/>
      <c r="MYC205" s="78"/>
      <c r="MYD205" s="78"/>
      <c r="MYE205" s="78"/>
      <c r="MYF205" s="78"/>
      <c r="MYG205" s="78"/>
      <c r="MYH205" s="78"/>
      <c r="MYI205" s="78"/>
      <c r="MYJ205" s="78"/>
      <c r="MYK205" s="78"/>
      <c r="MYL205" s="78"/>
      <c r="MYM205" s="78"/>
      <c r="MYN205" s="78"/>
      <c r="MYO205" s="78"/>
      <c r="MYP205" s="78"/>
      <c r="MYQ205" s="78"/>
      <c r="MYR205" s="78"/>
      <c r="MYS205" s="78"/>
      <c r="MYT205" s="78"/>
      <c r="MYU205" s="78"/>
      <c r="MYV205" s="78"/>
      <c r="MYW205" s="78"/>
      <c r="MYX205" s="78"/>
      <c r="MYY205" s="78"/>
      <c r="MYZ205" s="78"/>
      <c r="MZA205" s="78"/>
      <c r="MZB205" s="78"/>
      <c r="MZC205" s="78"/>
      <c r="MZD205" s="78"/>
      <c r="MZE205" s="78"/>
      <c r="MZF205" s="78"/>
      <c r="MZG205" s="78"/>
      <c r="MZH205" s="78"/>
      <c r="MZI205" s="78"/>
      <c r="MZJ205" s="78"/>
      <c r="MZK205" s="78"/>
      <c r="MZL205" s="78"/>
      <c r="MZM205" s="78"/>
      <c r="MZN205" s="78"/>
      <c r="MZO205" s="78"/>
      <c r="MZP205" s="78"/>
      <c r="MZQ205" s="78"/>
      <c r="MZR205" s="78"/>
      <c r="MZS205" s="78"/>
      <c r="MZT205" s="78"/>
      <c r="MZU205" s="78"/>
      <c r="MZV205" s="78"/>
      <c r="MZW205" s="78"/>
      <c r="MZX205" s="78"/>
      <c r="MZY205" s="78"/>
      <c r="MZZ205" s="78"/>
      <c r="NAA205" s="78"/>
      <c r="NAB205" s="78"/>
      <c r="NAC205" s="78"/>
      <c r="NAD205" s="78"/>
      <c r="NAE205" s="78"/>
      <c r="NAF205" s="78"/>
      <c r="NAG205" s="78"/>
      <c r="NAH205" s="78"/>
      <c r="NAI205" s="78"/>
      <c r="NAJ205" s="78"/>
      <c r="NAK205" s="78"/>
      <c r="NAL205" s="78"/>
      <c r="NAM205" s="78"/>
      <c r="NAN205" s="78"/>
      <c r="NAO205" s="78"/>
      <c r="NAP205" s="78"/>
      <c r="NAQ205" s="78"/>
      <c r="NAR205" s="78"/>
      <c r="NAS205" s="78"/>
      <c r="NAT205" s="78"/>
      <c r="NAU205" s="78"/>
      <c r="NAV205" s="78"/>
      <c r="NAW205" s="78"/>
      <c r="NAX205" s="78"/>
      <c r="NAY205" s="78"/>
      <c r="NAZ205" s="78"/>
      <c r="NBA205" s="78"/>
      <c r="NBB205" s="78"/>
      <c r="NBC205" s="78"/>
      <c r="NBD205" s="78"/>
      <c r="NBE205" s="78"/>
      <c r="NBF205" s="78"/>
      <c r="NBG205" s="78"/>
      <c r="NBH205" s="78"/>
      <c r="NBI205" s="78"/>
      <c r="NBJ205" s="78"/>
      <c r="NBK205" s="78"/>
      <c r="NBL205" s="78"/>
      <c r="NBM205" s="78"/>
      <c r="NBN205" s="78"/>
      <c r="NBO205" s="78"/>
      <c r="NBP205" s="78"/>
      <c r="NBQ205" s="78"/>
      <c r="NBR205" s="78"/>
      <c r="NBS205" s="78"/>
      <c r="NBT205" s="78"/>
      <c r="NBU205" s="78"/>
      <c r="NBV205" s="78"/>
      <c r="NBW205" s="78"/>
      <c r="NBX205" s="78"/>
      <c r="NBY205" s="78"/>
      <c r="NBZ205" s="78"/>
      <c r="NCA205" s="78"/>
      <c r="NCB205" s="78"/>
      <c r="NCC205" s="78"/>
      <c r="NCD205" s="78"/>
      <c r="NCE205" s="78"/>
      <c r="NCF205" s="78"/>
      <c r="NCG205" s="78"/>
      <c r="NCH205" s="78"/>
      <c r="NCI205" s="78"/>
      <c r="NCJ205" s="78"/>
      <c r="NCK205" s="78"/>
      <c r="NCL205" s="78"/>
      <c r="NCM205" s="78"/>
      <c r="NCN205" s="78"/>
      <c r="NCO205" s="78"/>
      <c r="NCP205" s="78"/>
      <c r="NCQ205" s="78"/>
      <c r="NCR205" s="78"/>
      <c r="NCS205" s="78"/>
      <c r="NCT205" s="78"/>
      <c r="NCU205" s="78"/>
      <c r="NCV205" s="78"/>
      <c r="NCW205" s="78"/>
      <c r="NCX205" s="78"/>
      <c r="NCY205" s="78"/>
      <c r="NCZ205" s="78"/>
      <c r="NDA205" s="78"/>
      <c r="NDB205" s="78"/>
      <c r="NDC205" s="78"/>
      <c r="NDD205" s="78"/>
      <c r="NDE205" s="78"/>
      <c r="NDF205" s="78"/>
      <c r="NDG205" s="78"/>
      <c r="NDH205" s="78"/>
      <c r="NDI205" s="78"/>
      <c r="NDJ205" s="78"/>
      <c r="NDK205" s="78"/>
      <c r="NDL205" s="78"/>
      <c r="NDM205" s="78"/>
      <c r="NDN205" s="78"/>
      <c r="NDO205" s="78"/>
      <c r="NDP205" s="78"/>
      <c r="NDQ205" s="78"/>
      <c r="NDR205" s="78"/>
      <c r="NDS205" s="78"/>
      <c r="NDT205" s="78"/>
      <c r="NDU205" s="78"/>
      <c r="NDV205" s="78"/>
      <c r="NDW205" s="78"/>
      <c r="NDX205" s="78"/>
      <c r="NDY205" s="78"/>
      <c r="NDZ205" s="78"/>
      <c r="NEA205" s="78"/>
      <c r="NEB205" s="78"/>
      <c r="NEC205" s="78"/>
      <c r="NED205" s="78"/>
      <c r="NEE205" s="78"/>
      <c r="NEF205" s="78"/>
      <c r="NEG205" s="78"/>
      <c r="NEH205" s="78"/>
      <c r="NEI205" s="78"/>
      <c r="NEJ205" s="78"/>
      <c r="NEK205" s="78"/>
      <c r="NEL205" s="78"/>
      <c r="NEM205" s="78"/>
      <c r="NEN205" s="78"/>
      <c r="NEO205" s="78"/>
      <c r="NEP205" s="78"/>
      <c r="NEQ205" s="78"/>
      <c r="NER205" s="78"/>
      <c r="NES205" s="78"/>
      <c r="NET205" s="78"/>
      <c r="NEU205" s="78"/>
      <c r="NEV205" s="78"/>
      <c r="NEW205" s="78"/>
      <c r="NEX205" s="78"/>
      <c r="NEY205" s="78"/>
      <c r="NEZ205" s="78"/>
      <c r="NFA205" s="78"/>
      <c r="NFB205" s="78"/>
      <c r="NFC205" s="78"/>
      <c r="NFD205" s="78"/>
      <c r="NFE205" s="78"/>
      <c r="NFF205" s="78"/>
      <c r="NFG205" s="78"/>
      <c r="NFH205" s="78"/>
      <c r="NFI205" s="78"/>
      <c r="NFJ205" s="78"/>
      <c r="NFK205" s="78"/>
      <c r="NFL205" s="78"/>
      <c r="NFM205" s="78"/>
      <c r="NFN205" s="78"/>
      <c r="NFO205" s="78"/>
      <c r="NFP205" s="78"/>
      <c r="NFQ205" s="78"/>
      <c r="NFR205" s="78"/>
      <c r="NFS205" s="78"/>
      <c r="NFT205" s="78"/>
      <c r="NFU205" s="78"/>
      <c r="NFV205" s="78"/>
      <c r="NFW205" s="78"/>
      <c r="NFX205" s="78"/>
      <c r="NFY205" s="78"/>
      <c r="NFZ205" s="78"/>
      <c r="NGA205" s="78"/>
      <c r="NGB205" s="78"/>
      <c r="NGC205" s="78"/>
      <c r="NGD205" s="78"/>
      <c r="NGE205" s="78"/>
      <c r="NGF205" s="78"/>
      <c r="NGG205" s="78"/>
      <c r="NGH205" s="78"/>
      <c r="NGI205" s="78"/>
      <c r="NGJ205" s="78"/>
      <c r="NGK205" s="78"/>
      <c r="NGL205" s="78"/>
      <c r="NGM205" s="78"/>
      <c r="NGN205" s="78"/>
      <c r="NGO205" s="78"/>
      <c r="NGP205" s="78"/>
      <c r="NGQ205" s="78"/>
      <c r="NGR205" s="78"/>
      <c r="NGS205" s="78"/>
      <c r="NGT205" s="78"/>
      <c r="NGU205" s="78"/>
      <c r="NGV205" s="78"/>
      <c r="NGW205" s="78"/>
      <c r="NGX205" s="78"/>
      <c r="NGY205" s="78"/>
      <c r="NGZ205" s="78"/>
      <c r="NHA205" s="78"/>
      <c r="NHB205" s="78"/>
      <c r="NHC205" s="78"/>
      <c r="NHD205" s="78"/>
      <c r="NHE205" s="78"/>
      <c r="NHF205" s="78"/>
      <c r="NHG205" s="78"/>
      <c r="NHH205" s="78"/>
      <c r="NHI205" s="78"/>
      <c r="NHJ205" s="78"/>
      <c r="NHK205" s="78"/>
      <c r="NHL205" s="78"/>
      <c r="NHM205" s="78"/>
      <c r="NHN205" s="78"/>
      <c r="NHO205" s="78"/>
      <c r="NHP205" s="78"/>
      <c r="NHQ205" s="78"/>
      <c r="NHR205" s="78"/>
      <c r="NHS205" s="78"/>
      <c r="NHT205" s="78"/>
      <c r="NHU205" s="78"/>
      <c r="NHV205" s="78"/>
      <c r="NHW205" s="78"/>
      <c r="NHX205" s="78"/>
      <c r="NHY205" s="78"/>
      <c r="NHZ205" s="78"/>
      <c r="NIA205" s="78"/>
      <c r="NIB205" s="78"/>
      <c r="NIC205" s="78"/>
      <c r="NID205" s="78"/>
      <c r="NIE205" s="78"/>
      <c r="NIF205" s="78"/>
      <c r="NIG205" s="78"/>
      <c r="NIH205" s="78"/>
      <c r="NII205" s="78"/>
      <c r="NIJ205" s="78"/>
      <c r="NIK205" s="78"/>
      <c r="NIL205" s="78"/>
      <c r="NIM205" s="78"/>
      <c r="NIN205" s="78"/>
      <c r="NIO205" s="78"/>
      <c r="NIP205" s="78"/>
      <c r="NIQ205" s="78"/>
      <c r="NIR205" s="78"/>
      <c r="NIS205" s="78"/>
      <c r="NIT205" s="78"/>
      <c r="NIU205" s="78"/>
      <c r="NIV205" s="78"/>
      <c r="NIW205" s="78"/>
      <c r="NIX205" s="78"/>
      <c r="NIY205" s="78"/>
      <c r="NIZ205" s="78"/>
      <c r="NJA205" s="78"/>
      <c r="NJB205" s="78"/>
      <c r="NJC205" s="78"/>
      <c r="NJD205" s="78"/>
      <c r="NJE205" s="78"/>
      <c r="NJF205" s="78"/>
      <c r="NJG205" s="78"/>
      <c r="NJH205" s="78"/>
      <c r="NJI205" s="78"/>
      <c r="NJJ205" s="78"/>
      <c r="NJK205" s="78"/>
      <c r="NJL205" s="78"/>
      <c r="NJM205" s="78"/>
      <c r="NJN205" s="78"/>
      <c r="NJO205" s="78"/>
      <c r="NJP205" s="78"/>
      <c r="NJQ205" s="78"/>
      <c r="NJR205" s="78"/>
      <c r="NJS205" s="78"/>
      <c r="NJT205" s="78"/>
      <c r="NJU205" s="78"/>
      <c r="NJV205" s="78"/>
      <c r="NJW205" s="78"/>
      <c r="NJX205" s="78"/>
      <c r="NJY205" s="78"/>
      <c r="NJZ205" s="78"/>
      <c r="NKA205" s="78"/>
      <c r="NKB205" s="78"/>
      <c r="NKC205" s="78"/>
      <c r="NKD205" s="78"/>
      <c r="NKE205" s="78"/>
      <c r="NKF205" s="78"/>
      <c r="NKG205" s="78"/>
      <c r="NKH205" s="78"/>
      <c r="NKI205" s="78"/>
      <c r="NKJ205" s="78"/>
      <c r="NKK205" s="78"/>
      <c r="NKL205" s="78"/>
      <c r="NKM205" s="78"/>
      <c r="NKN205" s="78"/>
      <c r="NKO205" s="78"/>
      <c r="NKP205" s="78"/>
      <c r="NKQ205" s="78"/>
      <c r="NKR205" s="78"/>
      <c r="NKS205" s="78"/>
      <c r="NKT205" s="78"/>
      <c r="NKU205" s="78"/>
      <c r="NKV205" s="78"/>
      <c r="NKW205" s="78"/>
      <c r="NKX205" s="78"/>
      <c r="NKY205" s="78"/>
      <c r="NKZ205" s="78"/>
      <c r="NLA205" s="78"/>
      <c r="NLB205" s="78"/>
      <c r="NLC205" s="78"/>
      <c r="NLD205" s="78"/>
      <c r="NLE205" s="78"/>
      <c r="NLF205" s="78"/>
      <c r="NLG205" s="78"/>
      <c r="NLH205" s="78"/>
      <c r="NLI205" s="78"/>
      <c r="NLJ205" s="78"/>
      <c r="NLK205" s="78"/>
      <c r="NLL205" s="78"/>
      <c r="NLM205" s="78"/>
      <c r="NLN205" s="78"/>
      <c r="NLO205" s="78"/>
      <c r="NLP205" s="78"/>
      <c r="NLQ205" s="78"/>
      <c r="NLR205" s="78"/>
      <c r="NLS205" s="78"/>
      <c r="NLT205" s="78"/>
      <c r="NLU205" s="78"/>
      <c r="NLV205" s="78"/>
      <c r="NLW205" s="78"/>
      <c r="NLX205" s="78"/>
      <c r="NLY205" s="78"/>
      <c r="NLZ205" s="78"/>
      <c r="NMA205" s="78"/>
      <c r="NMB205" s="78"/>
      <c r="NMC205" s="78"/>
      <c r="NMD205" s="78"/>
      <c r="NME205" s="78"/>
      <c r="NMF205" s="78"/>
      <c r="NMG205" s="78"/>
      <c r="NMH205" s="78"/>
      <c r="NMI205" s="78"/>
      <c r="NMJ205" s="78"/>
      <c r="NMK205" s="78"/>
      <c r="NML205" s="78"/>
      <c r="NMM205" s="78"/>
      <c r="NMN205" s="78"/>
      <c r="NMO205" s="78"/>
      <c r="NMP205" s="78"/>
      <c r="NMQ205" s="78"/>
      <c r="NMR205" s="78"/>
      <c r="NMS205" s="78"/>
      <c r="NMT205" s="78"/>
      <c r="NMU205" s="78"/>
      <c r="NMV205" s="78"/>
      <c r="NMW205" s="78"/>
      <c r="NMX205" s="78"/>
      <c r="NMY205" s="78"/>
      <c r="NMZ205" s="78"/>
      <c r="NNA205" s="78"/>
      <c r="NNB205" s="78"/>
      <c r="NNC205" s="78"/>
      <c r="NND205" s="78"/>
      <c r="NNE205" s="78"/>
      <c r="NNF205" s="78"/>
      <c r="NNG205" s="78"/>
      <c r="NNH205" s="78"/>
      <c r="NNI205" s="78"/>
      <c r="NNJ205" s="78"/>
      <c r="NNK205" s="78"/>
      <c r="NNL205" s="78"/>
      <c r="NNM205" s="78"/>
      <c r="NNN205" s="78"/>
      <c r="NNO205" s="78"/>
      <c r="NNP205" s="78"/>
      <c r="NNQ205" s="78"/>
      <c r="NNR205" s="78"/>
      <c r="NNS205" s="78"/>
      <c r="NNT205" s="78"/>
      <c r="NNU205" s="78"/>
      <c r="NNV205" s="78"/>
      <c r="NNW205" s="78"/>
      <c r="NNX205" s="78"/>
      <c r="NNY205" s="78"/>
      <c r="NNZ205" s="78"/>
      <c r="NOA205" s="78"/>
      <c r="NOB205" s="78"/>
      <c r="NOC205" s="78"/>
      <c r="NOD205" s="78"/>
      <c r="NOE205" s="78"/>
      <c r="NOF205" s="78"/>
      <c r="NOG205" s="78"/>
      <c r="NOH205" s="78"/>
      <c r="NOI205" s="78"/>
      <c r="NOJ205" s="78"/>
      <c r="NOK205" s="78"/>
      <c r="NOL205" s="78"/>
      <c r="NOM205" s="78"/>
      <c r="NON205" s="78"/>
      <c r="NOO205" s="78"/>
      <c r="NOP205" s="78"/>
      <c r="NOQ205" s="78"/>
      <c r="NOR205" s="78"/>
      <c r="NOS205" s="78"/>
      <c r="NOT205" s="78"/>
      <c r="NOU205" s="78"/>
      <c r="NOV205" s="78"/>
      <c r="NOW205" s="78"/>
      <c r="NOX205" s="78"/>
      <c r="NOY205" s="78"/>
      <c r="NOZ205" s="78"/>
      <c r="NPA205" s="78"/>
      <c r="NPB205" s="78"/>
      <c r="NPC205" s="78"/>
      <c r="NPD205" s="78"/>
      <c r="NPE205" s="78"/>
      <c r="NPF205" s="78"/>
      <c r="NPG205" s="78"/>
      <c r="NPH205" s="78"/>
      <c r="NPI205" s="78"/>
      <c r="NPJ205" s="78"/>
      <c r="NPK205" s="78"/>
      <c r="NPL205" s="78"/>
      <c r="NPM205" s="78"/>
      <c r="NPN205" s="78"/>
      <c r="NPO205" s="78"/>
      <c r="NPP205" s="78"/>
      <c r="NPQ205" s="78"/>
      <c r="NPR205" s="78"/>
      <c r="NPS205" s="78"/>
      <c r="NPT205" s="78"/>
      <c r="NPU205" s="78"/>
      <c r="NPV205" s="78"/>
      <c r="NPW205" s="78"/>
      <c r="NPX205" s="78"/>
      <c r="NPY205" s="78"/>
      <c r="NPZ205" s="78"/>
      <c r="NQA205" s="78"/>
      <c r="NQB205" s="78"/>
      <c r="NQC205" s="78"/>
      <c r="NQD205" s="78"/>
      <c r="NQE205" s="78"/>
      <c r="NQF205" s="78"/>
      <c r="NQG205" s="78"/>
      <c r="NQH205" s="78"/>
      <c r="NQI205" s="78"/>
      <c r="NQJ205" s="78"/>
      <c r="NQK205" s="78"/>
      <c r="NQL205" s="78"/>
      <c r="NQM205" s="78"/>
      <c r="NQN205" s="78"/>
      <c r="NQO205" s="78"/>
      <c r="NQP205" s="78"/>
      <c r="NQQ205" s="78"/>
      <c r="NQR205" s="78"/>
      <c r="NQS205" s="78"/>
      <c r="NQT205" s="78"/>
      <c r="NQU205" s="78"/>
      <c r="NQV205" s="78"/>
      <c r="NQW205" s="78"/>
      <c r="NQX205" s="78"/>
      <c r="NQY205" s="78"/>
      <c r="NQZ205" s="78"/>
      <c r="NRA205" s="78"/>
      <c r="NRB205" s="78"/>
      <c r="NRC205" s="78"/>
      <c r="NRD205" s="78"/>
      <c r="NRE205" s="78"/>
      <c r="NRF205" s="78"/>
      <c r="NRG205" s="78"/>
      <c r="NRH205" s="78"/>
      <c r="NRI205" s="78"/>
      <c r="NRJ205" s="78"/>
      <c r="NRK205" s="78"/>
      <c r="NRL205" s="78"/>
      <c r="NRM205" s="78"/>
      <c r="NRN205" s="78"/>
      <c r="NRO205" s="78"/>
      <c r="NRP205" s="78"/>
      <c r="NRQ205" s="78"/>
      <c r="NRR205" s="78"/>
      <c r="NRS205" s="78"/>
      <c r="NRT205" s="78"/>
      <c r="NRU205" s="78"/>
      <c r="NRV205" s="78"/>
      <c r="NRW205" s="78"/>
      <c r="NRX205" s="78"/>
      <c r="NRY205" s="78"/>
      <c r="NRZ205" s="78"/>
      <c r="NSA205" s="78"/>
      <c r="NSB205" s="78"/>
      <c r="NSC205" s="78"/>
      <c r="NSD205" s="78"/>
      <c r="NSE205" s="78"/>
      <c r="NSF205" s="78"/>
      <c r="NSG205" s="78"/>
      <c r="NSH205" s="78"/>
      <c r="NSI205" s="78"/>
      <c r="NSJ205" s="78"/>
      <c r="NSK205" s="78"/>
      <c r="NSL205" s="78"/>
      <c r="NSM205" s="78"/>
      <c r="NSN205" s="78"/>
      <c r="NSO205" s="78"/>
      <c r="NSP205" s="78"/>
      <c r="NSQ205" s="78"/>
      <c r="NSR205" s="78"/>
      <c r="NSS205" s="78"/>
      <c r="NST205" s="78"/>
      <c r="NSU205" s="78"/>
      <c r="NSV205" s="78"/>
      <c r="NSW205" s="78"/>
      <c r="NSX205" s="78"/>
      <c r="NSY205" s="78"/>
      <c r="NSZ205" s="78"/>
      <c r="NTA205" s="78"/>
      <c r="NTB205" s="78"/>
      <c r="NTC205" s="78"/>
      <c r="NTD205" s="78"/>
      <c r="NTE205" s="78"/>
      <c r="NTF205" s="78"/>
      <c r="NTG205" s="78"/>
      <c r="NTH205" s="78"/>
      <c r="NTI205" s="78"/>
      <c r="NTJ205" s="78"/>
      <c r="NTK205" s="78"/>
      <c r="NTL205" s="78"/>
      <c r="NTM205" s="78"/>
      <c r="NTN205" s="78"/>
      <c r="NTO205" s="78"/>
      <c r="NTP205" s="78"/>
      <c r="NTQ205" s="78"/>
      <c r="NTR205" s="78"/>
      <c r="NTS205" s="78"/>
      <c r="NTT205" s="78"/>
      <c r="NTU205" s="78"/>
      <c r="NTV205" s="78"/>
      <c r="NTW205" s="78"/>
      <c r="NTX205" s="78"/>
      <c r="NTY205" s="78"/>
      <c r="NTZ205" s="78"/>
      <c r="NUA205" s="78"/>
      <c r="NUB205" s="78"/>
      <c r="NUC205" s="78"/>
      <c r="NUD205" s="78"/>
      <c r="NUE205" s="78"/>
      <c r="NUF205" s="78"/>
      <c r="NUG205" s="78"/>
      <c r="NUH205" s="78"/>
      <c r="NUI205" s="78"/>
      <c r="NUJ205" s="78"/>
      <c r="NUK205" s="78"/>
      <c r="NUL205" s="78"/>
      <c r="NUM205" s="78"/>
      <c r="NUN205" s="78"/>
      <c r="NUO205" s="78"/>
      <c r="NUP205" s="78"/>
      <c r="NUQ205" s="78"/>
      <c r="NUR205" s="78"/>
      <c r="NUS205" s="78"/>
      <c r="NUT205" s="78"/>
      <c r="NUU205" s="78"/>
      <c r="NUV205" s="78"/>
      <c r="NUW205" s="78"/>
      <c r="NUX205" s="78"/>
      <c r="NUY205" s="78"/>
      <c r="NUZ205" s="78"/>
      <c r="NVA205" s="78"/>
      <c r="NVB205" s="78"/>
      <c r="NVC205" s="78"/>
      <c r="NVD205" s="78"/>
      <c r="NVE205" s="78"/>
      <c r="NVF205" s="78"/>
      <c r="NVG205" s="78"/>
      <c r="NVH205" s="78"/>
      <c r="NVI205" s="78"/>
      <c r="NVJ205" s="78"/>
      <c r="NVK205" s="78"/>
      <c r="NVL205" s="78"/>
      <c r="NVM205" s="78"/>
      <c r="NVN205" s="78"/>
      <c r="NVO205" s="78"/>
      <c r="NVP205" s="78"/>
      <c r="NVQ205" s="78"/>
      <c r="NVR205" s="78"/>
      <c r="NVS205" s="78"/>
      <c r="NVT205" s="78"/>
      <c r="NVU205" s="78"/>
      <c r="NVV205" s="78"/>
      <c r="NVW205" s="78"/>
      <c r="NVX205" s="78"/>
      <c r="NVY205" s="78"/>
      <c r="NVZ205" s="78"/>
      <c r="NWA205" s="78"/>
      <c r="NWB205" s="78"/>
      <c r="NWC205" s="78"/>
      <c r="NWD205" s="78"/>
      <c r="NWE205" s="78"/>
      <c r="NWF205" s="78"/>
      <c r="NWG205" s="78"/>
      <c r="NWH205" s="78"/>
      <c r="NWI205" s="78"/>
      <c r="NWJ205" s="78"/>
      <c r="NWK205" s="78"/>
      <c r="NWL205" s="78"/>
      <c r="NWM205" s="78"/>
      <c r="NWN205" s="78"/>
      <c r="NWO205" s="78"/>
      <c r="NWP205" s="78"/>
      <c r="NWQ205" s="78"/>
      <c r="NWR205" s="78"/>
      <c r="NWS205" s="78"/>
      <c r="NWT205" s="78"/>
      <c r="NWU205" s="78"/>
      <c r="NWV205" s="78"/>
      <c r="NWW205" s="78"/>
      <c r="NWX205" s="78"/>
      <c r="NWY205" s="78"/>
      <c r="NWZ205" s="78"/>
      <c r="NXA205" s="78"/>
      <c r="NXB205" s="78"/>
      <c r="NXC205" s="78"/>
      <c r="NXD205" s="78"/>
      <c r="NXE205" s="78"/>
      <c r="NXF205" s="78"/>
      <c r="NXG205" s="78"/>
      <c r="NXH205" s="78"/>
      <c r="NXI205" s="78"/>
      <c r="NXJ205" s="78"/>
      <c r="NXK205" s="78"/>
      <c r="NXL205" s="78"/>
      <c r="NXM205" s="78"/>
      <c r="NXN205" s="78"/>
      <c r="NXO205" s="78"/>
      <c r="NXP205" s="78"/>
      <c r="NXQ205" s="78"/>
      <c r="NXR205" s="78"/>
      <c r="NXS205" s="78"/>
      <c r="NXT205" s="78"/>
      <c r="NXU205" s="78"/>
      <c r="NXV205" s="78"/>
      <c r="NXW205" s="78"/>
      <c r="NXX205" s="78"/>
      <c r="NXY205" s="78"/>
      <c r="NXZ205" s="78"/>
      <c r="NYA205" s="78"/>
      <c r="NYB205" s="78"/>
      <c r="NYC205" s="78"/>
      <c r="NYD205" s="78"/>
      <c r="NYE205" s="78"/>
      <c r="NYF205" s="78"/>
      <c r="NYG205" s="78"/>
      <c r="NYH205" s="78"/>
      <c r="NYI205" s="78"/>
      <c r="NYJ205" s="78"/>
      <c r="NYK205" s="78"/>
      <c r="NYL205" s="78"/>
      <c r="NYM205" s="78"/>
      <c r="NYN205" s="78"/>
      <c r="NYO205" s="78"/>
      <c r="NYP205" s="78"/>
      <c r="NYQ205" s="78"/>
      <c r="NYR205" s="78"/>
      <c r="NYS205" s="78"/>
      <c r="NYT205" s="78"/>
      <c r="NYU205" s="78"/>
      <c r="NYV205" s="78"/>
      <c r="NYW205" s="78"/>
      <c r="NYX205" s="78"/>
      <c r="NYY205" s="78"/>
      <c r="NYZ205" s="78"/>
      <c r="NZA205" s="78"/>
      <c r="NZB205" s="78"/>
      <c r="NZC205" s="78"/>
      <c r="NZD205" s="78"/>
      <c r="NZE205" s="78"/>
      <c r="NZF205" s="78"/>
      <c r="NZG205" s="78"/>
      <c r="NZH205" s="78"/>
      <c r="NZI205" s="78"/>
      <c r="NZJ205" s="78"/>
      <c r="NZK205" s="78"/>
      <c r="NZL205" s="78"/>
      <c r="NZM205" s="78"/>
      <c r="NZN205" s="78"/>
      <c r="NZO205" s="78"/>
      <c r="NZP205" s="78"/>
      <c r="NZQ205" s="78"/>
      <c r="NZR205" s="78"/>
      <c r="NZS205" s="78"/>
      <c r="NZT205" s="78"/>
      <c r="NZU205" s="78"/>
      <c r="NZV205" s="78"/>
      <c r="NZW205" s="78"/>
      <c r="NZX205" s="78"/>
      <c r="NZY205" s="78"/>
      <c r="NZZ205" s="78"/>
      <c r="OAA205" s="78"/>
      <c r="OAB205" s="78"/>
      <c r="OAC205" s="78"/>
      <c r="OAD205" s="78"/>
      <c r="OAE205" s="78"/>
      <c r="OAF205" s="78"/>
      <c r="OAG205" s="78"/>
      <c r="OAH205" s="78"/>
      <c r="OAI205" s="78"/>
      <c r="OAJ205" s="78"/>
      <c r="OAK205" s="78"/>
      <c r="OAL205" s="78"/>
      <c r="OAM205" s="78"/>
      <c r="OAN205" s="78"/>
      <c r="OAO205" s="78"/>
      <c r="OAP205" s="78"/>
      <c r="OAQ205" s="78"/>
      <c r="OAR205" s="78"/>
      <c r="OAS205" s="78"/>
      <c r="OAT205" s="78"/>
      <c r="OAU205" s="78"/>
      <c r="OAV205" s="78"/>
      <c r="OAW205" s="78"/>
      <c r="OAX205" s="78"/>
      <c r="OAY205" s="78"/>
      <c r="OAZ205" s="78"/>
      <c r="OBA205" s="78"/>
      <c r="OBB205" s="78"/>
      <c r="OBC205" s="78"/>
      <c r="OBD205" s="78"/>
      <c r="OBE205" s="78"/>
      <c r="OBF205" s="78"/>
      <c r="OBG205" s="78"/>
      <c r="OBH205" s="78"/>
      <c r="OBI205" s="78"/>
      <c r="OBJ205" s="78"/>
      <c r="OBK205" s="78"/>
      <c r="OBL205" s="78"/>
      <c r="OBM205" s="78"/>
      <c r="OBN205" s="78"/>
      <c r="OBO205" s="78"/>
      <c r="OBP205" s="78"/>
      <c r="OBQ205" s="78"/>
      <c r="OBR205" s="78"/>
      <c r="OBS205" s="78"/>
      <c r="OBT205" s="78"/>
      <c r="OBU205" s="78"/>
      <c r="OBV205" s="78"/>
      <c r="OBW205" s="78"/>
      <c r="OBX205" s="78"/>
      <c r="OBY205" s="78"/>
      <c r="OBZ205" s="78"/>
      <c r="OCA205" s="78"/>
      <c r="OCB205" s="78"/>
      <c r="OCC205" s="78"/>
      <c r="OCD205" s="78"/>
      <c r="OCE205" s="78"/>
      <c r="OCF205" s="78"/>
      <c r="OCG205" s="78"/>
      <c r="OCH205" s="78"/>
      <c r="OCI205" s="78"/>
      <c r="OCJ205" s="78"/>
      <c r="OCK205" s="78"/>
      <c r="OCL205" s="78"/>
      <c r="OCM205" s="78"/>
      <c r="OCN205" s="78"/>
      <c r="OCO205" s="78"/>
      <c r="OCP205" s="78"/>
      <c r="OCQ205" s="78"/>
      <c r="OCR205" s="78"/>
      <c r="OCS205" s="78"/>
      <c r="OCT205" s="78"/>
      <c r="OCU205" s="78"/>
      <c r="OCV205" s="78"/>
      <c r="OCW205" s="78"/>
      <c r="OCX205" s="78"/>
      <c r="OCY205" s="78"/>
      <c r="OCZ205" s="78"/>
      <c r="ODA205" s="78"/>
      <c r="ODB205" s="78"/>
      <c r="ODC205" s="78"/>
      <c r="ODD205" s="78"/>
      <c r="ODE205" s="78"/>
      <c r="ODF205" s="78"/>
      <c r="ODG205" s="78"/>
      <c r="ODH205" s="78"/>
      <c r="ODI205" s="78"/>
      <c r="ODJ205" s="78"/>
      <c r="ODK205" s="78"/>
      <c r="ODL205" s="78"/>
      <c r="ODM205" s="78"/>
      <c r="ODN205" s="78"/>
      <c r="ODO205" s="78"/>
      <c r="ODP205" s="78"/>
      <c r="ODQ205" s="78"/>
      <c r="ODR205" s="78"/>
      <c r="ODS205" s="78"/>
      <c r="ODT205" s="78"/>
      <c r="ODU205" s="78"/>
      <c r="ODV205" s="78"/>
      <c r="ODW205" s="78"/>
      <c r="ODX205" s="78"/>
      <c r="ODY205" s="78"/>
      <c r="ODZ205" s="78"/>
      <c r="OEA205" s="78"/>
      <c r="OEB205" s="78"/>
      <c r="OEC205" s="78"/>
      <c r="OED205" s="78"/>
      <c r="OEE205" s="78"/>
      <c r="OEF205" s="78"/>
      <c r="OEG205" s="78"/>
      <c r="OEH205" s="78"/>
      <c r="OEI205" s="78"/>
      <c r="OEJ205" s="78"/>
      <c r="OEK205" s="78"/>
      <c r="OEL205" s="78"/>
      <c r="OEM205" s="78"/>
      <c r="OEN205" s="78"/>
      <c r="OEO205" s="78"/>
      <c r="OEP205" s="78"/>
      <c r="OEQ205" s="78"/>
      <c r="OER205" s="78"/>
      <c r="OES205" s="78"/>
      <c r="OET205" s="78"/>
      <c r="OEU205" s="78"/>
      <c r="OEV205" s="78"/>
      <c r="OEW205" s="78"/>
      <c r="OEX205" s="78"/>
      <c r="OEY205" s="78"/>
      <c r="OEZ205" s="78"/>
      <c r="OFA205" s="78"/>
      <c r="OFB205" s="78"/>
      <c r="OFC205" s="78"/>
      <c r="OFD205" s="78"/>
      <c r="OFE205" s="78"/>
      <c r="OFF205" s="78"/>
      <c r="OFG205" s="78"/>
      <c r="OFH205" s="78"/>
      <c r="OFI205" s="78"/>
      <c r="OFJ205" s="78"/>
      <c r="OFK205" s="78"/>
      <c r="OFL205" s="78"/>
      <c r="OFM205" s="78"/>
      <c r="OFN205" s="78"/>
      <c r="OFO205" s="78"/>
      <c r="OFP205" s="78"/>
      <c r="OFQ205" s="78"/>
      <c r="OFR205" s="78"/>
      <c r="OFS205" s="78"/>
      <c r="OFT205" s="78"/>
      <c r="OFU205" s="78"/>
      <c r="OFV205" s="78"/>
      <c r="OFW205" s="78"/>
      <c r="OFX205" s="78"/>
      <c r="OFY205" s="78"/>
      <c r="OFZ205" s="78"/>
      <c r="OGA205" s="78"/>
      <c r="OGB205" s="78"/>
      <c r="OGC205" s="78"/>
      <c r="OGD205" s="78"/>
      <c r="OGE205" s="78"/>
      <c r="OGF205" s="78"/>
      <c r="OGG205" s="78"/>
      <c r="OGH205" s="78"/>
      <c r="OGI205" s="78"/>
      <c r="OGJ205" s="78"/>
      <c r="OGK205" s="78"/>
      <c r="OGL205" s="78"/>
      <c r="OGM205" s="78"/>
      <c r="OGN205" s="78"/>
      <c r="OGO205" s="78"/>
      <c r="OGP205" s="78"/>
      <c r="OGQ205" s="78"/>
      <c r="OGR205" s="78"/>
      <c r="OGS205" s="78"/>
      <c r="OGT205" s="78"/>
      <c r="OGU205" s="78"/>
      <c r="OGV205" s="78"/>
      <c r="OGW205" s="78"/>
      <c r="OGX205" s="78"/>
      <c r="OGY205" s="78"/>
      <c r="OGZ205" s="78"/>
      <c r="OHA205" s="78"/>
      <c r="OHB205" s="78"/>
      <c r="OHC205" s="78"/>
      <c r="OHD205" s="78"/>
      <c r="OHE205" s="78"/>
      <c r="OHF205" s="78"/>
      <c r="OHG205" s="78"/>
      <c r="OHH205" s="78"/>
      <c r="OHI205" s="78"/>
      <c r="OHJ205" s="78"/>
      <c r="OHK205" s="78"/>
      <c r="OHL205" s="78"/>
      <c r="OHM205" s="78"/>
      <c r="OHN205" s="78"/>
      <c r="OHO205" s="78"/>
      <c r="OHP205" s="78"/>
      <c r="OHQ205" s="78"/>
      <c r="OHR205" s="78"/>
      <c r="OHS205" s="78"/>
      <c r="OHT205" s="78"/>
      <c r="OHU205" s="78"/>
      <c r="OHV205" s="78"/>
      <c r="OHW205" s="78"/>
      <c r="OHX205" s="78"/>
      <c r="OHY205" s="78"/>
      <c r="OHZ205" s="78"/>
      <c r="OIA205" s="78"/>
      <c r="OIB205" s="78"/>
      <c r="OIC205" s="78"/>
      <c r="OID205" s="78"/>
      <c r="OIE205" s="78"/>
      <c r="OIF205" s="78"/>
      <c r="OIG205" s="78"/>
      <c r="OIH205" s="78"/>
      <c r="OII205" s="78"/>
      <c r="OIJ205" s="78"/>
      <c r="OIK205" s="78"/>
      <c r="OIL205" s="78"/>
      <c r="OIM205" s="78"/>
      <c r="OIN205" s="78"/>
      <c r="OIO205" s="78"/>
      <c r="OIP205" s="78"/>
      <c r="OIQ205" s="78"/>
      <c r="OIR205" s="78"/>
      <c r="OIS205" s="78"/>
      <c r="OIT205" s="78"/>
      <c r="OIU205" s="78"/>
      <c r="OIV205" s="78"/>
      <c r="OIW205" s="78"/>
      <c r="OIX205" s="78"/>
      <c r="OIY205" s="78"/>
      <c r="OIZ205" s="78"/>
      <c r="OJA205" s="78"/>
      <c r="OJB205" s="78"/>
      <c r="OJC205" s="78"/>
      <c r="OJD205" s="78"/>
      <c r="OJE205" s="78"/>
      <c r="OJF205" s="78"/>
      <c r="OJG205" s="78"/>
      <c r="OJH205" s="78"/>
      <c r="OJI205" s="78"/>
      <c r="OJJ205" s="78"/>
      <c r="OJK205" s="78"/>
      <c r="OJL205" s="78"/>
      <c r="OJM205" s="78"/>
      <c r="OJN205" s="78"/>
      <c r="OJO205" s="78"/>
      <c r="OJP205" s="78"/>
      <c r="OJQ205" s="78"/>
      <c r="OJR205" s="78"/>
      <c r="OJS205" s="78"/>
      <c r="OJT205" s="78"/>
      <c r="OJU205" s="78"/>
      <c r="OJV205" s="78"/>
      <c r="OJW205" s="78"/>
      <c r="OJX205" s="78"/>
      <c r="OJY205" s="78"/>
      <c r="OJZ205" s="78"/>
      <c r="OKA205" s="78"/>
      <c r="OKB205" s="78"/>
      <c r="OKC205" s="78"/>
      <c r="OKD205" s="78"/>
      <c r="OKE205" s="78"/>
      <c r="OKF205" s="78"/>
      <c r="OKG205" s="78"/>
      <c r="OKH205" s="78"/>
      <c r="OKI205" s="78"/>
      <c r="OKJ205" s="78"/>
      <c r="OKK205" s="78"/>
      <c r="OKL205" s="78"/>
      <c r="OKM205" s="78"/>
      <c r="OKN205" s="78"/>
      <c r="OKO205" s="78"/>
      <c r="OKP205" s="78"/>
      <c r="OKQ205" s="78"/>
      <c r="OKR205" s="78"/>
      <c r="OKS205" s="78"/>
      <c r="OKT205" s="78"/>
      <c r="OKU205" s="78"/>
      <c r="OKV205" s="78"/>
      <c r="OKW205" s="78"/>
      <c r="OKX205" s="78"/>
      <c r="OKY205" s="78"/>
      <c r="OKZ205" s="78"/>
      <c r="OLA205" s="78"/>
      <c r="OLB205" s="78"/>
      <c r="OLC205" s="78"/>
      <c r="OLD205" s="78"/>
      <c r="OLE205" s="78"/>
      <c r="OLF205" s="78"/>
      <c r="OLG205" s="78"/>
      <c r="OLH205" s="78"/>
      <c r="OLI205" s="78"/>
      <c r="OLJ205" s="78"/>
      <c r="OLK205" s="78"/>
      <c r="OLL205" s="78"/>
      <c r="OLM205" s="78"/>
      <c r="OLN205" s="78"/>
      <c r="OLO205" s="78"/>
      <c r="OLP205" s="78"/>
      <c r="OLQ205" s="78"/>
      <c r="OLR205" s="78"/>
      <c r="OLS205" s="78"/>
      <c r="OLT205" s="78"/>
      <c r="OLU205" s="78"/>
      <c r="OLV205" s="78"/>
      <c r="OLW205" s="78"/>
      <c r="OLX205" s="78"/>
      <c r="OLY205" s="78"/>
      <c r="OLZ205" s="78"/>
      <c r="OMA205" s="78"/>
      <c r="OMB205" s="78"/>
      <c r="OMC205" s="78"/>
      <c r="OMD205" s="78"/>
      <c r="OME205" s="78"/>
      <c r="OMF205" s="78"/>
      <c r="OMG205" s="78"/>
      <c r="OMH205" s="78"/>
      <c r="OMI205" s="78"/>
      <c r="OMJ205" s="78"/>
      <c r="OMK205" s="78"/>
      <c r="OML205" s="78"/>
      <c r="OMM205" s="78"/>
      <c r="OMN205" s="78"/>
      <c r="OMO205" s="78"/>
      <c r="OMP205" s="78"/>
      <c r="OMQ205" s="78"/>
      <c r="OMR205" s="78"/>
      <c r="OMS205" s="78"/>
      <c r="OMT205" s="78"/>
      <c r="OMU205" s="78"/>
      <c r="OMV205" s="78"/>
      <c r="OMW205" s="78"/>
      <c r="OMX205" s="78"/>
      <c r="OMY205" s="78"/>
      <c r="OMZ205" s="78"/>
      <c r="ONA205" s="78"/>
      <c r="ONB205" s="78"/>
      <c r="ONC205" s="78"/>
      <c r="OND205" s="78"/>
      <c r="ONE205" s="78"/>
      <c r="ONF205" s="78"/>
      <c r="ONG205" s="78"/>
      <c r="ONH205" s="78"/>
      <c r="ONI205" s="78"/>
      <c r="ONJ205" s="78"/>
      <c r="ONK205" s="78"/>
      <c r="ONL205" s="78"/>
      <c r="ONM205" s="78"/>
      <c r="ONN205" s="78"/>
      <c r="ONO205" s="78"/>
      <c r="ONP205" s="78"/>
      <c r="ONQ205" s="78"/>
      <c r="ONR205" s="78"/>
      <c r="ONS205" s="78"/>
      <c r="ONT205" s="78"/>
      <c r="ONU205" s="78"/>
      <c r="ONV205" s="78"/>
      <c r="ONW205" s="78"/>
      <c r="ONX205" s="78"/>
      <c r="ONY205" s="78"/>
      <c r="ONZ205" s="78"/>
      <c r="OOA205" s="78"/>
      <c r="OOB205" s="78"/>
      <c r="OOC205" s="78"/>
      <c r="OOD205" s="78"/>
      <c r="OOE205" s="78"/>
      <c r="OOF205" s="78"/>
      <c r="OOG205" s="78"/>
      <c r="OOH205" s="78"/>
      <c r="OOI205" s="78"/>
      <c r="OOJ205" s="78"/>
      <c r="OOK205" s="78"/>
      <c r="OOL205" s="78"/>
      <c r="OOM205" s="78"/>
      <c r="OON205" s="78"/>
      <c r="OOO205" s="78"/>
      <c r="OOP205" s="78"/>
      <c r="OOQ205" s="78"/>
      <c r="OOR205" s="78"/>
      <c r="OOS205" s="78"/>
      <c r="OOT205" s="78"/>
      <c r="OOU205" s="78"/>
      <c r="OOV205" s="78"/>
      <c r="OOW205" s="78"/>
      <c r="OOX205" s="78"/>
      <c r="OOY205" s="78"/>
      <c r="OOZ205" s="78"/>
      <c r="OPA205" s="78"/>
      <c r="OPB205" s="78"/>
      <c r="OPC205" s="78"/>
      <c r="OPD205" s="78"/>
      <c r="OPE205" s="78"/>
      <c r="OPF205" s="78"/>
      <c r="OPG205" s="78"/>
      <c r="OPH205" s="78"/>
      <c r="OPI205" s="78"/>
      <c r="OPJ205" s="78"/>
      <c r="OPK205" s="78"/>
      <c r="OPL205" s="78"/>
      <c r="OPM205" s="78"/>
      <c r="OPN205" s="78"/>
      <c r="OPO205" s="78"/>
      <c r="OPP205" s="78"/>
      <c r="OPQ205" s="78"/>
      <c r="OPR205" s="78"/>
      <c r="OPS205" s="78"/>
      <c r="OPT205" s="78"/>
      <c r="OPU205" s="78"/>
      <c r="OPV205" s="78"/>
      <c r="OPW205" s="78"/>
      <c r="OPX205" s="78"/>
      <c r="OPY205" s="78"/>
      <c r="OPZ205" s="78"/>
      <c r="OQA205" s="78"/>
      <c r="OQB205" s="78"/>
      <c r="OQC205" s="78"/>
      <c r="OQD205" s="78"/>
      <c r="OQE205" s="78"/>
      <c r="OQF205" s="78"/>
      <c r="OQG205" s="78"/>
      <c r="OQH205" s="78"/>
      <c r="OQI205" s="78"/>
      <c r="OQJ205" s="78"/>
      <c r="OQK205" s="78"/>
      <c r="OQL205" s="78"/>
      <c r="OQM205" s="78"/>
      <c r="OQN205" s="78"/>
      <c r="OQO205" s="78"/>
      <c r="OQP205" s="78"/>
      <c r="OQQ205" s="78"/>
      <c r="OQR205" s="78"/>
      <c r="OQS205" s="78"/>
      <c r="OQT205" s="78"/>
      <c r="OQU205" s="78"/>
      <c r="OQV205" s="78"/>
      <c r="OQW205" s="78"/>
      <c r="OQX205" s="78"/>
      <c r="OQY205" s="78"/>
      <c r="OQZ205" s="78"/>
      <c r="ORA205" s="78"/>
      <c r="ORB205" s="78"/>
      <c r="ORC205" s="78"/>
      <c r="ORD205" s="78"/>
      <c r="ORE205" s="78"/>
      <c r="ORF205" s="78"/>
      <c r="ORG205" s="78"/>
      <c r="ORH205" s="78"/>
      <c r="ORI205" s="78"/>
      <c r="ORJ205" s="78"/>
      <c r="ORK205" s="78"/>
      <c r="ORL205" s="78"/>
      <c r="ORM205" s="78"/>
      <c r="ORN205" s="78"/>
      <c r="ORO205" s="78"/>
      <c r="ORP205" s="78"/>
      <c r="ORQ205" s="78"/>
      <c r="ORR205" s="78"/>
      <c r="ORS205" s="78"/>
      <c r="ORT205" s="78"/>
      <c r="ORU205" s="78"/>
      <c r="ORV205" s="78"/>
      <c r="ORW205" s="78"/>
      <c r="ORX205" s="78"/>
      <c r="ORY205" s="78"/>
      <c r="ORZ205" s="78"/>
      <c r="OSA205" s="78"/>
      <c r="OSB205" s="78"/>
      <c r="OSC205" s="78"/>
      <c r="OSD205" s="78"/>
      <c r="OSE205" s="78"/>
      <c r="OSF205" s="78"/>
      <c r="OSG205" s="78"/>
      <c r="OSH205" s="78"/>
      <c r="OSI205" s="78"/>
      <c r="OSJ205" s="78"/>
      <c r="OSK205" s="78"/>
      <c r="OSL205" s="78"/>
      <c r="OSM205" s="78"/>
      <c r="OSN205" s="78"/>
      <c r="OSO205" s="78"/>
      <c r="OSP205" s="78"/>
      <c r="OSQ205" s="78"/>
      <c r="OSR205" s="78"/>
      <c r="OSS205" s="78"/>
      <c r="OST205" s="78"/>
      <c r="OSU205" s="78"/>
      <c r="OSV205" s="78"/>
      <c r="OSW205" s="78"/>
      <c r="OSX205" s="78"/>
      <c r="OSY205" s="78"/>
      <c r="OSZ205" s="78"/>
      <c r="OTA205" s="78"/>
      <c r="OTB205" s="78"/>
      <c r="OTC205" s="78"/>
      <c r="OTD205" s="78"/>
      <c r="OTE205" s="78"/>
      <c r="OTF205" s="78"/>
      <c r="OTG205" s="78"/>
      <c r="OTH205" s="78"/>
      <c r="OTI205" s="78"/>
      <c r="OTJ205" s="78"/>
      <c r="OTK205" s="78"/>
      <c r="OTL205" s="78"/>
      <c r="OTM205" s="78"/>
      <c r="OTN205" s="78"/>
      <c r="OTO205" s="78"/>
      <c r="OTP205" s="78"/>
      <c r="OTQ205" s="78"/>
      <c r="OTR205" s="78"/>
      <c r="OTS205" s="78"/>
      <c r="OTT205" s="78"/>
      <c r="OTU205" s="78"/>
      <c r="OTV205" s="78"/>
      <c r="OTW205" s="78"/>
      <c r="OTX205" s="78"/>
      <c r="OTY205" s="78"/>
      <c r="OTZ205" s="78"/>
      <c r="OUA205" s="78"/>
      <c r="OUB205" s="78"/>
      <c r="OUC205" s="78"/>
      <c r="OUD205" s="78"/>
      <c r="OUE205" s="78"/>
      <c r="OUF205" s="78"/>
      <c r="OUG205" s="78"/>
      <c r="OUH205" s="78"/>
      <c r="OUI205" s="78"/>
      <c r="OUJ205" s="78"/>
      <c r="OUK205" s="78"/>
      <c r="OUL205" s="78"/>
      <c r="OUM205" s="78"/>
      <c r="OUN205" s="78"/>
      <c r="OUO205" s="78"/>
      <c r="OUP205" s="78"/>
      <c r="OUQ205" s="78"/>
      <c r="OUR205" s="78"/>
      <c r="OUS205" s="78"/>
      <c r="OUT205" s="78"/>
      <c r="OUU205" s="78"/>
      <c r="OUV205" s="78"/>
      <c r="OUW205" s="78"/>
      <c r="OUX205" s="78"/>
      <c r="OUY205" s="78"/>
      <c r="OUZ205" s="78"/>
      <c r="OVA205" s="78"/>
      <c r="OVB205" s="78"/>
      <c r="OVC205" s="78"/>
      <c r="OVD205" s="78"/>
      <c r="OVE205" s="78"/>
      <c r="OVF205" s="78"/>
      <c r="OVG205" s="78"/>
      <c r="OVH205" s="78"/>
      <c r="OVI205" s="78"/>
      <c r="OVJ205" s="78"/>
      <c r="OVK205" s="78"/>
      <c r="OVL205" s="78"/>
      <c r="OVM205" s="78"/>
      <c r="OVN205" s="78"/>
      <c r="OVO205" s="78"/>
      <c r="OVP205" s="78"/>
      <c r="OVQ205" s="78"/>
      <c r="OVR205" s="78"/>
      <c r="OVS205" s="78"/>
      <c r="OVT205" s="78"/>
      <c r="OVU205" s="78"/>
      <c r="OVV205" s="78"/>
      <c r="OVW205" s="78"/>
      <c r="OVX205" s="78"/>
      <c r="OVY205" s="78"/>
      <c r="OVZ205" s="78"/>
      <c r="OWA205" s="78"/>
      <c r="OWB205" s="78"/>
      <c r="OWC205" s="78"/>
      <c r="OWD205" s="78"/>
      <c r="OWE205" s="78"/>
      <c r="OWF205" s="78"/>
      <c r="OWG205" s="78"/>
      <c r="OWH205" s="78"/>
      <c r="OWI205" s="78"/>
      <c r="OWJ205" s="78"/>
      <c r="OWK205" s="78"/>
      <c r="OWL205" s="78"/>
      <c r="OWM205" s="78"/>
      <c r="OWN205" s="78"/>
      <c r="OWO205" s="78"/>
      <c r="OWP205" s="78"/>
      <c r="OWQ205" s="78"/>
      <c r="OWR205" s="78"/>
      <c r="OWS205" s="78"/>
      <c r="OWT205" s="78"/>
      <c r="OWU205" s="78"/>
      <c r="OWV205" s="78"/>
      <c r="OWW205" s="78"/>
      <c r="OWX205" s="78"/>
      <c r="OWY205" s="78"/>
      <c r="OWZ205" s="78"/>
      <c r="OXA205" s="78"/>
      <c r="OXB205" s="78"/>
      <c r="OXC205" s="78"/>
      <c r="OXD205" s="78"/>
      <c r="OXE205" s="78"/>
      <c r="OXF205" s="78"/>
      <c r="OXG205" s="78"/>
      <c r="OXH205" s="78"/>
      <c r="OXI205" s="78"/>
      <c r="OXJ205" s="78"/>
      <c r="OXK205" s="78"/>
      <c r="OXL205" s="78"/>
      <c r="OXM205" s="78"/>
      <c r="OXN205" s="78"/>
      <c r="OXO205" s="78"/>
      <c r="OXP205" s="78"/>
      <c r="OXQ205" s="78"/>
      <c r="OXR205" s="78"/>
      <c r="OXS205" s="78"/>
      <c r="OXT205" s="78"/>
      <c r="OXU205" s="78"/>
      <c r="OXV205" s="78"/>
      <c r="OXW205" s="78"/>
      <c r="OXX205" s="78"/>
      <c r="OXY205" s="78"/>
      <c r="OXZ205" s="78"/>
      <c r="OYA205" s="78"/>
      <c r="OYB205" s="78"/>
      <c r="OYC205" s="78"/>
      <c r="OYD205" s="78"/>
      <c r="OYE205" s="78"/>
      <c r="OYF205" s="78"/>
      <c r="OYG205" s="78"/>
      <c r="OYH205" s="78"/>
      <c r="OYI205" s="78"/>
      <c r="OYJ205" s="78"/>
      <c r="OYK205" s="78"/>
      <c r="OYL205" s="78"/>
      <c r="OYM205" s="78"/>
      <c r="OYN205" s="78"/>
      <c r="OYO205" s="78"/>
      <c r="OYP205" s="78"/>
      <c r="OYQ205" s="78"/>
      <c r="OYR205" s="78"/>
      <c r="OYS205" s="78"/>
      <c r="OYT205" s="78"/>
      <c r="OYU205" s="78"/>
      <c r="OYV205" s="78"/>
      <c r="OYW205" s="78"/>
      <c r="OYX205" s="78"/>
      <c r="OYY205" s="78"/>
      <c r="OYZ205" s="78"/>
      <c r="OZA205" s="78"/>
      <c r="OZB205" s="78"/>
      <c r="OZC205" s="78"/>
      <c r="OZD205" s="78"/>
      <c r="OZE205" s="78"/>
      <c r="OZF205" s="78"/>
      <c r="OZG205" s="78"/>
      <c r="OZH205" s="78"/>
      <c r="OZI205" s="78"/>
      <c r="OZJ205" s="78"/>
      <c r="OZK205" s="78"/>
      <c r="OZL205" s="78"/>
      <c r="OZM205" s="78"/>
      <c r="OZN205" s="78"/>
      <c r="OZO205" s="78"/>
      <c r="OZP205" s="78"/>
      <c r="OZQ205" s="78"/>
      <c r="OZR205" s="78"/>
      <c r="OZS205" s="78"/>
      <c r="OZT205" s="78"/>
      <c r="OZU205" s="78"/>
      <c r="OZV205" s="78"/>
      <c r="OZW205" s="78"/>
      <c r="OZX205" s="78"/>
      <c r="OZY205" s="78"/>
      <c r="OZZ205" s="78"/>
      <c r="PAA205" s="78"/>
      <c r="PAB205" s="78"/>
      <c r="PAC205" s="78"/>
      <c r="PAD205" s="78"/>
      <c r="PAE205" s="78"/>
      <c r="PAF205" s="78"/>
      <c r="PAG205" s="78"/>
      <c r="PAH205" s="78"/>
      <c r="PAI205" s="78"/>
      <c r="PAJ205" s="78"/>
      <c r="PAK205" s="78"/>
      <c r="PAL205" s="78"/>
      <c r="PAM205" s="78"/>
      <c r="PAN205" s="78"/>
      <c r="PAO205" s="78"/>
      <c r="PAP205" s="78"/>
      <c r="PAQ205" s="78"/>
      <c r="PAR205" s="78"/>
      <c r="PAS205" s="78"/>
      <c r="PAT205" s="78"/>
      <c r="PAU205" s="78"/>
      <c r="PAV205" s="78"/>
      <c r="PAW205" s="78"/>
      <c r="PAX205" s="78"/>
      <c r="PAY205" s="78"/>
      <c r="PAZ205" s="78"/>
      <c r="PBA205" s="78"/>
      <c r="PBB205" s="78"/>
      <c r="PBC205" s="78"/>
      <c r="PBD205" s="78"/>
      <c r="PBE205" s="78"/>
      <c r="PBF205" s="78"/>
      <c r="PBG205" s="78"/>
      <c r="PBH205" s="78"/>
      <c r="PBI205" s="78"/>
      <c r="PBJ205" s="78"/>
      <c r="PBK205" s="78"/>
      <c r="PBL205" s="78"/>
      <c r="PBM205" s="78"/>
      <c r="PBN205" s="78"/>
      <c r="PBO205" s="78"/>
      <c r="PBP205" s="78"/>
      <c r="PBQ205" s="78"/>
      <c r="PBR205" s="78"/>
      <c r="PBS205" s="78"/>
      <c r="PBT205" s="78"/>
      <c r="PBU205" s="78"/>
      <c r="PBV205" s="78"/>
      <c r="PBW205" s="78"/>
      <c r="PBX205" s="78"/>
      <c r="PBY205" s="78"/>
      <c r="PBZ205" s="78"/>
      <c r="PCA205" s="78"/>
      <c r="PCB205" s="78"/>
      <c r="PCC205" s="78"/>
      <c r="PCD205" s="78"/>
      <c r="PCE205" s="78"/>
      <c r="PCF205" s="78"/>
      <c r="PCG205" s="78"/>
      <c r="PCH205" s="78"/>
      <c r="PCI205" s="78"/>
      <c r="PCJ205" s="78"/>
      <c r="PCK205" s="78"/>
      <c r="PCL205" s="78"/>
      <c r="PCM205" s="78"/>
      <c r="PCN205" s="78"/>
      <c r="PCO205" s="78"/>
      <c r="PCP205" s="78"/>
      <c r="PCQ205" s="78"/>
      <c r="PCR205" s="78"/>
      <c r="PCS205" s="78"/>
      <c r="PCT205" s="78"/>
      <c r="PCU205" s="78"/>
      <c r="PCV205" s="78"/>
      <c r="PCW205" s="78"/>
      <c r="PCX205" s="78"/>
      <c r="PCY205" s="78"/>
      <c r="PCZ205" s="78"/>
      <c r="PDA205" s="78"/>
      <c r="PDB205" s="78"/>
      <c r="PDC205" s="78"/>
      <c r="PDD205" s="78"/>
      <c r="PDE205" s="78"/>
      <c r="PDF205" s="78"/>
      <c r="PDG205" s="78"/>
      <c r="PDH205" s="78"/>
      <c r="PDI205" s="78"/>
      <c r="PDJ205" s="78"/>
      <c r="PDK205" s="78"/>
      <c r="PDL205" s="78"/>
      <c r="PDM205" s="78"/>
      <c r="PDN205" s="78"/>
      <c r="PDO205" s="78"/>
      <c r="PDP205" s="78"/>
      <c r="PDQ205" s="78"/>
      <c r="PDR205" s="78"/>
      <c r="PDS205" s="78"/>
      <c r="PDT205" s="78"/>
      <c r="PDU205" s="78"/>
      <c r="PDV205" s="78"/>
      <c r="PDW205" s="78"/>
      <c r="PDX205" s="78"/>
      <c r="PDY205" s="78"/>
      <c r="PDZ205" s="78"/>
      <c r="PEA205" s="78"/>
      <c r="PEB205" s="78"/>
      <c r="PEC205" s="78"/>
      <c r="PED205" s="78"/>
      <c r="PEE205" s="78"/>
      <c r="PEF205" s="78"/>
      <c r="PEG205" s="78"/>
      <c r="PEH205" s="78"/>
      <c r="PEI205" s="78"/>
      <c r="PEJ205" s="78"/>
      <c r="PEK205" s="78"/>
      <c r="PEL205" s="78"/>
      <c r="PEM205" s="78"/>
      <c r="PEN205" s="78"/>
      <c r="PEO205" s="78"/>
      <c r="PEP205" s="78"/>
      <c r="PEQ205" s="78"/>
      <c r="PER205" s="78"/>
      <c r="PES205" s="78"/>
      <c r="PET205" s="78"/>
      <c r="PEU205" s="78"/>
      <c r="PEV205" s="78"/>
      <c r="PEW205" s="78"/>
      <c r="PEX205" s="78"/>
      <c r="PEY205" s="78"/>
      <c r="PEZ205" s="78"/>
      <c r="PFA205" s="78"/>
      <c r="PFB205" s="78"/>
      <c r="PFC205" s="78"/>
      <c r="PFD205" s="78"/>
      <c r="PFE205" s="78"/>
      <c r="PFF205" s="78"/>
      <c r="PFG205" s="78"/>
      <c r="PFH205" s="78"/>
      <c r="PFI205" s="78"/>
      <c r="PFJ205" s="78"/>
      <c r="PFK205" s="78"/>
      <c r="PFL205" s="78"/>
      <c r="PFM205" s="78"/>
      <c r="PFN205" s="78"/>
      <c r="PFO205" s="78"/>
      <c r="PFP205" s="78"/>
      <c r="PFQ205" s="78"/>
      <c r="PFR205" s="78"/>
      <c r="PFS205" s="78"/>
      <c r="PFT205" s="78"/>
      <c r="PFU205" s="78"/>
      <c r="PFV205" s="78"/>
      <c r="PFW205" s="78"/>
      <c r="PFX205" s="78"/>
      <c r="PFY205" s="78"/>
      <c r="PFZ205" s="78"/>
      <c r="PGA205" s="78"/>
      <c r="PGB205" s="78"/>
      <c r="PGC205" s="78"/>
      <c r="PGD205" s="78"/>
      <c r="PGE205" s="78"/>
      <c r="PGF205" s="78"/>
      <c r="PGG205" s="78"/>
      <c r="PGH205" s="78"/>
      <c r="PGI205" s="78"/>
      <c r="PGJ205" s="78"/>
      <c r="PGK205" s="78"/>
      <c r="PGL205" s="78"/>
      <c r="PGM205" s="78"/>
      <c r="PGN205" s="78"/>
      <c r="PGO205" s="78"/>
      <c r="PGP205" s="78"/>
      <c r="PGQ205" s="78"/>
      <c r="PGR205" s="78"/>
      <c r="PGS205" s="78"/>
      <c r="PGT205" s="78"/>
      <c r="PGU205" s="78"/>
      <c r="PGV205" s="78"/>
      <c r="PGW205" s="78"/>
      <c r="PGX205" s="78"/>
      <c r="PGY205" s="78"/>
      <c r="PGZ205" s="78"/>
      <c r="PHA205" s="78"/>
      <c r="PHB205" s="78"/>
      <c r="PHC205" s="78"/>
      <c r="PHD205" s="78"/>
      <c r="PHE205" s="78"/>
      <c r="PHF205" s="78"/>
      <c r="PHG205" s="78"/>
      <c r="PHH205" s="78"/>
      <c r="PHI205" s="78"/>
      <c r="PHJ205" s="78"/>
      <c r="PHK205" s="78"/>
      <c r="PHL205" s="78"/>
      <c r="PHM205" s="78"/>
      <c r="PHN205" s="78"/>
      <c r="PHO205" s="78"/>
      <c r="PHP205" s="78"/>
      <c r="PHQ205" s="78"/>
      <c r="PHR205" s="78"/>
      <c r="PHS205" s="78"/>
      <c r="PHT205" s="78"/>
      <c r="PHU205" s="78"/>
      <c r="PHV205" s="78"/>
      <c r="PHW205" s="78"/>
      <c r="PHX205" s="78"/>
      <c r="PHY205" s="78"/>
      <c r="PHZ205" s="78"/>
      <c r="PIA205" s="78"/>
      <c r="PIB205" s="78"/>
      <c r="PIC205" s="78"/>
      <c r="PID205" s="78"/>
      <c r="PIE205" s="78"/>
      <c r="PIF205" s="78"/>
      <c r="PIG205" s="78"/>
      <c r="PIH205" s="78"/>
      <c r="PII205" s="78"/>
      <c r="PIJ205" s="78"/>
      <c r="PIK205" s="78"/>
      <c r="PIL205" s="78"/>
      <c r="PIM205" s="78"/>
      <c r="PIN205" s="78"/>
      <c r="PIO205" s="78"/>
      <c r="PIP205" s="78"/>
      <c r="PIQ205" s="78"/>
      <c r="PIR205" s="78"/>
      <c r="PIS205" s="78"/>
      <c r="PIT205" s="78"/>
      <c r="PIU205" s="78"/>
      <c r="PIV205" s="78"/>
      <c r="PIW205" s="78"/>
      <c r="PIX205" s="78"/>
      <c r="PIY205" s="78"/>
      <c r="PIZ205" s="78"/>
      <c r="PJA205" s="78"/>
      <c r="PJB205" s="78"/>
      <c r="PJC205" s="78"/>
      <c r="PJD205" s="78"/>
      <c r="PJE205" s="78"/>
      <c r="PJF205" s="78"/>
      <c r="PJG205" s="78"/>
      <c r="PJH205" s="78"/>
      <c r="PJI205" s="78"/>
      <c r="PJJ205" s="78"/>
      <c r="PJK205" s="78"/>
      <c r="PJL205" s="78"/>
      <c r="PJM205" s="78"/>
      <c r="PJN205" s="78"/>
      <c r="PJO205" s="78"/>
      <c r="PJP205" s="78"/>
      <c r="PJQ205" s="78"/>
      <c r="PJR205" s="78"/>
      <c r="PJS205" s="78"/>
      <c r="PJT205" s="78"/>
      <c r="PJU205" s="78"/>
      <c r="PJV205" s="78"/>
      <c r="PJW205" s="78"/>
      <c r="PJX205" s="78"/>
      <c r="PJY205" s="78"/>
      <c r="PJZ205" s="78"/>
      <c r="PKA205" s="78"/>
      <c r="PKB205" s="78"/>
      <c r="PKC205" s="78"/>
      <c r="PKD205" s="78"/>
      <c r="PKE205" s="78"/>
      <c r="PKF205" s="78"/>
      <c r="PKG205" s="78"/>
      <c r="PKH205" s="78"/>
      <c r="PKI205" s="78"/>
      <c r="PKJ205" s="78"/>
      <c r="PKK205" s="78"/>
      <c r="PKL205" s="78"/>
      <c r="PKM205" s="78"/>
      <c r="PKN205" s="78"/>
      <c r="PKO205" s="78"/>
      <c r="PKP205" s="78"/>
      <c r="PKQ205" s="78"/>
      <c r="PKR205" s="78"/>
      <c r="PKS205" s="78"/>
      <c r="PKT205" s="78"/>
      <c r="PKU205" s="78"/>
      <c r="PKV205" s="78"/>
      <c r="PKW205" s="78"/>
      <c r="PKX205" s="78"/>
      <c r="PKY205" s="78"/>
      <c r="PKZ205" s="78"/>
      <c r="PLA205" s="78"/>
      <c r="PLB205" s="78"/>
      <c r="PLC205" s="78"/>
      <c r="PLD205" s="78"/>
      <c r="PLE205" s="78"/>
      <c r="PLF205" s="78"/>
      <c r="PLG205" s="78"/>
      <c r="PLH205" s="78"/>
      <c r="PLI205" s="78"/>
      <c r="PLJ205" s="78"/>
      <c r="PLK205" s="78"/>
      <c r="PLL205" s="78"/>
      <c r="PLM205" s="78"/>
      <c r="PLN205" s="78"/>
      <c r="PLO205" s="78"/>
      <c r="PLP205" s="78"/>
      <c r="PLQ205" s="78"/>
      <c r="PLR205" s="78"/>
      <c r="PLS205" s="78"/>
      <c r="PLT205" s="78"/>
      <c r="PLU205" s="78"/>
      <c r="PLV205" s="78"/>
      <c r="PLW205" s="78"/>
      <c r="PLX205" s="78"/>
      <c r="PLY205" s="78"/>
      <c r="PLZ205" s="78"/>
      <c r="PMA205" s="78"/>
      <c r="PMB205" s="78"/>
      <c r="PMC205" s="78"/>
      <c r="PMD205" s="78"/>
      <c r="PME205" s="78"/>
      <c r="PMF205" s="78"/>
      <c r="PMG205" s="78"/>
      <c r="PMH205" s="78"/>
      <c r="PMI205" s="78"/>
      <c r="PMJ205" s="78"/>
      <c r="PMK205" s="78"/>
      <c r="PML205" s="78"/>
      <c r="PMM205" s="78"/>
      <c r="PMN205" s="78"/>
      <c r="PMO205" s="78"/>
      <c r="PMP205" s="78"/>
      <c r="PMQ205" s="78"/>
      <c r="PMR205" s="78"/>
      <c r="PMS205" s="78"/>
      <c r="PMT205" s="78"/>
      <c r="PMU205" s="78"/>
      <c r="PMV205" s="78"/>
      <c r="PMW205" s="78"/>
      <c r="PMX205" s="78"/>
      <c r="PMY205" s="78"/>
      <c r="PMZ205" s="78"/>
      <c r="PNA205" s="78"/>
      <c r="PNB205" s="78"/>
      <c r="PNC205" s="78"/>
      <c r="PND205" s="78"/>
      <c r="PNE205" s="78"/>
      <c r="PNF205" s="78"/>
      <c r="PNG205" s="78"/>
      <c r="PNH205" s="78"/>
      <c r="PNI205" s="78"/>
      <c r="PNJ205" s="78"/>
      <c r="PNK205" s="78"/>
      <c r="PNL205" s="78"/>
      <c r="PNM205" s="78"/>
      <c r="PNN205" s="78"/>
      <c r="PNO205" s="78"/>
      <c r="PNP205" s="78"/>
      <c r="PNQ205" s="78"/>
      <c r="PNR205" s="78"/>
      <c r="PNS205" s="78"/>
      <c r="PNT205" s="78"/>
      <c r="PNU205" s="78"/>
      <c r="PNV205" s="78"/>
      <c r="PNW205" s="78"/>
      <c r="PNX205" s="78"/>
      <c r="PNY205" s="78"/>
      <c r="PNZ205" s="78"/>
      <c r="POA205" s="78"/>
      <c r="POB205" s="78"/>
      <c r="POC205" s="78"/>
      <c r="POD205" s="78"/>
      <c r="POE205" s="78"/>
      <c r="POF205" s="78"/>
      <c r="POG205" s="78"/>
      <c r="POH205" s="78"/>
      <c r="POI205" s="78"/>
      <c r="POJ205" s="78"/>
      <c r="POK205" s="78"/>
      <c r="POL205" s="78"/>
      <c r="POM205" s="78"/>
      <c r="PON205" s="78"/>
      <c r="POO205" s="78"/>
      <c r="POP205" s="78"/>
      <c r="POQ205" s="78"/>
      <c r="POR205" s="78"/>
      <c r="POS205" s="78"/>
      <c r="POT205" s="78"/>
      <c r="POU205" s="78"/>
      <c r="POV205" s="78"/>
      <c r="POW205" s="78"/>
      <c r="POX205" s="78"/>
      <c r="POY205" s="78"/>
      <c r="POZ205" s="78"/>
      <c r="PPA205" s="78"/>
      <c r="PPB205" s="78"/>
      <c r="PPC205" s="78"/>
      <c r="PPD205" s="78"/>
      <c r="PPE205" s="78"/>
      <c r="PPF205" s="78"/>
      <c r="PPG205" s="78"/>
      <c r="PPH205" s="78"/>
      <c r="PPI205" s="78"/>
      <c r="PPJ205" s="78"/>
      <c r="PPK205" s="78"/>
      <c r="PPL205" s="78"/>
      <c r="PPM205" s="78"/>
      <c r="PPN205" s="78"/>
      <c r="PPO205" s="78"/>
      <c r="PPP205" s="78"/>
      <c r="PPQ205" s="78"/>
      <c r="PPR205" s="78"/>
      <c r="PPS205" s="78"/>
      <c r="PPT205" s="78"/>
      <c r="PPU205" s="78"/>
      <c r="PPV205" s="78"/>
      <c r="PPW205" s="78"/>
      <c r="PPX205" s="78"/>
      <c r="PPY205" s="78"/>
      <c r="PPZ205" s="78"/>
      <c r="PQA205" s="78"/>
      <c r="PQB205" s="78"/>
      <c r="PQC205" s="78"/>
      <c r="PQD205" s="78"/>
      <c r="PQE205" s="78"/>
      <c r="PQF205" s="78"/>
      <c r="PQG205" s="78"/>
      <c r="PQH205" s="78"/>
      <c r="PQI205" s="78"/>
      <c r="PQJ205" s="78"/>
      <c r="PQK205" s="78"/>
      <c r="PQL205" s="78"/>
      <c r="PQM205" s="78"/>
      <c r="PQN205" s="78"/>
      <c r="PQO205" s="78"/>
      <c r="PQP205" s="78"/>
      <c r="PQQ205" s="78"/>
      <c r="PQR205" s="78"/>
      <c r="PQS205" s="78"/>
      <c r="PQT205" s="78"/>
      <c r="PQU205" s="78"/>
      <c r="PQV205" s="78"/>
      <c r="PQW205" s="78"/>
      <c r="PQX205" s="78"/>
      <c r="PQY205" s="78"/>
      <c r="PQZ205" s="78"/>
      <c r="PRA205" s="78"/>
      <c r="PRB205" s="78"/>
      <c r="PRC205" s="78"/>
      <c r="PRD205" s="78"/>
      <c r="PRE205" s="78"/>
      <c r="PRF205" s="78"/>
      <c r="PRG205" s="78"/>
      <c r="PRH205" s="78"/>
      <c r="PRI205" s="78"/>
      <c r="PRJ205" s="78"/>
      <c r="PRK205" s="78"/>
      <c r="PRL205" s="78"/>
      <c r="PRM205" s="78"/>
      <c r="PRN205" s="78"/>
      <c r="PRO205" s="78"/>
      <c r="PRP205" s="78"/>
      <c r="PRQ205" s="78"/>
      <c r="PRR205" s="78"/>
      <c r="PRS205" s="78"/>
      <c r="PRT205" s="78"/>
      <c r="PRU205" s="78"/>
      <c r="PRV205" s="78"/>
      <c r="PRW205" s="78"/>
      <c r="PRX205" s="78"/>
      <c r="PRY205" s="78"/>
      <c r="PRZ205" s="78"/>
      <c r="PSA205" s="78"/>
      <c r="PSB205" s="78"/>
      <c r="PSC205" s="78"/>
      <c r="PSD205" s="78"/>
      <c r="PSE205" s="78"/>
      <c r="PSF205" s="78"/>
      <c r="PSG205" s="78"/>
      <c r="PSH205" s="78"/>
      <c r="PSI205" s="78"/>
      <c r="PSJ205" s="78"/>
      <c r="PSK205" s="78"/>
      <c r="PSL205" s="78"/>
      <c r="PSM205" s="78"/>
      <c r="PSN205" s="78"/>
      <c r="PSO205" s="78"/>
      <c r="PSP205" s="78"/>
      <c r="PSQ205" s="78"/>
      <c r="PSR205" s="78"/>
      <c r="PSS205" s="78"/>
      <c r="PST205" s="78"/>
      <c r="PSU205" s="78"/>
      <c r="PSV205" s="78"/>
      <c r="PSW205" s="78"/>
      <c r="PSX205" s="78"/>
      <c r="PSY205" s="78"/>
      <c r="PSZ205" s="78"/>
      <c r="PTA205" s="78"/>
      <c r="PTB205" s="78"/>
      <c r="PTC205" s="78"/>
      <c r="PTD205" s="78"/>
      <c r="PTE205" s="78"/>
      <c r="PTF205" s="78"/>
      <c r="PTG205" s="78"/>
      <c r="PTH205" s="78"/>
      <c r="PTI205" s="78"/>
      <c r="PTJ205" s="78"/>
      <c r="PTK205" s="78"/>
      <c r="PTL205" s="78"/>
      <c r="PTM205" s="78"/>
      <c r="PTN205" s="78"/>
      <c r="PTO205" s="78"/>
      <c r="PTP205" s="78"/>
      <c r="PTQ205" s="78"/>
      <c r="PTR205" s="78"/>
      <c r="PTS205" s="78"/>
      <c r="PTT205" s="78"/>
      <c r="PTU205" s="78"/>
      <c r="PTV205" s="78"/>
      <c r="PTW205" s="78"/>
      <c r="PTX205" s="78"/>
      <c r="PTY205" s="78"/>
      <c r="PTZ205" s="78"/>
      <c r="PUA205" s="78"/>
      <c r="PUB205" s="78"/>
      <c r="PUC205" s="78"/>
      <c r="PUD205" s="78"/>
      <c r="PUE205" s="78"/>
      <c r="PUF205" s="78"/>
      <c r="PUG205" s="78"/>
      <c r="PUH205" s="78"/>
      <c r="PUI205" s="78"/>
      <c r="PUJ205" s="78"/>
      <c r="PUK205" s="78"/>
      <c r="PUL205" s="78"/>
      <c r="PUM205" s="78"/>
      <c r="PUN205" s="78"/>
      <c r="PUO205" s="78"/>
      <c r="PUP205" s="78"/>
      <c r="PUQ205" s="78"/>
      <c r="PUR205" s="78"/>
      <c r="PUS205" s="78"/>
      <c r="PUT205" s="78"/>
      <c r="PUU205" s="78"/>
      <c r="PUV205" s="78"/>
      <c r="PUW205" s="78"/>
      <c r="PUX205" s="78"/>
      <c r="PUY205" s="78"/>
      <c r="PUZ205" s="78"/>
      <c r="PVA205" s="78"/>
      <c r="PVB205" s="78"/>
      <c r="PVC205" s="78"/>
      <c r="PVD205" s="78"/>
      <c r="PVE205" s="78"/>
      <c r="PVF205" s="78"/>
      <c r="PVG205" s="78"/>
      <c r="PVH205" s="78"/>
      <c r="PVI205" s="78"/>
      <c r="PVJ205" s="78"/>
      <c r="PVK205" s="78"/>
      <c r="PVL205" s="78"/>
      <c r="PVM205" s="78"/>
      <c r="PVN205" s="78"/>
      <c r="PVO205" s="78"/>
      <c r="PVP205" s="78"/>
      <c r="PVQ205" s="78"/>
      <c r="PVR205" s="78"/>
      <c r="PVS205" s="78"/>
      <c r="PVT205" s="78"/>
      <c r="PVU205" s="78"/>
      <c r="PVV205" s="78"/>
      <c r="PVW205" s="78"/>
      <c r="PVX205" s="78"/>
      <c r="PVY205" s="78"/>
      <c r="PVZ205" s="78"/>
      <c r="PWA205" s="78"/>
      <c r="PWB205" s="78"/>
      <c r="PWC205" s="78"/>
      <c r="PWD205" s="78"/>
      <c r="PWE205" s="78"/>
      <c r="PWF205" s="78"/>
      <c r="PWG205" s="78"/>
      <c r="PWH205" s="78"/>
      <c r="PWI205" s="78"/>
      <c r="PWJ205" s="78"/>
      <c r="PWK205" s="78"/>
      <c r="PWL205" s="78"/>
      <c r="PWM205" s="78"/>
      <c r="PWN205" s="78"/>
      <c r="PWO205" s="78"/>
      <c r="PWP205" s="78"/>
      <c r="PWQ205" s="78"/>
      <c r="PWR205" s="78"/>
      <c r="PWS205" s="78"/>
      <c r="PWT205" s="78"/>
      <c r="PWU205" s="78"/>
      <c r="PWV205" s="78"/>
      <c r="PWW205" s="78"/>
      <c r="PWX205" s="78"/>
      <c r="PWY205" s="78"/>
      <c r="PWZ205" s="78"/>
      <c r="PXA205" s="78"/>
      <c r="PXB205" s="78"/>
      <c r="PXC205" s="78"/>
      <c r="PXD205" s="78"/>
      <c r="PXE205" s="78"/>
      <c r="PXF205" s="78"/>
      <c r="PXG205" s="78"/>
      <c r="PXH205" s="78"/>
      <c r="PXI205" s="78"/>
      <c r="PXJ205" s="78"/>
      <c r="PXK205" s="78"/>
      <c r="PXL205" s="78"/>
      <c r="PXM205" s="78"/>
      <c r="PXN205" s="78"/>
      <c r="PXO205" s="78"/>
      <c r="PXP205" s="78"/>
      <c r="PXQ205" s="78"/>
      <c r="PXR205" s="78"/>
      <c r="PXS205" s="78"/>
      <c r="PXT205" s="78"/>
      <c r="PXU205" s="78"/>
      <c r="PXV205" s="78"/>
      <c r="PXW205" s="78"/>
      <c r="PXX205" s="78"/>
      <c r="PXY205" s="78"/>
      <c r="PXZ205" s="78"/>
      <c r="PYA205" s="78"/>
      <c r="PYB205" s="78"/>
      <c r="PYC205" s="78"/>
      <c r="PYD205" s="78"/>
      <c r="PYE205" s="78"/>
      <c r="PYF205" s="78"/>
      <c r="PYG205" s="78"/>
      <c r="PYH205" s="78"/>
      <c r="PYI205" s="78"/>
      <c r="PYJ205" s="78"/>
      <c r="PYK205" s="78"/>
      <c r="PYL205" s="78"/>
      <c r="PYM205" s="78"/>
      <c r="PYN205" s="78"/>
      <c r="PYO205" s="78"/>
      <c r="PYP205" s="78"/>
      <c r="PYQ205" s="78"/>
      <c r="PYR205" s="78"/>
      <c r="PYS205" s="78"/>
      <c r="PYT205" s="78"/>
      <c r="PYU205" s="78"/>
      <c r="PYV205" s="78"/>
      <c r="PYW205" s="78"/>
      <c r="PYX205" s="78"/>
      <c r="PYY205" s="78"/>
      <c r="PYZ205" s="78"/>
      <c r="PZA205" s="78"/>
      <c r="PZB205" s="78"/>
      <c r="PZC205" s="78"/>
      <c r="PZD205" s="78"/>
      <c r="PZE205" s="78"/>
      <c r="PZF205" s="78"/>
      <c r="PZG205" s="78"/>
      <c r="PZH205" s="78"/>
      <c r="PZI205" s="78"/>
      <c r="PZJ205" s="78"/>
      <c r="PZK205" s="78"/>
      <c r="PZL205" s="78"/>
      <c r="PZM205" s="78"/>
      <c r="PZN205" s="78"/>
      <c r="PZO205" s="78"/>
      <c r="PZP205" s="78"/>
      <c r="PZQ205" s="78"/>
      <c r="PZR205" s="78"/>
      <c r="PZS205" s="78"/>
      <c r="PZT205" s="78"/>
      <c r="PZU205" s="78"/>
      <c r="PZV205" s="78"/>
      <c r="PZW205" s="78"/>
      <c r="PZX205" s="78"/>
      <c r="PZY205" s="78"/>
      <c r="PZZ205" s="78"/>
      <c r="QAA205" s="78"/>
      <c r="QAB205" s="78"/>
      <c r="QAC205" s="78"/>
      <c r="QAD205" s="78"/>
      <c r="QAE205" s="78"/>
      <c r="QAF205" s="78"/>
      <c r="QAG205" s="78"/>
      <c r="QAH205" s="78"/>
      <c r="QAI205" s="78"/>
      <c r="QAJ205" s="78"/>
      <c r="QAK205" s="78"/>
      <c r="QAL205" s="78"/>
      <c r="QAM205" s="78"/>
      <c r="QAN205" s="78"/>
      <c r="QAO205" s="78"/>
      <c r="QAP205" s="78"/>
      <c r="QAQ205" s="78"/>
      <c r="QAR205" s="78"/>
      <c r="QAS205" s="78"/>
      <c r="QAT205" s="78"/>
      <c r="QAU205" s="78"/>
      <c r="QAV205" s="78"/>
      <c r="QAW205" s="78"/>
      <c r="QAX205" s="78"/>
      <c r="QAY205" s="78"/>
      <c r="QAZ205" s="78"/>
      <c r="QBA205" s="78"/>
      <c r="QBB205" s="78"/>
      <c r="QBC205" s="78"/>
      <c r="QBD205" s="78"/>
      <c r="QBE205" s="78"/>
      <c r="QBF205" s="78"/>
      <c r="QBG205" s="78"/>
      <c r="QBH205" s="78"/>
      <c r="QBI205" s="78"/>
      <c r="QBJ205" s="78"/>
      <c r="QBK205" s="78"/>
      <c r="QBL205" s="78"/>
      <c r="QBM205" s="78"/>
      <c r="QBN205" s="78"/>
      <c r="QBO205" s="78"/>
      <c r="QBP205" s="78"/>
      <c r="QBQ205" s="78"/>
      <c r="QBR205" s="78"/>
      <c r="QBS205" s="78"/>
      <c r="QBT205" s="78"/>
      <c r="QBU205" s="78"/>
      <c r="QBV205" s="78"/>
      <c r="QBW205" s="78"/>
      <c r="QBX205" s="78"/>
      <c r="QBY205" s="78"/>
      <c r="QBZ205" s="78"/>
      <c r="QCA205" s="78"/>
      <c r="QCB205" s="78"/>
      <c r="QCC205" s="78"/>
      <c r="QCD205" s="78"/>
      <c r="QCE205" s="78"/>
      <c r="QCF205" s="78"/>
      <c r="QCG205" s="78"/>
      <c r="QCH205" s="78"/>
      <c r="QCI205" s="78"/>
      <c r="QCJ205" s="78"/>
      <c r="QCK205" s="78"/>
      <c r="QCL205" s="78"/>
      <c r="QCM205" s="78"/>
      <c r="QCN205" s="78"/>
      <c r="QCO205" s="78"/>
      <c r="QCP205" s="78"/>
      <c r="QCQ205" s="78"/>
      <c r="QCR205" s="78"/>
      <c r="QCS205" s="78"/>
      <c r="QCT205" s="78"/>
      <c r="QCU205" s="78"/>
      <c r="QCV205" s="78"/>
      <c r="QCW205" s="78"/>
      <c r="QCX205" s="78"/>
      <c r="QCY205" s="78"/>
      <c r="QCZ205" s="78"/>
      <c r="QDA205" s="78"/>
      <c r="QDB205" s="78"/>
      <c r="QDC205" s="78"/>
      <c r="QDD205" s="78"/>
      <c r="QDE205" s="78"/>
      <c r="QDF205" s="78"/>
      <c r="QDG205" s="78"/>
      <c r="QDH205" s="78"/>
      <c r="QDI205" s="78"/>
      <c r="QDJ205" s="78"/>
      <c r="QDK205" s="78"/>
      <c r="QDL205" s="78"/>
      <c r="QDM205" s="78"/>
      <c r="QDN205" s="78"/>
      <c r="QDO205" s="78"/>
      <c r="QDP205" s="78"/>
      <c r="QDQ205" s="78"/>
      <c r="QDR205" s="78"/>
      <c r="QDS205" s="78"/>
      <c r="QDT205" s="78"/>
      <c r="QDU205" s="78"/>
      <c r="QDV205" s="78"/>
      <c r="QDW205" s="78"/>
      <c r="QDX205" s="78"/>
      <c r="QDY205" s="78"/>
      <c r="QDZ205" s="78"/>
      <c r="QEA205" s="78"/>
      <c r="QEB205" s="78"/>
      <c r="QEC205" s="78"/>
      <c r="QED205" s="78"/>
      <c r="QEE205" s="78"/>
      <c r="QEF205" s="78"/>
      <c r="QEG205" s="78"/>
      <c r="QEH205" s="78"/>
      <c r="QEI205" s="78"/>
      <c r="QEJ205" s="78"/>
      <c r="QEK205" s="78"/>
      <c r="QEL205" s="78"/>
      <c r="QEM205" s="78"/>
      <c r="QEN205" s="78"/>
      <c r="QEO205" s="78"/>
      <c r="QEP205" s="78"/>
      <c r="QEQ205" s="78"/>
      <c r="QER205" s="78"/>
      <c r="QES205" s="78"/>
      <c r="QET205" s="78"/>
      <c r="QEU205" s="78"/>
      <c r="QEV205" s="78"/>
      <c r="QEW205" s="78"/>
      <c r="QEX205" s="78"/>
      <c r="QEY205" s="78"/>
      <c r="QEZ205" s="78"/>
      <c r="QFA205" s="78"/>
      <c r="QFB205" s="78"/>
      <c r="QFC205" s="78"/>
      <c r="QFD205" s="78"/>
      <c r="QFE205" s="78"/>
      <c r="QFF205" s="78"/>
      <c r="QFG205" s="78"/>
      <c r="QFH205" s="78"/>
      <c r="QFI205" s="78"/>
      <c r="QFJ205" s="78"/>
      <c r="QFK205" s="78"/>
      <c r="QFL205" s="78"/>
      <c r="QFM205" s="78"/>
      <c r="QFN205" s="78"/>
      <c r="QFO205" s="78"/>
      <c r="QFP205" s="78"/>
      <c r="QFQ205" s="78"/>
      <c r="QFR205" s="78"/>
      <c r="QFS205" s="78"/>
      <c r="QFT205" s="78"/>
      <c r="QFU205" s="78"/>
      <c r="QFV205" s="78"/>
      <c r="QFW205" s="78"/>
      <c r="QFX205" s="78"/>
      <c r="QFY205" s="78"/>
      <c r="QFZ205" s="78"/>
      <c r="QGA205" s="78"/>
      <c r="QGB205" s="78"/>
      <c r="QGC205" s="78"/>
      <c r="QGD205" s="78"/>
      <c r="QGE205" s="78"/>
      <c r="QGF205" s="78"/>
      <c r="QGG205" s="78"/>
      <c r="QGH205" s="78"/>
      <c r="QGI205" s="78"/>
      <c r="QGJ205" s="78"/>
      <c r="QGK205" s="78"/>
      <c r="QGL205" s="78"/>
      <c r="QGM205" s="78"/>
      <c r="QGN205" s="78"/>
      <c r="QGO205" s="78"/>
      <c r="QGP205" s="78"/>
      <c r="QGQ205" s="78"/>
      <c r="QGR205" s="78"/>
      <c r="QGS205" s="78"/>
      <c r="QGT205" s="78"/>
      <c r="QGU205" s="78"/>
      <c r="QGV205" s="78"/>
      <c r="QGW205" s="78"/>
      <c r="QGX205" s="78"/>
      <c r="QGY205" s="78"/>
      <c r="QGZ205" s="78"/>
      <c r="QHA205" s="78"/>
      <c r="QHB205" s="78"/>
      <c r="QHC205" s="78"/>
      <c r="QHD205" s="78"/>
      <c r="QHE205" s="78"/>
      <c r="QHF205" s="78"/>
      <c r="QHG205" s="78"/>
      <c r="QHH205" s="78"/>
      <c r="QHI205" s="78"/>
      <c r="QHJ205" s="78"/>
      <c r="QHK205" s="78"/>
      <c r="QHL205" s="78"/>
      <c r="QHM205" s="78"/>
      <c r="QHN205" s="78"/>
      <c r="QHO205" s="78"/>
      <c r="QHP205" s="78"/>
      <c r="QHQ205" s="78"/>
      <c r="QHR205" s="78"/>
      <c r="QHS205" s="78"/>
      <c r="QHT205" s="78"/>
      <c r="QHU205" s="78"/>
      <c r="QHV205" s="78"/>
      <c r="QHW205" s="78"/>
      <c r="QHX205" s="78"/>
      <c r="QHY205" s="78"/>
      <c r="QHZ205" s="78"/>
      <c r="QIA205" s="78"/>
      <c r="QIB205" s="78"/>
      <c r="QIC205" s="78"/>
      <c r="QID205" s="78"/>
      <c r="QIE205" s="78"/>
      <c r="QIF205" s="78"/>
      <c r="QIG205" s="78"/>
      <c r="QIH205" s="78"/>
      <c r="QII205" s="78"/>
      <c r="QIJ205" s="78"/>
      <c r="QIK205" s="78"/>
      <c r="QIL205" s="78"/>
      <c r="QIM205" s="78"/>
      <c r="QIN205" s="78"/>
      <c r="QIO205" s="78"/>
      <c r="QIP205" s="78"/>
      <c r="QIQ205" s="78"/>
      <c r="QIR205" s="78"/>
      <c r="QIS205" s="78"/>
      <c r="QIT205" s="78"/>
      <c r="QIU205" s="78"/>
      <c r="QIV205" s="78"/>
      <c r="QIW205" s="78"/>
      <c r="QIX205" s="78"/>
      <c r="QIY205" s="78"/>
      <c r="QIZ205" s="78"/>
      <c r="QJA205" s="78"/>
      <c r="QJB205" s="78"/>
      <c r="QJC205" s="78"/>
      <c r="QJD205" s="78"/>
      <c r="QJE205" s="78"/>
      <c r="QJF205" s="78"/>
      <c r="QJG205" s="78"/>
      <c r="QJH205" s="78"/>
      <c r="QJI205" s="78"/>
      <c r="QJJ205" s="78"/>
      <c r="QJK205" s="78"/>
      <c r="QJL205" s="78"/>
      <c r="QJM205" s="78"/>
      <c r="QJN205" s="78"/>
      <c r="QJO205" s="78"/>
      <c r="QJP205" s="78"/>
      <c r="QJQ205" s="78"/>
      <c r="QJR205" s="78"/>
      <c r="QJS205" s="78"/>
      <c r="QJT205" s="78"/>
      <c r="QJU205" s="78"/>
      <c r="QJV205" s="78"/>
      <c r="QJW205" s="78"/>
      <c r="QJX205" s="78"/>
      <c r="QJY205" s="78"/>
      <c r="QJZ205" s="78"/>
      <c r="QKA205" s="78"/>
      <c r="QKB205" s="78"/>
      <c r="QKC205" s="78"/>
      <c r="QKD205" s="78"/>
      <c r="QKE205" s="78"/>
      <c r="QKF205" s="78"/>
      <c r="QKG205" s="78"/>
      <c r="QKH205" s="78"/>
      <c r="QKI205" s="78"/>
      <c r="QKJ205" s="78"/>
      <c r="QKK205" s="78"/>
      <c r="QKL205" s="78"/>
      <c r="QKM205" s="78"/>
      <c r="QKN205" s="78"/>
      <c r="QKO205" s="78"/>
      <c r="QKP205" s="78"/>
      <c r="QKQ205" s="78"/>
      <c r="QKR205" s="78"/>
      <c r="QKS205" s="78"/>
      <c r="QKT205" s="78"/>
      <c r="QKU205" s="78"/>
      <c r="QKV205" s="78"/>
      <c r="QKW205" s="78"/>
      <c r="QKX205" s="78"/>
      <c r="QKY205" s="78"/>
      <c r="QKZ205" s="78"/>
      <c r="QLA205" s="78"/>
      <c r="QLB205" s="78"/>
      <c r="QLC205" s="78"/>
      <c r="QLD205" s="78"/>
      <c r="QLE205" s="78"/>
      <c r="QLF205" s="78"/>
      <c r="QLG205" s="78"/>
      <c r="QLH205" s="78"/>
      <c r="QLI205" s="78"/>
      <c r="QLJ205" s="78"/>
      <c r="QLK205" s="78"/>
      <c r="QLL205" s="78"/>
      <c r="QLM205" s="78"/>
      <c r="QLN205" s="78"/>
      <c r="QLO205" s="78"/>
      <c r="QLP205" s="78"/>
      <c r="QLQ205" s="78"/>
      <c r="QLR205" s="78"/>
      <c r="QLS205" s="78"/>
      <c r="QLT205" s="78"/>
      <c r="QLU205" s="78"/>
      <c r="QLV205" s="78"/>
      <c r="QLW205" s="78"/>
      <c r="QLX205" s="78"/>
      <c r="QLY205" s="78"/>
      <c r="QLZ205" s="78"/>
      <c r="QMA205" s="78"/>
      <c r="QMB205" s="78"/>
      <c r="QMC205" s="78"/>
      <c r="QMD205" s="78"/>
      <c r="QME205" s="78"/>
      <c r="QMF205" s="78"/>
      <c r="QMG205" s="78"/>
      <c r="QMH205" s="78"/>
      <c r="QMI205" s="78"/>
      <c r="QMJ205" s="78"/>
      <c r="QMK205" s="78"/>
      <c r="QML205" s="78"/>
      <c r="QMM205" s="78"/>
      <c r="QMN205" s="78"/>
      <c r="QMO205" s="78"/>
      <c r="QMP205" s="78"/>
      <c r="QMQ205" s="78"/>
      <c r="QMR205" s="78"/>
      <c r="QMS205" s="78"/>
      <c r="QMT205" s="78"/>
      <c r="QMU205" s="78"/>
      <c r="QMV205" s="78"/>
      <c r="QMW205" s="78"/>
      <c r="QMX205" s="78"/>
      <c r="QMY205" s="78"/>
      <c r="QMZ205" s="78"/>
      <c r="QNA205" s="78"/>
      <c r="QNB205" s="78"/>
      <c r="QNC205" s="78"/>
      <c r="QND205" s="78"/>
      <c r="QNE205" s="78"/>
      <c r="QNF205" s="78"/>
      <c r="QNG205" s="78"/>
      <c r="QNH205" s="78"/>
      <c r="QNI205" s="78"/>
      <c r="QNJ205" s="78"/>
      <c r="QNK205" s="78"/>
      <c r="QNL205" s="78"/>
      <c r="QNM205" s="78"/>
      <c r="QNN205" s="78"/>
      <c r="QNO205" s="78"/>
      <c r="QNP205" s="78"/>
      <c r="QNQ205" s="78"/>
      <c r="QNR205" s="78"/>
      <c r="QNS205" s="78"/>
      <c r="QNT205" s="78"/>
      <c r="QNU205" s="78"/>
      <c r="QNV205" s="78"/>
      <c r="QNW205" s="78"/>
      <c r="QNX205" s="78"/>
      <c r="QNY205" s="78"/>
      <c r="QNZ205" s="78"/>
      <c r="QOA205" s="78"/>
      <c r="QOB205" s="78"/>
      <c r="QOC205" s="78"/>
      <c r="QOD205" s="78"/>
      <c r="QOE205" s="78"/>
      <c r="QOF205" s="78"/>
      <c r="QOG205" s="78"/>
      <c r="QOH205" s="78"/>
      <c r="QOI205" s="78"/>
      <c r="QOJ205" s="78"/>
      <c r="QOK205" s="78"/>
      <c r="QOL205" s="78"/>
      <c r="QOM205" s="78"/>
      <c r="QON205" s="78"/>
      <c r="QOO205" s="78"/>
      <c r="QOP205" s="78"/>
      <c r="QOQ205" s="78"/>
      <c r="QOR205" s="78"/>
      <c r="QOS205" s="78"/>
      <c r="QOT205" s="78"/>
      <c r="QOU205" s="78"/>
      <c r="QOV205" s="78"/>
      <c r="QOW205" s="78"/>
      <c r="QOX205" s="78"/>
      <c r="QOY205" s="78"/>
      <c r="QOZ205" s="78"/>
      <c r="QPA205" s="78"/>
      <c r="QPB205" s="78"/>
      <c r="QPC205" s="78"/>
      <c r="QPD205" s="78"/>
      <c r="QPE205" s="78"/>
      <c r="QPF205" s="78"/>
      <c r="QPG205" s="78"/>
      <c r="QPH205" s="78"/>
      <c r="QPI205" s="78"/>
      <c r="QPJ205" s="78"/>
      <c r="QPK205" s="78"/>
      <c r="QPL205" s="78"/>
      <c r="QPM205" s="78"/>
      <c r="QPN205" s="78"/>
      <c r="QPO205" s="78"/>
      <c r="QPP205" s="78"/>
      <c r="QPQ205" s="78"/>
      <c r="QPR205" s="78"/>
      <c r="QPS205" s="78"/>
      <c r="QPT205" s="78"/>
      <c r="QPU205" s="78"/>
      <c r="QPV205" s="78"/>
      <c r="QPW205" s="78"/>
      <c r="QPX205" s="78"/>
      <c r="QPY205" s="78"/>
      <c r="QPZ205" s="78"/>
      <c r="QQA205" s="78"/>
      <c r="QQB205" s="78"/>
      <c r="QQC205" s="78"/>
      <c r="QQD205" s="78"/>
      <c r="QQE205" s="78"/>
      <c r="QQF205" s="78"/>
      <c r="QQG205" s="78"/>
      <c r="QQH205" s="78"/>
      <c r="QQI205" s="78"/>
      <c r="QQJ205" s="78"/>
      <c r="QQK205" s="78"/>
      <c r="QQL205" s="78"/>
      <c r="QQM205" s="78"/>
      <c r="QQN205" s="78"/>
      <c r="QQO205" s="78"/>
      <c r="QQP205" s="78"/>
      <c r="QQQ205" s="78"/>
      <c r="QQR205" s="78"/>
      <c r="QQS205" s="78"/>
      <c r="QQT205" s="78"/>
      <c r="QQU205" s="78"/>
      <c r="QQV205" s="78"/>
      <c r="QQW205" s="78"/>
      <c r="QQX205" s="78"/>
      <c r="QQY205" s="78"/>
      <c r="QQZ205" s="78"/>
      <c r="QRA205" s="78"/>
      <c r="QRB205" s="78"/>
      <c r="QRC205" s="78"/>
      <c r="QRD205" s="78"/>
      <c r="QRE205" s="78"/>
      <c r="QRF205" s="78"/>
      <c r="QRG205" s="78"/>
      <c r="QRH205" s="78"/>
      <c r="QRI205" s="78"/>
      <c r="QRJ205" s="78"/>
      <c r="QRK205" s="78"/>
      <c r="QRL205" s="78"/>
      <c r="QRM205" s="78"/>
      <c r="QRN205" s="78"/>
      <c r="QRO205" s="78"/>
      <c r="QRP205" s="78"/>
      <c r="QRQ205" s="78"/>
      <c r="QRR205" s="78"/>
      <c r="QRS205" s="78"/>
      <c r="QRT205" s="78"/>
      <c r="QRU205" s="78"/>
      <c r="QRV205" s="78"/>
      <c r="QRW205" s="78"/>
      <c r="QRX205" s="78"/>
      <c r="QRY205" s="78"/>
      <c r="QRZ205" s="78"/>
      <c r="QSA205" s="78"/>
      <c r="QSB205" s="78"/>
      <c r="QSC205" s="78"/>
      <c r="QSD205" s="78"/>
      <c r="QSE205" s="78"/>
      <c r="QSF205" s="78"/>
      <c r="QSG205" s="78"/>
      <c r="QSH205" s="78"/>
      <c r="QSI205" s="78"/>
      <c r="QSJ205" s="78"/>
      <c r="QSK205" s="78"/>
      <c r="QSL205" s="78"/>
      <c r="QSM205" s="78"/>
      <c r="QSN205" s="78"/>
      <c r="QSO205" s="78"/>
      <c r="QSP205" s="78"/>
      <c r="QSQ205" s="78"/>
      <c r="QSR205" s="78"/>
      <c r="QSS205" s="78"/>
      <c r="QST205" s="78"/>
      <c r="QSU205" s="78"/>
      <c r="QSV205" s="78"/>
      <c r="QSW205" s="78"/>
      <c r="QSX205" s="78"/>
      <c r="QSY205" s="78"/>
      <c r="QSZ205" s="78"/>
      <c r="QTA205" s="78"/>
      <c r="QTB205" s="78"/>
      <c r="QTC205" s="78"/>
      <c r="QTD205" s="78"/>
      <c r="QTE205" s="78"/>
      <c r="QTF205" s="78"/>
      <c r="QTG205" s="78"/>
      <c r="QTH205" s="78"/>
      <c r="QTI205" s="78"/>
      <c r="QTJ205" s="78"/>
      <c r="QTK205" s="78"/>
      <c r="QTL205" s="78"/>
      <c r="QTM205" s="78"/>
      <c r="QTN205" s="78"/>
      <c r="QTO205" s="78"/>
      <c r="QTP205" s="78"/>
      <c r="QTQ205" s="78"/>
      <c r="QTR205" s="78"/>
      <c r="QTS205" s="78"/>
      <c r="QTT205" s="78"/>
      <c r="QTU205" s="78"/>
      <c r="QTV205" s="78"/>
      <c r="QTW205" s="78"/>
      <c r="QTX205" s="78"/>
      <c r="QTY205" s="78"/>
      <c r="QTZ205" s="78"/>
      <c r="QUA205" s="78"/>
      <c r="QUB205" s="78"/>
      <c r="QUC205" s="78"/>
      <c r="QUD205" s="78"/>
      <c r="QUE205" s="78"/>
      <c r="QUF205" s="78"/>
      <c r="QUG205" s="78"/>
      <c r="QUH205" s="78"/>
      <c r="QUI205" s="78"/>
      <c r="QUJ205" s="78"/>
      <c r="QUK205" s="78"/>
      <c r="QUL205" s="78"/>
      <c r="QUM205" s="78"/>
      <c r="QUN205" s="78"/>
      <c r="QUO205" s="78"/>
      <c r="QUP205" s="78"/>
      <c r="QUQ205" s="78"/>
      <c r="QUR205" s="78"/>
      <c r="QUS205" s="78"/>
      <c r="QUT205" s="78"/>
      <c r="QUU205" s="78"/>
      <c r="QUV205" s="78"/>
      <c r="QUW205" s="78"/>
      <c r="QUX205" s="78"/>
      <c r="QUY205" s="78"/>
      <c r="QUZ205" s="78"/>
      <c r="QVA205" s="78"/>
      <c r="QVB205" s="78"/>
      <c r="QVC205" s="78"/>
      <c r="QVD205" s="78"/>
      <c r="QVE205" s="78"/>
      <c r="QVF205" s="78"/>
      <c r="QVG205" s="78"/>
      <c r="QVH205" s="78"/>
      <c r="QVI205" s="78"/>
      <c r="QVJ205" s="78"/>
      <c r="QVK205" s="78"/>
      <c r="QVL205" s="78"/>
      <c r="QVM205" s="78"/>
      <c r="QVN205" s="78"/>
      <c r="QVO205" s="78"/>
      <c r="QVP205" s="78"/>
      <c r="QVQ205" s="78"/>
      <c r="QVR205" s="78"/>
      <c r="QVS205" s="78"/>
      <c r="QVT205" s="78"/>
      <c r="QVU205" s="78"/>
      <c r="QVV205" s="78"/>
      <c r="QVW205" s="78"/>
      <c r="QVX205" s="78"/>
      <c r="QVY205" s="78"/>
      <c r="QVZ205" s="78"/>
      <c r="QWA205" s="78"/>
      <c r="QWB205" s="78"/>
      <c r="QWC205" s="78"/>
      <c r="QWD205" s="78"/>
      <c r="QWE205" s="78"/>
      <c r="QWF205" s="78"/>
      <c r="QWG205" s="78"/>
      <c r="QWH205" s="78"/>
      <c r="QWI205" s="78"/>
      <c r="QWJ205" s="78"/>
      <c r="QWK205" s="78"/>
      <c r="QWL205" s="78"/>
      <c r="QWM205" s="78"/>
      <c r="QWN205" s="78"/>
      <c r="QWO205" s="78"/>
      <c r="QWP205" s="78"/>
      <c r="QWQ205" s="78"/>
      <c r="QWR205" s="78"/>
      <c r="QWS205" s="78"/>
      <c r="QWT205" s="78"/>
      <c r="QWU205" s="78"/>
      <c r="QWV205" s="78"/>
      <c r="QWW205" s="78"/>
      <c r="QWX205" s="78"/>
      <c r="QWY205" s="78"/>
      <c r="QWZ205" s="78"/>
      <c r="QXA205" s="78"/>
      <c r="QXB205" s="78"/>
      <c r="QXC205" s="78"/>
      <c r="QXD205" s="78"/>
      <c r="QXE205" s="78"/>
      <c r="QXF205" s="78"/>
      <c r="QXG205" s="78"/>
      <c r="QXH205" s="78"/>
      <c r="QXI205" s="78"/>
      <c r="QXJ205" s="78"/>
      <c r="QXK205" s="78"/>
      <c r="QXL205" s="78"/>
      <c r="QXM205" s="78"/>
      <c r="QXN205" s="78"/>
      <c r="QXO205" s="78"/>
      <c r="QXP205" s="78"/>
      <c r="QXQ205" s="78"/>
      <c r="QXR205" s="78"/>
      <c r="QXS205" s="78"/>
      <c r="QXT205" s="78"/>
      <c r="QXU205" s="78"/>
      <c r="QXV205" s="78"/>
      <c r="QXW205" s="78"/>
      <c r="QXX205" s="78"/>
      <c r="QXY205" s="78"/>
      <c r="QXZ205" s="78"/>
      <c r="QYA205" s="78"/>
      <c r="QYB205" s="78"/>
      <c r="QYC205" s="78"/>
      <c r="QYD205" s="78"/>
      <c r="QYE205" s="78"/>
      <c r="QYF205" s="78"/>
      <c r="QYG205" s="78"/>
      <c r="QYH205" s="78"/>
      <c r="QYI205" s="78"/>
      <c r="QYJ205" s="78"/>
      <c r="QYK205" s="78"/>
      <c r="QYL205" s="78"/>
      <c r="QYM205" s="78"/>
      <c r="QYN205" s="78"/>
      <c r="QYO205" s="78"/>
      <c r="QYP205" s="78"/>
      <c r="QYQ205" s="78"/>
      <c r="QYR205" s="78"/>
      <c r="QYS205" s="78"/>
      <c r="QYT205" s="78"/>
      <c r="QYU205" s="78"/>
      <c r="QYV205" s="78"/>
      <c r="QYW205" s="78"/>
      <c r="QYX205" s="78"/>
      <c r="QYY205" s="78"/>
      <c r="QYZ205" s="78"/>
      <c r="QZA205" s="78"/>
      <c r="QZB205" s="78"/>
      <c r="QZC205" s="78"/>
      <c r="QZD205" s="78"/>
      <c r="QZE205" s="78"/>
      <c r="QZF205" s="78"/>
      <c r="QZG205" s="78"/>
      <c r="QZH205" s="78"/>
      <c r="QZI205" s="78"/>
      <c r="QZJ205" s="78"/>
      <c r="QZK205" s="78"/>
      <c r="QZL205" s="78"/>
      <c r="QZM205" s="78"/>
      <c r="QZN205" s="78"/>
      <c r="QZO205" s="78"/>
      <c r="QZP205" s="78"/>
      <c r="QZQ205" s="78"/>
      <c r="QZR205" s="78"/>
      <c r="QZS205" s="78"/>
      <c r="QZT205" s="78"/>
      <c r="QZU205" s="78"/>
      <c r="QZV205" s="78"/>
      <c r="QZW205" s="78"/>
      <c r="QZX205" s="78"/>
      <c r="QZY205" s="78"/>
      <c r="QZZ205" s="78"/>
      <c r="RAA205" s="78"/>
      <c r="RAB205" s="78"/>
      <c r="RAC205" s="78"/>
      <c r="RAD205" s="78"/>
      <c r="RAE205" s="78"/>
      <c r="RAF205" s="78"/>
      <c r="RAG205" s="78"/>
      <c r="RAH205" s="78"/>
      <c r="RAI205" s="78"/>
      <c r="RAJ205" s="78"/>
      <c r="RAK205" s="78"/>
      <c r="RAL205" s="78"/>
      <c r="RAM205" s="78"/>
      <c r="RAN205" s="78"/>
      <c r="RAO205" s="78"/>
      <c r="RAP205" s="78"/>
      <c r="RAQ205" s="78"/>
      <c r="RAR205" s="78"/>
      <c r="RAS205" s="78"/>
      <c r="RAT205" s="78"/>
      <c r="RAU205" s="78"/>
      <c r="RAV205" s="78"/>
      <c r="RAW205" s="78"/>
      <c r="RAX205" s="78"/>
      <c r="RAY205" s="78"/>
      <c r="RAZ205" s="78"/>
      <c r="RBA205" s="78"/>
      <c r="RBB205" s="78"/>
      <c r="RBC205" s="78"/>
      <c r="RBD205" s="78"/>
      <c r="RBE205" s="78"/>
      <c r="RBF205" s="78"/>
      <c r="RBG205" s="78"/>
      <c r="RBH205" s="78"/>
      <c r="RBI205" s="78"/>
      <c r="RBJ205" s="78"/>
      <c r="RBK205" s="78"/>
      <c r="RBL205" s="78"/>
      <c r="RBM205" s="78"/>
      <c r="RBN205" s="78"/>
      <c r="RBO205" s="78"/>
      <c r="RBP205" s="78"/>
      <c r="RBQ205" s="78"/>
      <c r="RBR205" s="78"/>
      <c r="RBS205" s="78"/>
      <c r="RBT205" s="78"/>
      <c r="RBU205" s="78"/>
      <c r="RBV205" s="78"/>
      <c r="RBW205" s="78"/>
      <c r="RBX205" s="78"/>
      <c r="RBY205" s="78"/>
      <c r="RBZ205" s="78"/>
      <c r="RCA205" s="78"/>
      <c r="RCB205" s="78"/>
      <c r="RCC205" s="78"/>
      <c r="RCD205" s="78"/>
      <c r="RCE205" s="78"/>
      <c r="RCF205" s="78"/>
      <c r="RCG205" s="78"/>
      <c r="RCH205" s="78"/>
      <c r="RCI205" s="78"/>
      <c r="RCJ205" s="78"/>
      <c r="RCK205" s="78"/>
      <c r="RCL205" s="78"/>
      <c r="RCM205" s="78"/>
      <c r="RCN205" s="78"/>
      <c r="RCO205" s="78"/>
      <c r="RCP205" s="78"/>
      <c r="RCQ205" s="78"/>
      <c r="RCR205" s="78"/>
      <c r="RCS205" s="78"/>
      <c r="RCT205" s="78"/>
      <c r="RCU205" s="78"/>
      <c r="RCV205" s="78"/>
      <c r="RCW205" s="78"/>
      <c r="RCX205" s="78"/>
      <c r="RCY205" s="78"/>
      <c r="RCZ205" s="78"/>
      <c r="RDA205" s="78"/>
      <c r="RDB205" s="78"/>
      <c r="RDC205" s="78"/>
      <c r="RDD205" s="78"/>
      <c r="RDE205" s="78"/>
      <c r="RDF205" s="78"/>
      <c r="RDG205" s="78"/>
      <c r="RDH205" s="78"/>
      <c r="RDI205" s="78"/>
      <c r="RDJ205" s="78"/>
      <c r="RDK205" s="78"/>
      <c r="RDL205" s="78"/>
      <c r="RDM205" s="78"/>
      <c r="RDN205" s="78"/>
      <c r="RDO205" s="78"/>
      <c r="RDP205" s="78"/>
      <c r="RDQ205" s="78"/>
      <c r="RDR205" s="78"/>
      <c r="RDS205" s="78"/>
      <c r="RDT205" s="78"/>
      <c r="RDU205" s="78"/>
      <c r="RDV205" s="78"/>
      <c r="RDW205" s="78"/>
      <c r="RDX205" s="78"/>
      <c r="RDY205" s="78"/>
      <c r="RDZ205" s="78"/>
      <c r="REA205" s="78"/>
      <c r="REB205" s="78"/>
      <c r="REC205" s="78"/>
      <c r="RED205" s="78"/>
      <c r="REE205" s="78"/>
      <c r="REF205" s="78"/>
      <c r="REG205" s="78"/>
      <c r="REH205" s="78"/>
      <c r="REI205" s="78"/>
      <c r="REJ205" s="78"/>
      <c r="REK205" s="78"/>
      <c r="REL205" s="78"/>
      <c r="REM205" s="78"/>
      <c r="REN205" s="78"/>
      <c r="REO205" s="78"/>
      <c r="REP205" s="78"/>
      <c r="REQ205" s="78"/>
      <c r="RER205" s="78"/>
      <c r="RES205" s="78"/>
      <c r="RET205" s="78"/>
      <c r="REU205" s="78"/>
      <c r="REV205" s="78"/>
      <c r="REW205" s="78"/>
      <c r="REX205" s="78"/>
      <c r="REY205" s="78"/>
      <c r="REZ205" s="78"/>
      <c r="RFA205" s="78"/>
      <c r="RFB205" s="78"/>
      <c r="RFC205" s="78"/>
      <c r="RFD205" s="78"/>
      <c r="RFE205" s="78"/>
      <c r="RFF205" s="78"/>
      <c r="RFG205" s="78"/>
      <c r="RFH205" s="78"/>
      <c r="RFI205" s="78"/>
      <c r="RFJ205" s="78"/>
      <c r="RFK205" s="78"/>
      <c r="RFL205" s="78"/>
      <c r="RFM205" s="78"/>
      <c r="RFN205" s="78"/>
      <c r="RFO205" s="78"/>
      <c r="RFP205" s="78"/>
      <c r="RFQ205" s="78"/>
      <c r="RFR205" s="78"/>
      <c r="RFS205" s="78"/>
      <c r="RFT205" s="78"/>
      <c r="RFU205" s="78"/>
      <c r="RFV205" s="78"/>
      <c r="RFW205" s="78"/>
      <c r="RFX205" s="78"/>
      <c r="RFY205" s="78"/>
      <c r="RFZ205" s="78"/>
      <c r="RGA205" s="78"/>
      <c r="RGB205" s="78"/>
      <c r="RGC205" s="78"/>
      <c r="RGD205" s="78"/>
      <c r="RGE205" s="78"/>
      <c r="RGF205" s="78"/>
      <c r="RGG205" s="78"/>
      <c r="RGH205" s="78"/>
      <c r="RGI205" s="78"/>
      <c r="RGJ205" s="78"/>
      <c r="RGK205" s="78"/>
      <c r="RGL205" s="78"/>
      <c r="RGM205" s="78"/>
      <c r="RGN205" s="78"/>
      <c r="RGO205" s="78"/>
      <c r="RGP205" s="78"/>
      <c r="RGQ205" s="78"/>
      <c r="RGR205" s="78"/>
      <c r="RGS205" s="78"/>
      <c r="RGT205" s="78"/>
      <c r="RGU205" s="78"/>
      <c r="RGV205" s="78"/>
      <c r="RGW205" s="78"/>
      <c r="RGX205" s="78"/>
      <c r="RGY205" s="78"/>
      <c r="RGZ205" s="78"/>
      <c r="RHA205" s="78"/>
      <c r="RHB205" s="78"/>
      <c r="RHC205" s="78"/>
      <c r="RHD205" s="78"/>
      <c r="RHE205" s="78"/>
      <c r="RHF205" s="78"/>
      <c r="RHG205" s="78"/>
      <c r="RHH205" s="78"/>
      <c r="RHI205" s="78"/>
      <c r="RHJ205" s="78"/>
      <c r="RHK205" s="78"/>
      <c r="RHL205" s="78"/>
      <c r="RHM205" s="78"/>
      <c r="RHN205" s="78"/>
      <c r="RHO205" s="78"/>
      <c r="RHP205" s="78"/>
      <c r="RHQ205" s="78"/>
      <c r="RHR205" s="78"/>
      <c r="RHS205" s="78"/>
      <c r="RHT205" s="78"/>
      <c r="RHU205" s="78"/>
      <c r="RHV205" s="78"/>
      <c r="RHW205" s="78"/>
      <c r="RHX205" s="78"/>
      <c r="RHY205" s="78"/>
      <c r="RHZ205" s="78"/>
      <c r="RIA205" s="78"/>
      <c r="RIB205" s="78"/>
      <c r="RIC205" s="78"/>
      <c r="RID205" s="78"/>
      <c r="RIE205" s="78"/>
      <c r="RIF205" s="78"/>
      <c r="RIG205" s="78"/>
      <c r="RIH205" s="78"/>
      <c r="RII205" s="78"/>
      <c r="RIJ205" s="78"/>
      <c r="RIK205" s="78"/>
      <c r="RIL205" s="78"/>
      <c r="RIM205" s="78"/>
      <c r="RIN205" s="78"/>
      <c r="RIO205" s="78"/>
      <c r="RIP205" s="78"/>
      <c r="RIQ205" s="78"/>
      <c r="RIR205" s="78"/>
      <c r="RIS205" s="78"/>
      <c r="RIT205" s="78"/>
      <c r="RIU205" s="78"/>
      <c r="RIV205" s="78"/>
      <c r="RIW205" s="78"/>
      <c r="RIX205" s="78"/>
      <c r="RIY205" s="78"/>
      <c r="RIZ205" s="78"/>
      <c r="RJA205" s="78"/>
      <c r="RJB205" s="78"/>
      <c r="RJC205" s="78"/>
      <c r="RJD205" s="78"/>
      <c r="RJE205" s="78"/>
      <c r="RJF205" s="78"/>
      <c r="RJG205" s="78"/>
      <c r="RJH205" s="78"/>
      <c r="RJI205" s="78"/>
      <c r="RJJ205" s="78"/>
      <c r="RJK205" s="78"/>
      <c r="RJL205" s="78"/>
      <c r="RJM205" s="78"/>
      <c r="RJN205" s="78"/>
      <c r="RJO205" s="78"/>
      <c r="RJP205" s="78"/>
      <c r="RJQ205" s="78"/>
      <c r="RJR205" s="78"/>
      <c r="RJS205" s="78"/>
      <c r="RJT205" s="78"/>
      <c r="RJU205" s="78"/>
      <c r="RJV205" s="78"/>
      <c r="RJW205" s="78"/>
      <c r="RJX205" s="78"/>
      <c r="RJY205" s="78"/>
      <c r="RJZ205" s="78"/>
      <c r="RKA205" s="78"/>
      <c r="RKB205" s="78"/>
      <c r="RKC205" s="78"/>
      <c r="RKD205" s="78"/>
      <c r="RKE205" s="78"/>
      <c r="RKF205" s="78"/>
      <c r="RKG205" s="78"/>
      <c r="RKH205" s="78"/>
      <c r="RKI205" s="78"/>
      <c r="RKJ205" s="78"/>
      <c r="RKK205" s="78"/>
      <c r="RKL205" s="78"/>
      <c r="RKM205" s="78"/>
      <c r="RKN205" s="78"/>
      <c r="RKO205" s="78"/>
      <c r="RKP205" s="78"/>
      <c r="RKQ205" s="78"/>
      <c r="RKR205" s="78"/>
      <c r="RKS205" s="78"/>
      <c r="RKT205" s="78"/>
      <c r="RKU205" s="78"/>
      <c r="RKV205" s="78"/>
      <c r="RKW205" s="78"/>
      <c r="RKX205" s="78"/>
      <c r="RKY205" s="78"/>
      <c r="RKZ205" s="78"/>
      <c r="RLA205" s="78"/>
      <c r="RLB205" s="78"/>
      <c r="RLC205" s="78"/>
      <c r="RLD205" s="78"/>
      <c r="RLE205" s="78"/>
      <c r="RLF205" s="78"/>
      <c r="RLG205" s="78"/>
      <c r="RLH205" s="78"/>
      <c r="RLI205" s="78"/>
      <c r="RLJ205" s="78"/>
      <c r="RLK205" s="78"/>
      <c r="RLL205" s="78"/>
      <c r="RLM205" s="78"/>
      <c r="RLN205" s="78"/>
      <c r="RLO205" s="78"/>
      <c r="RLP205" s="78"/>
      <c r="RLQ205" s="78"/>
      <c r="RLR205" s="78"/>
      <c r="RLS205" s="78"/>
      <c r="RLT205" s="78"/>
      <c r="RLU205" s="78"/>
      <c r="RLV205" s="78"/>
      <c r="RLW205" s="78"/>
      <c r="RLX205" s="78"/>
      <c r="RLY205" s="78"/>
      <c r="RLZ205" s="78"/>
      <c r="RMA205" s="78"/>
      <c r="RMB205" s="78"/>
      <c r="RMC205" s="78"/>
      <c r="RMD205" s="78"/>
      <c r="RME205" s="78"/>
      <c r="RMF205" s="78"/>
      <c r="RMG205" s="78"/>
      <c r="RMH205" s="78"/>
      <c r="RMI205" s="78"/>
      <c r="RMJ205" s="78"/>
      <c r="RMK205" s="78"/>
      <c r="RML205" s="78"/>
      <c r="RMM205" s="78"/>
      <c r="RMN205" s="78"/>
      <c r="RMO205" s="78"/>
      <c r="RMP205" s="78"/>
      <c r="RMQ205" s="78"/>
      <c r="RMR205" s="78"/>
      <c r="RMS205" s="78"/>
      <c r="RMT205" s="78"/>
      <c r="RMU205" s="78"/>
      <c r="RMV205" s="78"/>
      <c r="RMW205" s="78"/>
      <c r="RMX205" s="78"/>
      <c r="RMY205" s="78"/>
      <c r="RMZ205" s="78"/>
      <c r="RNA205" s="78"/>
      <c r="RNB205" s="78"/>
      <c r="RNC205" s="78"/>
      <c r="RND205" s="78"/>
      <c r="RNE205" s="78"/>
      <c r="RNF205" s="78"/>
      <c r="RNG205" s="78"/>
      <c r="RNH205" s="78"/>
      <c r="RNI205" s="78"/>
      <c r="RNJ205" s="78"/>
      <c r="RNK205" s="78"/>
      <c r="RNL205" s="78"/>
      <c r="RNM205" s="78"/>
      <c r="RNN205" s="78"/>
      <c r="RNO205" s="78"/>
      <c r="RNP205" s="78"/>
      <c r="RNQ205" s="78"/>
      <c r="RNR205" s="78"/>
      <c r="RNS205" s="78"/>
      <c r="RNT205" s="78"/>
      <c r="RNU205" s="78"/>
      <c r="RNV205" s="78"/>
      <c r="RNW205" s="78"/>
      <c r="RNX205" s="78"/>
      <c r="RNY205" s="78"/>
      <c r="RNZ205" s="78"/>
      <c r="ROA205" s="78"/>
      <c r="ROB205" s="78"/>
      <c r="ROC205" s="78"/>
      <c r="ROD205" s="78"/>
      <c r="ROE205" s="78"/>
      <c r="ROF205" s="78"/>
      <c r="ROG205" s="78"/>
      <c r="ROH205" s="78"/>
      <c r="ROI205" s="78"/>
      <c r="ROJ205" s="78"/>
      <c r="ROK205" s="78"/>
      <c r="ROL205" s="78"/>
      <c r="ROM205" s="78"/>
      <c r="RON205" s="78"/>
      <c r="ROO205" s="78"/>
      <c r="ROP205" s="78"/>
      <c r="ROQ205" s="78"/>
      <c r="ROR205" s="78"/>
      <c r="ROS205" s="78"/>
      <c r="ROT205" s="78"/>
      <c r="ROU205" s="78"/>
      <c r="ROV205" s="78"/>
      <c r="ROW205" s="78"/>
      <c r="ROX205" s="78"/>
      <c r="ROY205" s="78"/>
      <c r="ROZ205" s="78"/>
      <c r="RPA205" s="78"/>
      <c r="RPB205" s="78"/>
      <c r="RPC205" s="78"/>
      <c r="RPD205" s="78"/>
      <c r="RPE205" s="78"/>
      <c r="RPF205" s="78"/>
      <c r="RPG205" s="78"/>
      <c r="RPH205" s="78"/>
      <c r="RPI205" s="78"/>
      <c r="RPJ205" s="78"/>
      <c r="RPK205" s="78"/>
      <c r="RPL205" s="78"/>
      <c r="RPM205" s="78"/>
      <c r="RPN205" s="78"/>
      <c r="RPO205" s="78"/>
      <c r="RPP205" s="78"/>
      <c r="RPQ205" s="78"/>
      <c r="RPR205" s="78"/>
      <c r="RPS205" s="78"/>
      <c r="RPT205" s="78"/>
      <c r="RPU205" s="78"/>
      <c r="RPV205" s="78"/>
      <c r="RPW205" s="78"/>
      <c r="RPX205" s="78"/>
      <c r="RPY205" s="78"/>
      <c r="RPZ205" s="78"/>
      <c r="RQA205" s="78"/>
      <c r="RQB205" s="78"/>
      <c r="RQC205" s="78"/>
      <c r="RQD205" s="78"/>
      <c r="RQE205" s="78"/>
      <c r="RQF205" s="78"/>
      <c r="RQG205" s="78"/>
      <c r="RQH205" s="78"/>
      <c r="RQI205" s="78"/>
      <c r="RQJ205" s="78"/>
      <c r="RQK205" s="78"/>
      <c r="RQL205" s="78"/>
      <c r="RQM205" s="78"/>
      <c r="RQN205" s="78"/>
      <c r="RQO205" s="78"/>
      <c r="RQP205" s="78"/>
      <c r="RQQ205" s="78"/>
      <c r="RQR205" s="78"/>
      <c r="RQS205" s="78"/>
      <c r="RQT205" s="78"/>
      <c r="RQU205" s="78"/>
      <c r="RQV205" s="78"/>
      <c r="RQW205" s="78"/>
      <c r="RQX205" s="78"/>
      <c r="RQY205" s="78"/>
      <c r="RQZ205" s="78"/>
      <c r="RRA205" s="78"/>
      <c r="RRB205" s="78"/>
      <c r="RRC205" s="78"/>
      <c r="RRD205" s="78"/>
      <c r="RRE205" s="78"/>
      <c r="RRF205" s="78"/>
      <c r="RRG205" s="78"/>
      <c r="RRH205" s="78"/>
      <c r="RRI205" s="78"/>
      <c r="RRJ205" s="78"/>
      <c r="RRK205" s="78"/>
      <c r="RRL205" s="78"/>
      <c r="RRM205" s="78"/>
      <c r="RRN205" s="78"/>
      <c r="RRO205" s="78"/>
      <c r="RRP205" s="78"/>
      <c r="RRQ205" s="78"/>
      <c r="RRR205" s="78"/>
      <c r="RRS205" s="78"/>
      <c r="RRT205" s="78"/>
      <c r="RRU205" s="78"/>
      <c r="RRV205" s="78"/>
      <c r="RRW205" s="78"/>
      <c r="RRX205" s="78"/>
      <c r="RRY205" s="78"/>
      <c r="RRZ205" s="78"/>
      <c r="RSA205" s="78"/>
      <c r="RSB205" s="78"/>
      <c r="RSC205" s="78"/>
      <c r="RSD205" s="78"/>
      <c r="RSE205" s="78"/>
      <c r="RSF205" s="78"/>
      <c r="RSG205" s="78"/>
      <c r="RSH205" s="78"/>
      <c r="RSI205" s="78"/>
      <c r="RSJ205" s="78"/>
      <c r="RSK205" s="78"/>
      <c r="RSL205" s="78"/>
      <c r="RSM205" s="78"/>
      <c r="RSN205" s="78"/>
      <c r="RSO205" s="78"/>
      <c r="RSP205" s="78"/>
      <c r="RSQ205" s="78"/>
      <c r="RSR205" s="78"/>
      <c r="RSS205" s="78"/>
      <c r="RST205" s="78"/>
      <c r="RSU205" s="78"/>
      <c r="RSV205" s="78"/>
      <c r="RSW205" s="78"/>
      <c r="RSX205" s="78"/>
      <c r="RSY205" s="78"/>
      <c r="RSZ205" s="78"/>
      <c r="RTA205" s="78"/>
      <c r="RTB205" s="78"/>
      <c r="RTC205" s="78"/>
      <c r="RTD205" s="78"/>
      <c r="RTE205" s="78"/>
      <c r="RTF205" s="78"/>
      <c r="RTG205" s="78"/>
      <c r="RTH205" s="78"/>
      <c r="RTI205" s="78"/>
      <c r="RTJ205" s="78"/>
      <c r="RTK205" s="78"/>
      <c r="RTL205" s="78"/>
      <c r="RTM205" s="78"/>
      <c r="RTN205" s="78"/>
      <c r="RTO205" s="78"/>
      <c r="RTP205" s="78"/>
      <c r="RTQ205" s="78"/>
      <c r="RTR205" s="78"/>
      <c r="RTS205" s="78"/>
      <c r="RTT205" s="78"/>
      <c r="RTU205" s="78"/>
      <c r="RTV205" s="78"/>
      <c r="RTW205" s="78"/>
      <c r="RTX205" s="78"/>
      <c r="RTY205" s="78"/>
      <c r="RTZ205" s="78"/>
      <c r="RUA205" s="78"/>
      <c r="RUB205" s="78"/>
      <c r="RUC205" s="78"/>
      <c r="RUD205" s="78"/>
      <c r="RUE205" s="78"/>
      <c r="RUF205" s="78"/>
      <c r="RUG205" s="78"/>
      <c r="RUH205" s="78"/>
      <c r="RUI205" s="78"/>
      <c r="RUJ205" s="78"/>
      <c r="RUK205" s="78"/>
      <c r="RUL205" s="78"/>
      <c r="RUM205" s="78"/>
      <c r="RUN205" s="78"/>
      <c r="RUO205" s="78"/>
      <c r="RUP205" s="78"/>
      <c r="RUQ205" s="78"/>
      <c r="RUR205" s="78"/>
      <c r="RUS205" s="78"/>
      <c r="RUT205" s="78"/>
      <c r="RUU205" s="78"/>
      <c r="RUV205" s="78"/>
      <c r="RUW205" s="78"/>
      <c r="RUX205" s="78"/>
      <c r="RUY205" s="78"/>
      <c r="RUZ205" s="78"/>
      <c r="RVA205" s="78"/>
      <c r="RVB205" s="78"/>
      <c r="RVC205" s="78"/>
      <c r="RVD205" s="78"/>
      <c r="RVE205" s="78"/>
      <c r="RVF205" s="78"/>
      <c r="RVG205" s="78"/>
      <c r="RVH205" s="78"/>
      <c r="RVI205" s="78"/>
      <c r="RVJ205" s="78"/>
      <c r="RVK205" s="78"/>
      <c r="RVL205" s="78"/>
      <c r="RVM205" s="78"/>
      <c r="RVN205" s="78"/>
      <c r="RVO205" s="78"/>
      <c r="RVP205" s="78"/>
      <c r="RVQ205" s="78"/>
      <c r="RVR205" s="78"/>
      <c r="RVS205" s="78"/>
      <c r="RVT205" s="78"/>
      <c r="RVU205" s="78"/>
      <c r="RVV205" s="78"/>
      <c r="RVW205" s="78"/>
      <c r="RVX205" s="78"/>
      <c r="RVY205" s="78"/>
      <c r="RVZ205" s="78"/>
      <c r="RWA205" s="78"/>
      <c r="RWB205" s="78"/>
      <c r="RWC205" s="78"/>
      <c r="RWD205" s="78"/>
      <c r="RWE205" s="78"/>
      <c r="RWF205" s="78"/>
      <c r="RWG205" s="78"/>
      <c r="RWH205" s="78"/>
      <c r="RWI205" s="78"/>
      <c r="RWJ205" s="78"/>
      <c r="RWK205" s="78"/>
      <c r="RWL205" s="78"/>
      <c r="RWM205" s="78"/>
      <c r="RWN205" s="78"/>
      <c r="RWO205" s="78"/>
      <c r="RWP205" s="78"/>
      <c r="RWQ205" s="78"/>
      <c r="RWR205" s="78"/>
      <c r="RWS205" s="78"/>
      <c r="RWT205" s="78"/>
      <c r="RWU205" s="78"/>
      <c r="RWV205" s="78"/>
      <c r="RWW205" s="78"/>
      <c r="RWX205" s="78"/>
      <c r="RWY205" s="78"/>
      <c r="RWZ205" s="78"/>
      <c r="RXA205" s="78"/>
      <c r="RXB205" s="78"/>
      <c r="RXC205" s="78"/>
      <c r="RXD205" s="78"/>
      <c r="RXE205" s="78"/>
      <c r="RXF205" s="78"/>
      <c r="RXG205" s="78"/>
      <c r="RXH205" s="78"/>
      <c r="RXI205" s="78"/>
      <c r="RXJ205" s="78"/>
      <c r="RXK205" s="78"/>
      <c r="RXL205" s="78"/>
      <c r="RXM205" s="78"/>
      <c r="RXN205" s="78"/>
      <c r="RXO205" s="78"/>
      <c r="RXP205" s="78"/>
      <c r="RXQ205" s="78"/>
      <c r="RXR205" s="78"/>
      <c r="RXS205" s="78"/>
      <c r="RXT205" s="78"/>
      <c r="RXU205" s="78"/>
      <c r="RXV205" s="78"/>
      <c r="RXW205" s="78"/>
      <c r="RXX205" s="78"/>
      <c r="RXY205" s="78"/>
      <c r="RXZ205" s="78"/>
      <c r="RYA205" s="78"/>
      <c r="RYB205" s="78"/>
      <c r="RYC205" s="78"/>
      <c r="RYD205" s="78"/>
      <c r="RYE205" s="78"/>
      <c r="RYF205" s="78"/>
      <c r="RYG205" s="78"/>
      <c r="RYH205" s="78"/>
      <c r="RYI205" s="78"/>
      <c r="RYJ205" s="78"/>
      <c r="RYK205" s="78"/>
      <c r="RYL205" s="78"/>
      <c r="RYM205" s="78"/>
      <c r="RYN205" s="78"/>
      <c r="RYO205" s="78"/>
      <c r="RYP205" s="78"/>
      <c r="RYQ205" s="78"/>
      <c r="RYR205" s="78"/>
      <c r="RYS205" s="78"/>
      <c r="RYT205" s="78"/>
      <c r="RYU205" s="78"/>
      <c r="RYV205" s="78"/>
      <c r="RYW205" s="78"/>
      <c r="RYX205" s="78"/>
      <c r="RYY205" s="78"/>
      <c r="RYZ205" s="78"/>
      <c r="RZA205" s="78"/>
      <c r="RZB205" s="78"/>
      <c r="RZC205" s="78"/>
      <c r="RZD205" s="78"/>
      <c r="RZE205" s="78"/>
      <c r="RZF205" s="78"/>
      <c r="RZG205" s="78"/>
      <c r="RZH205" s="78"/>
      <c r="RZI205" s="78"/>
      <c r="RZJ205" s="78"/>
      <c r="RZK205" s="78"/>
      <c r="RZL205" s="78"/>
      <c r="RZM205" s="78"/>
      <c r="RZN205" s="78"/>
      <c r="RZO205" s="78"/>
      <c r="RZP205" s="78"/>
      <c r="RZQ205" s="78"/>
      <c r="RZR205" s="78"/>
      <c r="RZS205" s="78"/>
      <c r="RZT205" s="78"/>
      <c r="RZU205" s="78"/>
      <c r="RZV205" s="78"/>
      <c r="RZW205" s="78"/>
      <c r="RZX205" s="78"/>
      <c r="RZY205" s="78"/>
      <c r="RZZ205" s="78"/>
      <c r="SAA205" s="78"/>
      <c r="SAB205" s="78"/>
      <c r="SAC205" s="78"/>
      <c r="SAD205" s="78"/>
      <c r="SAE205" s="78"/>
      <c r="SAF205" s="78"/>
      <c r="SAG205" s="78"/>
      <c r="SAH205" s="78"/>
      <c r="SAI205" s="78"/>
      <c r="SAJ205" s="78"/>
      <c r="SAK205" s="78"/>
      <c r="SAL205" s="78"/>
      <c r="SAM205" s="78"/>
      <c r="SAN205" s="78"/>
      <c r="SAO205" s="78"/>
      <c r="SAP205" s="78"/>
      <c r="SAQ205" s="78"/>
      <c r="SAR205" s="78"/>
      <c r="SAS205" s="78"/>
      <c r="SAT205" s="78"/>
      <c r="SAU205" s="78"/>
      <c r="SAV205" s="78"/>
      <c r="SAW205" s="78"/>
      <c r="SAX205" s="78"/>
      <c r="SAY205" s="78"/>
      <c r="SAZ205" s="78"/>
      <c r="SBA205" s="78"/>
      <c r="SBB205" s="78"/>
      <c r="SBC205" s="78"/>
      <c r="SBD205" s="78"/>
      <c r="SBE205" s="78"/>
      <c r="SBF205" s="78"/>
      <c r="SBG205" s="78"/>
      <c r="SBH205" s="78"/>
      <c r="SBI205" s="78"/>
      <c r="SBJ205" s="78"/>
      <c r="SBK205" s="78"/>
      <c r="SBL205" s="78"/>
      <c r="SBM205" s="78"/>
      <c r="SBN205" s="78"/>
      <c r="SBO205" s="78"/>
      <c r="SBP205" s="78"/>
      <c r="SBQ205" s="78"/>
      <c r="SBR205" s="78"/>
      <c r="SBS205" s="78"/>
      <c r="SBT205" s="78"/>
      <c r="SBU205" s="78"/>
      <c r="SBV205" s="78"/>
      <c r="SBW205" s="78"/>
      <c r="SBX205" s="78"/>
      <c r="SBY205" s="78"/>
      <c r="SBZ205" s="78"/>
      <c r="SCA205" s="78"/>
      <c r="SCB205" s="78"/>
      <c r="SCC205" s="78"/>
      <c r="SCD205" s="78"/>
      <c r="SCE205" s="78"/>
      <c r="SCF205" s="78"/>
      <c r="SCG205" s="78"/>
      <c r="SCH205" s="78"/>
      <c r="SCI205" s="78"/>
      <c r="SCJ205" s="78"/>
      <c r="SCK205" s="78"/>
      <c r="SCL205" s="78"/>
      <c r="SCM205" s="78"/>
      <c r="SCN205" s="78"/>
      <c r="SCO205" s="78"/>
      <c r="SCP205" s="78"/>
      <c r="SCQ205" s="78"/>
      <c r="SCR205" s="78"/>
      <c r="SCS205" s="78"/>
      <c r="SCT205" s="78"/>
      <c r="SCU205" s="78"/>
      <c r="SCV205" s="78"/>
      <c r="SCW205" s="78"/>
      <c r="SCX205" s="78"/>
      <c r="SCY205" s="78"/>
      <c r="SCZ205" s="78"/>
      <c r="SDA205" s="78"/>
      <c r="SDB205" s="78"/>
      <c r="SDC205" s="78"/>
      <c r="SDD205" s="78"/>
      <c r="SDE205" s="78"/>
      <c r="SDF205" s="78"/>
      <c r="SDG205" s="78"/>
      <c r="SDH205" s="78"/>
      <c r="SDI205" s="78"/>
      <c r="SDJ205" s="78"/>
      <c r="SDK205" s="78"/>
      <c r="SDL205" s="78"/>
      <c r="SDM205" s="78"/>
      <c r="SDN205" s="78"/>
      <c r="SDO205" s="78"/>
      <c r="SDP205" s="78"/>
      <c r="SDQ205" s="78"/>
      <c r="SDR205" s="78"/>
      <c r="SDS205" s="78"/>
      <c r="SDT205" s="78"/>
      <c r="SDU205" s="78"/>
      <c r="SDV205" s="78"/>
      <c r="SDW205" s="78"/>
      <c r="SDX205" s="78"/>
      <c r="SDY205" s="78"/>
      <c r="SDZ205" s="78"/>
      <c r="SEA205" s="78"/>
      <c r="SEB205" s="78"/>
      <c r="SEC205" s="78"/>
      <c r="SED205" s="78"/>
      <c r="SEE205" s="78"/>
      <c r="SEF205" s="78"/>
      <c r="SEG205" s="78"/>
      <c r="SEH205" s="78"/>
      <c r="SEI205" s="78"/>
      <c r="SEJ205" s="78"/>
      <c r="SEK205" s="78"/>
      <c r="SEL205" s="78"/>
      <c r="SEM205" s="78"/>
      <c r="SEN205" s="78"/>
      <c r="SEO205" s="78"/>
      <c r="SEP205" s="78"/>
      <c r="SEQ205" s="78"/>
      <c r="SER205" s="78"/>
      <c r="SES205" s="78"/>
      <c r="SET205" s="78"/>
      <c r="SEU205" s="78"/>
      <c r="SEV205" s="78"/>
      <c r="SEW205" s="78"/>
      <c r="SEX205" s="78"/>
      <c r="SEY205" s="78"/>
      <c r="SEZ205" s="78"/>
      <c r="SFA205" s="78"/>
      <c r="SFB205" s="78"/>
      <c r="SFC205" s="78"/>
      <c r="SFD205" s="78"/>
      <c r="SFE205" s="78"/>
      <c r="SFF205" s="78"/>
      <c r="SFG205" s="78"/>
      <c r="SFH205" s="78"/>
      <c r="SFI205" s="78"/>
      <c r="SFJ205" s="78"/>
      <c r="SFK205" s="78"/>
      <c r="SFL205" s="78"/>
      <c r="SFM205" s="78"/>
      <c r="SFN205" s="78"/>
      <c r="SFO205" s="78"/>
      <c r="SFP205" s="78"/>
      <c r="SFQ205" s="78"/>
      <c r="SFR205" s="78"/>
      <c r="SFS205" s="78"/>
      <c r="SFT205" s="78"/>
      <c r="SFU205" s="78"/>
      <c r="SFV205" s="78"/>
      <c r="SFW205" s="78"/>
      <c r="SFX205" s="78"/>
      <c r="SFY205" s="78"/>
      <c r="SFZ205" s="78"/>
      <c r="SGA205" s="78"/>
      <c r="SGB205" s="78"/>
      <c r="SGC205" s="78"/>
      <c r="SGD205" s="78"/>
      <c r="SGE205" s="78"/>
      <c r="SGF205" s="78"/>
      <c r="SGG205" s="78"/>
      <c r="SGH205" s="78"/>
      <c r="SGI205" s="78"/>
      <c r="SGJ205" s="78"/>
      <c r="SGK205" s="78"/>
      <c r="SGL205" s="78"/>
      <c r="SGM205" s="78"/>
      <c r="SGN205" s="78"/>
      <c r="SGO205" s="78"/>
      <c r="SGP205" s="78"/>
      <c r="SGQ205" s="78"/>
      <c r="SGR205" s="78"/>
      <c r="SGS205" s="78"/>
      <c r="SGT205" s="78"/>
      <c r="SGU205" s="78"/>
      <c r="SGV205" s="78"/>
      <c r="SGW205" s="78"/>
      <c r="SGX205" s="78"/>
      <c r="SGY205" s="78"/>
      <c r="SGZ205" s="78"/>
      <c r="SHA205" s="78"/>
      <c r="SHB205" s="78"/>
      <c r="SHC205" s="78"/>
      <c r="SHD205" s="78"/>
      <c r="SHE205" s="78"/>
      <c r="SHF205" s="78"/>
      <c r="SHG205" s="78"/>
      <c r="SHH205" s="78"/>
      <c r="SHI205" s="78"/>
      <c r="SHJ205" s="78"/>
      <c r="SHK205" s="78"/>
      <c r="SHL205" s="78"/>
      <c r="SHM205" s="78"/>
      <c r="SHN205" s="78"/>
      <c r="SHO205" s="78"/>
      <c r="SHP205" s="78"/>
      <c r="SHQ205" s="78"/>
      <c r="SHR205" s="78"/>
      <c r="SHS205" s="78"/>
      <c r="SHT205" s="78"/>
      <c r="SHU205" s="78"/>
      <c r="SHV205" s="78"/>
      <c r="SHW205" s="78"/>
      <c r="SHX205" s="78"/>
      <c r="SHY205" s="78"/>
      <c r="SHZ205" s="78"/>
      <c r="SIA205" s="78"/>
      <c r="SIB205" s="78"/>
      <c r="SIC205" s="78"/>
      <c r="SID205" s="78"/>
      <c r="SIE205" s="78"/>
      <c r="SIF205" s="78"/>
      <c r="SIG205" s="78"/>
      <c r="SIH205" s="78"/>
      <c r="SII205" s="78"/>
      <c r="SIJ205" s="78"/>
      <c r="SIK205" s="78"/>
      <c r="SIL205" s="78"/>
      <c r="SIM205" s="78"/>
      <c r="SIN205" s="78"/>
      <c r="SIO205" s="78"/>
      <c r="SIP205" s="78"/>
      <c r="SIQ205" s="78"/>
      <c r="SIR205" s="78"/>
      <c r="SIS205" s="78"/>
      <c r="SIT205" s="78"/>
      <c r="SIU205" s="78"/>
      <c r="SIV205" s="78"/>
      <c r="SIW205" s="78"/>
      <c r="SIX205" s="78"/>
      <c r="SIY205" s="78"/>
      <c r="SIZ205" s="78"/>
      <c r="SJA205" s="78"/>
      <c r="SJB205" s="78"/>
      <c r="SJC205" s="78"/>
      <c r="SJD205" s="78"/>
      <c r="SJE205" s="78"/>
      <c r="SJF205" s="78"/>
      <c r="SJG205" s="78"/>
      <c r="SJH205" s="78"/>
      <c r="SJI205" s="78"/>
      <c r="SJJ205" s="78"/>
      <c r="SJK205" s="78"/>
      <c r="SJL205" s="78"/>
      <c r="SJM205" s="78"/>
      <c r="SJN205" s="78"/>
      <c r="SJO205" s="78"/>
      <c r="SJP205" s="78"/>
      <c r="SJQ205" s="78"/>
      <c r="SJR205" s="78"/>
      <c r="SJS205" s="78"/>
      <c r="SJT205" s="78"/>
      <c r="SJU205" s="78"/>
      <c r="SJV205" s="78"/>
      <c r="SJW205" s="78"/>
      <c r="SJX205" s="78"/>
      <c r="SJY205" s="78"/>
      <c r="SJZ205" s="78"/>
      <c r="SKA205" s="78"/>
      <c r="SKB205" s="78"/>
      <c r="SKC205" s="78"/>
      <c r="SKD205" s="78"/>
      <c r="SKE205" s="78"/>
      <c r="SKF205" s="78"/>
      <c r="SKG205" s="78"/>
      <c r="SKH205" s="78"/>
      <c r="SKI205" s="78"/>
      <c r="SKJ205" s="78"/>
      <c r="SKK205" s="78"/>
      <c r="SKL205" s="78"/>
      <c r="SKM205" s="78"/>
      <c r="SKN205" s="78"/>
      <c r="SKO205" s="78"/>
      <c r="SKP205" s="78"/>
      <c r="SKQ205" s="78"/>
      <c r="SKR205" s="78"/>
      <c r="SKS205" s="78"/>
      <c r="SKT205" s="78"/>
      <c r="SKU205" s="78"/>
      <c r="SKV205" s="78"/>
      <c r="SKW205" s="78"/>
      <c r="SKX205" s="78"/>
      <c r="SKY205" s="78"/>
      <c r="SKZ205" s="78"/>
      <c r="SLA205" s="78"/>
      <c r="SLB205" s="78"/>
      <c r="SLC205" s="78"/>
      <c r="SLD205" s="78"/>
      <c r="SLE205" s="78"/>
      <c r="SLF205" s="78"/>
      <c r="SLG205" s="78"/>
      <c r="SLH205" s="78"/>
      <c r="SLI205" s="78"/>
      <c r="SLJ205" s="78"/>
      <c r="SLK205" s="78"/>
      <c r="SLL205" s="78"/>
      <c r="SLM205" s="78"/>
      <c r="SLN205" s="78"/>
      <c r="SLO205" s="78"/>
      <c r="SLP205" s="78"/>
      <c r="SLQ205" s="78"/>
      <c r="SLR205" s="78"/>
      <c r="SLS205" s="78"/>
      <c r="SLT205" s="78"/>
      <c r="SLU205" s="78"/>
      <c r="SLV205" s="78"/>
      <c r="SLW205" s="78"/>
      <c r="SLX205" s="78"/>
      <c r="SLY205" s="78"/>
      <c r="SLZ205" s="78"/>
      <c r="SMA205" s="78"/>
      <c r="SMB205" s="78"/>
      <c r="SMC205" s="78"/>
      <c r="SMD205" s="78"/>
      <c r="SME205" s="78"/>
      <c r="SMF205" s="78"/>
      <c r="SMG205" s="78"/>
      <c r="SMH205" s="78"/>
      <c r="SMI205" s="78"/>
      <c r="SMJ205" s="78"/>
      <c r="SMK205" s="78"/>
      <c r="SML205" s="78"/>
      <c r="SMM205" s="78"/>
      <c r="SMN205" s="78"/>
      <c r="SMO205" s="78"/>
      <c r="SMP205" s="78"/>
      <c r="SMQ205" s="78"/>
      <c r="SMR205" s="78"/>
      <c r="SMS205" s="78"/>
      <c r="SMT205" s="78"/>
      <c r="SMU205" s="78"/>
      <c r="SMV205" s="78"/>
      <c r="SMW205" s="78"/>
      <c r="SMX205" s="78"/>
      <c r="SMY205" s="78"/>
      <c r="SMZ205" s="78"/>
      <c r="SNA205" s="78"/>
      <c r="SNB205" s="78"/>
      <c r="SNC205" s="78"/>
      <c r="SND205" s="78"/>
      <c r="SNE205" s="78"/>
      <c r="SNF205" s="78"/>
      <c r="SNG205" s="78"/>
      <c r="SNH205" s="78"/>
      <c r="SNI205" s="78"/>
      <c r="SNJ205" s="78"/>
      <c r="SNK205" s="78"/>
      <c r="SNL205" s="78"/>
      <c r="SNM205" s="78"/>
      <c r="SNN205" s="78"/>
      <c r="SNO205" s="78"/>
      <c r="SNP205" s="78"/>
      <c r="SNQ205" s="78"/>
      <c r="SNR205" s="78"/>
      <c r="SNS205" s="78"/>
      <c r="SNT205" s="78"/>
      <c r="SNU205" s="78"/>
      <c r="SNV205" s="78"/>
      <c r="SNW205" s="78"/>
      <c r="SNX205" s="78"/>
      <c r="SNY205" s="78"/>
      <c r="SNZ205" s="78"/>
      <c r="SOA205" s="78"/>
      <c r="SOB205" s="78"/>
      <c r="SOC205" s="78"/>
      <c r="SOD205" s="78"/>
      <c r="SOE205" s="78"/>
      <c r="SOF205" s="78"/>
      <c r="SOG205" s="78"/>
      <c r="SOH205" s="78"/>
      <c r="SOI205" s="78"/>
      <c r="SOJ205" s="78"/>
      <c r="SOK205" s="78"/>
      <c r="SOL205" s="78"/>
      <c r="SOM205" s="78"/>
      <c r="SON205" s="78"/>
      <c r="SOO205" s="78"/>
      <c r="SOP205" s="78"/>
      <c r="SOQ205" s="78"/>
      <c r="SOR205" s="78"/>
      <c r="SOS205" s="78"/>
      <c r="SOT205" s="78"/>
      <c r="SOU205" s="78"/>
      <c r="SOV205" s="78"/>
      <c r="SOW205" s="78"/>
      <c r="SOX205" s="78"/>
      <c r="SOY205" s="78"/>
      <c r="SOZ205" s="78"/>
      <c r="SPA205" s="78"/>
      <c r="SPB205" s="78"/>
      <c r="SPC205" s="78"/>
      <c r="SPD205" s="78"/>
      <c r="SPE205" s="78"/>
      <c r="SPF205" s="78"/>
      <c r="SPG205" s="78"/>
      <c r="SPH205" s="78"/>
      <c r="SPI205" s="78"/>
      <c r="SPJ205" s="78"/>
      <c r="SPK205" s="78"/>
      <c r="SPL205" s="78"/>
      <c r="SPM205" s="78"/>
      <c r="SPN205" s="78"/>
      <c r="SPO205" s="78"/>
      <c r="SPP205" s="78"/>
      <c r="SPQ205" s="78"/>
      <c r="SPR205" s="78"/>
      <c r="SPS205" s="78"/>
      <c r="SPT205" s="78"/>
      <c r="SPU205" s="78"/>
      <c r="SPV205" s="78"/>
      <c r="SPW205" s="78"/>
      <c r="SPX205" s="78"/>
      <c r="SPY205" s="78"/>
      <c r="SPZ205" s="78"/>
      <c r="SQA205" s="78"/>
      <c r="SQB205" s="78"/>
      <c r="SQC205" s="78"/>
      <c r="SQD205" s="78"/>
      <c r="SQE205" s="78"/>
      <c r="SQF205" s="78"/>
      <c r="SQG205" s="78"/>
      <c r="SQH205" s="78"/>
      <c r="SQI205" s="78"/>
      <c r="SQJ205" s="78"/>
      <c r="SQK205" s="78"/>
      <c r="SQL205" s="78"/>
      <c r="SQM205" s="78"/>
      <c r="SQN205" s="78"/>
      <c r="SQO205" s="78"/>
      <c r="SQP205" s="78"/>
      <c r="SQQ205" s="78"/>
      <c r="SQR205" s="78"/>
      <c r="SQS205" s="78"/>
      <c r="SQT205" s="78"/>
      <c r="SQU205" s="78"/>
      <c r="SQV205" s="78"/>
      <c r="SQW205" s="78"/>
      <c r="SQX205" s="78"/>
      <c r="SQY205" s="78"/>
      <c r="SQZ205" s="78"/>
      <c r="SRA205" s="78"/>
      <c r="SRB205" s="78"/>
      <c r="SRC205" s="78"/>
      <c r="SRD205" s="78"/>
      <c r="SRE205" s="78"/>
      <c r="SRF205" s="78"/>
      <c r="SRG205" s="78"/>
      <c r="SRH205" s="78"/>
      <c r="SRI205" s="78"/>
      <c r="SRJ205" s="78"/>
      <c r="SRK205" s="78"/>
      <c r="SRL205" s="78"/>
      <c r="SRM205" s="78"/>
      <c r="SRN205" s="78"/>
      <c r="SRO205" s="78"/>
      <c r="SRP205" s="78"/>
      <c r="SRQ205" s="78"/>
      <c r="SRR205" s="78"/>
      <c r="SRS205" s="78"/>
      <c r="SRT205" s="78"/>
      <c r="SRU205" s="78"/>
      <c r="SRV205" s="78"/>
      <c r="SRW205" s="78"/>
      <c r="SRX205" s="78"/>
      <c r="SRY205" s="78"/>
      <c r="SRZ205" s="78"/>
      <c r="SSA205" s="78"/>
      <c r="SSB205" s="78"/>
      <c r="SSC205" s="78"/>
      <c r="SSD205" s="78"/>
      <c r="SSE205" s="78"/>
      <c r="SSF205" s="78"/>
      <c r="SSG205" s="78"/>
      <c r="SSH205" s="78"/>
      <c r="SSI205" s="78"/>
      <c r="SSJ205" s="78"/>
      <c r="SSK205" s="78"/>
      <c r="SSL205" s="78"/>
      <c r="SSM205" s="78"/>
      <c r="SSN205" s="78"/>
      <c r="SSO205" s="78"/>
      <c r="SSP205" s="78"/>
      <c r="SSQ205" s="78"/>
      <c r="SSR205" s="78"/>
      <c r="SSS205" s="78"/>
      <c r="SST205" s="78"/>
      <c r="SSU205" s="78"/>
      <c r="SSV205" s="78"/>
      <c r="SSW205" s="78"/>
      <c r="SSX205" s="78"/>
      <c r="SSY205" s="78"/>
      <c r="SSZ205" s="78"/>
      <c r="STA205" s="78"/>
      <c r="STB205" s="78"/>
      <c r="STC205" s="78"/>
      <c r="STD205" s="78"/>
      <c r="STE205" s="78"/>
      <c r="STF205" s="78"/>
      <c r="STG205" s="78"/>
      <c r="STH205" s="78"/>
      <c r="STI205" s="78"/>
      <c r="STJ205" s="78"/>
      <c r="STK205" s="78"/>
      <c r="STL205" s="78"/>
      <c r="STM205" s="78"/>
      <c r="STN205" s="78"/>
      <c r="STO205" s="78"/>
      <c r="STP205" s="78"/>
      <c r="STQ205" s="78"/>
      <c r="STR205" s="78"/>
      <c r="STS205" s="78"/>
      <c r="STT205" s="78"/>
      <c r="STU205" s="78"/>
      <c r="STV205" s="78"/>
      <c r="STW205" s="78"/>
      <c r="STX205" s="78"/>
      <c r="STY205" s="78"/>
      <c r="STZ205" s="78"/>
      <c r="SUA205" s="78"/>
      <c r="SUB205" s="78"/>
      <c r="SUC205" s="78"/>
      <c r="SUD205" s="78"/>
      <c r="SUE205" s="78"/>
      <c r="SUF205" s="78"/>
      <c r="SUG205" s="78"/>
      <c r="SUH205" s="78"/>
      <c r="SUI205" s="78"/>
      <c r="SUJ205" s="78"/>
      <c r="SUK205" s="78"/>
      <c r="SUL205" s="78"/>
      <c r="SUM205" s="78"/>
      <c r="SUN205" s="78"/>
      <c r="SUO205" s="78"/>
      <c r="SUP205" s="78"/>
      <c r="SUQ205" s="78"/>
      <c r="SUR205" s="78"/>
      <c r="SUS205" s="78"/>
      <c r="SUT205" s="78"/>
      <c r="SUU205" s="78"/>
      <c r="SUV205" s="78"/>
      <c r="SUW205" s="78"/>
      <c r="SUX205" s="78"/>
      <c r="SUY205" s="78"/>
      <c r="SUZ205" s="78"/>
      <c r="SVA205" s="78"/>
      <c r="SVB205" s="78"/>
      <c r="SVC205" s="78"/>
      <c r="SVD205" s="78"/>
      <c r="SVE205" s="78"/>
      <c r="SVF205" s="78"/>
      <c r="SVG205" s="78"/>
      <c r="SVH205" s="78"/>
      <c r="SVI205" s="78"/>
      <c r="SVJ205" s="78"/>
      <c r="SVK205" s="78"/>
      <c r="SVL205" s="78"/>
      <c r="SVM205" s="78"/>
      <c r="SVN205" s="78"/>
      <c r="SVO205" s="78"/>
      <c r="SVP205" s="78"/>
      <c r="SVQ205" s="78"/>
      <c r="SVR205" s="78"/>
      <c r="SVS205" s="78"/>
      <c r="SVT205" s="78"/>
      <c r="SVU205" s="78"/>
      <c r="SVV205" s="78"/>
      <c r="SVW205" s="78"/>
      <c r="SVX205" s="78"/>
      <c r="SVY205" s="78"/>
      <c r="SVZ205" s="78"/>
      <c r="SWA205" s="78"/>
      <c r="SWB205" s="78"/>
      <c r="SWC205" s="78"/>
      <c r="SWD205" s="78"/>
      <c r="SWE205" s="78"/>
      <c r="SWF205" s="78"/>
      <c r="SWG205" s="78"/>
      <c r="SWH205" s="78"/>
      <c r="SWI205" s="78"/>
      <c r="SWJ205" s="78"/>
      <c r="SWK205" s="78"/>
      <c r="SWL205" s="78"/>
      <c r="SWM205" s="78"/>
      <c r="SWN205" s="78"/>
      <c r="SWO205" s="78"/>
      <c r="SWP205" s="78"/>
      <c r="SWQ205" s="78"/>
      <c r="SWR205" s="78"/>
      <c r="SWS205" s="78"/>
      <c r="SWT205" s="78"/>
      <c r="SWU205" s="78"/>
      <c r="SWV205" s="78"/>
      <c r="SWW205" s="78"/>
      <c r="SWX205" s="78"/>
      <c r="SWY205" s="78"/>
      <c r="SWZ205" s="78"/>
      <c r="SXA205" s="78"/>
      <c r="SXB205" s="78"/>
      <c r="SXC205" s="78"/>
      <c r="SXD205" s="78"/>
      <c r="SXE205" s="78"/>
      <c r="SXF205" s="78"/>
      <c r="SXG205" s="78"/>
      <c r="SXH205" s="78"/>
      <c r="SXI205" s="78"/>
      <c r="SXJ205" s="78"/>
      <c r="SXK205" s="78"/>
      <c r="SXL205" s="78"/>
      <c r="SXM205" s="78"/>
      <c r="SXN205" s="78"/>
      <c r="SXO205" s="78"/>
      <c r="SXP205" s="78"/>
      <c r="SXQ205" s="78"/>
      <c r="SXR205" s="78"/>
      <c r="SXS205" s="78"/>
      <c r="SXT205" s="78"/>
      <c r="SXU205" s="78"/>
      <c r="SXV205" s="78"/>
      <c r="SXW205" s="78"/>
      <c r="SXX205" s="78"/>
      <c r="SXY205" s="78"/>
      <c r="SXZ205" s="78"/>
      <c r="SYA205" s="78"/>
      <c r="SYB205" s="78"/>
      <c r="SYC205" s="78"/>
      <c r="SYD205" s="78"/>
      <c r="SYE205" s="78"/>
      <c r="SYF205" s="78"/>
      <c r="SYG205" s="78"/>
      <c r="SYH205" s="78"/>
      <c r="SYI205" s="78"/>
      <c r="SYJ205" s="78"/>
      <c r="SYK205" s="78"/>
      <c r="SYL205" s="78"/>
      <c r="SYM205" s="78"/>
      <c r="SYN205" s="78"/>
      <c r="SYO205" s="78"/>
      <c r="SYP205" s="78"/>
      <c r="SYQ205" s="78"/>
      <c r="SYR205" s="78"/>
      <c r="SYS205" s="78"/>
      <c r="SYT205" s="78"/>
      <c r="SYU205" s="78"/>
      <c r="SYV205" s="78"/>
      <c r="SYW205" s="78"/>
      <c r="SYX205" s="78"/>
      <c r="SYY205" s="78"/>
      <c r="SYZ205" s="78"/>
      <c r="SZA205" s="78"/>
      <c r="SZB205" s="78"/>
      <c r="SZC205" s="78"/>
      <c r="SZD205" s="78"/>
      <c r="SZE205" s="78"/>
      <c r="SZF205" s="78"/>
      <c r="SZG205" s="78"/>
      <c r="SZH205" s="78"/>
      <c r="SZI205" s="78"/>
      <c r="SZJ205" s="78"/>
      <c r="SZK205" s="78"/>
      <c r="SZL205" s="78"/>
      <c r="SZM205" s="78"/>
      <c r="SZN205" s="78"/>
      <c r="SZO205" s="78"/>
      <c r="SZP205" s="78"/>
      <c r="SZQ205" s="78"/>
      <c r="SZR205" s="78"/>
      <c r="SZS205" s="78"/>
      <c r="SZT205" s="78"/>
      <c r="SZU205" s="78"/>
      <c r="SZV205" s="78"/>
      <c r="SZW205" s="78"/>
      <c r="SZX205" s="78"/>
      <c r="SZY205" s="78"/>
      <c r="SZZ205" s="78"/>
      <c r="TAA205" s="78"/>
      <c r="TAB205" s="78"/>
      <c r="TAC205" s="78"/>
      <c r="TAD205" s="78"/>
      <c r="TAE205" s="78"/>
      <c r="TAF205" s="78"/>
      <c r="TAG205" s="78"/>
      <c r="TAH205" s="78"/>
      <c r="TAI205" s="78"/>
      <c r="TAJ205" s="78"/>
      <c r="TAK205" s="78"/>
      <c r="TAL205" s="78"/>
      <c r="TAM205" s="78"/>
      <c r="TAN205" s="78"/>
      <c r="TAO205" s="78"/>
      <c r="TAP205" s="78"/>
      <c r="TAQ205" s="78"/>
      <c r="TAR205" s="78"/>
      <c r="TAS205" s="78"/>
      <c r="TAT205" s="78"/>
      <c r="TAU205" s="78"/>
      <c r="TAV205" s="78"/>
      <c r="TAW205" s="78"/>
      <c r="TAX205" s="78"/>
      <c r="TAY205" s="78"/>
      <c r="TAZ205" s="78"/>
      <c r="TBA205" s="78"/>
      <c r="TBB205" s="78"/>
      <c r="TBC205" s="78"/>
      <c r="TBD205" s="78"/>
      <c r="TBE205" s="78"/>
      <c r="TBF205" s="78"/>
      <c r="TBG205" s="78"/>
      <c r="TBH205" s="78"/>
      <c r="TBI205" s="78"/>
      <c r="TBJ205" s="78"/>
      <c r="TBK205" s="78"/>
      <c r="TBL205" s="78"/>
      <c r="TBM205" s="78"/>
      <c r="TBN205" s="78"/>
      <c r="TBO205" s="78"/>
      <c r="TBP205" s="78"/>
      <c r="TBQ205" s="78"/>
      <c r="TBR205" s="78"/>
      <c r="TBS205" s="78"/>
      <c r="TBT205" s="78"/>
      <c r="TBU205" s="78"/>
      <c r="TBV205" s="78"/>
      <c r="TBW205" s="78"/>
      <c r="TBX205" s="78"/>
      <c r="TBY205" s="78"/>
      <c r="TBZ205" s="78"/>
      <c r="TCA205" s="78"/>
      <c r="TCB205" s="78"/>
      <c r="TCC205" s="78"/>
      <c r="TCD205" s="78"/>
      <c r="TCE205" s="78"/>
      <c r="TCF205" s="78"/>
      <c r="TCG205" s="78"/>
      <c r="TCH205" s="78"/>
      <c r="TCI205" s="78"/>
      <c r="TCJ205" s="78"/>
      <c r="TCK205" s="78"/>
      <c r="TCL205" s="78"/>
      <c r="TCM205" s="78"/>
      <c r="TCN205" s="78"/>
      <c r="TCO205" s="78"/>
      <c r="TCP205" s="78"/>
      <c r="TCQ205" s="78"/>
      <c r="TCR205" s="78"/>
      <c r="TCS205" s="78"/>
      <c r="TCT205" s="78"/>
      <c r="TCU205" s="78"/>
      <c r="TCV205" s="78"/>
      <c r="TCW205" s="78"/>
      <c r="TCX205" s="78"/>
      <c r="TCY205" s="78"/>
      <c r="TCZ205" s="78"/>
      <c r="TDA205" s="78"/>
      <c r="TDB205" s="78"/>
      <c r="TDC205" s="78"/>
      <c r="TDD205" s="78"/>
      <c r="TDE205" s="78"/>
      <c r="TDF205" s="78"/>
      <c r="TDG205" s="78"/>
      <c r="TDH205" s="78"/>
      <c r="TDI205" s="78"/>
      <c r="TDJ205" s="78"/>
      <c r="TDK205" s="78"/>
      <c r="TDL205" s="78"/>
      <c r="TDM205" s="78"/>
      <c r="TDN205" s="78"/>
      <c r="TDO205" s="78"/>
      <c r="TDP205" s="78"/>
      <c r="TDQ205" s="78"/>
      <c r="TDR205" s="78"/>
      <c r="TDS205" s="78"/>
      <c r="TDT205" s="78"/>
      <c r="TDU205" s="78"/>
      <c r="TDV205" s="78"/>
      <c r="TDW205" s="78"/>
      <c r="TDX205" s="78"/>
      <c r="TDY205" s="78"/>
      <c r="TDZ205" s="78"/>
      <c r="TEA205" s="78"/>
      <c r="TEB205" s="78"/>
      <c r="TEC205" s="78"/>
      <c r="TED205" s="78"/>
      <c r="TEE205" s="78"/>
      <c r="TEF205" s="78"/>
      <c r="TEG205" s="78"/>
      <c r="TEH205" s="78"/>
      <c r="TEI205" s="78"/>
      <c r="TEJ205" s="78"/>
      <c r="TEK205" s="78"/>
      <c r="TEL205" s="78"/>
      <c r="TEM205" s="78"/>
      <c r="TEN205" s="78"/>
      <c r="TEO205" s="78"/>
      <c r="TEP205" s="78"/>
      <c r="TEQ205" s="78"/>
      <c r="TER205" s="78"/>
      <c r="TES205" s="78"/>
      <c r="TET205" s="78"/>
      <c r="TEU205" s="78"/>
      <c r="TEV205" s="78"/>
      <c r="TEW205" s="78"/>
      <c r="TEX205" s="78"/>
      <c r="TEY205" s="78"/>
      <c r="TEZ205" s="78"/>
      <c r="TFA205" s="78"/>
      <c r="TFB205" s="78"/>
      <c r="TFC205" s="78"/>
      <c r="TFD205" s="78"/>
      <c r="TFE205" s="78"/>
      <c r="TFF205" s="78"/>
      <c r="TFG205" s="78"/>
      <c r="TFH205" s="78"/>
      <c r="TFI205" s="78"/>
      <c r="TFJ205" s="78"/>
      <c r="TFK205" s="78"/>
      <c r="TFL205" s="78"/>
      <c r="TFM205" s="78"/>
      <c r="TFN205" s="78"/>
      <c r="TFO205" s="78"/>
      <c r="TFP205" s="78"/>
      <c r="TFQ205" s="78"/>
      <c r="TFR205" s="78"/>
      <c r="TFS205" s="78"/>
      <c r="TFT205" s="78"/>
      <c r="TFU205" s="78"/>
      <c r="TFV205" s="78"/>
      <c r="TFW205" s="78"/>
      <c r="TFX205" s="78"/>
      <c r="TFY205" s="78"/>
      <c r="TFZ205" s="78"/>
      <c r="TGA205" s="78"/>
      <c r="TGB205" s="78"/>
      <c r="TGC205" s="78"/>
      <c r="TGD205" s="78"/>
      <c r="TGE205" s="78"/>
      <c r="TGF205" s="78"/>
      <c r="TGG205" s="78"/>
      <c r="TGH205" s="78"/>
      <c r="TGI205" s="78"/>
      <c r="TGJ205" s="78"/>
      <c r="TGK205" s="78"/>
      <c r="TGL205" s="78"/>
      <c r="TGM205" s="78"/>
      <c r="TGN205" s="78"/>
      <c r="TGO205" s="78"/>
      <c r="TGP205" s="78"/>
      <c r="TGQ205" s="78"/>
      <c r="TGR205" s="78"/>
      <c r="TGS205" s="78"/>
      <c r="TGT205" s="78"/>
      <c r="TGU205" s="78"/>
      <c r="TGV205" s="78"/>
      <c r="TGW205" s="78"/>
      <c r="TGX205" s="78"/>
      <c r="TGY205" s="78"/>
      <c r="TGZ205" s="78"/>
      <c r="THA205" s="78"/>
      <c r="THB205" s="78"/>
      <c r="THC205" s="78"/>
      <c r="THD205" s="78"/>
      <c r="THE205" s="78"/>
      <c r="THF205" s="78"/>
      <c r="THG205" s="78"/>
      <c r="THH205" s="78"/>
      <c r="THI205" s="78"/>
      <c r="THJ205" s="78"/>
      <c r="THK205" s="78"/>
      <c r="THL205" s="78"/>
      <c r="THM205" s="78"/>
      <c r="THN205" s="78"/>
      <c r="THO205" s="78"/>
      <c r="THP205" s="78"/>
      <c r="THQ205" s="78"/>
      <c r="THR205" s="78"/>
      <c r="THS205" s="78"/>
      <c r="THT205" s="78"/>
      <c r="THU205" s="78"/>
      <c r="THV205" s="78"/>
      <c r="THW205" s="78"/>
      <c r="THX205" s="78"/>
      <c r="THY205" s="78"/>
      <c r="THZ205" s="78"/>
      <c r="TIA205" s="78"/>
      <c r="TIB205" s="78"/>
      <c r="TIC205" s="78"/>
      <c r="TID205" s="78"/>
      <c r="TIE205" s="78"/>
      <c r="TIF205" s="78"/>
      <c r="TIG205" s="78"/>
      <c r="TIH205" s="78"/>
      <c r="TII205" s="78"/>
      <c r="TIJ205" s="78"/>
      <c r="TIK205" s="78"/>
      <c r="TIL205" s="78"/>
      <c r="TIM205" s="78"/>
      <c r="TIN205" s="78"/>
      <c r="TIO205" s="78"/>
      <c r="TIP205" s="78"/>
      <c r="TIQ205" s="78"/>
      <c r="TIR205" s="78"/>
      <c r="TIS205" s="78"/>
      <c r="TIT205" s="78"/>
      <c r="TIU205" s="78"/>
      <c r="TIV205" s="78"/>
      <c r="TIW205" s="78"/>
      <c r="TIX205" s="78"/>
      <c r="TIY205" s="78"/>
      <c r="TIZ205" s="78"/>
      <c r="TJA205" s="78"/>
      <c r="TJB205" s="78"/>
      <c r="TJC205" s="78"/>
      <c r="TJD205" s="78"/>
      <c r="TJE205" s="78"/>
      <c r="TJF205" s="78"/>
      <c r="TJG205" s="78"/>
      <c r="TJH205" s="78"/>
      <c r="TJI205" s="78"/>
      <c r="TJJ205" s="78"/>
      <c r="TJK205" s="78"/>
      <c r="TJL205" s="78"/>
      <c r="TJM205" s="78"/>
      <c r="TJN205" s="78"/>
      <c r="TJO205" s="78"/>
      <c r="TJP205" s="78"/>
      <c r="TJQ205" s="78"/>
      <c r="TJR205" s="78"/>
      <c r="TJS205" s="78"/>
      <c r="TJT205" s="78"/>
      <c r="TJU205" s="78"/>
      <c r="TJV205" s="78"/>
      <c r="TJW205" s="78"/>
      <c r="TJX205" s="78"/>
      <c r="TJY205" s="78"/>
      <c r="TJZ205" s="78"/>
      <c r="TKA205" s="78"/>
      <c r="TKB205" s="78"/>
      <c r="TKC205" s="78"/>
      <c r="TKD205" s="78"/>
      <c r="TKE205" s="78"/>
      <c r="TKF205" s="78"/>
      <c r="TKG205" s="78"/>
      <c r="TKH205" s="78"/>
      <c r="TKI205" s="78"/>
      <c r="TKJ205" s="78"/>
      <c r="TKK205" s="78"/>
      <c r="TKL205" s="78"/>
      <c r="TKM205" s="78"/>
      <c r="TKN205" s="78"/>
      <c r="TKO205" s="78"/>
      <c r="TKP205" s="78"/>
      <c r="TKQ205" s="78"/>
      <c r="TKR205" s="78"/>
      <c r="TKS205" s="78"/>
      <c r="TKT205" s="78"/>
      <c r="TKU205" s="78"/>
      <c r="TKV205" s="78"/>
      <c r="TKW205" s="78"/>
      <c r="TKX205" s="78"/>
      <c r="TKY205" s="78"/>
      <c r="TKZ205" s="78"/>
      <c r="TLA205" s="78"/>
      <c r="TLB205" s="78"/>
      <c r="TLC205" s="78"/>
      <c r="TLD205" s="78"/>
      <c r="TLE205" s="78"/>
      <c r="TLF205" s="78"/>
      <c r="TLG205" s="78"/>
      <c r="TLH205" s="78"/>
      <c r="TLI205" s="78"/>
      <c r="TLJ205" s="78"/>
      <c r="TLK205" s="78"/>
      <c r="TLL205" s="78"/>
      <c r="TLM205" s="78"/>
      <c r="TLN205" s="78"/>
      <c r="TLO205" s="78"/>
      <c r="TLP205" s="78"/>
      <c r="TLQ205" s="78"/>
      <c r="TLR205" s="78"/>
      <c r="TLS205" s="78"/>
      <c r="TLT205" s="78"/>
      <c r="TLU205" s="78"/>
      <c r="TLV205" s="78"/>
      <c r="TLW205" s="78"/>
      <c r="TLX205" s="78"/>
      <c r="TLY205" s="78"/>
      <c r="TLZ205" s="78"/>
      <c r="TMA205" s="78"/>
      <c r="TMB205" s="78"/>
      <c r="TMC205" s="78"/>
      <c r="TMD205" s="78"/>
      <c r="TME205" s="78"/>
      <c r="TMF205" s="78"/>
      <c r="TMG205" s="78"/>
      <c r="TMH205" s="78"/>
      <c r="TMI205" s="78"/>
      <c r="TMJ205" s="78"/>
      <c r="TMK205" s="78"/>
      <c r="TML205" s="78"/>
      <c r="TMM205" s="78"/>
      <c r="TMN205" s="78"/>
      <c r="TMO205" s="78"/>
      <c r="TMP205" s="78"/>
      <c r="TMQ205" s="78"/>
      <c r="TMR205" s="78"/>
      <c r="TMS205" s="78"/>
      <c r="TMT205" s="78"/>
      <c r="TMU205" s="78"/>
      <c r="TMV205" s="78"/>
      <c r="TMW205" s="78"/>
      <c r="TMX205" s="78"/>
      <c r="TMY205" s="78"/>
      <c r="TMZ205" s="78"/>
      <c r="TNA205" s="78"/>
      <c r="TNB205" s="78"/>
      <c r="TNC205" s="78"/>
      <c r="TND205" s="78"/>
      <c r="TNE205" s="78"/>
      <c r="TNF205" s="78"/>
      <c r="TNG205" s="78"/>
      <c r="TNH205" s="78"/>
      <c r="TNI205" s="78"/>
      <c r="TNJ205" s="78"/>
      <c r="TNK205" s="78"/>
      <c r="TNL205" s="78"/>
      <c r="TNM205" s="78"/>
      <c r="TNN205" s="78"/>
      <c r="TNO205" s="78"/>
      <c r="TNP205" s="78"/>
      <c r="TNQ205" s="78"/>
      <c r="TNR205" s="78"/>
      <c r="TNS205" s="78"/>
      <c r="TNT205" s="78"/>
      <c r="TNU205" s="78"/>
      <c r="TNV205" s="78"/>
      <c r="TNW205" s="78"/>
      <c r="TNX205" s="78"/>
      <c r="TNY205" s="78"/>
      <c r="TNZ205" s="78"/>
      <c r="TOA205" s="78"/>
      <c r="TOB205" s="78"/>
      <c r="TOC205" s="78"/>
      <c r="TOD205" s="78"/>
      <c r="TOE205" s="78"/>
      <c r="TOF205" s="78"/>
      <c r="TOG205" s="78"/>
      <c r="TOH205" s="78"/>
      <c r="TOI205" s="78"/>
      <c r="TOJ205" s="78"/>
      <c r="TOK205" s="78"/>
      <c r="TOL205" s="78"/>
      <c r="TOM205" s="78"/>
      <c r="TON205" s="78"/>
      <c r="TOO205" s="78"/>
      <c r="TOP205" s="78"/>
      <c r="TOQ205" s="78"/>
      <c r="TOR205" s="78"/>
      <c r="TOS205" s="78"/>
      <c r="TOT205" s="78"/>
      <c r="TOU205" s="78"/>
      <c r="TOV205" s="78"/>
      <c r="TOW205" s="78"/>
      <c r="TOX205" s="78"/>
      <c r="TOY205" s="78"/>
      <c r="TOZ205" s="78"/>
      <c r="TPA205" s="78"/>
      <c r="TPB205" s="78"/>
      <c r="TPC205" s="78"/>
      <c r="TPD205" s="78"/>
      <c r="TPE205" s="78"/>
      <c r="TPF205" s="78"/>
      <c r="TPG205" s="78"/>
      <c r="TPH205" s="78"/>
      <c r="TPI205" s="78"/>
      <c r="TPJ205" s="78"/>
      <c r="TPK205" s="78"/>
      <c r="TPL205" s="78"/>
      <c r="TPM205" s="78"/>
      <c r="TPN205" s="78"/>
      <c r="TPO205" s="78"/>
      <c r="TPP205" s="78"/>
      <c r="TPQ205" s="78"/>
      <c r="TPR205" s="78"/>
      <c r="TPS205" s="78"/>
      <c r="TPT205" s="78"/>
      <c r="TPU205" s="78"/>
      <c r="TPV205" s="78"/>
      <c r="TPW205" s="78"/>
      <c r="TPX205" s="78"/>
      <c r="TPY205" s="78"/>
      <c r="TPZ205" s="78"/>
      <c r="TQA205" s="78"/>
      <c r="TQB205" s="78"/>
      <c r="TQC205" s="78"/>
      <c r="TQD205" s="78"/>
      <c r="TQE205" s="78"/>
      <c r="TQF205" s="78"/>
      <c r="TQG205" s="78"/>
      <c r="TQH205" s="78"/>
      <c r="TQI205" s="78"/>
      <c r="TQJ205" s="78"/>
      <c r="TQK205" s="78"/>
      <c r="TQL205" s="78"/>
      <c r="TQM205" s="78"/>
      <c r="TQN205" s="78"/>
      <c r="TQO205" s="78"/>
      <c r="TQP205" s="78"/>
      <c r="TQQ205" s="78"/>
      <c r="TQR205" s="78"/>
      <c r="TQS205" s="78"/>
      <c r="TQT205" s="78"/>
      <c r="TQU205" s="78"/>
      <c r="TQV205" s="78"/>
      <c r="TQW205" s="78"/>
      <c r="TQX205" s="78"/>
      <c r="TQY205" s="78"/>
      <c r="TQZ205" s="78"/>
      <c r="TRA205" s="78"/>
      <c r="TRB205" s="78"/>
      <c r="TRC205" s="78"/>
      <c r="TRD205" s="78"/>
      <c r="TRE205" s="78"/>
      <c r="TRF205" s="78"/>
      <c r="TRG205" s="78"/>
      <c r="TRH205" s="78"/>
      <c r="TRI205" s="78"/>
      <c r="TRJ205" s="78"/>
      <c r="TRK205" s="78"/>
      <c r="TRL205" s="78"/>
      <c r="TRM205" s="78"/>
      <c r="TRN205" s="78"/>
      <c r="TRO205" s="78"/>
      <c r="TRP205" s="78"/>
      <c r="TRQ205" s="78"/>
      <c r="TRR205" s="78"/>
      <c r="TRS205" s="78"/>
      <c r="TRT205" s="78"/>
      <c r="TRU205" s="78"/>
      <c r="TRV205" s="78"/>
      <c r="TRW205" s="78"/>
      <c r="TRX205" s="78"/>
      <c r="TRY205" s="78"/>
      <c r="TRZ205" s="78"/>
      <c r="TSA205" s="78"/>
      <c r="TSB205" s="78"/>
      <c r="TSC205" s="78"/>
      <c r="TSD205" s="78"/>
      <c r="TSE205" s="78"/>
      <c r="TSF205" s="78"/>
      <c r="TSG205" s="78"/>
      <c r="TSH205" s="78"/>
      <c r="TSI205" s="78"/>
      <c r="TSJ205" s="78"/>
      <c r="TSK205" s="78"/>
      <c r="TSL205" s="78"/>
      <c r="TSM205" s="78"/>
      <c r="TSN205" s="78"/>
      <c r="TSO205" s="78"/>
      <c r="TSP205" s="78"/>
      <c r="TSQ205" s="78"/>
      <c r="TSR205" s="78"/>
      <c r="TSS205" s="78"/>
      <c r="TST205" s="78"/>
      <c r="TSU205" s="78"/>
      <c r="TSV205" s="78"/>
      <c r="TSW205" s="78"/>
      <c r="TSX205" s="78"/>
      <c r="TSY205" s="78"/>
      <c r="TSZ205" s="78"/>
      <c r="TTA205" s="78"/>
      <c r="TTB205" s="78"/>
      <c r="TTC205" s="78"/>
      <c r="TTD205" s="78"/>
      <c r="TTE205" s="78"/>
      <c r="TTF205" s="78"/>
      <c r="TTG205" s="78"/>
      <c r="TTH205" s="78"/>
      <c r="TTI205" s="78"/>
      <c r="TTJ205" s="78"/>
      <c r="TTK205" s="78"/>
      <c r="TTL205" s="78"/>
      <c r="TTM205" s="78"/>
      <c r="TTN205" s="78"/>
      <c r="TTO205" s="78"/>
      <c r="TTP205" s="78"/>
      <c r="TTQ205" s="78"/>
      <c r="TTR205" s="78"/>
      <c r="TTS205" s="78"/>
      <c r="TTT205" s="78"/>
      <c r="TTU205" s="78"/>
      <c r="TTV205" s="78"/>
      <c r="TTW205" s="78"/>
      <c r="TTX205" s="78"/>
      <c r="TTY205" s="78"/>
      <c r="TTZ205" s="78"/>
      <c r="TUA205" s="78"/>
      <c r="TUB205" s="78"/>
      <c r="TUC205" s="78"/>
      <c r="TUD205" s="78"/>
      <c r="TUE205" s="78"/>
      <c r="TUF205" s="78"/>
      <c r="TUG205" s="78"/>
      <c r="TUH205" s="78"/>
      <c r="TUI205" s="78"/>
      <c r="TUJ205" s="78"/>
      <c r="TUK205" s="78"/>
      <c r="TUL205" s="78"/>
      <c r="TUM205" s="78"/>
      <c r="TUN205" s="78"/>
      <c r="TUO205" s="78"/>
      <c r="TUP205" s="78"/>
      <c r="TUQ205" s="78"/>
      <c r="TUR205" s="78"/>
      <c r="TUS205" s="78"/>
      <c r="TUT205" s="78"/>
      <c r="TUU205" s="78"/>
      <c r="TUV205" s="78"/>
      <c r="TUW205" s="78"/>
      <c r="TUX205" s="78"/>
      <c r="TUY205" s="78"/>
      <c r="TUZ205" s="78"/>
      <c r="TVA205" s="78"/>
      <c r="TVB205" s="78"/>
      <c r="TVC205" s="78"/>
      <c r="TVD205" s="78"/>
      <c r="TVE205" s="78"/>
      <c r="TVF205" s="78"/>
      <c r="TVG205" s="78"/>
      <c r="TVH205" s="78"/>
      <c r="TVI205" s="78"/>
      <c r="TVJ205" s="78"/>
      <c r="TVK205" s="78"/>
      <c r="TVL205" s="78"/>
      <c r="TVM205" s="78"/>
      <c r="TVN205" s="78"/>
      <c r="TVO205" s="78"/>
      <c r="TVP205" s="78"/>
      <c r="TVQ205" s="78"/>
      <c r="TVR205" s="78"/>
      <c r="TVS205" s="78"/>
      <c r="TVT205" s="78"/>
      <c r="TVU205" s="78"/>
      <c r="TVV205" s="78"/>
      <c r="TVW205" s="78"/>
      <c r="TVX205" s="78"/>
      <c r="TVY205" s="78"/>
      <c r="TVZ205" s="78"/>
      <c r="TWA205" s="78"/>
      <c r="TWB205" s="78"/>
      <c r="TWC205" s="78"/>
      <c r="TWD205" s="78"/>
      <c r="TWE205" s="78"/>
      <c r="TWF205" s="78"/>
      <c r="TWG205" s="78"/>
      <c r="TWH205" s="78"/>
      <c r="TWI205" s="78"/>
      <c r="TWJ205" s="78"/>
      <c r="TWK205" s="78"/>
      <c r="TWL205" s="78"/>
      <c r="TWM205" s="78"/>
      <c r="TWN205" s="78"/>
      <c r="TWO205" s="78"/>
      <c r="TWP205" s="78"/>
      <c r="TWQ205" s="78"/>
      <c r="TWR205" s="78"/>
      <c r="TWS205" s="78"/>
      <c r="TWT205" s="78"/>
      <c r="TWU205" s="78"/>
      <c r="TWV205" s="78"/>
      <c r="TWW205" s="78"/>
      <c r="TWX205" s="78"/>
      <c r="TWY205" s="78"/>
      <c r="TWZ205" s="78"/>
      <c r="TXA205" s="78"/>
      <c r="TXB205" s="78"/>
      <c r="TXC205" s="78"/>
      <c r="TXD205" s="78"/>
      <c r="TXE205" s="78"/>
      <c r="TXF205" s="78"/>
      <c r="TXG205" s="78"/>
      <c r="TXH205" s="78"/>
      <c r="TXI205" s="78"/>
      <c r="TXJ205" s="78"/>
      <c r="TXK205" s="78"/>
      <c r="TXL205" s="78"/>
      <c r="TXM205" s="78"/>
      <c r="TXN205" s="78"/>
      <c r="TXO205" s="78"/>
      <c r="TXP205" s="78"/>
      <c r="TXQ205" s="78"/>
      <c r="TXR205" s="78"/>
      <c r="TXS205" s="78"/>
      <c r="TXT205" s="78"/>
      <c r="TXU205" s="78"/>
      <c r="TXV205" s="78"/>
      <c r="TXW205" s="78"/>
      <c r="TXX205" s="78"/>
      <c r="TXY205" s="78"/>
      <c r="TXZ205" s="78"/>
      <c r="TYA205" s="78"/>
      <c r="TYB205" s="78"/>
      <c r="TYC205" s="78"/>
      <c r="TYD205" s="78"/>
      <c r="TYE205" s="78"/>
      <c r="TYF205" s="78"/>
      <c r="TYG205" s="78"/>
      <c r="TYH205" s="78"/>
      <c r="TYI205" s="78"/>
      <c r="TYJ205" s="78"/>
      <c r="TYK205" s="78"/>
      <c r="TYL205" s="78"/>
      <c r="TYM205" s="78"/>
      <c r="TYN205" s="78"/>
      <c r="TYO205" s="78"/>
      <c r="TYP205" s="78"/>
      <c r="TYQ205" s="78"/>
      <c r="TYR205" s="78"/>
      <c r="TYS205" s="78"/>
      <c r="TYT205" s="78"/>
      <c r="TYU205" s="78"/>
      <c r="TYV205" s="78"/>
      <c r="TYW205" s="78"/>
      <c r="TYX205" s="78"/>
      <c r="TYY205" s="78"/>
      <c r="TYZ205" s="78"/>
      <c r="TZA205" s="78"/>
      <c r="TZB205" s="78"/>
      <c r="TZC205" s="78"/>
      <c r="TZD205" s="78"/>
      <c r="TZE205" s="78"/>
      <c r="TZF205" s="78"/>
      <c r="TZG205" s="78"/>
      <c r="TZH205" s="78"/>
      <c r="TZI205" s="78"/>
      <c r="TZJ205" s="78"/>
      <c r="TZK205" s="78"/>
      <c r="TZL205" s="78"/>
      <c r="TZM205" s="78"/>
      <c r="TZN205" s="78"/>
      <c r="TZO205" s="78"/>
      <c r="TZP205" s="78"/>
      <c r="TZQ205" s="78"/>
      <c r="TZR205" s="78"/>
      <c r="TZS205" s="78"/>
      <c r="TZT205" s="78"/>
      <c r="TZU205" s="78"/>
      <c r="TZV205" s="78"/>
      <c r="TZW205" s="78"/>
      <c r="TZX205" s="78"/>
      <c r="TZY205" s="78"/>
      <c r="TZZ205" s="78"/>
      <c r="UAA205" s="78"/>
      <c r="UAB205" s="78"/>
      <c r="UAC205" s="78"/>
      <c r="UAD205" s="78"/>
      <c r="UAE205" s="78"/>
      <c r="UAF205" s="78"/>
      <c r="UAG205" s="78"/>
      <c r="UAH205" s="78"/>
      <c r="UAI205" s="78"/>
      <c r="UAJ205" s="78"/>
      <c r="UAK205" s="78"/>
      <c r="UAL205" s="78"/>
      <c r="UAM205" s="78"/>
      <c r="UAN205" s="78"/>
      <c r="UAO205" s="78"/>
      <c r="UAP205" s="78"/>
      <c r="UAQ205" s="78"/>
      <c r="UAR205" s="78"/>
      <c r="UAS205" s="78"/>
      <c r="UAT205" s="78"/>
      <c r="UAU205" s="78"/>
      <c r="UAV205" s="78"/>
      <c r="UAW205" s="78"/>
      <c r="UAX205" s="78"/>
      <c r="UAY205" s="78"/>
      <c r="UAZ205" s="78"/>
      <c r="UBA205" s="78"/>
      <c r="UBB205" s="78"/>
      <c r="UBC205" s="78"/>
      <c r="UBD205" s="78"/>
      <c r="UBE205" s="78"/>
      <c r="UBF205" s="78"/>
      <c r="UBG205" s="78"/>
      <c r="UBH205" s="78"/>
      <c r="UBI205" s="78"/>
      <c r="UBJ205" s="78"/>
      <c r="UBK205" s="78"/>
      <c r="UBL205" s="78"/>
      <c r="UBM205" s="78"/>
      <c r="UBN205" s="78"/>
      <c r="UBO205" s="78"/>
      <c r="UBP205" s="78"/>
      <c r="UBQ205" s="78"/>
      <c r="UBR205" s="78"/>
      <c r="UBS205" s="78"/>
      <c r="UBT205" s="78"/>
      <c r="UBU205" s="78"/>
      <c r="UBV205" s="78"/>
      <c r="UBW205" s="78"/>
      <c r="UBX205" s="78"/>
      <c r="UBY205" s="78"/>
      <c r="UBZ205" s="78"/>
      <c r="UCA205" s="78"/>
      <c r="UCB205" s="78"/>
      <c r="UCC205" s="78"/>
      <c r="UCD205" s="78"/>
      <c r="UCE205" s="78"/>
      <c r="UCF205" s="78"/>
      <c r="UCG205" s="78"/>
      <c r="UCH205" s="78"/>
      <c r="UCI205" s="78"/>
      <c r="UCJ205" s="78"/>
      <c r="UCK205" s="78"/>
      <c r="UCL205" s="78"/>
      <c r="UCM205" s="78"/>
      <c r="UCN205" s="78"/>
      <c r="UCO205" s="78"/>
      <c r="UCP205" s="78"/>
      <c r="UCQ205" s="78"/>
      <c r="UCR205" s="78"/>
      <c r="UCS205" s="78"/>
      <c r="UCT205" s="78"/>
      <c r="UCU205" s="78"/>
      <c r="UCV205" s="78"/>
      <c r="UCW205" s="78"/>
      <c r="UCX205" s="78"/>
      <c r="UCY205" s="78"/>
      <c r="UCZ205" s="78"/>
      <c r="UDA205" s="78"/>
      <c r="UDB205" s="78"/>
      <c r="UDC205" s="78"/>
      <c r="UDD205" s="78"/>
      <c r="UDE205" s="78"/>
      <c r="UDF205" s="78"/>
      <c r="UDG205" s="78"/>
      <c r="UDH205" s="78"/>
      <c r="UDI205" s="78"/>
      <c r="UDJ205" s="78"/>
      <c r="UDK205" s="78"/>
      <c r="UDL205" s="78"/>
      <c r="UDM205" s="78"/>
      <c r="UDN205" s="78"/>
      <c r="UDO205" s="78"/>
      <c r="UDP205" s="78"/>
      <c r="UDQ205" s="78"/>
      <c r="UDR205" s="78"/>
      <c r="UDS205" s="78"/>
      <c r="UDT205" s="78"/>
      <c r="UDU205" s="78"/>
      <c r="UDV205" s="78"/>
      <c r="UDW205" s="78"/>
      <c r="UDX205" s="78"/>
      <c r="UDY205" s="78"/>
      <c r="UDZ205" s="78"/>
      <c r="UEA205" s="78"/>
      <c r="UEB205" s="78"/>
      <c r="UEC205" s="78"/>
      <c r="UED205" s="78"/>
      <c r="UEE205" s="78"/>
      <c r="UEF205" s="78"/>
      <c r="UEG205" s="78"/>
      <c r="UEH205" s="78"/>
      <c r="UEI205" s="78"/>
      <c r="UEJ205" s="78"/>
      <c r="UEK205" s="78"/>
      <c r="UEL205" s="78"/>
      <c r="UEM205" s="78"/>
      <c r="UEN205" s="78"/>
      <c r="UEO205" s="78"/>
      <c r="UEP205" s="78"/>
      <c r="UEQ205" s="78"/>
      <c r="UER205" s="78"/>
      <c r="UES205" s="78"/>
      <c r="UET205" s="78"/>
      <c r="UEU205" s="78"/>
      <c r="UEV205" s="78"/>
      <c r="UEW205" s="78"/>
      <c r="UEX205" s="78"/>
      <c r="UEY205" s="78"/>
      <c r="UEZ205" s="78"/>
      <c r="UFA205" s="78"/>
      <c r="UFB205" s="78"/>
      <c r="UFC205" s="78"/>
      <c r="UFD205" s="78"/>
      <c r="UFE205" s="78"/>
      <c r="UFF205" s="78"/>
      <c r="UFG205" s="78"/>
      <c r="UFH205" s="78"/>
      <c r="UFI205" s="78"/>
      <c r="UFJ205" s="78"/>
      <c r="UFK205" s="78"/>
      <c r="UFL205" s="78"/>
      <c r="UFM205" s="78"/>
      <c r="UFN205" s="78"/>
      <c r="UFO205" s="78"/>
      <c r="UFP205" s="78"/>
      <c r="UFQ205" s="78"/>
      <c r="UFR205" s="78"/>
      <c r="UFS205" s="78"/>
      <c r="UFT205" s="78"/>
      <c r="UFU205" s="78"/>
      <c r="UFV205" s="78"/>
      <c r="UFW205" s="78"/>
      <c r="UFX205" s="78"/>
      <c r="UFY205" s="78"/>
      <c r="UFZ205" s="78"/>
      <c r="UGA205" s="78"/>
      <c r="UGB205" s="78"/>
      <c r="UGC205" s="78"/>
      <c r="UGD205" s="78"/>
      <c r="UGE205" s="78"/>
      <c r="UGF205" s="78"/>
      <c r="UGG205" s="78"/>
      <c r="UGH205" s="78"/>
      <c r="UGI205" s="78"/>
      <c r="UGJ205" s="78"/>
      <c r="UGK205" s="78"/>
      <c r="UGL205" s="78"/>
      <c r="UGM205" s="78"/>
      <c r="UGN205" s="78"/>
      <c r="UGO205" s="78"/>
      <c r="UGP205" s="78"/>
      <c r="UGQ205" s="78"/>
      <c r="UGR205" s="78"/>
      <c r="UGS205" s="78"/>
      <c r="UGT205" s="78"/>
      <c r="UGU205" s="78"/>
      <c r="UGV205" s="78"/>
      <c r="UGW205" s="78"/>
      <c r="UGX205" s="78"/>
      <c r="UGY205" s="78"/>
      <c r="UGZ205" s="78"/>
      <c r="UHA205" s="78"/>
      <c r="UHB205" s="78"/>
      <c r="UHC205" s="78"/>
      <c r="UHD205" s="78"/>
      <c r="UHE205" s="78"/>
      <c r="UHF205" s="78"/>
      <c r="UHG205" s="78"/>
      <c r="UHH205" s="78"/>
      <c r="UHI205" s="78"/>
      <c r="UHJ205" s="78"/>
      <c r="UHK205" s="78"/>
      <c r="UHL205" s="78"/>
      <c r="UHM205" s="78"/>
      <c r="UHN205" s="78"/>
      <c r="UHO205" s="78"/>
      <c r="UHP205" s="78"/>
      <c r="UHQ205" s="78"/>
      <c r="UHR205" s="78"/>
      <c r="UHS205" s="78"/>
      <c r="UHT205" s="78"/>
      <c r="UHU205" s="78"/>
      <c r="UHV205" s="78"/>
      <c r="UHW205" s="78"/>
      <c r="UHX205" s="78"/>
      <c r="UHY205" s="78"/>
      <c r="UHZ205" s="78"/>
      <c r="UIA205" s="78"/>
      <c r="UIB205" s="78"/>
      <c r="UIC205" s="78"/>
      <c r="UID205" s="78"/>
      <c r="UIE205" s="78"/>
      <c r="UIF205" s="78"/>
      <c r="UIG205" s="78"/>
      <c r="UIH205" s="78"/>
      <c r="UII205" s="78"/>
      <c r="UIJ205" s="78"/>
      <c r="UIK205" s="78"/>
      <c r="UIL205" s="78"/>
      <c r="UIM205" s="78"/>
      <c r="UIN205" s="78"/>
      <c r="UIO205" s="78"/>
      <c r="UIP205" s="78"/>
      <c r="UIQ205" s="78"/>
      <c r="UIR205" s="78"/>
      <c r="UIS205" s="78"/>
      <c r="UIT205" s="78"/>
      <c r="UIU205" s="78"/>
      <c r="UIV205" s="78"/>
      <c r="UIW205" s="78"/>
      <c r="UIX205" s="78"/>
      <c r="UIY205" s="78"/>
      <c r="UIZ205" s="78"/>
      <c r="UJA205" s="78"/>
      <c r="UJB205" s="78"/>
      <c r="UJC205" s="78"/>
      <c r="UJD205" s="78"/>
      <c r="UJE205" s="78"/>
      <c r="UJF205" s="78"/>
      <c r="UJG205" s="78"/>
      <c r="UJH205" s="78"/>
      <c r="UJI205" s="78"/>
      <c r="UJJ205" s="78"/>
      <c r="UJK205" s="78"/>
      <c r="UJL205" s="78"/>
      <c r="UJM205" s="78"/>
      <c r="UJN205" s="78"/>
      <c r="UJO205" s="78"/>
      <c r="UJP205" s="78"/>
      <c r="UJQ205" s="78"/>
      <c r="UJR205" s="78"/>
      <c r="UJS205" s="78"/>
      <c r="UJT205" s="78"/>
      <c r="UJU205" s="78"/>
      <c r="UJV205" s="78"/>
      <c r="UJW205" s="78"/>
      <c r="UJX205" s="78"/>
      <c r="UJY205" s="78"/>
      <c r="UJZ205" s="78"/>
      <c r="UKA205" s="78"/>
      <c r="UKB205" s="78"/>
      <c r="UKC205" s="78"/>
      <c r="UKD205" s="78"/>
      <c r="UKE205" s="78"/>
      <c r="UKF205" s="78"/>
      <c r="UKG205" s="78"/>
      <c r="UKH205" s="78"/>
      <c r="UKI205" s="78"/>
      <c r="UKJ205" s="78"/>
      <c r="UKK205" s="78"/>
      <c r="UKL205" s="78"/>
      <c r="UKM205" s="78"/>
      <c r="UKN205" s="78"/>
      <c r="UKO205" s="78"/>
      <c r="UKP205" s="78"/>
      <c r="UKQ205" s="78"/>
      <c r="UKR205" s="78"/>
      <c r="UKS205" s="78"/>
      <c r="UKT205" s="78"/>
      <c r="UKU205" s="78"/>
      <c r="UKV205" s="78"/>
      <c r="UKW205" s="78"/>
      <c r="UKX205" s="78"/>
      <c r="UKY205" s="78"/>
      <c r="UKZ205" s="78"/>
      <c r="ULA205" s="78"/>
      <c r="ULB205" s="78"/>
      <c r="ULC205" s="78"/>
      <c r="ULD205" s="78"/>
      <c r="ULE205" s="78"/>
      <c r="ULF205" s="78"/>
      <c r="ULG205" s="78"/>
      <c r="ULH205" s="78"/>
      <c r="ULI205" s="78"/>
      <c r="ULJ205" s="78"/>
      <c r="ULK205" s="78"/>
      <c r="ULL205" s="78"/>
      <c r="ULM205" s="78"/>
      <c r="ULN205" s="78"/>
      <c r="ULO205" s="78"/>
      <c r="ULP205" s="78"/>
      <c r="ULQ205" s="78"/>
      <c r="ULR205" s="78"/>
      <c r="ULS205" s="78"/>
      <c r="ULT205" s="78"/>
      <c r="ULU205" s="78"/>
      <c r="ULV205" s="78"/>
      <c r="ULW205" s="78"/>
      <c r="ULX205" s="78"/>
      <c r="ULY205" s="78"/>
      <c r="ULZ205" s="78"/>
      <c r="UMA205" s="78"/>
      <c r="UMB205" s="78"/>
      <c r="UMC205" s="78"/>
      <c r="UMD205" s="78"/>
      <c r="UME205" s="78"/>
      <c r="UMF205" s="78"/>
      <c r="UMG205" s="78"/>
      <c r="UMH205" s="78"/>
      <c r="UMI205" s="78"/>
      <c r="UMJ205" s="78"/>
      <c r="UMK205" s="78"/>
      <c r="UML205" s="78"/>
      <c r="UMM205" s="78"/>
      <c r="UMN205" s="78"/>
      <c r="UMO205" s="78"/>
      <c r="UMP205" s="78"/>
      <c r="UMQ205" s="78"/>
      <c r="UMR205" s="78"/>
      <c r="UMS205" s="78"/>
      <c r="UMT205" s="78"/>
      <c r="UMU205" s="78"/>
      <c r="UMV205" s="78"/>
      <c r="UMW205" s="78"/>
      <c r="UMX205" s="78"/>
      <c r="UMY205" s="78"/>
      <c r="UMZ205" s="78"/>
      <c r="UNA205" s="78"/>
      <c r="UNB205" s="78"/>
      <c r="UNC205" s="78"/>
      <c r="UND205" s="78"/>
      <c r="UNE205" s="78"/>
      <c r="UNF205" s="78"/>
      <c r="UNG205" s="78"/>
      <c r="UNH205" s="78"/>
      <c r="UNI205" s="78"/>
      <c r="UNJ205" s="78"/>
      <c r="UNK205" s="78"/>
      <c r="UNL205" s="78"/>
      <c r="UNM205" s="78"/>
      <c r="UNN205" s="78"/>
      <c r="UNO205" s="78"/>
      <c r="UNP205" s="78"/>
      <c r="UNQ205" s="78"/>
      <c r="UNR205" s="78"/>
      <c r="UNS205" s="78"/>
      <c r="UNT205" s="78"/>
      <c r="UNU205" s="78"/>
      <c r="UNV205" s="78"/>
      <c r="UNW205" s="78"/>
      <c r="UNX205" s="78"/>
      <c r="UNY205" s="78"/>
      <c r="UNZ205" s="78"/>
      <c r="UOA205" s="78"/>
      <c r="UOB205" s="78"/>
      <c r="UOC205" s="78"/>
      <c r="UOD205" s="78"/>
      <c r="UOE205" s="78"/>
      <c r="UOF205" s="78"/>
      <c r="UOG205" s="78"/>
      <c r="UOH205" s="78"/>
      <c r="UOI205" s="78"/>
      <c r="UOJ205" s="78"/>
      <c r="UOK205" s="78"/>
      <c r="UOL205" s="78"/>
      <c r="UOM205" s="78"/>
      <c r="UON205" s="78"/>
      <c r="UOO205" s="78"/>
      <c r="UOP205" s="78"/>
      <c r="UOQ205" s="78"/>
      <c r="UOR205" s="78"/>
      <c r="UOS205" s="78"/>
      <c r="UOT205" s="78"/>
      <c r="UOU205" s="78"/>
      <c r="UOV205" s="78"/>
      <c r="UOW205" s="78"/>
      <c r="UOX205" s="78"/>
      <c r="UOY205" s="78"/>
      <c r="UOZ205" s="78"/>
      <c r="UPA205" s="78"/>
      <c r="UPB205" s="78"/>
      <c r="UPC205" s="78"/>
      <c r="UPD205" s="78"/>
      <c r="UPE205" s="78"/>
      <c r="UPF205" s="78"/>
      <c r="UPG205" s="78"/>
      <c r="UPH205" s="78"/>
      <c r="UPI205" s="78"/>
      <c r="UPJ205" s="78"/>
      <c r="UPK205" s="78"/>
      <c r="UPL205" s="78"/>
      <c r="UPM205" s="78"/>
      <c r="UPN205" s="78"/>
      <c r="UPO205" s="78"/>
      <c r="UPP205" s="78"/>
      <c r="UPQ205" s="78"/>
      <c r="UPR205" s="78"/>
      <c r="UPS205" s="78"/>
      <c r="UPT205" s="78"/>
      <c r="UPU205" s="78"/>
      <c r="UPV205" s="78"/>
      <c r="UPW205" s="78"/>
      <c r="UPX205" s="78"/>
      <c r="UPY205" s="78"/>
      <c r="UPZ205" s="78"/>
      <c r="UQA205" s="78"/>
      <c r="UQB205" s="78"/>
      <c r="UQC205" s="78"/>
      <c r="UQD205" s="78"/>
      <c r="UQE205" s="78"/>
      <c r="UQF205" s="78"/>
      <c r="UQG205" s="78"/>
      <c r="UQH205" s="78"/>
      <c r="UQI205" s="78"/>
      <c r="UQJ205" s="78"/>
      <c r="UQK205" s="78"/>
      <c r="UQL205" s="78"/>
      <c r="UQM205" s="78"/>
      <c r="UQN205" s="78"/>
      <c r="UQO205" s="78"/>
      <c r="UQP205" s="78"/>
      <c r="UQQ205" s="78"/>
      <c r="UQR205" s="78"/>
      <c r="UQS205" s="78"/>
      <c r="UQT205" s="78"/>
      <c r="UQU205" s="78"/>
      <c r="UQV205" s="78"/>
      <c r="UQW205" s="78"/>
      <c r="UQX205" s="78"/>
      <c r="UQY205" s="78"/>
      <c r="UQZ205" s="78"/>
      <c r="URA205" s="78"/>
      <c r="URB205" s="78"/>
      <c r="URC205" s="78"/>
      <c r="URD205" s="78"/>
      <c r="URE205" s="78"/>
      <c r="URF205" s="78"/>
      <c r="URG205" s="78"/>
      <c r="URH205" s="78"/>
      <c r="URI205" s="78"/>
      <c r="URJ205" s="78"/>
      <c r="URK205" s="78"/>
      <c r="URL205" s="78"/>
      <c r="URM205" s="78"/>
      <c r="URN205" s="78"/>
      <c r="URO205" s="78"/>
      <c r="URP205" s="78"/>
      <c r="URQ205" s="78"/>
      <c r="URR205" s="78"/>
      <c r="URS205" s="78"/>
      <c r="URT205" s="78"/>
      <c r="URU205" s="78"/>
      <c r="URV205" s="78"/>
      <c r="URW205" s="78"/>
      <c r="URX205" s="78"/>
      <c r="URY205" s="78"/>
      <c r="URZ205" s="78"/>
      <c r="USA205" s="78"/>
      <c r="USB205" s="78"/>
      <c r="USC205" s="78"/>
      <c r="USD205" s="78"/>
      <c r="USE205" s="78"/>
      <c r="USF205" s="78"/>
      <c r="USG205" s="78"/>
      <c r="USH205" s="78"/>
      <c r="USI205" s="78"/>
      <c r="USJ205" s="78"/>
      <c r="USK205" s="78"/>
      <c r="USL205" s="78"/>
      <c r="USM205" s="78"/>
      <c r="USN205" s="78"/>
      <c r="USO205" s="78"/>
      <c r="USP205" s="78"/>
      <c r="USQ205" s="78"/>
      <c r="USR205" s="78"/>
      <c r="USS205" s="78"/>
      <c r="UST205" s="78"/>
      <c r="USU205" s="78"/>
      <c r="USV205" s="78"/>
      <c r="USW205" s="78"/>
      <c r="USX205" s="78"/>
      <c r="USY205" s="78"/>
      <c r="USZ205" s="78"/>
      <c r="UTA205" s="78"/>
      <c r="UTB205" s="78"/>
      <c r="UTC205" s="78"/>
      <c r="UTD205" s="78"/>
      <c r="UTE205" s="78"/>
      <c r="UTF205" s="78"/>
      <c r="UTG205" s="78"/>
      <c r="UTH205" s="78"/>
      <c r="UTI205" s="78"/>
      <c r="UTJ205" s="78"/>
      <c r="UTK205" s="78"/>
      <c r="UTL205" s="78"/>
      <c r="UTM205" s="78"/>
      <c r="UTN205" s="78"/>
      <c r="UTO205" s="78"/>
      <c r="UTP205" s="78"/>
      <c r="UTQ205" s="78"/>
      <c r="UTR205" s="78"/>
      <c r="UTS205" s="78"/>
      <c r="UTT205" s="78"/>
      <c r="UTU205" s="78"/>
      <c r="UTV205" s="78"/>
      <c r="UTW205" s="78"/>
      <c r="UTX205" s="78"/>
      <c r="UTY205" s="78"/>
      <c r="UTZ205" s="78"/>
      <c r="UUA205" s="78"/>
      <c r="UUB205" s="78"/>
      <c r="UUC205" s="78"/>
      <c r="UUD205" s="78"/>
      <c r="UUE205" s="78"/>
      <c r="UUF205" s="78"/>
      <c r="UUG205" s="78"/>
      <c r="UUH205" s="78"/>
      <c r="UUI205" s="78"/>
      <c r="UUJ205" s="78"/>
      <c r="UUK205" s="78"/>
      <c r="UUL205" s="78"/>
      <c r="UUM205" s="78"/>
      <c r="UUN205" s="78"/>
      <c r="UUO205" s="78"/>
      <c r="UUP205" s="78"/>
      <c r="UUQ205" s="78"/>
      <c r="UUR205" s="78"/>
      <c r="UUS205" s="78"/>
      <c r="UUT205" s="78"/>
      <c r="UUU205" s="78"/>
      <c r="UUV205" s="78"/>
      <c r="UUW205" s="78"/>
      <c r="UUX205" s="78"/>
      <c r="UUY205" s="78"/>
      <c r="UUZ205" s="78"/>
      <c r="UVA205" s="78"/>
      <c r="UVB205" s="78"/>
      <c r="UVC205" s="78"/>
      <c r="UVD205" s="78"/>
      <c r="UVE205" s="78"/>
      <c r="UVF205" s="78"/>
      <c r="UVG205" s="78"/>
      <c r="UVH205" s="78"/>
      <c r="UVI205" s="78"/>
      <c r="UVJ205" s="78"/>
      <c r="UVK205" s="78"/>
      <c r="UVL205" s="78"/>
      <c r="UVM205" s="78"/>
      <c r="UVN205" s="78"/>
      <c r="UVO205" s="78"/>
      <c r="UVP205" s="78"/>
      <c r="UVQ205" s="78"/>
      <c r="UVR205" s="78"/>
      <c r="UVS205" s="78"/>
      <c r="UVT205" s="78"/>
      <c r="UVU205" s="78"/>
      <c r="UVV205" s="78"/>
      <c r="UVW205" s="78"/>
      <c r="UVX205" s="78"/>
      <c r="UVY205" s="78"/>
      <c r="UVZ205" s="78"/>
      <c r="UWA205" s="78"/>
      <c r="UWB205" s="78"/>
      <c r="UWC205" s="78"/>
      <c r="UWD205" s="78"/>
      <c r="UWE205" s="78"/>
      <c r="UWF205" s="78"/>
      <c r="UWG205" s="78"/>
      <c r="UWH205" s="78"/>
      <c r="UWI205" s="78"/>
      <c r="UWJ205" s="78"/>
      <c r="UWK205" s="78"/>
      <c r="UWL205" s="78"/>
      <c r="UWM205" s="78"/>
      <c r="UWN205" s="78"/>
      <c r="UWO205" s="78"/>
      <c r="UWP205" s="78"/>
      <c r="UWQ205" s="78"/>
      <c r="UWR205" s="78"/>
      <c r="UWS205" s="78"/>
      <c r="UWT205" s="78"/>
      <c r="UWU205" s="78"/>
      <c r="UWV205" s="78"/>
      <c r="UWW205" s="78"/>
      <c r="UWX205" s="78"/>
      <c r="UWY205" s="78"/>
      <c r="UWZ205" s="78"/>
      <c r="UXA205" s="78"/>
      <c r="UXB205" s="78"/>
      <c r="UXC205" s="78"/>
      <c r="UXD205" s="78"/>
      <c r="UXE205" s="78"/>
      <c r="UXF205" s="78"/>
      <c r="UXG205" s="78"/>
      <c r="UXH205" s="78"/>
      <c r="UXI205" s="78"/>
      <c r="UXJ205" s="78"/>
      <c r="UXK205" s="78"/>
      <c r="UXL205" s="78"/>
      <c r="UXM205" s="78"/>
      <c r="UXN205" s="78"/>
      <c r="UXO205" s="78"/>
      <c r="UXP205" s="78"/>
      <c r="UXQ205" s="78"/>
      <c r="UXR205" s="78"/>
      <c r="UXS205" s="78"/>
      <c r="UXT205" s="78"/>
      <c r="UXU205" s="78"/>
      <c r="UXV205" s="78"/>
      <c r="UXW205" s="78"/>
      <c r="UXX205" s="78"/>
      <c r="UXY205" s="78"/>
      <c r="UXZ205" s="78"/>
      <c r="UYA205" s="78"/>
      <c r="UYB205" s="78"/>
      <c r="UYC205" s="78"/>
      <c r="UYD205" s="78"/>
      <c r="UYE205" s="78"/>
      <c r="UYF205" s="78"/>
      <c r="UYG205" s="78"/>
      <c r="UYH205" s="78"/>
      <c r="UYI205" s="78"/>
      <c r="UYJ205" s="78"/>
      <c r="UYK205" s="78"/>
      <c r="UYL205" s="78"/>
      <c r="UYM205" s="78"/>
      <c r="UYN205" s="78"/>
      <c r="UYO205" s="78"/>
      <c r="UYP205" s="78"/>
      <c r="UYQ205" s="78"/>
      <c r="UYR205" s="78"/>
      <c r="UYS205" s="78"/>
      <c r="UYT205" s="78"/>
      <c r="UYU205" s="78"/>
      <c r="UYV205" s="78"/>
      <c r="UYW205" s="78"/>
      <c r="UYX205" s="78"/>
      <c r="UYY205" s="78"/>
      <c r="UYZ205" s="78"/>
      <c r="UZA205" s="78"/>
      <c r="UZB205" s="78"/>
      <c r="UZC205" s="78"/>
      <c r="UZD205" s="78"/>
      <c r="UZE205" s="78"/>
      <c r="UZF205" s="78"/>
      <c r="UZG205" s="78"/>
      <c r="UZH205" s="78"/>
      <c r="UZI205" s="78"/>
      <c r="UZJ205" s="78"/>
      <c r="UZK205" s="78"/>
      <c r="UZL205" s="78"/>
      <c r="UZM205" s="78"/>
      <c r="UZN205" s="78"/>
      <c r="UZO205" s="78"/>
      <c r="UZP205" s="78"/>
      <c r="UZQ205" s="78"/>
      <c r="UZR205" s="78"/>
      <c r="UZS205" s="78"/>
      <c r="UZT205" s="78"/>
      <c r="UZU205" s="78"/>
      <c r="UZV205" s="78"/>
      <c r="UZW205" s="78"/>
      <c r="UZX205" s="78"/>
      <c r="UZY205" s="78"/>
      <c r="UZZ205" s="78"/>
      <c r="VAA205" s="78"/>
      <c r="VAB205" s="78"/>
      <c r="VAC205" s="78"/>
      <c r="VAD205" s="78"/>
      <c r="VAE205" s="78"/>
      <c r="VAF205" s="78"/>
      <c r="VAG205" s="78"/>
      <c r="VAH205" s="78"/>
      <c r="VAI205" s="78"/>
      <c r="VAJ205" s="78"/>
      <c r="VAK205" s="78"/>
      <c r="VAL205" s="78"/>
      <c r="VAM205" s="78"/>
      <c r="VAN205" s="78"/>
      <c r="VAO205" s="78"/>
      <c r="VAP205" s="78"/>
      <c r="VAQ205" s="78"/>
      <c r="VAR205" s="78"/>
      <c r="VAS205" s="78"/>
      <c r="VAT205" s="78"/>
      <c r="VAU205" s="78"/>
      <c r="VAV205" s="78"/>
      <c r="VAW205" s="78"/>
      <c r="VAX205" s="78"/>
      <c r="VAY205" s="78"/>
      <c r="VAZ205" s="78"/>
      <c r="VBA205" s="78"/>
      <c r="VBB205" s="78"/>
      <c r="VBC205" s="78"/>
      <c r="VBD205" s="78"/>
      <c r="VBE205" s="78"/>
      <c r="VBF205" s="78"/>
      <c r="VBG205" s="78"/>
      <c r="VBH205" s="78"/>
      <c r="VBI205" s="78"/>
      <c r="VBJ205" s="78"/>
      <c r="VBK205" s="78"/>
      <c r="VBL205" s="78"/>
      <c r="VBM205" s="78"/>
      <c r="VBN205" s="78"/>
      <c r="VBO205" s="78"/>
      <c r="VBP205" s="78"/>
      <c r="VBQ205" s="78"/>
      <c r="VBR205" s="78"/>
      <c r="VBS205" s="78"/>
      <c r="VBT205" s="78"/>
      <c r="VBU205" s="78"/>
      <c r="VBV205" s="78"/>
      <c r="VBW205" s="78"/>
      <c r="VBX205" s="78"/>
      <c r="VBY205" s="78"/>
      <c r="VBZ205" s="78"/>
      <c r="VCA205" s="78"/>
      <c r="VCB205" s="78"/>
      <c r="VCC205" s="78"/>
      <c r="VCD205" s="78"/>
      <c r="VCE205" s="78"/>
      <c r="VCF205" s="78"/>
      <c r="VCG205" s="78"/>
      <c r="VCH205" s="78"/>
      <c r="VCI205" s="78"/>
      <c r="VCJ205" s="78"/>
      <c r="VCK205" s="78"/>
      <c r="VCL205" s="78"/>
      <c r="VCM205" s="78"/>
      <c r="VCN205" s="78"/>
      <c r="VCO205" s="78"/>
      <c r="VCP205" s="78"/>
      <c r="VCQ205" s="78"/>
      <c r="VCR205" s="78"/>
      <c r="VCS205" s="78"/>
      <c r="VCT205" s="78"/>
      <c r="VCU205" s="78"/>
      <c r="VCV205" s="78"/>
      <c r="VCW205" s="78"/>
      <c r="VCX205" s="78"/>
      <c r="VCY205" s="78"/>
      <c r="VCZ205" s="78"/>
      <c r="VDA205" s="78"/>
      <c r="VDB205" s="78"/>
      <c r="VDC205" s="78"/>
      <c r="VDD205" s="78"/>
      <c r="VDE205" s="78"/>
      <c r="VDF205" s="78"/>
      <c r="VDG205" s="78"/>
      <c r="VDH205" s="78"/>
      <c r="VDI205" s="78"/>
      <c r="VDJ205" s="78"/>
      <c r="VDK205" s="78"/>
      <c r="VDL205" s="78"/>
      <c r="VDM205" s="78"/>
      <c r="VDN205" s="78"/>
      <c r="VDO205" s="78"/>
      <c r="VDP205" s="78"/>
      <c r="VDQ205" s="78"/>
      <c r="VDR205" s="78"/>
      <c r="VDS205" s="78"/>
      <c r="VDT205" s="78"/>
      <c r="VDU205" s="78"/>
      <c r="VDV205" s="78"/>
      <c r="VDW205" s="78"/>
      <c r="VDX205" s="78"/>
      <c r="VDY205" s="78"/>
      <c r="VDZ205" s="78"/>
      <c r="VEA205" s="78"/>
      <c r="VEB205" s="78"/>
      <c r="VEC205" s="78"/>
      <c r="VED205" s="78"/>
      <c r="VEE205" s="78"/>
      <c r="VEF205" s="78"/>
      <c r="VEG205" s="78"/>
      <c r="VEH205" s="78"/>
      <c r="VEI205" s="78"/>
      <c r="VEJ205" s="78"/>
      <c r="VEK205" s="78"/>
      <c r="VEL205" s="78"/>
      <c r="VEM205" s="78"/>
      <c r="VEN205" s="78"/>
      <c r="VEO205" s="78"/>
      <c r="VEP205" s="78"/>
      <c r="VEQ205" s="78"/>
      <c r="VER205" s="78"/>
      <c r="VES205" s="78"/>
      <c r="VET205" s="78"/>
      <c r="VEU205" s="78"/>
      <c r="VEV205" s="78"/>
      <c r="VEW205" s="78"/>
      <c r="VEX205" s="78"/>
      <c r="VEY205" s="78"/>
      <c r="VEZ205" s="78"/>
      <c r="VFA205" s="78"/>
      <c r="VFB205" s="78"/>
      <c r="VFC205" s="78"/>
      <c r="VFD205" s="78"/>
      <c r="VFE205" s="78"/>
      <c r="VFF205" s="78"/>
      <c r="VFG205" s="78"/>
      <c r="VFH205" s="78"/>
      <c r="VFI205" s="78"/>
      <c r="VFJ205" s="78"/>
      <c r="VFK205" s="78"/>
      <c r="VFL205" s="78"/>
      <c r="VFM205" s="78"/>
      <c r="VFN205" s="78"/>
      <c r="VFO205" s="78"/>
      <c r="VFP205" s="78"/>
      <c r="VFQ205" s="78"/>
      <c r="VFR205" s="78"/>
      <c r="VFS205" s="78"/>
      <c r="VFT205" s="78"/>
      <c r="VFU205" s="78"/>
      <c r="VFV205" s="78"/>
      <c r="VFW205" s="78"/>
      <c r="VFX205" s="78"/>
      <c r="VFY205" s="78"/>
      <c r="VFZ205" s="78"/>
      <c r="VGA205" s="78"/>
      <c r="VGB205" s="78"/>
      <c r="VGC205" s="78"/>
      <c r="VGD205" s="78"/>
      <c r="VGE205" s="78"/>
      <c r="VGF205" s="78"/>
      <c r="VGG205" s="78"/>
      <c r="VGH205" s="78"/>
      <c r="VGI205" s="78"/>
      <c r="VGJ205" s="78"/>
      <c r="VGK205" s="78"/>
      <c r="VGL205" s="78"/>
      <c r="VGM205" s="78"/>
      <c r="VGN205" s="78"/>
      <c r="VGO205" s="78"/>
      <c r="VGP205" s="78"/>
      <c r="VGQ205" s="78"/>
      <c r="VGR205" s="78"/>
      <c r="VGS205" s="78"/>
      <c r="VGT205" s="78"/>
      <c r="VGU205" s="78"/>
      <c r="VGV205" s="78"/>
      <c r="VGW205" s="78"/>
      <c r="VGX205" s="78"/>
      <c r="VGY205" s="78"/>
      <c r="VGZ205" s="78"/>
      <c r="VHA205" s="78"/>
      <c r="VHB205" s="78"/>
      <c r="VHC205" s="78"/>
      <c r="VHD205" s="78"/>
      <c r="VHE205" s="78"/>
      <c r="VHF205" s="78"/>
      <c r="VHG205" s="78"/>
      <c r="VHH205" s="78"/>
      <c r="VHI205" s="78"/>
      <c r="VHJ205" s="78"/>
      <c r="VHK205" s="78"/>
      <c r="VHL205" s="78"/>
      <c r="VHM205" s="78"/>
      <c r="VHN205" s="78"/>
      <c r="VHO205" s="78"/>
      <c r="VHP205" s="78"/>
      <c r="VHQ205" s="78"/>
      <c r="VHR205" s="78"/>
      <c r="VHS205" s="78"/>
      <c r="VHT205" s="78"/>
      <c r="VHU205" s="78"/>
      <c r="VHV205" s="78"/>
      <c r="VHW205" s="78"/>
      <c r="VHX205" s="78"/>
      <c r="VHY205" s="78"/>
      <c r="VHZ205" s="78"/>
      <c r="VIA205" s="78"/>
      <c r="VIB205" s="78"/>
      <c r="VIC205" s="78"/>
      <c r="VID205" s="78"/>
      <c r="VIE205" s="78"/>
      <c r="VIF205" s="78"/>
      <c r="VIG205" s="78"/>
      <c r="VIH205" s="78"/>
      <c r="VII205" s="78"/>
      <c r="VIJ205" s="78"/>
      <c r="VIK205" s="78"/>
      <c r="VIL205" s="78"/>
      <c r="VIM205" s="78"/>
      <c r="VIN205" s="78"/>
      <c r="VIO205" s="78"/>
      <c r="VIP205" s="78"/>
      <c r="VIQ205" s="78"/>
      <c r="VIR205" s="78"/>
      <c r="VIS205" s="78"/>
      <c r="VIT205" s="78"/>
      <c r="VIU205" s="78"/>
      <c r="VIV205" s="78"/>
      <c r="VIW205" s="78"/>
      <c r="VIX205" s="78"/>
      <c r="VIY205" s="78"/>
      <c r="VIZ205" s="78"/>
      <c r="VJA205" s="78"/>
      <c r="VJB205" s="78"/>
      <c r="VJC205" s="78"/>
      <c r="VJD205" s="78"/>
      <c r="VJE205" s="78"/>
      <c r="VJF205" s="78"/>
      <c r="VJG205" s="78"/>
      <c r="VJH205" s="78"/>
      <c r="VJI205" s="78"/>
      <c r="VJJ205" s="78"/>
      <c r="VJK205" s="78"/>
      <c r="VJL205" s="78"/>
      <c r="VJM205" s="78"/>
      <c r="VJN205" s="78"/>
      <c r="VJO205" s="78"/>
      <c r="VJP205" s="78"/>
      <c r="VJQ205" s="78"/>
      <c r="VJR205" s="78"/>
      <c r="VJS205" s="78"/>
      <c r="VJT205" s="78"/>
      <c r="VJU205" s="78"/>
      <c r="VJV205" s="78"/>
      <c r="VJW205" s="78"/>
      <c r="VJX205" s="78"/>
      <c r="VJY205" s="78"/>
      <c r="VJZ205" s="78"/>
      <c r="VKA205" s="78"/>
      <c r="VKB205" s="78"/>
      <c r="VKC205" s="78"/>
      <c r="VKD205" s="78"/>
      <c r="VKE205" s="78"/>
      <c r="VKF205" s="78"/>
      <c r="VKG205" s="78"/>
      <c r="VKH205" s="78"/>
      <c r="VKI205" s="78"/>
      <c r="VKJ205" s="78"/>
      <c r="VKK205" s="78"/>
      <c r="VKL205" s="78"/>
      <c r="VKM205" s="78"/>
      <c r="VKN205" s="78"/>
      <c r="VKO205" s="78"/>
      <c r="VKP205" s="78"/>
      <c r="VKQ205" s="78"/>
      <c r="VKR205" s="78"/>
      <c r="VKS205" s="78"/>
      <c r="VKT205" s="78"/>
      <c r="VKU205" s="78"/>
      <c r="VKV205" s="78"/>
      <c r="VKW205" s="78"/>
      <c r="VKX205" s="78"/>
      <c r="VKY205" s="78"/>
      <c r="VKZ205" s="78"/>
      <c r="VLA205" s="78"/>
      <c r="VLB205" s="78"/>
      <c r="VLC205" s="78"/>
      <c r="VLD205" s="78"/>
      <c r="VLE205" s="78"/>
      <c r="VLF205" s="78"/>
      <c r="VLG205" s="78"/>
      <c r="VLH205" s="78"/>
      <c r="VLI205" s="78"/>
      <c r="VLJ205" s="78"/>
      <c r="VLK205" s="78"/>
      <c r="VLL205" s="78"/>
      <c r="VLM205" s="78"/>
      <c r="VLN205" s="78"/>
      <c r="VLO205" s="78"/>
      <c r="VLP205" s="78"/>
      <c r="VLQ205" s="78"/>
      <c r="VLR205" s="78"/>
      <c r="VLS205" s="78"/>
      <c r="VLT205" s="78"/>
      <c r="VLU205" s="78"/>
      <c r="VLV205" s="78"/>
      <c r="VLW205" s="78"/>
      <c r="VLX205" s="78"/>
      <c r="VLY205" s="78"/>
      <c r="VLZ205" s="78"/>
      <c r="VMA205" s="78"/>
      <c r="VMB205" s="78"/>
      <c r="VMC205" s="78"/>
      <c r="VMD205" s="78"/>
      <c r="VME205" s="78"/>
      <c r="VMF205" s="78"/>
      <c r="VMG205" s="78"/>
      <c r="VMH205" s="78"/>
      <c r="VMI205" s="78"/>
      <c r="VMJ205" s="78"/>
      <c r="VMK205" s="78"/>
      <c r="VML205" s="78"/>
      <c r="VMM205" s="78"/>
      <c r="VMN205" s="78"/>
      <c r="VMO205" s="78"/>
      <c r="VMP205" s="78"/>
      <c r="VMQ205" s="78"/>
      <c r="VMR205" s="78"/>
      <c r="VMS205" s="78"/>
      <c r="VMT205" s="78"/>
      <c r="VMU205" s="78"/>
      <c r="VMV205" s="78"/>
      <c r="VMW205" s="78"/>
      <c r="VMX205" s="78"/>
      <c r="VMY205" s="78"/>
      <c r="VMZ205" s="78"/>
      <c r="VNA205" s="78"/>
      <c r="VNB205" s="78"/>
      <c r="VNC205" s="78"/>
      <c r="VND205" s="78"/>
      <c r="VNE205" s="78"/>
      <c r="VNF205" s="78"/>
      <c r="VNG205" s="78"/>
      <c r="VNH205" s="78"/>
      <c r="VNI205" s="78"/>
      <c r="VNJ205" s="78"/>
      <c r="VNK205" s="78"/>
      <c r="VNL205" s="78"/>
      <c r="VNM205" s="78"/>
      <c r="VNN205" s="78"/>
      <c r="VNO205" s="78"/>
      <c r="VNP205" s="78"/>
      <c r="VNQ205" s="78"/>
      <c r="VNR205" s="78"/>
      <c r="VNS205" s="78"/>
      <c r="VNT205" s="78"/>
      <c r="VNU205" s="78"/>
      <c r="VNV205" s="78"/>
      <c r="VNW205" s="78"/>
      <c r="VNX205" s="78"/>
      <c r="VNY205" s="78"/>
      <c r="VNZ205" s="78"/>
      <c r="VOA205" s="78"/>
      <c r="VOB205" s="78"/>
      <c r="VOC205" s="78"/>
      <c r="VOD205" s="78"/>
      <c r="VOE205" s="78"/>
      <c r="VOF205" s="78"/>
      <c r="VOG205" s="78"/>
      <c r="VOH205" s="78"/>
      <c r="VOI205" s="78"/>
      <c r="VOJ205" s="78"/>
      <c r="VOK205" s="78"/>
      <c r="VOL205" s="78"/>
      <c r="VOM205" s="78"/>
      <c r="VON205" s="78"/>
      <c r="VOO205" s="78"/>
      <c r="VOP205" s="78"/>
      <c r="VOQ205" s="78"/>
      <c r="VOR205" s="78"/>
      <c r="VOS205" s="78"/>
      <c r="VOT205" s="78"/>
      <c r="VOU205" s="78"/>
      <c r="VOV205" s="78"/>
      <c r="VOW205" s="78"/>
      <c r="VOX205" s="78"/>
      <c r="VOY205" s="78"/>
      <c r="VOZ205" s="78"/>
      <c r="VPA205" s="78"/>
      <c r="VPB205" s="78"/>
      <c r="VPC205" s="78"/>
      <c r="VPD205" s="78"/>
      <c r="VPE205" s="78"/>
      <c r="VPF205" s="78"/>
      <c r="VPG205" s="78"/>
      <c r="VPH205" s="78"/>
      <c r="VPI205" s="78"/>
      <c r="VPJ205" s="78"/>
      <c r="VPK205" s="78"/>
      <c r="VPL205" s="78"/>
      <c r="VPM205" s="78"/>
      <c r="VPN205" s="78"/>
      <c r="VPO205" s="78"/>
      <c r="VPP205" s="78"/>
      <c r="VPQ205" s="78"/>
      <c r="VPR205" s="78"/>
      <c r="VPS205" s="78"/>
      <c r="VPT205" s="78"/>
      <c r="VPU205" s="78"/>
      <c r="VPV205" s="78"/>
      <c r="VPW205" s="78"/>
      <c r="VPX205" s="78"/>
      <c r="VPY205" s="78"/>
      <c r="VPZ205" s="78"/>
      <c r="VQA205" s="78"/>
      <c r="VQB205" s="78"/>
      <c r="VQC205" s="78"/>
      <c r="VQD205" s="78"/>
      <c r="VQE205" s="78"/>
      <c r="VQF205" s="78"/>
      <c r="VQG205" s="78"/>
      <c r="VQH205" s="78"/>
      <c r="VQI205" s="78"/>
      <c r="VQJ205" s="78"/>
      <c r="VQK205" s="78"/>
      <c r="VQL205" s="78"/>
      <c r="VQM205" s="78"/>
      <c r="VQN205" s="78"/>
      <c r="VQO205" s="78"/>
      <c r="VQP205" s="78"/>
      <c r="VQQ205" s="78"/>
      <c r="VQR205" s="78"/>
      <c r="VQS205" s="78"/>
      <c r="VQT205" s="78"/>
      <c r="VQU205" s="78"/>
      <c r="VQV205" s="78"/>
      <c r="VQW205" s="78"/>
      <c r="VQX205" s="78"/>
      <c r="VQY205" s="78"/>
      <c r="VQZ205" s="78"/>
      <c r="VRA205" s="78"/>
      <c r="VRB205" s="78"/>
      <c r="VRC205" s="78"/>
      <c r="VRD205" s="78"/>
      <c r="VRE205" s="78"/>
      <c r="VRF205" s="78"/>
      <c r="VRG205" s="78"/>
      <c r="VRH205" s="78"/>
      <c r="VRI205" s="78"/>
      <c r="VRJ205" s="78"/>
      <c r="VRK205" s="78"/>
      <c r="VRL205" s="78"/>
      <c r="VRM205" s="78"/>
      <c r="VRN205" s="78"/>
      <c r="VRO205" s="78"/>
      <c r="VRP205" s="78"/>
      <c r="VRQ205" s="78"/>
      <c r="VRR205" s="78"/>
      <c r="VRS205" s="78"/>
      <c r="VRT205" s="78"/>
      <c r="VRU205" s="78"/>
      <c r="VRV205" s="78"/>
      <c r="VRW205" s="78"/>
      <c r="VRX205" s="78"/>
      <c r="VRY205" s="78"/>
      <c r="VRZ205" s="78"/>
      <c r="VSA205" s="78"/>
      <c r="VSB205" s="78"/>
      <c r="VSC205" s="78"/>
      <c r="VSD205" s="78"/>
      <c r="VSE205" s="78"/>
      <c r="VSF205" s="78"/>
      <c r="VSG205" s="78"/>
      <c r="VSH205" s="78"/>
      <c r="VSI205" s="78"/>
      <c r="VSJ205" s="78"/>
      <c r="VSK205" s="78"/>
      <c r="VSL205" s="78"/>
      <c r="VSM205" s="78"/>
      <c r="VSN205" s="78"/>
      <c r="VSO205" s="78"/>
      <c r="VSP205" s="78"/>
      <c r="VSQ205" s="78"/>
      <c r="VSR205" s="78"/>
      <c r="VSS205" s="78"/>
      <c r="VST205" s="78"/>
      <c r="VSU205" s="78"/>
      <c r="VSV205" s="78"/>
      <c r="VSW205" s="78"/>
      <c r="VSX205" s="78"/>
      <c r="VSY205" s="78"/>
      <c r="VSZ205" s="78"/>
      <c r="VTA205" s="78"/>
      <c r="VTB205" s="78"/>
      <c r="VTC205" s="78"/>
      <c r="VTD205" s="78"/>
      <c r="VTE205" s="78"/>
      <c r="VTF205" s="78"/>
      <c r="VTG205" s="78"/>
      <c r="VTH205" s="78"/>
      <c r="VTI205" s="78"/>
      <c r="VTJ205" s="78"/>
      <c r="VTK205" s="78"/>
      <c r="VTL205" s="78"/>
      <c r="VTM205" s="78"/>
      <c r="VTN205" s="78"/>
      <c r="VTO205" s="78"/>
      <c r="VTP205" s="78"/>
      <c r="VTQ205" s="78"/>
      <c r="VTR205" s="78"/>
      <c r="VTS205" s="78"/>
      <c r="VTT205" s="78"/>
      <c r="VTU205" s="78"/>
      <c r="VTV205" s="78"/>
      <c r="VTW205" s="78"/>
      <c r="VTX205" s="78"/>
      <c r="VTY205" s="78"/>
      <c r="VTZ205" s="78"/>
      <c r="VUA205" s="78"/>
      <c r="VUB205" s="78"/>
      <c r="VUC205" s="78"/>
      <c r="VUD205" s="78"/>
      <c r="VUE205" s="78"/>
      <c r="VUF205" s="78"/>
      <c r="VUG205" s="78"/>
      <c r="VUH205" s="78"/>
      <c r="VUI205" s="78"/>
      <c r="VUJ205" s="78"/>
      <c r="VUK205" s="78"/>
      <c r="VUL205" s="78"/>
      <c r="VUM205" s="78"/>
      <c r="VUN205" s="78"/>
      <c r="VUO205" s="78"/>
      <c r="VUP205" s="78"/>
      <c r="VUQ205" s="78"/>
      <c r="VUR205" s="78"/>
      <c r="VUS205" s="78"/>
      <c r="VUT205" s="78"/>
      <c r="VUU205" s="78"/>
      <c r="VUV205" s="78"/>
      <c r="VUW205" s="78"/>
      <c r="VUX205" s="78"/>
      <c r="VUY205" s="78"/>
      <c r="VUZ205" s="78"/>
      <c r="VVA205" s="78"/>
      <c r="VVB205" s="78"/>
      <c r="VVC205" s="78"/>
      <c r="VVD205" s="78"/>
      <c r="VVE205" s="78"/>
      <c r="VVF205" s="78"/>
      <c r="VVG205" s="78"/>
      <c r="VVH205" s="78"/>
      <c r="VVI205" s="78"/>
      <c r="VVJ205" s="78"/>
      <c r="VVK205" s="78"/>
      <c r="VVL205" s="78"/>
      <c r="VVM205" s="78"/>
      <c r="VVN205" s="78"/>
      <c r="VVO205" s="78"/>
      <c r="VVP205" s="78"/>
      <c r="VVQ205" s="78"/>
      <c r="VVR205" s="78"/>
      <c r="VVS205" s="78"/>
      <c r="VVT205" s="78"/>
      <c r="VVU205" s="78"/>
      <c r="VVV205" s="78"/>
      <c r="VVW205" s="78"/>
      <c r="VVX205" s="78"/>
      <c r="VVY205" s="78"/>
      <c r="VVZ205" s="78"/>
      <c r="VWA205" s="78"/>
      <c r="VWB205" s="78"/>
      <c r="VWC205" s="78"/>
      <c r="VWD205" s="78"/>
      <c r="VWE205" s="78"/>
      <c r="VWF205" s="78"/>
      <c r="VWG205" s="78"/>
      <c r="VWH205" s="78"/>
      <c r="VWI205" s="78"/>
      <c r="VWJ205" s="78"/>
      <c r="VWK205" s="78"/>
      <c r="VWL205" s="78"/>
      <c r="VWM205" s="78"/>
      <c r="VWN205" s="78"/>
      <c r="VWO205" s="78"/>
      <c r="VWP205" s="78"/>
      <c r="VWQ205" s="78"/>
      <c r="VWR205" s="78"/>
      <c r="VWS205" s="78"/>
      <c r="VWT205" s="78"/>
      <c r="VWU205" s="78"/>
      <c r="VWV205" s="78"/>
      <c r="VWW205" s="78"/>
      <c r="VWX205" s="78"/>
      <c r="VWY205" s="78"/>
      <c r="VWZ205" s="78"/>
      <c r="VXA205" s="78"/>
      <c r="VXB205" s="78"/>
      <c r="VXC205" s="78"/>
      <c r="VXD205" s="78"/>
      <c r="VXE205" s="78"/>
      <c r="VXF205" s="78"/>
      <c r="VXG205" s="78"/>
      <c r="VXH205" s="78"/>
      <c r="VXI205" s="78"/>
      <c r="VXJ205" s="78"/>
      <c r="VXK205" s="78"/>
      <c r="VXL205" s="78"/>
      <c r="VXM205" s="78"/>
      <c r="VXN205" s="78"/>
      <c r="VXO205" s="78"/>
      <c r="VXP205" s="78"/>
      <c r="VXQ205" s="78"/>
      <c r="VXR205" s="78"/>
      <c r="VXS205" s="78"/>
      <c r="VXT205" s="78"/>
      <c r="VXU205" s="78"/>
      <c r="VXV205" s="78"/>
      <c r="VXW205" s="78"/>
      <c r="VXX205" s="78"/>
      <c r="VXY205" s="78"/>
      <c r="VXZ205" s="78"/>
      <c r="VYA205" s="78"/>
      <c r="VYB205" s="78"/>
      <c r="VYC205" s="78"/>
      <c r="VYD205" s="78"/>
      <c r="VYE205" s="78"/>
      <c r="VYF205" s="78"/>
      <c r="VYG205" s="78"/>
      <c r="VYH205" s="78"/>
      <c r="VYI205" s="78"/>
      <c r="VYJ205" s="78"/>
      <c r="VYK205" s="78"/>
      <c r="VYL205" s="78"/>
      <c r="VYM205" s="78"/>
      <c r="VYN205" s="78"/>
      <c r="VYO205" s="78"/>
      <c r="VYP205" s="78"/>
      <c r="VYQ205" s="78"/>
      <c r="VYR205" s="78"/>
      <c r="VYS205" s="78"/>
      <c r="VYT205" s="78"/>
      <c r="VYU205" s="78"/>
      <c r="VYV205" s="78"/>
      <c r="VYW205" s="78"/>
      <c r="VYX205" s="78"/>
      <c r="VYY205" s="78"/>
      <c r="VYZ205" s="78"/>
      <c r="VZA205" s="78"/>
      <c r="VZB205" s="78"/>
      <c r="VZC205" s="78"/>
      <c r="VZD205" s="78"/>
      <c r="VZE205" s="78"/>
      <c r="VZF205" s="78"/>
      <c r="VZG205" s="78"/>
      <c r="VZH205" s="78"/>
      <c r="VZI205" s="78"/>
      <c r="VZJ205" s="78"/>
      <c r="VZK205" s="78"/>
      <c r="VZL205" s="78"/>
      <c r="VZM205" s="78"/>
      <c r="VZN205" s="78"/>
      <c r="VZO205" s="78"/>
      <c r="VZP205" s="78"/>
      <c r="VZQ205" s="78"/>
      <c r="VZR205" s="78"/>
      <c r="VZS205" s="78"/>
      <c r="VZT205" s="78"/>
      <c r="VZU205" s="78"/>
      <c r="VZV205" s="78"/>
      <c r="VZW205" s="78"/>
      <c r="VZX205" s="78"/>
      <c r="VZY205" s="78"/>
      <c r="VZZ205" s="78"/>
      <c r="WAA205" s="78"/>
      <c r="WAB205" s="78"/>
      <c r="WAC205" s="78"/>
      <c r="WAD205" s="78"/>
      <c r="WAE205" s="78"/>
      <c r="WAF205" s="78"/>
      <c r="WAG205" s="78"/>
      <c r="WAH205" s="78"/>
      <c r="WAI205" s="78"/>
      <c r="WAJ205" s="78"/>
      <c r="WAK205" s="78"/>
      <c r="WAL205" s="78"/>
      <c r="WAM205" s="78"/>
      <c r="WAN205" s="78"/>
      <c r="WAO205" s="78"/>
      <c r="WAP205" s="78"/>
      <c r="WAQ205" s="78"/>
      <c r="WAR205" s="78"/>
      <c r="WAS205" s="78"/>
      <c r="WAT205" s="78"/>
      <c r="WAU205" s="78"/>
      <c r="WAV205" s="78"/>
      <c r="WAW205" s="78"/>
      <c r="WAX205" s="78"/>
      <c r="WAY205" s="78"/>
      <c r="WAZ205" s="78"/>
      <c r="WBA205" s="78"/>
      <c r="WBB205" s="78"/>
      <c r="WBC205" s="78"/>
      <c r="WBD205" s="78"/>
      <c r="WBE205" s="78"/>
      <c r="WBF205" s="78"/>
      <c r="WBG205" s="78"/>
      <c r="WBH205" s="78"/>
      <c r="WBI205" s="78"/>
      <c r="WBJ205" s="78"/>
      <c r="WBK205" s="78"/>
      <c r="WBL205" s="78"/>
      <c r="WBM205" s="78"/>
      <c r="WBN205" s="78"/>
      <c r="WBO205" s="78"/>
      <c r="WBP205" s="78"/>
      <c r="WBQ205" s="78"/>
      <c r="WBR205" s="78"/>
      <c r="WBS205" s="78"/>
      <c r="WBT205" s="78"/>
      <c r="WBU205" s="78"/>
      <c r="WBV205" s="78"/>
      <c r="WBW205" s="78"/>
      <c r="WBX205" s="78"/>
      <c r="WBY205" s="78"/>
      <c r="WBZ205" s="78"/>
      <c r="WCA205" s="78"/>
      <c r="WCB205" s="78"/>
      <c r="WCC205" s="78"/>
      <c r="WCD205" s="78"/>
      <c r="WCE205" s="78"/>
      <c r="WCF205" s="78"/>
      <c r="WCG205" s="78"/>
      <c r="WCH205" s="78"/>
      <c r="WCI205" s="78"/>
      <c r="WCJ205" s="78"/>
      <c r="WCK205" s="78"/>
      <c r="WCL205" s="78"/>
      <c r="WCM205" s="78"/>
      <c r="WCN205" s="78"/>
      <c r="WCO205" s="78"/>
      <c r="WCP205" s="78"/>
      <c r="WCQ205" s="78"/>
      <c r="WCR205" s="78"/>
      <c r="WCS205" s="78"/>
      <c r="WCT205" s="78"/>
      <c r="WCU205" s="78"/>
      <c r="WCV205" s="78"/>
      <c r="WCW205" s="78"/>
      <c r="WCX205" s="78"/>
      <c r="WCY205" s="78"/>
      <c r="WCZ205" s="78"/>
      <c r="WDA205" s="78"/>
      <c r="WDB205" s="78"/>
      <c r="WDC205" s="78"/>
      <c r="WDD205" s="78"/>
      <c r="WDE205" s="78"/>
      <c r="WDF205" s="78"/>
      <c r="WDG205" s="78"/>
      <c r="WDH205" s="78"/>
      <c r="WDI205" s="78"/>
      <c r="WDJ205" s="78"/>
      <c r="WDK205" s="78"/>
      <c r="WDL205" s="78"/>
      <c r="WDM205" s="78"/>
      <c r="WDN205" s="78"/>
      <c r="WDO205" s="78"/>
      <c r="WDP205" s="78"/>
      <c r="WDQ205" s="78"/>
      <c r="WDR205" s="78"/>
      <c r="WDS205" s="78"/>
      <c r="WDT205" s="78"/>
      <c r="WDU205" s="78"/>
      <c r="WDV205" s="78"/>
      <c r="WDW205" s="78"/>
      <c r="WDX205" s="78"/>
      <c r="WDY205" s="78"/>
      <c r="WDZ205" s="78"/>
      <c r="WEA205" s="78"/>
      <c r="WEB205" s="78"/>
      <c r="WEC205" s="78"/>
      <c r="WED205" s="78"/>
      <c r="WEE205" s="78"/>
      <c r="WEF205" s="78"/>
      <c r="WEG205" s="78"/>
      <c r="WEH205" s="78"/>
      <c r="WEI205" s="78"/>
      <c r="WEJ205" s="78"/>
      <c r="WEK205" s="78"/>
      <c r="WEL205" s="78"/>
      <c r="WEM205" s="78"/>
      <c r="WEN205" s="78"/>
      <c r="WEO205" s="78"/>
      <c r="WEP205" s="78"/>
      <c r="WEQ205" s="78"/>
      <c r="WER205" s="78"/>
      <c r="WES205" s="78"/>
      <c r="WET205" s="78"/>
      <c r="WEU205" s="78"/>
      <c r="WEV205" s="78"/>
      <c r="WEW205" s="78"/>
      <c r="WEX205" s="78"/>
      <c r="WEY205" s="78"/>
      <c r="WEZ205" s="78"/>
      <c r="WFA205" s="78"/>
      <c r="WFB205" s="78"/>
      <c r="WFC205" s="78"/>
      <c r="WFD205" s="78"/>
      <c r="WFE205" s="78"/>
      <c r="WFF205" s="78"/>
      <c r="WFG205" s="78"/>
      <c r="WFH205" s="78"/>
      <c r="WFI205" s="78"/>
      <c r="WFJ205" s="78"/>
      <c r="WFK205" s="78"/>
      <c r="WFL205" s="78"/>
      <c r="WFM205" s="78"/>
      <c r="WFN205" s="78"/>
      <c r="WFO205" s="78"/>
      <c r="WFP205" s="78"/>
      <c r="WFQ205" s="78"/>
      <c r="WFR205" s="78"/>
      <c r="WFS205" s="78"/>
      <c r="WFT205" s="78"/>
      <c r="WFU205" s="78"/>
      <c r="WFV205" s="78"/>
      <c r="WFW205" s="78"/>
      <c r="WFX205" s="78"/>
      <c r="WFY205" s="78"/>
      <c r="WFZ205" s="78"/>
      <c r="WGA205" s="78"/>
      <c r="WGB205" s="78"/>
      <c r="WGC205" s="78"/>
      <c r="WGD205" s="78"/>
      <c r="WGE205" s="78"/>
      <c r="WGF205" s="78"/>
      <c r="WGG205" s="78"/>
      <c r="WGH205" s="78"/>
      <c r="WGI205" s="78"/>
      <c r="WGJ205" s="78"/>
      <c r="WGK205" s="78"/>
      <c r="WGL205" s="78"/>
      <c r="WGM205" s="78"/>
      <c r="WGN205" s="78"/>
      <c r="WGO205" s="78"/>
      <c r="WGP205" s="78"/>
      <c r="WGQ205" s="78"/>
      <c r="WGR205" s="78"/>
      <c r="WGS205" s="78"/>
      <c r="WGT205" s="78"/>
      <c r="WGU205" s="78"/>
      <c r="WGV205" s="78"/>
      <c r="WGW205" s="78"/>
      <c r="WGX205" s="78"/>
      <c r="WGY205" s="78"/>
      <c r="WGZ205" s="78"/>
      <c r="WHA205" s="78"/>
      <c r="WHB205" s="78"/>
      <c r="WHC205" s="78"/>
      <c r="WHD205" s="78"/>
      <c r="WHE205" s="78"/>
      <c r="WHF205" s="78"/>
      <c r="WHG205" s="78"/>
      <c r="WHH205" s="78"/>
      <c r="WHI205" s="78"/>
      <c r="WHJ205" s="78"/>
      <c r="WHK205" s="78"/>
      <c r="WHL205" s="78"/>
      <c r="WHM205" s="78"/>
      <c r="WHN205" s="78"/>
      <c r="WHO205" s="78"/>
      <c r="WHP205" s="78"/>
      <c r="WHQ205" s="78"/>
      <c r="WHR205" s="78"/>
      <c r="WHS205" s="78"/>
      <c r="WHT205" s="78"/>
      <c r="WHU205" s="78"/>
      <c r="WHV205" s="78"/>
      <c r="WHW205" s="78"/>
      <c r="WHX205" s="78"/>
      <c r="WHY205" s="78"/>
      <c r="WHZ205" s="78"/>
      <c r="WIA205" s="78"/>
      <c r="WIB205" s="78"/>
      <c r="WIC205" s="78"/>
      <c r="WID205" s="78"/>
      <c r="WIE205" s="78"/>
      <c r="WIF205" s="78"/>
      <c r="WIG205" s="78"/>
      <c r="WIH205" s="78"/>
      <c r="WII205" s="78"/>
      <c r="WIJ205" s="78"/>
      <c r="WIK205" s="78"/>
      <c r="WIL205" s="78"/>
      <c r="WIM205" s="78"/>
      <c r="WIN205" s="78"/>
      <c r="WIO205" s="78"/>
      <c r="WIP205" s="78"/>
      <c r="WIQ205" s="78"/>
      <c r="WIR205" s="78"/>
      <c r="WIS205" s="78"/>
      <c r="WIT205" s="78"/>
      <c r="WIU205" s="78"/>
      <c r="WIV205" s="78"/>
      <c r="WIW205" s="78"/>
      <c r="WIX205" s="78"/>
      <c r="WIY205" s="78"/>
      <c r="WIZ205" s="78"/>
      <c r="WJA205" s="78"/>
      <c r="WJB205" s="78"/>
      <c r="WJC205" s="78"/>
      <c r="WJD205" s="78"/>
      <c r="WJE205" s="78"/>
      <c r="WJF205" s="78"/>
      <c r="WJG205" s="78"/>
      <c r="WJH205" s="78"/>
      <c r="WJI205" s="78"/>
      <c r="WJJ205" s="78"/>
      <c r="WJK205" s="78"/>
      <c r="WJL205" s="78"/>
      <c r="WJM205" s="78"/>
      <c r="WJN205" s="78"/>
      <c r="WJO205" s="78"/>
      <c r="WJP205" s="78"/>
      <c r="WJQ205" s="78"/>
      <c r="WJR205" s="78"/>
      <c r="WJS205" s="78"/>
      <c r="WJT205" s="78"/>
      <c r="WJU205" s="78"/>
      <c r="WJV205" s="78"/>
      <c r="WJW205" s="78"/>
      <c r="WJX205" s="78"/>
      <c r="WJY205" s="78"/>
      <c r="WJZ205" s="78"/>
      <c r="WKA205" s="78"/>
      <c r="WKB205" s="78"/>
      <c r="WKC205" s="78"/>
      <c r="WKD205" s="78"/>
      <c r="WKE205" s="78"/>
      <c r="WKF205" s="78"/>
      <c r="WKG205" s="78"/>
      <c r="WKH205" s="78"/>
      <c r="WKI205" s="78"/>
      <c r="WKJ205" s="78"/>
      <c r="WKK205" s="78"/>
      <c r="WKL205" s="78"/>
      <c r="WKM205" s="78"/>
      <c r="WKN205" s="78"/>
      <c r="WKO205" s="78"/>
      <c r="WKP205" s="78"/>
      <c r="WKQ205" s="78"/>
      <c r="WKR205" s="78"/>
      <c r="WKS205" s="78"/>
      <c r="WKT205" s="78"/>
      <c r="WKU205" s="78"/>
      <c r="WKV205" s="78"/>
      <c r="WKW205" s="78"/>
      <c r="WKX205" s="78"/>
      <c r="WKY205" s="78"/>
      <c r="WKZ205" s="78"/>
      <c r="WLA205" s="78"/>
      <c r="WLB205" s="78"/>
      <c r="WLC205" s="78"/>
      <c r="WLD205" s="78"/>
      <c r="WLE205" s="78"/>
      <c r="WLF205" s="78"/>
      <c r="WLG205" s="78"/>
      <c r="WLH205" s="78"/>
      <c r="WLI205" s="78"/>
      <c r="WLJ205" s="78"/>
      <c r="WLK205" s="78"/>
      <c r="WLL205" s="78"/>
      <c r="WLM205" s="78"/>
      <c r="WLN205" s="78"/>
      <c r="WLO205" s="78"/>
      <c r="WLP205" s="78"/>
      <c r="WLQ205" s="78"/>
      <c r="WLR205" s="78"/>
      <c r="WLS205" s="78"/>
      <c r="WLT205" s="78"/>
      <c r="WLU205" s="78"/>
      <c r="WLV205" s="78"/>
      <c r="WLW205" s="78"/>
      <c r="WLX205" s="78"/>
      <c r="WLY205" s="78"/>
      <c r="WLZ205" s="78"/>
      <c r="WMA205" s="78"/>
      <c r="WMB205" s="78"/>
      <c r="WMC205" s="78"/>
      <c r="WMD205" s="78"/>
      <c r="WME205" s="78"/>
      <c r="WMF205" s="78"/>
      <c r="WMG205" s="78"/>
      <c r="WMH205" s="78"/>
      <c r="WMI205" s="78"/>
      <c r="WMJ205" s="78"/>
      <c r="WMK205" s="78"/>
      <c r="WML205" s="78"/>
      <c r="WMM205" s="78"/>
      <c r="WMN205" s="78"/>
      <c r="WMO205" s="78"/>
      <c r="WMP205" s="78"/>
      <c r="WMQ205" s="78"/>
      <c r="WMR205" s="78"/>
      <c r="WMS205" s="78"/>
      <c r="WMT205" s="78"/>
      <c r="WMU205" s="78"/>
      <c r="WMV205" s="78"/>
      <c r="WMW205" s="78"/>
      <c r="WMX205" s="78"/>
      <c r="WMY205" s="78"/>
      <c r="WMZ205" s="78"/>
      <c r="WNA205" s="78"/>
      <c r="WNB205" s="78"/>
      <c r="WNC205" s="78"/>
      <c r="WND205" s="78"/>
      <c r="WNE205" s="78"/>
      <c r="WNF205" s="78"/>
      <c r="WNG205" s="78"/>
      <c r="WNH205" s="78"/>
      <c r="WNI205" s="78"/>
      <c r="WNJ205" s="78"/>
      <c r="WNK205" s="78"/>
      <c r="WNL205" s="78"/>
      <c r="WNM205" s="78"/>
      <c r="WNN205" s="78"/>
      <c r="WNO205" s="78"/>
      <c r="WNP205" s="78"/>
      <c r="WNQ205" s="78"/>
      <c r="WNR205" s="78"/>
      <c r="WNS205" s="78"/>
      <c r="WNT205" s="78"/>
      <c r="WNU205" s="78"/>
      <c r="WNV205" s="78"/>
      <c r="WNW205" s="78"/>
      <c r="WNX205" s="78"/>
      <c r="WNY205" s="78"/>
      <c r="WNZ205" s="78"/>
      <c r="WOA205" s="78"/>
      <c r="WOB205" s="78"/>
      <c r="WOC205" s="78"/>
      <c r="WOD205" s="78"/>
      <c r="WOE205" s="78"/>
      <c r="WOF205" s="78"/>
      <c r="WOG205" s="78"/>
      <c r="WOH205" s="78"/>
      <c r="WOI205" s="78"/>
      <c r="WOJ205" s="78"/>
      <c r="WOK205" s="78"/>
      <c r="WOL205" s="78"/>
      <c r="WOM205" s="78"/>
      <c r="WON205" s="78"/>
      <c r="WOO205" s="78"/>
      <c r="WOP205" s="78"/>
      <c r="WOQ205" s="78"/>
      <c r="WOR205" s="78"/>
      <c r="WOS205" s="78"/>
      <c r="WOT205" s="78"/>
      <c r="WOU205" s="78"/>
      <c r="WOV205" s="78"/>
      <c r="WOW205" s="78"/>
      <c r="WOX205" s="78"/>
      <c r="WOY205" s="78"/>
      <c r="WOZ205" s="78"/>
      <c r="WPA205" s="78"/>
      <c r="WPB205" s="78"/>
      <c r="WPC205" s="78"/>
      <c r="WPD205" s="78"/>
      <c r="WPE205" s="78"/>
      <c r="WPF205" s="78"/>
      <c r="WPG205" s="78"/>
      <c r="WPH205" s="78"/>
      <c r="WPI205" s="78"/>
      <c r="WPJ205" s="78"/>
      <c r="WPK205" s="78"/>
      <c r="WPL205" s="78"/>
      <c r="WPM205" s="78"/>
      <c r="WPN205" s="78"/>
      <c r="WPO205" s="78"/>
      <c r="WPP205" s="78"/>
      <c r="WPQ205" s="78"/>
      <c r="WPR205" s="78"/>
      <c r="WPS205" s="78"/>
      <c r="WPT205" s="78"/>
      <c r="WPU205" s="78"/>
      <c r="WPV205" s="78"/>
      <c r="WPW205" s="78"/>
      <c r="WPX205" s="78"/>
      <c r="WPY205" s="78"/>
      <c r="WPZ205" s="78"/>
      <c r="WQA205" s="78"/>
      <c r="WQB205" s="78"/>
      <c r="WQC205" s="78"/>
      <c r="WQD205" s="78"/>
      <c r="WQE205" s="78"/>
      <c r="WQF205" s="78"/>
      <c r="WQG205" s="78"/>
      <c r="WQH205" s="78"/>
      <c r="WQI205" s="78"/>
      <c r="WQJ205" s="78"/>
      <c r="WQK205" s="78"/>
      <c r="WQL205" s="78"/>
      <c r="WQM205" s="78"/>
      <c r="WQN205" s="78"/>
      <c r="WQO205" s="78"/>
      <c r="WQP205" s="78"/>
      <c r="WQQ205" s="78"/>
      <c r="WQR205" s="78"/>
      <c r="WQS205" s="78"/>
      <c r="WQT205" s="78"/>
      <c r="WQU205" s="78"/>
      <c r="WQV205" s="78"/>
      <c r="WQW205" s="78"/>
      <c r="WQX205" s="78"/>
      <c r="WQY205" s="78"/>
      <c r="WQZ205" s="78"/>
      <c r="WRA205" s="78"/>
      <c r="WRB205" s="78"/>
      <c r="WRC205" s="78"/>
      <c r="WRD205" s="78"/>
      <c r="WRE205" s="78"/>
      <c r="WRF205" s="78"/>
      <c r="WRG205" s="78"/>
      <c r="WRH205" s="78"/>
      <c r="WRI205" s="78"/>
      <c r="WRJ205" s="78"/>
      <c r="WRK205" s="78"/>
      <c r="WRL205" s="78"/>
      <c r="WRM205" s="78"/>
      <c r="WRN205" s="78"/>
      <c r="WRO205" s="78"/>
      <c r="WRP205" s="78"/>
      <c r="WRQ205" s="78"/>
      <c r="WRR205" s="78"/>
      <c r="WRS205" s="78"/>
      <c r="WRT205" s="78"/>
      <c r="WRU205" s="78"/>
      <c r="WRV205" s="78"/>
      <c r="WRW205" s="78"/>
      <c r="WRX205" s="78"/>
      <c r="WRY205" s="78"/>
      <c r="WRZ205" s="78"/>
      <c r="WSA205" s="78"/>
      <c r="WSB205" s="78"/>
      <c r="WSC205" s="78"/>
      <c r="WSD205" s="78"/>
      <c r="WSE205" s="78"/>
      <c r="WSF205" s="78"/>
      <c r="WSG205" s="78"/>
      <c r="WSH205" s="78"/>
      <c r="WSI205" s="78"/>
      <c r="WSJ205" s="78"/>
      <c r="WSK205" s="78"/>
      <c r="WSL205" s="78"/>
      <c r="WSM205" s="78"/>
      <c r="WSN205" s="78"/>
      <c r="WSO205" s="78"/>
      <c r="WSP205" s="78"/>
      <c r="WSQ205" s="78"/>
      <c r="WSR205" s="78"/>
      <c r="WSS205" s="78"/>
      <c r="WST205" s="78"/>
      <c r="WSU205" s="78"/>
      <c r="WSV205" s="78"/>
      <c r="WSW205" s="78"/>
      <c r="WSX205" s="78"/>
      <c r="WSY205" s="78"/>
      <c r="WSZ205" s="78"/>
      <c r="WTA205" s="78"/>
      <c r="WTB205" s="78"/>
      <c r="WTC205" s="78"/>
      <c r="WTD205" s="78"/>
      <c r="WTE205" s="78"/>
      <c r="WTF205" s="78"/>
      <c r="WTG205" s="78"/>
      <c r="WTH205" s="78"/>
      <c r="WTI205" s="78"/>
      <c r="WTJ205" s="78"/>
      <c r="WTK205" s="78"/>
      <c r="WTL205" s="78"/>
      <c r="WTM205" s="78"/>
      <c r="WTN205" s="78"/>
      <c r="WTO205" s="78"/>
      <c r="WTP205" s="78"/>
      <c r="WTQ205" s="78"/>
      <c r="WTR205" s="78"/>
      <c r="WTS205" s="78"/>
      <c r="WTT205" s="78"/>
      <c r="WTU205" s="78"/>
      <c r="WTV205" s="78"/>
      <c r="WTW205" s="78"/>
      <c r="WTX205" s="78"/>
      <c r="WTY205" s="78"/>
      <c r="WTZ205" s="78"/>
      <c r="WUA205" s="78"/>
      <c r="WUB205" s="78"/>
      <c r="WUC205" s="78"/>
      <c r="WUD205" s="78"/>
      <c r="WUE205" s="78"/>
      <c r="WUF205" s="78"/>
      <c r="WUG205" s="78"/>
      <c r="WUH205" s="78"/>
      <c r="WUI205" s="78"/>
      <c r="WUJ205" s="78"/>
      <c r="WUK205" s="78"/>
      <c r="WUL205" s="78"/>
      <c r="WUM205" s="78"/>
      <c r="WUN205" s="78"/>
      <c r="WUO205" s="78"/>
      <c r="WUP205" s="78"/>
      <c r="WUQ205" s="78"/>
      <c r="WUR205" s="78"/>
      <c r="WUS205" s="78"/>
      <c r="WUT205" s="78"/>
      <c r="WUU205" s="78"/>
      <c r="WUV205" s="78"/>
      <c r="WUW205" s="78"/>
      <c r="WUX205" s="78"/>
      <c r="WUY205" s="78"/>
      <c r="WUZ205" s="78"/>
      <c r="WVA205" s="78"/>
      <c r="WVB205" s="78"/>
      <c r="WVC205" s="78"/>
      <c r="WVD205" s="78"/>
      <c r="WVE205" s="78"/>
      <c r="WVF205" s="78"/>
      <c r="WVG205" s="78"/>
      <c r="WVH205" s="78"/>
      <c r="WVI205" s="78"/>
      <c r="WVJ205" s="78"/>
      <c r="WVK205" s="78"/>
      <c r="WVL205" s="78"/>
      <c r="WVM205" s="78"/>
      <c r="WVN205" s="78"/>
      <c r="WVO205" s="78"/>
      <c r="WVP205" s="78"/>
      <c r="WVQ205" s="78"/>
      <c r="WVR205" s="78"/>
      <c r="WVS205" s="78"/>
      <c r="WVT205" s="78"/>
      <c r="WVU205" s="78"/>
      <c r="WVV205" s="78"/>
      <c r="WVW205" s="78"/>
      <c r="WVX205" s="78"/>
      <c r="WVY205" s="78"/>
      <c r="WVZ205" s="78"/>
      <c r="WWA205" s="78"/>
      <c r="WWB205" s="78"/>
      <c r="WWC205" s="78"/>
      <c r="WWD205" s="78"/>
      <c r="WWE205" s="78"/>
      <c r="WWF205" s="78"/>
      <c r="WWG205" s="78"/>
      <c r="WWH205" s="78"/>
      <c r="WWI205" s="78"/>
      <c r="WWJ205" s="78"/>
      <c r="WWK205" s="78"/>
      <c r="WWL205" s="78"/>
      <c r="WWM205" s="78"/>
      <c r="WWN205" s="78"/>
      <c r="WWO205" s="78"/>
      <c r="WWP205" s="78"/>
      <c r="WWQ205" s="78"/>
      <c r="WWR205" s="78"/>
      <c r="WWS205" s="78"/>
      <c r="WWT205" s="78"/>
      <c r="WWU205" s="78"/>
      <c r="WWV205" s="78"/>
      <c r="WWW205" s="78"/>
      <c r="WWX205" s="78"/>
      <c r="WWY205" s="78"/>
      <c r="WWZ205" s="78"/>
      <c r="WXA205" s="78"/>
      <c r="WXB205" s="78"/>
      <c r="WXC205" s="78"/>
      <c r="WXD205" s="78"/>
      <c r="WXE205" s="78"/>
      <c r="WXF205" s="78"/>
      <c r="WXG205" s="78"/>
      <c r="WXH205" s="78"/>
      <c r="WXI205" s="78"/>
      <c r="WXJ205" s="78"/>
      <c r="WXK205" s="78"/>
      <c r="WXL205" s="78"/>
      <c r="WXM205" s="78"/>
      <c r="WXN205" s="78"/>
      <c r="WXO205" s="78"/>
      <c r="WXP205" s="78"/>
      <c r="WXQ205" s="78"/>
      <c r="WXR205" s="78"/>
      <c r="WXS205" s="78"/>
      <c r="WXT205" s="78"/>
      <c r="WXU205" s="78"/>
      <c r="WXV205" s="78"/>
      <c r="WXW205" s="78"/>
      <c r="WXX205" s="78"/>
      <c r="WXY205" s="78"/>
      <c r="WXZ205" s="78"/>
      <c r="WYA205" s="78"/>
      <c r="WYB205" s="78"/>
      <c r="WYC205" s="78"/>
      <c r="WYD205" s="78"/>
      <c r="WYE205" s="78"/>
      <c r="WYF205" s="78"/>
      <c r="WYG205" s="78"/>
      <c r="WYH205" s="78"/>
      <c r="WYI205" s="78"/>
      <c r="WYJ205" s="78"/>
      <c r="WYK205" s="78"/>
      <c r="WYL205" s="78"/>
      <c r="WYM205" s="78"/>
      <c r="WYN205" s="78"/>
      <c r="WYO205" s="78"/>
      <c r="WYP205" s="78"/>
      <c r="WYQ205" s="78"/>
      <c r="WYR205" s="78"/>
      <c r="WYS205" s="78"/>
      <c r="WYT205" s="78"/>
      <c r="WYU205" s="78"/>
      <c r="WYV205" s="78"/>
      <c r="WYW205" s="78"/>
      <c r="WYX205" s="78"/>
      <c r="WYY205" s="78"/>
      <c r="WYZ205" s="78"/>
      <c r="WZA205" s="78"/>
      <c r="WZB205" s="78"/>
    </row>
    <row r="206" spans="1:16226" s="112" customFormat="1" ht="18" hidden="1" customHeight="1" x14ac:dyDescent="0.25">
      <c r="A206" s="176" t="s">
        <v>127</v>
      </c>
      <c r="B206" s="176"/>
      <c r="C206" s="176"/>
      <c r="D206" s="113" t="s">
        <v>4</v>
      </c>
      <c r="E206" s="107" t="s">
        <v>101</v>
      </c>
      <c r="F206" s="114" t="s">
        <v>82</v>
      </c>
      <c r="G206" s="113" t="s">
        <v>4</v>
      </c>
      <c r="H206" s="179" t="s">
        <v>119</v>
      </c>
      <c r="I206" s="179"/>
      <c r="J206" s="78"/>
      <c r="K206" s="78"/>
      <c r="L206" s="78"/>
      <c r="M206" s="78"/>
      <c r="N206" s="78"/>
      <c r="O206" s="78"/>
      <c r="P206" s="78"/>
      <c r="Q206" s="78"/>
      <c r="R206" s="78"/>
      <c r="S206" s="78"/>
      <c r="T206" s="78"/>
      <c r="U206" s="78"/>
      <c r="V206" s="78"/>
      <c r="W206" s="78"/>
      <c r="X206" s="78"/>
      <c r="Y206" s="78"/>
      <c r="Z206" s="78"/>
      <c r="AA206" s="78"/>
      <c r="EV206" s="78"/>
      <c r="EW206" s="78"/>
      <c r="EX206" s="78"/>
      <c r="EY206" s="78"/>
      <c r="EZ206" s="78"/>
      <c r="FA206" s="78"/>
      <c r="FB206" s="78"/>
      <c r="FC206" s="78"/>
      <c r="FD206" s="78"/>
      <c r="FE206" s="78"/>
      <c r="FF206" s="78"/>
      <c r="FG206" s="78"/>
      <c r="FH206" s="78"/>
      <c r="FI206" s="78"/>
      <c r="FJ206" s="78"/>
      <c r="FK206" s="78"/>
      <c r="FL206" s="78"/>
      <c r="FM206" s="78"/>
      <c r="FN206" s="78"/>
      <c r="FO206" s="78"/>
      <c r="FP206" s="78"/>
      <c r="FQ206" s="78"/>
      <c r="FR206" s="78"/>
      <c r="FS206" s="78"/>
      <c r="FT206" s="78"/>
      <c r="FU206" s="78"/>
      <c r="FV206" s="78"/>
      <c r="FW206" s="78"/>
      <c r="FX206" s="78"/>
      <c r="FY206" s="78"/>
      <c r="FZ206" s="78"/>
      <c r="GA206" s="78"/>
      <c r="GB206" s="78"/>
      <c r="GC206" s="78"/>
      <c r="GD206" s="78"/>
      <c r="GE206" s="78"/>
      <c r="GF206" s="78"/>
      <c r="GG206" s="78"/>
      <c r="GH206" s="78"/>
      <c r="GI206" s="78"/>
      <c r="GJ206" s="78"/>
      <c r="GK206" s="78"/>
      <c r="GL206" s="78"/>
      <c r="GM206" s="78"/>
      <c r="GN206" s="78"/>
      <c r="GO206" s="78"/>
      <c r="GP206" s="78"/>
      <c r="GQ206" s="78"/>
      <c r="GR206" s="78"/>
      <c r="GS206" s="78"/>
      <c r="GT206" s="78"/>
      <c r="GU206" s="78"/>
      <c r="GV206" s="78"/>
      <c r="GW206" s="78"/>
      <c r="GX206" s="78"/>
      <c r="GY206" s="78"/>
      <c r="GZ206" s="78"/>
      <c r="HA206" s="78"/>
      <c r="HB206" s="78"/>
      <c r="HC206" s="78"/>
      <c r="HD206" s="78"/>
      <c r="HE206" s="78"/>
      <c r="HF206" s="78"/>
      <c r="HG206" s="78"/>
      <c r="HH206" s="78"/>
      <c r="HI206" s="78"/>
      <c r="HJ206" s="78"/>
      <c r="HK206" s="78"/>
      <c r="HL206" s="78"/>
      <c r="HM206" s="78"/>
      <c r="HN206" s="78"/>
      <c r="HO206" s="78"/>
      <c r="HP206" s="78"/>
      <c r="HQ206" s="78"/>
      <c r="HR206" s="78"/>
      <c r="HS206" s="78"/>
      <c r="HT206" s="78"/>
      <c r="HU206" s="78"/>
      <c r="HV206" s="78"/>
      <c r="HW206" s="78"/>
      <c r="HX206" s="78"/>
      <c r="HY206" s="78"/>
      <c r="HZ206" s="78"/>
      <c r="IA206" s="78"/>
      <c r="IB206" s="78"/>
      <c r="IC206" s="78"/>
      <c r="ID206" s="78"/>
      <c r="IE206" s="78"/>
      <c r="IF206" s="78"/>
      <c r="IG206" s="78"/>
      <c r="IH206" s="78"/>
      <c r="II206" s="78"/>
      <c r="IJ206" s="78"/>
      <c r="IK206" s="78"/>
      <c r="IL206" s="78"/>
      <c r="IM206" s="78"/>
      <c r="IN206" s="78"/>
      <c r="IO206" s="78"/>
      <c r="IP206" s="78"/>
      <c r="IQ206" s="78"/>
      <c r="IR206" s="78"/>
      <c r="IS206" s="78"/>
      <c r="IT206" s="78"/>
      <c r="IU206" s="78"/>
      <c r="IV206" s="78"/>
      <c r="IW206" s="78"/>
      <c r="IX206" s="78"/>
      <c r="IY206" s="78"/>
      <c r="IZ206" s="78"/>
      <c r="JA206" s="78"/>
      <c r="JB206" s="78"/>
      <c r="JC206" s="78"/>
      <c r="JD206" s="78"/>
      <c r="JE206" s="78"/>
      <c r="JF206" s="78"/>
      <c r="JG206" s="78"/>
      <c r="JH206" s="78"/>
      <c r="JI206" s="78"/>
      <c r="JJ206" s="78"/>
      <c r="JK206" s="78"/>
      <c r="JL206" s="78"/>
      <c r="JM206" s="78"/>
      <c r="JN206" s="78"/>
      <c r="JO206" s="78"/>
      <c r="JP206" s="78"/>
      <c r="JQ206" s="78"/>
      <c r="JR206" s="78"/>
      <c r="JS206" s="78"/>
      <c r="JT206" s="78"/>
      <c r="JU206" s="78"/>
      <c r="JV206" s="78"/>
      <c r="JW206" s="78"/>
      <c r="JX206" s="78"/>
      <c r="JY206" s="78"/>
      <c r="JZ206" s="78"/>
      <c r="KA206" s="78"/>
      <c r="KB206" s="78"/>
      <c r="KC206" s="78"/>
      <c r="KD206" s="78"/>
      <c r="KE206" s="78"/>
      <c r="KF206" s="78"/>
      <c r="KG206" s="78"/>
      <c r="KH206" s="78"/>
      <c r="KI206" s="78"/>
      <c r="KJ206" s="78"/>
      <c r="KK206" s="78"/>
      <c r="KL206" s="78"/>
      <c r="KM206" s="78"/>
      <c r="KN206" s="78"/>
      <c r="KO206" s="78"/>
      <c r="KP206" s="78"/>
      <c r="KQ206" s="78"/>
      <c r="KR206" s="78"/>
      <c r="KS206" s="78"/>
      <c r="KT206" s="78"/>
      <c r="KU206" s="78"/>
      <c r="KV206" s="78"/>
      <c r="KW206" s="78"/>
      <c r="KX206" s="78"/>
      <c r="KY206" s="78"/>
      <c r="KZ206" s="78"/>
      <c r="LA206" s="78"/>
      <c r="LB206" s="78"/>
      <c r="LC206" s="78"/>
      <c r="LD206" s="78"/>
      <c r="LE206" s="78"/>
      <c r="LF206" s="78"/>
      <c r="LG206" s="78"/>
      <c r="LH206" s="78"/>
      <c r="LI206" s="78"/>
      <c r="LJ206" s="78"/>
      <c r="LK206" s="78"/>
      <c r="LL206" s="78"/>
      <c r="LM206" s="78"/>
      <c r="LN206" s="78"/>
      <c r="LO206" s="78"/>
      <c r="LP206" s="78"/>
      <c r="LQ206" s="78"/>
      <c r="LR206" s="78"/>
      <c r="LS206" s="78"/>
      <c r="LT206" s="78"/>
      <c r="LU206" s="78"/>
      <c r="LV206" s="78"/>
      <c r="LW206" s="78"/>
      <c r="LX206" s="78"/>
      <c r="LY206" s="78"/>
      <c r="LZ206" s="78"/>
      <c r="MA206" s="78"/>
      <c r="MB206" s="78"/>
      <c r="MC206" s="78"/>
      <c r="MD206" s="78"/>
      <c r="ME206" s="78"/>
      <c r="MF206" s="78"/>
      <c r="MG206" s="78"/>
      <c r="MH206" s="78"/>
      <c r="MI206" s="78"/>
      <c r="MJ206" s="78"/>
      <c r="MK206" s="78"/>
      <c r="ML206" s="78"/>
      <c r="MM206" s="78"/>
      <c r="MN206" s="78"/>
      <c r="MO206" s="78"/>
      <c r="MP206" s="78"/>
      <c r="MQ206" s="78"/>
      <c r="MR206" s="78"/>
      <c r="MS206" s="78"/>
      <c r="MT206" s="78"/>
      <c r="MU206" s="78"/>
      <c r="MV206" s="78"/>
      <c r="MW206" s="78"/>
      <c r="MX206" s="78"/>
      <c r="MY206" s="78"/>
      <c r="MZ206" s="78"/>
      <c r="NA206" s="78"/>
      <c r="NB206" s="78"/>
      <c r="NC206" s="78"/>
      <c r="ND206" s="78"/>
      <c r="NE206" s="78"/>
      <c r="NF206" s="78"/>
      <c r="NG206" s="78"/>
      <c r="NH206" s="78"/>
      <c r="NI206" s="78"/>
      <c r="NJ206" s="78"/>
      <c r="NK206" s="78"/>
      <c r="NL206" s="78"/>
      <c r="NM206" s="78"/>
      <c r="NN206" s="78"/>
      <c r="NO206" s="78"/>
      <c r="NP206" s="78"/>
      <c r="NQ206" s="78"/>
      <c r="NR206" s="78"/>
      <c r="NS206" s="78"/>
      <c r="NT206" s="78"/>
      <c r="NU206" s="78"/>
      <c r="NV206" s="78"/>
      <c r="NW206" s="78"/>
      <c r="NX206" s="78"/>
      <c r="NY206" s="78"/>
      <c r="NZ206" s="78"/>
      <c r="OA206" s="78"/>
      <c r="OB206" s="78"/>
      <c r="OC206" s="78"/>
      <c r="OD206" s="78"/>
      <c r="OE206" s="78"/>
      <c r="OF206" s="78"/>
      <c r="OG206" s="78"/>
      <c r="OH206" s="78"/>
      <c r="OI206" s="78"/>
      <c r="OJ206" s="78"/>
      <c r="OK206" s="78"/>
      <c r="OL206" s="78"/>
      <c r="OM206" s="78"/>
      <c r="ON206" s="78"/>
      <c r="OO206" s="78"/>
      <c r="OP206" s="78"/>
      <c r="OQ206" s="78"/>
      <c r="OR206" s="78"/>
      <c r="OS206" s="78"/>
      <c r="OT206" s="78"/>
      <c r="OU206" s="78"/>
      <c r="OV206" s="78"/>
      <c r="OW206" s="78"/>
      <c r="OX206" s="78"/>
      <c r="OY206" s="78"/>
      <c r="OZ206" s="78"/>
      <c r="PA206" s="78"/>
      <c r="PB206" s="78"/>
      <c r="PC206" s="78"/>
      <c r="PD206" s="78"/>
      <c r="PE206" s="78"/>
      <c r="PF206" s="78"/>
      <c r="PG206" s="78"/>
      <c r="PH206" s="78"/>
      <c r="PI206" s="78"/>
      <c r="PJ206" s="78"/>
      <c r="PK206" s="78"/>
      <c r="PL206" s="78"/>
      <c r="PM206" s="78"/>
      <c r="PN206" s="78"/>
      <c r="PO206" s="78"/>
      <c r="PP206" s="78"/>
      <c r="PQ206" s="78"/>
      <c r="PR206" s="78"/>
      <c r="PS206" s="78"/>
      <c r="PT206" s="78"/>
      <c r="PU206" s="78"/>
      <c r="PV206" s="78"/>
      <c r="PW206" s="78"/>
      <c r="PX206" s="78"/>
      <c r="PY206" s="78"/>
      <c r="PZ206" s="78"/>
      <c r="QA206" s="78"/>
      <c r="QB206" s="78"/>
      <c r="QC206" s="78"/>
      <c r="QD206" s="78"/>
      <c r="QE206" s="78"/>
      <c r="QF206" s="78"/>
      <c r="QG206" s="78"/>
      <c r="QH206" s="78"/>
      <c r="QI206" s="78"/>
      <c r="QJ206" s="78"/>
      <c r="QK206" s="78"/>
      <c r="QL206" s="78"/>
      <c r="QM206" s="78"/>
      <c r="QN206" s="78"/>
      <c r="QO206" s="78"/>
      <c r="QP206" s="78"/>
      <c r="QQ206" s="78"/>
      <c r="QR206" s="78"/>
      <c r="QS206" s="78"/>
      <c r="QT206" s="78"/>
      <c r="QU206" s="78"/>
      <c r="QV206" s="78"/>
      <c r="QW206" s="78"/>
      <c r="QX206" s="78"/>
      <c r="QY206" s="78"/>
      <c r="QZ206" s="78"/>
      <c r="RA206" s="78"/>
      <c r="RB206" s="78"/>
      <c r="RC206" s="78"/>
      <c r="RD206" s="78"/>
      <c r="RE206" s="78"/>
      <c r="RF206" s="78"/>
      <c r="RG206" s="78"/>
      <c r="RH206" s="78"/>
      <c r="RI206" s="78"/>
      <c r="RJ206" s="78"/>
      <c r="RK206" s="78"/>
      <c r="RL206" s="78"/>
      <c r="RM206" s="78"/>
      <c r="RN206" s="78"/>
      <c r="RO206" s="78"/>
      <c r="RP206" s="78"/>
      <c r="RQ206" s="78"/>
      <c r="RR206" s="78"/>
      <c r="RS206" s="78"/>
      <c r="RT206" s="78"/>
      <c r="RU206" s="78"/>
      <c r="RV206" s="78"/>
      <c r="RW206" s="78"/>
      <c r="RX206" s="78"/>
      <c r="RY206" s="78"/>
      <c r="RZ206" s="78"/>
      <c r="SA206" s="78"/>
      <c r="SB206" s="78"/>
      <c r="SC206" s="78"/>
      <c r="SD206" s="78"/>
      <c r="SE206" s="78"/>
      <c r="SF206" s="78"/>
      <c r="SG206" s="78"/>
      <c r="SH206" s="78"/>
      <c r="SI206" s="78"/>
      <c r="SJ206" s="78"/>
      <c r="SK206" s="78"/>
      <c r="SL206" s="78"/>
      <c r="SM206" s="78"/>
      <c r="SN206" s="78"/>
      <c r="SO206" s="78"/>
      <c r="SP206" s="78"/>
      <c r="SQ206" s="78"/>
      <c r="SR206" s="78"/>
      <c r="SS206" s="78"/>
      <c r="ST206" s="78"/>
      <c r="SU206" s="78"/>
      <c r="SV206" s="78"/>
      <c r="SW206" s="78"/>
      <c r="SX206" s="78"/>
      <c r="SY206" s="78"/>
      <c r="SZ206" s="78"/>
      <c r="TA206" s="78"/>
      <c r="TB206" s="78"/>
      <c r="TC206" s="78"/>
      <c r="TD206" s="78"/>
      <c r="TE206" s="78"/>
      <c r="TF206" s="78"/>
      <c r="TG206" s="78"/>
      <c r="TH206" s="78"/>
      <c r="TI206" s="78"/>
      <c r="TJ206" s="78"/>
      <c r="TK206" s="78"/>
      <c r="TL206" s="78"/>
      <c r="TM206" s="78"/>
      <c r="TN206" s="78"/>
      <c r="TO206" s="78"/>
      <c r="TP206" s="78"/>
      <c r="TQ206" s="78"/>
      <c r="TR206" s="78"/>
      <c r="TS206" s="78"/>
      <c r="TT206" s="78"/>
      <c r="TU206" s="78"/>
      <c r="TV206" s="78"/>
      <c r="TW206" s="78"/>
      <c r="TX206" s="78"/>
      <c r="TY206" s="78"/>
      <c r="TZ206" s="78"/>
      <c r="UA206" s="78"/>
      <c r="UB206" s="78"/>
      <c r="UC206" s="78"/>
      <c r="UD206" s="78"/>
      <c r="UE206" s="78"/>
      <c r="UF206" s="78"/>
      <c r="UG206" s="78"/>
      <c r="UH206" s="78"/>
      <c r="UI206" s="78"/>
      <c r="UJ206" s="78"/>
      <c r="UK206" s="78"/>
      <c r="UL206" s="78"/>
      <c r="UM206" s="78"/>
      <c r="UN206" s="78"/>
      <c r="UO206" s="78"/>
      <c r="UP206" s="78"/>
      <c r="UQ206" s="78"/>
      <c r="UR206" s="78"/>
      <c r="US206" s="78"/>
      <c r="UT206" s="78"/>
      <c r="UU206" s="78"/>
      <c r="UV206" s="78"/>
      <c r="UW206" s="78"/>
      <c r="UX206" s="78"/>
      <c r="UY206" s="78"/>
      <c r="UZ206" s="78"/>
      <c r="VA206" s="78"/>
      <c r="VB206" s="78"/>
      <c r="VC206" s="78"/>
      <c r="VD206" s="78"/>
      <c r="VE206" s="78"/>
      <c r="VF206" s="78"/>
      <c r="VG206" s="78"/>
      <c r="VH206" s="78"/>
      <c r="VI206" s="78"/>
      <c r="VJ206" s="78"/>
      <c r="VK206" s="78"/>
      <c r="VL206" s="78"/>
      <c r="VM206" s="78"/>
      <c r="VN206" s="78"/>
      <c r="VO206" s="78"/>
      <c r="VP206" s="78"/>
      <c r="VQ206" s="78"/>
      <c r="VR206" s="78"/>
      <c r="VS206" s="78"/>
      <c r="VT206" s="78"/>
      <c r="VU206" s="78"/>
      <c r="VV206" s="78"/>
      <c r="VW206" s="78"/>
      <c r="VX206" s="78"/>
      <c r="VY206" s="78"/>
      <c r="VZ206" s="78"/>
      <c r="WA206" s="78"/>
      <c r="WB206" s="78"/>
      <c r="WC206" s="78"/>
      <c r="WD206" s="78"/>
      <c r="WE206" s="78"/>
      <c r="WF206" s="78"/>
      <c r="WG206" s="78"/>
      <c r="WH206" s="78"/>
      <c r="WI206" s="78"/>
      <c r="WJ206" s="78"/>
      <c r="WK206" s="78"/>
      <c r="WL206" s="78"/>
      <c r="WM206" s="78"/>
      <c r="WN206" s="78"/>
      <c r="WO206" s="78"/>
      <c r="WP206" s="78"/>
      <c r="WQ206" s="78"/>
      <c r="WR206" s="78"/>
      <c r="WS206" s="78"/>
      <c r="WT206" s="78"/>
      <c r="WU206" s="78"/>
      <c r="WV206" s="78"/>
      <c r="WW206" s="78"/>
      <c r="WX206" s="78"/>
      <c r="WY206" s="78"/>
      <c r="WZ206" s="78"/>
      <c r="XA206" s="78"/>
      <c r="XB206" s="78"/>
      <c r="XC206" s="78"/>
      <c r="XD206" s="78"/>
      <c r="XE206" s="78"/>
      <c r="XF206" s="78"/>
      <c r="XG206" s="78"/>
      <c r="XH206" s="78"/>
      <c r="XI206" s="78"/>
      <c r="XJ206" s="78"/>
      <c r="XK206" s="78"/>
      <c r="XL206" s="78"/>
      <c r="XM206" s="78"/>
      <c r="XN206" s="78"/>
      <c r="XO206" s="78"/>
      <c r="XP206" s="78"/>
      <c r="XQ206" s="78"/>
      <c r="XR206" s="78"/>
      <c r="XS206" s="78"/>
      <c r="XT206" s="78"/>
      <c r="XU206" s="78"/>
      <c r="XV206" s="78"/>
      <c r="XW206" s="78"/>
      <c r="XX206" s="78"/>
      <c r="XY206" s="78"/>
      <c r="XZ206" s="78"/>
      <c r="YA206" s="78"/>
      <c r="YB206" s="78"/>
      <c r="YC206" s="78"/>
      <c r="YD206" s="78"/>
      <c r="YE206" s="78"/>
      <c r="YF206" s="78"/>
      <c r="YG206" s="78"/>
      <c r="YH206" s="78"/>
      <c r="YI206" s="78"/>
      <c r="YJ206" s="78"/>
      <c r="YK206" s="78"/>
      <c r="YL206" s="78"/>
      <c r="YM206" s="78"/>
      <c r="YN206" s="78"/>
      <c r="YO206" s="78"/>
      <c r="YP206" s="78"/>
      <c r="YQ206" s="78"/>
      <c r="YR206" s="78"/>
      <c r="YS206" s="78"/>
      <c r="YT206" s="78"/>
      <c r="YU206" s="78"/>
      <c r="YV206" s="78"/>
      <c r="YW206" s="78"/>
      <c r="YX206" s="78"/>
      <c r="YY206" s="78"/>
      <c r="YZ206" s="78"/>
      <c r="ZA206" s="78"/>
      <c r="ZB206" s="78"/>
      <c r="ZC206" s="78"/>
      <c r="ZD206" s="78"/>
      <c r="ZE206" s="78"/>
      <c r="ZF206" s="78"/>
      <c r="ZG206" s="78"/>
      <c r="ZH206" s="78"/>
      <c r="ZI206" s="78"/>
      <c r="ZJ206" s="78"/>
      <c r="ZK206" s="78"/>
      <c r="ZL206" s="78"/>
      <c r="ZM206" s="78"/>
      <c r="ZN206" s="78"/>
      <c r="ZO206" s="78"/>
      <c r="ZP206" s="78"/>
      <c r="ZQ206" s="78"/>
      <c r="ZR206" s="78"/>
      <c r="ZS206" s="78"/>
      <c r="ZT206" s="78"/>
      <c r="ZU206" s="78"/>
      <c r="ZV206" s="78"/>
      <c r="ZW206" s="78"/>
      <c r="ZX206" s="78"/>
      <c r="ZY206" s="78"/>
      <c r="ZZ206" s="78"/>
      <c r="AAA206" s="78"/>
      <c r="AAB206" s="78"/>
      <c r="AAC206" s="78"/>
      <c r="AAD206" s="78"/>
      <c r="AAE206" s="78"/>
      <c r="AAF206" s="78"/>
      <c r="AAG206" s="78"/>
      <c r="AAH206" s="78"/>
      <c r="AAI206" s="78"/>
      <c r="AAJ206" s="78"/>
      <c r="AAK206" s="78"/>
      <c r="AAL206" s="78"/>
      <c r="AAM206" s="78"/>
      <c r="AAN206" s="78"/>
      <c r="AAO206" s="78"/>
      <c r="AAP206" s="78"/>
      <c r="AAQ206" s="78"/>
      <c r="AAR206" s="78"/>
      <c r="AAS206" s="78"/>
      <c r="AAT206" s="78"/>
      <c r="AAU206" s="78"/>
      <c r="AAV206" s="78"/>
      <c r="AAW206" s="78"/>
      <c r="AAX206" s="78"/>
      <c r="AAY206" s="78"/>
      <c r="AAZ206" s="78"/>
      <c r="ABA206" s="78"/>
      <c r="ABB206" s="78"/>
      <c r="ABC206" s="78"/>
      <c r="ABD206" s="78"/>
      <c r="ABE206" s="78"/>
      <c r="ABF206" s="78"/>
      <c r="ABG206" s="78"/>
      <c r="ABH206" s="78"/>
      <c r="ABI206" s="78"/>
      <c r="ABJ206" s="78"/>
      <c r="ABK206" s="78"/>
      <c r="ABL206" s="78"/>
      <c r="ABM206" s="78"/>
      <c r="ABN206" s="78"/>
      <c r="ABO206" s="78"/>
      <c r="ABP206" s="78"/>
      <c r="ABQ206" s="78"/>
      <c r="ABR206" s="78"/>
      <c r="ABS206" s="78"/>
      <c r="ABT206" s="78"/>
      <c r="ABU206" s="78"/>
      <c r="ABV206" s="78"/>
      <c r="ABW206" s="78"/>
      <c r="ABX206" s="78"/>
      <c r="ABY206" s="78"/>
      <c r="ABZ206" s="78"/>
      <c r="ACA206" s="78"/>
      <c r="ACB206" s="78"/>
      <c r="ACC206" s="78"/>
      <c r="ACD206" s="78"/>
      <c r="ACE206" s="78"/>
      <c r="ACF206" s="78"/>
      <c r="ACG206" s="78"/>
      <c r="ACH206" s="78"/>
      <c r="ACI206" s="78"/>
      <c r="ACJ206" s="78"/>
      <c r="ACK206" s="78"/>
      <c r="ACL206" s="78"/>
      <c r="ACM206" s="78"/>
      <c r="ACN206" s="78"/>
      <c r="ACO206" s="78"/>
      <c r="ACP206" s="78"/>
      <c r="ACQ206" s="78"/>
      <c r="ACR206" s="78"/>
      <c r="ACS206" s="78"/>
      <c r="ACT206" s="78"/>
      <c r="ACU206" s="78"/>
      <c r="ACV206" s="78"/>
      <c r="ACW206" s="78"/>
      <c r="ACX206" s="78"/>
      <c r="ACY206" s="78"/>
      <c r="ACZ206" s="78"/>
      <c r="ADA206" s="78"/>
      <c r="ADB206" s="78"/>
      <c r="ADC206" s="78"/>
      <c r="ADD206" s="78"/>
      <c r="ADE206" s="78"/>
      <c r="ADF206" s="78"/>
      <c r="ADG206" s="78"/>
      <c r="ADH206" s="78"/>
      <c r="ADI206" s="78"/>
      <c r="ADJ206" s="78"/>
      <c r="ADK206" s="78"/>
      <c r="ADL206" s="78"/>
      <c r="ADM206" s="78"/>
      <c r="ADN206" s="78"/>
      <c r="ADO206" s="78"/>
      <c r="ADP206" s="78"/>
      <c r="ADQ206" s="78"/>
      <c r="ADR206" s="78"/>
      <c r="ADS206" s="78"/>
      <c r="ADT206" s="78"/>
      <c r="ADU206" s="78"/>
      <c r="ADV206" s="78"/>
      <c r="ADW206" s="78"/>
      <c r="ADX206" s="78"/>
      <c r="ADY206" s="78"/>
      <c r="ADZ206" s="78"/>
      <c r="AEA206" s="78"/>
      <c r="AEB206" s="78"/>
      <c r="AEC206" s="78"/>
      <c r="AED206" s="78"/>
      <c r="AEE206" s="78"/>
      <c r="AEF206" s="78"/>
      <c r="AEG206" s="78"/>
      <c r="AEH206" s="78"/>
      <c r="AEI206" s="78"/>
      <c r="AEJ206" s="78"/>
      <c r="AEK206" s="78"/>
      <c r="AEL206" s="78"/>
      <c r="AEM206" s="78"/>
      <c r="AEN206" s="78"/>
      <c r="AEO206" s="78"/>
      <c r="AEP206" s="78"/>
      <c r="AEQ206" s="78"/>
      <c r="AER206" s="78"/>
      <c r="AES206" s="78"/>
      <c r="AET206" s="78"/>
      <c r="AEU206" s="78"/>
      <c r="AEV206" s="78"/>
      <c r="AEW206" s="78"/>
      <c r="AEX206" s="78"/>
      <c r="AEY206" s="78"/>
      <c r="AEZ206" s="78"/>
      <c r="AFA206" s="78"/>
      <c r="AFB206" s="78"/>
      <c r="AFC206" s="78"/>
      <c r="AFD206" s="78"/>
      <c r="AFE206" s="78"/>
      <c r="AFF206" s="78"/>
      <c r="AFG206" s="78"/>
      <c r="AFH206" s="78"/>
      <c r="AFI206" s="78"/>
      <c r="AFJ206" s="78"/>
      <c r="AFK206" s="78"/>
      <c r="AFL206" s="78"/>
      <c r="AFM206" s="78"/>
      <c r="AFN206" s="78"/>
      <c r="AFO206" s="78"/>
      <c r="AFP206" s="78"/>
      <c r="AFQ206" s="78"/>
      <c r="AFR206" s="78"/>
      <c r="AFS206" s="78"/>
      <c r="AFT206" s="78"/>
      <c r="AFU206" s="78"/>
      <c r="AFV206" s="78"/>
      <c r="AFW206" s="78"/>
      <c r="AFX206" s="78"/>
      <c r="AFY206" s="78"/>
      <c r="AFZ206" s="78"/>
      <c r="AGA206" s="78"/>
      <c r="AGB206" s="78"/>
      <c r="AGC206" s="78"/>
      <c r="AGD206" s="78"/>
      <c r="AGE206" s="78"/>
      <c r="AGF206" s="78"/>
      <c r="AGG206" s="78"/>
      <c r="AGH206" s="78"/>
      <c r="AGI206" s="78"/>
      <c r="AGJ206" s="78"/>
      <c r="AGK206" s="78"/>
      <c r="AGL206" s="78"/>
      <c r="AGM206" s="78"/>
      <c r="AGN206" s="78"/>
      <c r="AGO206" s="78"/>
      <c r="AGP206" s="78"/>
      <c r="AGQ206" s="78"/>
      <c r="AGR206" s="78"/>
      <c r="AGS206" s="78"/>
      <c r="AGT206" s="78"/>
      <c r="AGU206" s="78"/>
      <c r="AGV206" s="78"/>
      <c r="AGW206" s="78"/>
      <c r="AGX206" s="78"/>
      <c r="AGY206" s="78"/>
      <c r="AGZ206" s="78"/>
      <c r="AHA206" s="78"/>
      <c r="AHB206" s="78"/>
      <c r="AHC206" s="78"/>
      <c r="AHD206" s="78"/>
      <c r="AHE206" s="78"/>
      <c r="AHF206" s="78"/>
      <c r="AHG206" s="78"/>
      <c r="AHH206" s="78"/>
      <c r="AHI206" s="78"/>
      <c r="AHJ206" s="78"/>
      <c r="AHK206" s="78"/>
      <c r="AHL206" s="78"/>
      <c r="AHM206" s="78"/>
      <c r="AHN206" s="78"/>
      <c r="AHO206" s="78"/>
      <c r="AHP206" s="78"/>
      <c r="AHQ206" s="78"/>
      <c r="AHR206" s="78"/>
      <c r="AHS206" s="78"/>
      <c r="AHT206" s="78"/>
      <c r="AHU206" s="78"/>
      <c r="AHV206" s="78"/>
      <c r="AHW206" s="78"/>
      <c r="AHX206" s="78"/>
      <c r="AHY206" s="78"/>
      <c r="AHZ206" s="78"/>
      <c r="AIA206" s="78"/>
      <c r="AIB206" s="78"/>
      <c r="AIC206" s="78"/>
      <c r="AID206" s="78"/>
      <c r="AIE206" s="78"/>
      <c r="AIF206" s="78"/>
      <c r="AIG206" s="78"/>
      <c r="AIH206" s="78"/>
      <c r="AII206" s="78"/>
      <c r="AIJ206" s="78"/>
      <c r="AIK206" s="78"/>
      <c r="AIL206" s="78"/>
      <c r="AIM206" s="78"/>
      <c r="AIN206" s="78"/>
      <c r="AIO206" s="78"/>
      <c r="AIP206" s="78"/>
      <c r="AIQ206" s="78"/>
      <c r="AIR206" s="78"/>
      <c r="AIS206" s="78"/>
      <c r="AIT206" s="78"/>
      <c r="AIU206" s="78"/>
      <c r="AIV206" s="78"/>
      <c r="AIW206" s="78"/>
      <c r="AIX206" s="78"/>
      <c r="AIY206" s="78"/>
      <c r="AIZ206" s="78"/>
      <c r="AJA206" s="78"/>
      <c r="AJB206" s="78"/>
      <c r="AJC206" s="78"/>
      <c r="AJD206" s="78"/>
      <c r="AJE206" s="78"/>
      <c r="AJF206" s="78"/>
      <c r="AJG206" s="78"/>
      <c r="AJH206" s="78"/>
      <c r="AJI206" s="78"/>
      <c r="AJJ206" s="78"/>
      <c r="AJK206" s="78"/>
      <c r="AJL206" s="78"/>
      <c r="AJM206" s="78"/>
      <c r="AJN206" s="78"/>
      <c r="AJO206" s="78"/>
      <c r="AJP206" s="78"/>
      <c r="AJQ206" s="78"/>
      <c r="AJR206" s="78"/>
      <c r="AJS206" s="78"/>
      <c r="AJT206" s="78"/>
      <c r="AJU206" s="78"/>
      <c r="AJV206" s="78"/>
      <c r="AJW206" s="78"/>
      <c r="AJX206" s="78"/>
      <c r="AJY206" s="78"/>
      <c r="AJZ206" s="78"/>
      <c r="AKA206" s="78"/>
      <c r="AKB206" s="78"/>
      <c r="AKC206" s="78"/>
      <c r="AKD206" s="78"/>
      <c r="AKE206" s="78"/>
      <c r="AKF206" s="78"/>
      <c r="AKG206" s="78"/>
      <c r="AKH206" s="78"/>
      <c r="AKI206" s="78"/>
      <c r="AKJ206" s="78"/>
      <c r="AKK206" s="78"/>
      <c r="AKL206" s="78"/>
      <c r="AKM206" s="78"/>
      <c r="AKN206" s="78"/>
      <c r="AKO206" s="78"/>
      <c r="AKP206" s="78"/>
      <c r="AKQ206" s="78"/>
      <c r="AKR206" s="78"/>
      <c r="AKS206" s="78"/>
      <c r="AKT206" s="78"/>
      <c r="AKU206" s="78"/>
      <c r="AKV206" s="78"/>
      <c r="AKW206" s="78"/>
      <c r="AKX206" s="78"/>
      <c r="AKY206" s="78"/>
      <c r="AKZ206" s="78"/>
      <c r="ALA206" s="78"/>
      <c r="ALB206" s="78"/>
      <c r="ALC206" s="78"/>
      <c r="ALD206" s="78"/>
      <c r="ALE206" s="78"/>
      <c r="ALF206" s="78"/>
      <c r="ALG206" s="78"/>
      <c r="ALH206" s="78"/>
      <c r="ALI206" s="78"/>
      <c r="ALJ206" s="78"/>
      <c r="ALK206" s="78"/>
      <c r="ALL206" s="78"/>
      <c r="ALM206" s="78"/>
      <c r="ALN206" s="78"/>
      <c r="ALO206" s="78"/>
      <c r="ALP206" s="78"/>
      <c r="ALQ206" s="78"/>
      <c r="ALR206" s="78"/>
      <c r="ALS206" s="78"/>
      <c r="ALT206" s="78"/>
      <c r="ALU206" s="78"/>
      <c r="ALV206" s="78"/>
      <c r="ALW206" s="78"/>
      <c r="ALX206" s="78"/>
      <c r="ALY206" s="78"/>
      <c r="ALZ206" s="78"/>
      <c r="AMA206" s="78"/>
      <c r="AMB206" s="78"/>
      <c r="AMC206" s="78"/>
      <c r="AMD206" s="78"/>
      <c r="AME206" s="78"/>
      <c r="AMF206" s="78"/>
      <c r="AMG206" s="78"/>
      <c r="AMH206" s="78"/>
      <c r="AMI206" s="78"/>
      <c r="AMJ206" s="78"/>
      <c r="AMK206" s="78"/>
      <c r="AML206" s="78"/>
      <c r="AMM206" s="78"/>
      <c r="AMN206" s="78"/>
      <c r="AMO206" s="78"/>
      <c r="AMP206" s="78"/>
      <c r="AMQ206" s="78"/>
      <c r="AMR206" s="78"/>
      <c r="AMS206" s="78"/>
      <c r="AMT206" s="78"/>
      <c r="AMU206" s="78"/>
      <c r="AMV206" s="78"/>
      <c r="AMW206" s="78"/>
      <c r="AMX206" s="78"/>
      <c r="AMY206" s="78"/>
      <c r="AMZ206" s="78"/>
      <c r="ANA206" s="78"/>
      <c r="ANB206" s="78"/>
      <c r="ANC206" s="78"/>
      <c r="AND206" s="78"/>
      <c r="ANE206" s="78"/>
      <c r="ANF206" s="78"/>
      <c r="ANG206" s="78"/>
      <c r="ANH206" s="78"/>
      <c r="ANI206" s="78"/>
      <c r="ANJ206" s="78"/>
      <c r="ANK206" s="78"/>
      <c r="ANL206" s="78"/>
      <c r="ANM206" s="78"/>
      <c r="ANN206" s="78"/>
      <c r="ANO206" s="78"/>
      <c r="ANP206" s="78"/>
      <c r="ANQ206" s="78"/>
      <c r="ANR206" s="78"/>
      <c r="ANS206" s="78"/>
      <c r="ANT206" s="78"/>
      <c r="ANU206" s="78"/>
      <c r="ANV206" s="78"/>
      <c r="ANW206" s="78"/>
      <c r="ANX206" s="78"/>
      <c r="ANY206" s="78"/>
      <c r="ANZ206" s="78"/>
      <c r="AOA206" s="78"/>
      <c r="AOB206" s="78"/>
      <c r="AOC206" s="78"/>
      <c r="AOD206" s="78"/>
      <c r="AOE206" s="78"/>
      <c r="AOF206" s="78"/>
      <c r="AOG206" s="78"/>
      <c r="AOH206" s="78"/>
      <c r="AOI206" s="78"/>
      <c r="AOJ206" s="78"/>
      <c r="AOK206" s="78"/>
      <c r="AOL206" s="78"/>
      <c r="AOM206" s="78"/>
      <c r="AON206" s="78"/>
      <c r="AOO206" s="78"/>
      <c r="AOP206" s="78"/>
      <c r="AOQ206" s="78"/>
      <c r="AOR206" s="78"/>
      <c r="AOS206" s="78"/>
      <c r="AOT206" s="78"/>
      <c r="AOU206" s="78"/>
      <c r="AOV206" s="78"/>
      <c r="AOW206" s="78"/>
      <c r="AOX206" s="78"/>
      <c r="AOY206" s="78"/>
      <c r="AOZ206" s="78"/>
      <c r="APA206" s="78"/>
      <c r="APB206" s="78"/>
      <c r="APC206" s="78"/>
      <c r="APD206" s="78"/>
      <c r="APE206" s="78"/>
      <c r="APF206" s="78"/>
      <c r="APG206" s="78"/>
      <c r="APH206" s="78"/>
      <c r="API206" s="78"/>
      <c r="APJ206" s="78"/>
      <c r="APK206" s="78"/>
      <c r="APL206" s="78"/>
      <c r="APM206" s="78"/>
      <c r="APN206" s="78"/>
      <c r="APO206" s="78"/>
      <c r="APP206" s="78"/>
      <c r="APQ206" s="78"/>
      <c r="APR206" s="78"/>
      <c r="APS206" s="78"/>
      <c r="APT206" s="78"/>
      <c r="APU206" s="78"/>
      <c r="APV206" s="78"/>
      <c r="APW206" s="78"/>
      <c r="APX206" s="78"/>
      <c r="APY206" s="78"/>
      <c r="APZ206" s="78"/>
      <c r="AQA206" s="78"/>
      <c r="AQB206" s="78"/>
      <c r="AQC206" s="78"/>
      <c r="AQD206" s="78"/>
      <c r="AQE206" s="78"/>
      <c r="AQF206" s="78"/>
      <c r="AQG206" s="78"/>
      <c r="AQH206" s="78"/>
      <c r="AQI206" s="78"/>
      <c r="AQJ206" s="78"/>
      <c r="AQK206" s="78"/>
      <c r="AQL206" s="78"/>
      <c r="AQM206" s="78"/>
      <c r="AQN206" s="78"/>
      <c r="AQO206" s="78"/>
      <c r="AQP206" s="78"/>
      <c r="AQQ206" s="78"/>
      <c r="AQR206" s="78"/>
      <c r="AQS206" s="78"/>
      <c r="AQT206" s="78"/>
      <c r="AQU206" s="78"/>
      <c r="AQV206" s="78"/>
      <c r="AQW206" s="78"/>
      <c r="AQX206" s="78"/>
      <c r="AQY206" s="78"/>
      <c r="AQZ206" s="78"/>
      <c r="ARA206" s="78"/>
      <c r="ARB206" s="78"/>
      <c r="ARC206" s="78"/>
      <c r="ARD206" s="78"/>
      <c r="ARE206" s="78"/>
      <c r="ARF206" s="78"/>
      <c r="ARG206" s="78"/>
      <c r="ARH206" s="78"/>
      <c r="ARI206" s="78"/>
      <c r="ARJ206" s="78"/>
      <c r="ARK206" s="78"/>
      <c r="ARL206" s="78"/>
      <c r="ARM206" s="78"/>
      <c r="ARN206" s="78"/>
      <c r="ARO206" s="78"/>
      <c r="ARP206" s="78"/>
      <c r="ARQ206" s="78"/>
      <c r="ARR206" s="78"/>
      <c r="ARS206" s="78"/>
      <c r="ART206" s="78"/>
      <c r="ARU206" s="78"/>
      <c r="ARV206" s="78"/>
      <c r="ARW206" s="78"/>
      <c r="ARX206" s="78"/>
      <c r="ARY206" s="78"/>
      <c r="ARZ206" s="78"/>
      <c r="ASA206" s="78"/>
      <c r="ASB206" s="78"/>
      <c r="ASC206" s="78"/>
      <c r="ASD206" s="78"/>
      <c r="ASE206" s="78"/>
      <c r="ASF206" s="78"/>
      <c r="ASG206" s="78"/>
      <c r="ASH206" s="78"/>
      <c r="ASI206" s="78"/>
      <c r="ASJ206" s="78"/>
      <c r="ASK206" s="78"/>
      <c r="ASL206" s="78"/>
      <c r="ASM206" s="78"/>
      <c r="ASN206" s="78"/>
      <c r="ASO206" s="78"/>
      <c r="ASP206" s="78"/>
      <c r="ASQ206" s="78"/>
      <c r="ASR206" s="78"/>
      <c r="ASS206" s="78"/>
      <c r="AST206" s="78"/>
      <c r="ASU206" s="78"/>
      <c r="ASV206" s="78"/>
      <c r="ASW206" s="78"/>
      <c r="ASX206" s="78"/>
      <c r="ASY206" s="78"/>
      <c r="ASZ206" s="78"/>
      <c r="ATA206" s="78"/>
      <c r="ATB206" s="78"/>
      <c r="ATC206" s="78"/>
      <c r="ATD206" s="78"/>
      <c r="ATE206" s="78"/>
      <c r="ATF206" s="78"/>
      <c r="ATG206" s="78"/>
      <c r="ATH206" s="78"/>
      <c r="ATI206" s="78"/>
      <c r="ATJ206" s="78"/>
      <c r="ATK206" s="78"/>
      <c r="ATL206" s="78"/>
      <c r="ATM206" s="78"/>
      <c r="ATN206" s="78"/>
      <c r="ATO206" s="78"/>
      <c r="ATP206" s="78"/>
      <c r="ATQ206" s="78"/>
      <c r="ATR206" s="78"/>
      <c r="ATS206" s="78"/>
      <c r="ATT206" s="78"/>
      <c r="ATU206" s="78"/>
      <c r="ATV206" s="78"/>
      <c r="ATW206" s="78"/>
      <c r="ATX206" s="78"/>
      <c r="ATY206" s="78"/>
      <c r="ATZ206" s="78"/>
      <c r="AUA206" s="78"/>
      <c r="AUB206" s="78"/>
      <c r="AUC206" s="78"/>
      <c r="AUD206" s="78"/>
      <c r="AUE206" s="78"/>
      <c r="AUF206" s="78"/>
      <c r="AUG206" s="78"/>
      <c r="AUH206" s="78"/>
      <c r="AUI206" s="78"/>
      <c r="AUJ206" s="78"/>
      <c r="AUK206" s="78"/>
      <c r="AUL206" s="78"/>
      <c r="AUM206" s="78"/>
      <c r="AUN206" s="78"/>
      <c r="AUO206" s="78"/>
      <c r="AUP206" s="78"/>
      <c r="AUQ206" s="78"/>
      <c r="AUR206" s="78"/>
      <c r="AUS206" s="78"/>
      <c r="AUT206" s="78"/>
      <c r="AUU206" s="78"/>
      <c r="AUV206" s="78"/>
      <c r="AUW206" s="78"/>
      <c r="AUX206" s="78"/>
      <c r="AUY206" s="78"/>
      <c r="AUZ206" s="78"/>
      <c r="AVA206" s="78"/>
      <c r="AVB206" s="78"/>
      <c r="AVC206" s="78"/>
      <c r="AVD206" s="78"/>
      <c r="AVE206" s="78"/>
      <c r="AVF206" s="78"/>
      <c r="AVG206" s="78"/>
      <c r="AVH206" s="78"/>
      <c r="AVI206" s="78"/>
      <c r="AVJ206" s="78"/>
      <c r="AVK206" s="78"/>
      <c r="AVL206" s="78"/>
      <c r="AVM206" s="78"/>
      <c r="AVN206" s="78"/>
      <c r="AVO206" s="78"/>
      <c r="AVP206" s="78"/>
      <c r="AVQ206" s="78"/>
      <c r="AVR206" s="78"/>
      <c r="AVS206" s="78"/>
      <c r="AVT206" s="78"/>
      <c r="AVU206" s="78"/>
      <c r="AVV206" s="78"/>
      <c r="AVW206" s="78"/>
      <c r="AVX206" s="78"/>
      <c r="AVY206" s="78"/>
      <c r="AVZ206" s="78"/>
      <c r="AWA206" s="78"/>
      <c r="AWB206" s="78"/>
      <c r="AWC206" s="78"/>
      <c r="AWD206" s="78"/>
      <c r="AWE206" s="78"/>
      <c r="AWF206" s="78"/>
      <c r="AWG206" s="78"/>
      <c r="AWH206" s="78"/>
      <c r="AWI206" s="78"/>
      <c r="AWJ206" s="78"/>
      <c r="AWK206" s="78"/>
      <c r="AWL206" s="78"/>
      <c r="AWM206" s="78"/>
      <c r="AWN206" s="78"/>
      <c r="AWO206" s="78"/>
      <c r="AWP206" s="78"/>
      <c r="AWQ206" s="78"/>
      <c r="AWR206" s="78"/>
      <c r="AWS206" s="78"/>
      <c r="AWT206" s="78"/>
      <c r="AWU206" s="78"/>
      <c r="AWV206" s="78"/>
      <c r="AWW206" s="78"/>
      <c r="AWX206" s="78"/>
      <c r="AWY206" s="78"/>
      <c r="AWZ206" s="78"/>
      <c r="AXA206" s="78"/>
      <c r="AXB206" s="78"/>
      <c r="AXC206" s="78"/>
      <c r="AXD206" s="78"/>
      <c r="AXE206" s="78"/>
      <c r="AXF206" s="78"/>
      <c r="AXG206" s="78"/>
      <c r="AXH206" s="78"/>
      <c r="AXI206" s="78"/>
      <c r="AXJ206" s="78"/>
      <c r="AXK206" s="78"/>
      <c r="AXL206" s="78"/>
      <c r="AXM206" s="78"/>
      <c r="AXN206" s="78"/>
      <c r="AXO206" s="78"/>
      <c r="AXP206" s="78"/>
      <c r="AXQ206" s="78"/>
      <c r="AXR206" s="78"/>
      <c r="AXS206" s="78"/>
      <c r="AXT206" s="78"/>
      <c r="AXU206" s="78"/>
      <c r="AXV206" s="78"/>
      <c r="AXW206" s="78"/>
      <c r="AXX206" s="78"/>
      <c r="AXY206" s="78"/>
      <c r="AXZ206" s="78"/>
      <c r="AYA206" s="78"/>
      <c r="AYB206" s="78"/>
      <c r="AYC206" s="78"/>
      <c r="AYD206" s="78"/>
      <c r="AYE206" s="78"/>
      <c r="AYF206" s="78"/>
      <c r="AYG206" s="78"/>
      <c r="AYH206" s="78"/>
      <c r="AYI206" s="78"/>
      <c r="AYJ206" s="78"/>
      <c r="AYK206" s="78"/>
      <c r="AYL206" s="78"/>
      <c r="AYM206" s="78"/>
      <c r="AYN206" s="78"/>
      <c r="AYO206" s="78"/>
      <c r="AYP206" s="78"/>
      <c r="AYQ206" s="78"/>
      <c r="AYR206" s="78"/>
      <c r="AYS206" s="78"/>
      <c r="AYT206" s="78"/>
      <c r="AYU206" s="78"/>
      <c r="AYV206" s="78"/>
      <c r="AYW206" s="78"/>
      <c r="AYX206" s="78"/>
      <c r="AYY206" s="78"/>
      <c r="AYZ206" s="78"/>
      <c r="AZA206" s="78"/>
      <c r="AZB206" s="78"/>
      <c r="AZC206" s="78"/>
      <c r="AZD206" s="78"/>
      <c r="AZE206" s="78"/>
      <c r="AZF206" s="78"/>
      <c r="AZG206" s="78"/>
      <c r="AZH206" s="78"/>
      <c r="AZI206" s="78"/>
      <c r="AZJ206" s="78"/>
      <c r="AZK206" s="78"/>
      <c r="AZL206" s="78"/>
      <c r="AZM206" s="78"/>
      <c r="AZN206" s="78"/>
      <c r="AZO206" s="78"/>
      <c r="AZP206" s="78"/>
      <c r="AZQ206" s="78"/>
      <c r="AZR206" s="78"/>
      <c r="AZS206" s="78"/>
      <c r="AZT206" s="78"/>
      <c r="AZU206" s="78"/>
      <c r="AZV206" s="78"/>
      <c r="AZW206" s="78"/>
      <c r="AZX206" s="78"/>
      <c r="AZY206" s="78"/>
      <c r="AZZ206" s="78"/>
      <c r="BAA206" s="78"/>
      <c r="BAB206" s="78"/>
      <c r="BAC206" s="78"/>
      <c r="BAD206" s="78"/>
      <c r="BAE206" s="78"/>
      <c r="BAF206" s="78"/>
      <c r="BAG206" s="78"/>
      <c r="BAH206" s="78"/>
      <c r="BAI206" s="78"/>
      <c r="BAJ206" s="78"/>
      <c r="BAK206" s="78"/>
      <c r="BAL206" s="78"/>
      <c r="BAM206" s="78"/>
      <c r="BAN206" s="78"/>
      <c r="BAO206" s="78"/>
      <c r="BAP206" s="78"/>
      <c r="BAQ206" s="78"/>
      <c r="BAR206" s="78"/>
      <c r="BAS206" s="78"/>
      <c r="BAT206" s="78"/>
      <c r="BAU206" s="78"/>
      <c r="BAV206" s="78"/>
      <c r="BAW206" s="78"/>
      <c r="BAX206" s="78"/>
      <c r="BAY206" s="78"/>
      <c r="BAZ206" s="78"/>
      <c r="BBA206" s="78"/>
      <c r="BBB206" s="78"/>
      <c r="BBC206" s="78"/>
      <c r="BBD206" s="78"/>
      <c r="BBE206" s="78"/>
      <c r="BBF206" s="78"/>
      <c r="BBG206" s="78"/>
      <c r="BBH206" s="78"/>
      <c r="BBI206" s="78"/>
      <c r="BBJ206" s="78"/>
      <c r="BBK206" s="78"/>
      <c r="BBL206" s="78"/>
      <c r="BBM206" s="78"/>
      <c r="BBN206" s="78"/>
      <c r="BBO206" s="78"/>
      <c r="BBP206" s="78"/>
      <c r="BBQ206" s="78"/>
      <c r="BBR206" s="78"/>
      <c r="BBS206" s="78"/>
      <c r="BBT206" s="78"/>
      <c r="BBU206" s="78"/>
      <c r="BBV206" s="78"/>
      <c r="BBW206" s="78"/>
      <c r="BBX206" s="78"/>
      <c r="BBY206" s="78"/>
      <c r="BBZ206" s="78"/>
      <c r="BCA206" s="78"/>
      <c r="BCB206" s="78"/>
      <c r="BCC206" s="78"/>
      <c r="BCD206" s="78"/>
      <c r="BCE206" s="78"/>
      <c r="BCF206" s="78"/>
      <c r="BCG206" s="78"/>
      <c r="BCH206" s="78"/>
      <c r="BCI206" s="78"/>
      <c r="BCJ206" s="78"/>
      <c r="BCK206" s="78"/>
      <c r="BCL206" s="78"/>
      <c r="BCM206" s="78"/>
      <c r="BCN206" s="78"/>
      <c r="BCO206" s="78"/>
      <c r="BCP206" s="78"/>
      <c r="BCQ206" s="78"/>
      <c r="BCR206" s="78"/>
      <c r="BCS206" s="78"/>
      <c r="BCT206" s="78"/>
      <c r="BCU206" s="78"/>
      <c r="BCV206" s="78"/>
      <c r="BCW206" s="78"/>
      <c r="BCX206" s="78"/>
      <c r="BCY206" s="78"/>
      <c r="BCZ206" s="78"/>
      <c r="BDA206" s="78"/>
      <c r="BDB206" s="78"/>
      <c r="BDC206" s="78"/>
      <c r="BDD206" s="78"/>
      <c r="BDE206" s="78"/>
      <c r="BDF206" s="78"/>
      <c r="BDG206" s="78"/>
      <c r="BDH206" s="78"/>
      <c r="BDI206" s="78"/>
      <c r="BDJ206" s="78"/>
      <c r="BDK206" s="78"/>
      <c r="BDL206" s="78"/>
      <c r="BDM206" s="78"/>
      <c r="BDN206" s="78"/>
      <c r="BDO206" s="78"/>
      <c r="BDP206" s="78"/>
      <c r="BDQ206" s="78"/>
      <c r="BDR206" s="78"/>
      <c r="BDS206" s="78"/>
      <c r="BDT206" s="78"/>
      <c r="BDU206" s="78"/>
      <c r="BDV206" s="78"/>
      <c r="BDW206" s="78"/>
      <c r="BDX206" s="78"/>
      <c r="BDY206" s="78"/>
      <c r="BDZ206" s="78"/>
      <c r="BEA206" s="78"/>
      <c r="BEB206" s="78"/>
      <c r="BEC206" s="78"/>
      <c r="BED206" s="78"/>
      <c r="BEE206" s="78"/>
      <c r="BEF206" s="78"/>
      <c r="BEG206" s="78"/>
      <c r="BEH206" s="78"/>
      <c r="BEI206" s="78"/>
      <c r="BEJ206" s="78"/>
      <c r="BEK206" s="78"/>
      <c r="BEL206" s="78"/>
      <c r="BEM206" s="78"/>
      <c r="BEN206" s="78"/>
      <c r="BEO206" s="78"/>
      <c r="BEP206" s="78"/>
      <c r="BEQ206" s="78"/>
      <c r="BER206" s="78"/>
      <c r="BES206" s="78"/>
      <c r="BET206" s="78"/>
      <c r="BEU206" s="78"/>
      <c r="BEV206" s="78"/>
      <c r="BEW206" s="78"/>
      <c r="BEX206" s="78"/>
      <c r="BEY206" s="78"/>
      <c r="BEZ206" s="78"/>
      <c r="BFA206" s="78"/>
      <c r="BFB206" s="78"/>
      <c r="BFC206" s="78"/>
      <c r="BFD206" s="78"/>
      <c r="BFE206" s="78"/>
      <c r="BFF206" s="78"/>
      <c r="BFG206" s="78"/>
      <c r="BFH206" s="78"/>
      <c r="BFI206" s="78"/>
      <c r="BFJ206" s="78"/>
      <c r="BFK206" s="78"/>
      <c r="BFL206" s="78"/>
      <c r="BFM206" s="78"/>
      <c r="BFN206" s="78"/>
      <c r="BFO206" s="78"/>
      <c r="BFP206" s="78"/>
      <c r="BFQ206" s="78"/>
      <c r="BFR206" s="78"/>
      <c r="BFS206" s="78"/>
      <c r="BFT206" s="78"/>
      <c r="BFU206" s="78"/>
      <c r="BFV206" s="78"/>
      <c r="BFW206" s="78"/>
      <c r="BFX206" s="78"/>
      <c r="BFY206" s="78"/>
      <c r="BFZ206" s="78"/>
      <c r="BGA206" s="78"/>
      <c r="BGB206" s="78"/>
      <c r="BGC206" s="78"/>
      <c r="BGD206" s="78"/>
      <c r="BGE206" s="78"/>
      <c r="BGF206" s="78"/>
      <c r="BGG206" s="78"/>
      <c r="BGH206" s="78"/>
      <c r="BGI206" s="78"/>
      <c r="BGJ206" s="78"/>
      <c r="BGK206" s="78"/>
      <c r="BGL206" s="78"/>
      <c r="BGM206" s="78"/>
      <c r="BGN206" s="78"/>
      <c r="BGO206" s="78"/>
      <c r="BGP206" s="78"/>
      <c r="BGQ206" s="78"/>
      <c r="BGR206" s="78"/>
      <c r="BGS206" s="78"/>
      <c r="BGT206" s="78"/>
      <c r="BGU206" s="78"/>
      <c r="BGV206" s="78"/>
      <c r="BGW206" s="78"/>
      <c r="BGX206" s="78"/>
      <c r="BGY206" s="78"/>
      <c r="BGZ206" s="78"/>
      <c r="BHA206" s="78"/>
      <c r="BHB206" s="78"/>
      <c r="BHC206" s="78"/>
      <c r="BHD206" s="78"/>
      <c r="BHE206" s="78"/>
      <c r="BHF206" s="78"/>
      <c r="BHG206" s="78"/>
      <c r="BHH206" s="78"/>
      <c r="BHI206" s="78"/>
      <c r="BHJ206" s="78"/>
      <c r="BHK206" s="78"/>
      <c r="BHL206" s="78"/>
      <c r="BHM206" s="78"/>
      <c r="BHN206" s="78"/>
      <c r="BHO206" s="78"/>
      <c r="BHP206" s="78"/>
      <c r="BHQ206" s="78"/>
      <c r="BHR206" s="78"/>
      <c r="BHS206" s="78"/>
      <c r="BHT206" s="78"/>
      <c r="BHU206" s="78"/>
      <c r="BHV206" s="78"/>
      <c r="BHW206" s="78"/>
      <c r="BHX206" s="78"/>
      <c r="BHY206" s="78"/>
      <c r="BHZ206" s="78"/>
      <c r="BIA206" s="78"/>
      <c r="BIB206" s="78"/>
      <c r="BIC206" s="78"/>
      <c r="BID206" s="78"/>
      <c r="BIE206" s="78"/>
      <c r="BIF206" s="78"/>
      <c r="BIG206" s="78"/>
      <c r="BIH206" s="78"/>
      <c r="BII206" s="78"/>
      <c r="BIJ206" s="78"/>
      <c r="BIK206" s="78"/>
      <c r="BIL206" s="78"/>
      <c r="BIM206" s="78"/>
      <c r="BIN206" s="78"/>
      <c r="BIO206" s="78"/>
      <c r="BIP206" s="78"/>
      <c r="BIQ206" s="78"/>
      <c r="BIR206" s="78"/>
      <c r="BIS206" s="78"/>
      <c r="BIT206" s="78"/>
      <c r="BIU206" s="78"/>
      <c r="BIV206" s="78"/>
      <c r="BIW206" s="78"/>
      <c r="BIX206" s="78"/>
      <c r="BIY206" s="78"/>
      <c r="BIZ206" s="78"/>
      <c r="BJA206" s="78"/>
      <c r="BJB206" s="78"/>
      <c r="BJC206" s="78"/>
      <c r="BJD206" s="78"/>
      <c r="BJE206" s="78"/>
      <c r="BJF206" s="78"/>
      <c r="BJG206" s="78"/>
      <c r="BJH206" s="78"/>
      <c r="BJI206" s="78"/>
      <c r="BJJ206" s="78"/>
      <c r="BJK206" s="78"/>
      <c r="BJL206" s="78"/>
      <c r="BJM206" s="78"/>
      <c r="BJN206" s="78"/>
      <c r="BJO206" s="78"/>
      <c r="BJP206" s="78"/>
      <c r="BJQ206" s="78"/>
      <c r="BJR206" s="78"/>
      <c r="BJS206" s="78"/>
      <c r="BJT206" s="78"/>
      <c r="BJU206" s="78"/>
      <c r="BJV206" s="78"/>
      <c r="BJW206" s="78"/>
      <c r="BJX206" s="78"/>
      <c r="BJY206" s="78"/>
      <c r="BJZ206" s="78"/>
      <c r="BKA206" s="78"/>
      <c r="BKB206" s="78"/>
      <c r="BKC206" s="78"/>
      <c r="BKD206" s="78"/>
      <c r="BKE206" s="78"/>
      <c r="BKF206" s="78"/>
      <c r="BKG206" s="78"/>
      <c r="BKH206" s="78"/>
      <c r="BKI206" s="78"/>
      <c r="BKJ206" s="78"/>
      <c r="BKK206" s="78"/>
      <c r="BKL206" s="78"/>
      <c r="BKM206" s="78"/>
      <c r="BKN206" s="78"/>
      <c r="BKO206" s="78"/>
      <c r="BKP206" s="78"/>
      <c r="BKQ206" s="78"/>
      <c r="BKR206" s="78"/>
      <c r="BKS206" s="78"/>
      <c r="BKT206" s="78"/>
      <c r="BKU206" s="78"/>
      <c r="BKV206" s="78"/>
      <c r="BKW206" s="78"/>
      <c r="BKX206" s="78"/>
      <c r="BKY206" s="78"/>
      <c r="BKZ206" s="78"/>
      <c r="BLA206" s="78"/>
      <c r="BLB206" s="78"/>
      <c r="BLC206" s="78"/>
      <c r="BLD206" s="78"/>
      <c r="BLE206" s="78"/>
      <c r="BLF206" s="78"/>
      <c r="BLG206" s="78"/>
      <c r="BLH206" s="78"/>
      <c r="BLI206" s="78"/>
      <c r="BLJ206" s="78"/>
      <c r="BLK206" s="78"/>
      <c r="BLL206" s="78"/>
      <c r="BLM206" s="78"/>
      <c r="BLN206" s="78"/>
      <c r="BLO206" s="78"/>
      <c r="BLP206" s="78"/>
      <c r="BLQ206" s="78"/>
      <c r="BLR206" s="78"/>
      <c r="BLS206" s="78"/>
      <c r="BLT206" s="78"/>
      <c r="BLU206" s="78"/>
      <c r="BLV206" s="78"/>
      <c r="BLW206" s="78"/>
      <c r="BLX206" s="78"/>
      <c r="BLY206" s="78"/>
      <c r="BLZ206" s="78"/>
      <c r="BMA206" s="78"/>
      <c r="BMB206" s="78"/>
      <c r="BMC206" s="78"/>
      <c r="BMD206" s="78"/>
      <c r="BME206" s="78"/>
      <c r="BMF206" s="78"/>
      <c r="BMG206" s="78"/>
      <c r="BMH206" s="78"/>
      <c r="BMI206" s="78"/>
      <c r="BMJ206" s="78"/>
      <c r="BMK206" s="78"/>
      <c r="BML206" s="78"/>
      <c r="BMM206" s="78"/>
      <c r="BMN206" s="78"/>
      <c r="BMO206" s="78"/>
      <c r="BMP206" s="78"/>
      <c r="BMQ206" s="78"/>
      <c r="BMR206" s="78"/>
      <c r="BMS206" s="78"/>
      <c r="BMT206" s="78"/>
      <c r="BMU206" s="78"/>
      <c r="BMV206" s="78"/>
      <c r="BMW206" s="78"/>
      <c r="BMX206" s="78"/>
      <c r="BMY206" s="78"/>
      <c r="BMZ206" s="78"/>
      <c r="BNA206" s="78"/>
      <c r="BNB206" s="78"/>
      <c r="BNC206" s="78"/>
      <c r="BND206" s="78"/>
      <c r="BNE206" s="78"/>
      <c r="BNF206" s="78"/>
      <c r="BNG206" s="78"/>
      <c r="BNH206" s="78"/>
      <c r="BNI206" s="78"/>
      <c r="BNJ206" s="78"/>
      <c r="BNK206" s="78"/>
      <c r="BNL206" s="78"/>
      <c r="BNM206" s="78"/>
      <c r="BNN206" s="78"/>
      <c r="BNO206" s="78"/>
      <c r="BNP206" s="78"/>
      <c r="BNQ206" s="78"/>
      <c r="BNR206" s="78"/>
      <c r="BNS206" s="78"/>
      <c r="BNT206" s="78"/>
      <c r="BNU206" s="78"/>
      <c r="BNV206" s="78"/>
      <c r="BNW206" s="78"/>
      <c r="BNX206" s="78"/>
      <c r="BNY206" s="78"/>
      <c r="BNZ206" s="78"/>
      <c r="BOA206" s="78"/>
      <c r="BOB206" s="78"/>
      <c r="BOC206" s="78"/>
      <c r="BOD206" s="78"/>
      <c r="BOE206" s="78"/>
      <c r="BOF206" s="78"/>
      <c r="BOG206" s="78"/>
      <c r="BOH206" s="78"/>
      <c r="BOI206" s="78"/>
      <c r="BOJ206" s="78"/>
      <c r="BOK206" s="78"/>
      <c r="BOL206" s="78"/>
      <c r="BOM206" s="78"/>
      <c r="BON206" s="78"/>
      <c r="BOO206" s="78"/>
      <c r="BOP206" s="78"/>
      <c r="BOQ206" s="78"/>
      <c r="BOR206" s="78"/>
      <c r="BOS206" s="78"/>
      <c r="BOT206" s="78"/>
      <c r="BOU206" s="78"/>
      <c r="BOV206" s="78"/>
      <c r="BOW206" s="78"/>
      <c r="BOX206" s="78"/>
      <c r="BOY206" s="78"/>
      <c r="BOZ206" s="78"/>
      <c r="BPA206" s="78"/>
      <c r="BPB206" s="78"/>
      <c r="BPC206" s="78"/>
      <c r="BPD206" s="78"/>
      <c r="BPE206" s="78"/>
      <c r="BPF206" s="78"/>
      <c r="BPG206" s="78"/>
      <c r="BPH206" s="78"/>
      <c r="BPI206" s="78"/>
      <c r="BPJ206" s="78"/>
      <c r="BPK206" s="78"/>
      <c r="BPL206" s="78"/>
      <c r="BPM206" s="78"/>
      <c r="BPN206" s="78"/>
      <c r="BPO206" s="78"/>
      <c r="BPP206" s="78"/>
      <c r="BPQ206" s="78"/>
      <c r="BPR206" s="78"/>
      <c r="BPS206" s="78"/>
      <c r="BPT206" s="78"/>
      <c r="BPU206" s="78"/>
      <c r="BPV206" s="78"/>
      <c r="BPW206" s="78"/>
      <c r="BPX206" s="78"/>
      <c r="BPY206" s="78"/>
      <c r="BPZ206" s="78"/>
      <c r="BQA206" s="78"/>
      <c r="BQB206" s="78"/>
      <c r="BQC206" s="78"/>
      <c r="BQD206" s="78"/>
      <c r="BQE206" s="78"/>
      <c r="BQF206" s="78"/>
      <c r="BQG206" s="78"/>
      <c r="BQH206" s="78"/>
      <c r="BQI206" s="78"/>
      <c r="BQJ206" s="78"/>
      <c r="BQK206" s="78"/>
      <c r="BQL206" s="78"/>
      <c r="BQM206" s="78"/>
      <c r="BQN206" s="78"/>
      <c r="BQO206" s="78"/>
      <c r="BQP206" s="78"/>
      <c r="BQQ206" s="78"/>
      <c r="BQR206" s="78"/>
      <c r="BQS206" s="78"/>
      <c r="BQT206" s="78"/>
      <c r="BQU206" s="78"/>
      <c r="BQV206" s="78"/>
      <c r="BQW206" s="78"/>
      <c r="BQX206" s="78"/>
      <c r="BQY206" s="78"/>
      <c r="BQZ206" s="78"/>
      <c r="BRA206" s="78"/>
      <c r="BRB206" s="78"/>
      <c r="BRC206" s="78"/>
      <c r="BRD206" s="78"/>
      <c r="BRE206" s="78"/>
      <c r="BRF206" s="78"/>
      <c r="BRG206" s="78"/>
      <c r="BRH206" s="78"/>
      <c r="BRI206" s="78"/>
      <c r="BRJ206" s="78"/>
      <c r="BRK206" s="78"/>
      <c r="BRL206" s="78"/>
      <c r="BRM206" s="78"/>
      <c r="BRN206" s="78"/>
      <c r="BRO206" s="78"/>
      <c r="BRP206" s="78"/>
      <c r="BRQ206" s="78"/>
      <c r="BRR206" s="78"/>
      <c r="BRS206" s="78"/>
      <c r="BRT206" s="78"/>
      <c r="BRU206" s="78"/>
      <c r="BRV206" s="78"/>
      <c r="BRW206" s="78"/>
      <c r="BRX206" s="78"/>
      <c r="BRY206" s="78"/>
      <c r="BRZ206" s="78"/>
      <c r="BSA206" s="78"/>
      <c r="BSB206" s="78"/>
      <c r="BSC206" s="78"/>
      <c r="BSD206" s="78"/>
      <c r="BSE206" s="78"/>
      <c r="BSF206" s="78"/>
      <c r="BSG206" s="78"/>
      <c r="BSH206" s="78"/>
      <c r="BSI206" s="78"/>
      <c r="BSJ206" s="78"/>
      <c r="BSK206" s="78"/>
      <c r="BSL206" s="78"/>
      <c r="BSM206" s="78"/>
      <c r="BSN206" s="78"/>
      <c r="BSO206" s="78"/>
      <c r="BSP206" s="78"/>
      <c r="BSQ206" s="78"/>
      <c r="BSR206" s="78"/>
      <c r="BSS206" s="78"/>
      <c r="BST206" s="78"/>
      <c r="BSU206" s="78"/>
      <c r="BSV206" s="78"/>
      <c r="BSW206" s="78"/>
      <c r="BSX206" s="78"/>
      <c r="BSY206" s="78"/>
      <c r="BSZ206" s="78"/>
      <c r="BTA206" s="78"/>
      <c r="BTB206" s="78"/>
      <c r="BTC206" s="78"/>
      <c r="BTD206" s="78"/>
      <c r="BTE206" s="78"/>
      <c r="BTF206" s="78"/>
      <c r="BTG206" s="78"/>
      <c r="BTH206" s="78"/>
      <c r="BTI206" s="78"/>
      <c r="BTJ206" s="78"/>
      <c r="BTK206" s="78"/>
      <c r="BTL206" s="78"/>
      <c r="BTM206" s="78"/>
      <c r="BTN206" s="78"/>
      <c r="BTO206" s="78"/>
      <c r="BTP206" s="78"/>
      <c r="BTQ206" s="78"/>
      <c r="BTR206" s="78"/>
      <c r="BTS206" s="78"/>
      <c r="BTT206" s="78"/>
      <c r="BTU206" s="78"/>
      <c r="BTV206" s="78"/>
      <c r="BTW206" s="78"/>
      <c r="BTX206" s="78"/>
      <c r="BTY206" s="78"/>
      <c r="BTZ206" s="78"/>
      <c r="BUA206" s="78"/>
      <c r="BUB206" s="78"/>
      <c r="BUC206" s="78"/>
      <c r="BUD206" s="78"/>
      <c r="BUE206" s="78"/>
      <c r="BUF206" s="78"/>
      <c r="BUG206" s="78"/>
      <c r="BUH206" s="78"/>
      <c r="BUI206" s="78"/>
      <c r="BUJ206" s="78"/>
      <c r="BUK206" s="78"/>
      <c r="BUL206" s="78"/>
      <c r="BUM206" s="78"/>
      <c r="BUN206" s="78"/>
      <c r="BUO206" s="78"/>
      <c r="BUP206" s="78"/>
      <c r="BUQ206" s="78"/>
      <c r="BUR206" s="78"/>
      <c r="BUS206" s="78"/>
      <c r="BUT206" s="78"/>
      <c r="BUU206" s="78"/>
      <c r="BUV206" s="78"/>
      <c r="BUW206" s="78"/>
      <c r="BUX206" s="78"/>
      <c r="BUY206" s="78"/>
      <c r="BUZ206" s="78"/>
      <c r="BVA206" s="78"/>
      <c r="BVB206" s="78"/>
      <c r="BVC206" s="78"/>
      <c r="BVD206" s="78"/>
      <c r="BVE206" s="78"/>
      <c r="BVF206" s="78"/>
      <c r="BVG206" s="78"/>
      <c r="BVH206" s="78"/>
      <c r="BVI206" s="78"/>
      <c r="BVJ206" s="78"/>
      <c r="BVK206" s="78"/>
      <c r="BVL206" s="78"/>
      <c r="BVM206" s="78"/>
      <c r="BVN206" s="78"/>
      <c r="BVO206" s="78"/>
      <c r="BVP206" s="78"/>
      <c r="BVQ206" s="78"/>
      <c r="BVR206" s="78"/>
      <c r="BVS206" s="78"/>
      <c r="BVT206" s="78"/>
      <c r="BVU206" s="78"/>
      <c r="BVV206" s="78"/>
      <c r="BVW206" s="78"/>
      <c r="BVX206" s="78"/>
      <c r="BVY206" s="78"/>
      <c r="BVZ206" s="78"/>
      <c r="BWA206" s="78"/>
      <c r="BWB206" s="78"/>
      <c r="BWC206" s="78"/>
      <c r="BWD206" s="78"/>
      <c r="BWE206" s="78"/>
      <c r="BWF206" s="78"/>
      <c r="BWG206" s="78"/>
      <c r="BWH206" s="78"/>
      <c r="BWI206" s="78"/>
      <c r="BWJ206" s="78"/>
      <c r="BWK206" s="78"/>
      <c r="BWL206" s="78"/>
      <c r="BWM206" s="78"/>
      <c r="BWN206" s="78"/>
      <c r="BWO206" s="78"/>
      <c r="BWP206" s="78"/>
      <c r="BWQ206" s="78"/>
      <c r="BWR206" s="78"/>
      <c r="BWS206" s="78"/>
      <c r="BWT206" s="78"/>
      <c r="BWU206" s="78"/>
      <c r="BWV206" s="78"/>
      <c r="BWW206" s="78"/>
      <c r="BWX206" s="78"/>
      <c r="BWY206" s="78"/>
      <c r="BWZ206" s="78"/>
      <c r="BXA206" s="78"/>
      <c r="BXB206" s="78"/>
      <c r="BXC206" s="78"/>
      <c r="BXD206" s="78"/>
      <c r="BXE206" s="78"/>
      <c r="BXF206" s="78"/>
      <c r="BXG206" s="78"/>
      <c r="BXH206" s="78"/>
      <c r="BXI206" s="78"/>
      <c r="BXJ206" s="78"/>
      <c r="BXK206" s="78"/>
      <c r="BXL206" s="78"/>
      <c r="BXM206" s="78"/>
      <c r="BXN206" s="78"/>
      <c r="BXO206" s="78"/>
      <c r="BXP206" s="78"/>
      <c r="BXQ206" s="78"/>
      <c r="BXR206" s="78"/>
      <c r="BXS206" s="78"/>
      <c r="BXT206" s="78"/>
      <c r="BXU206" s="78"/>
      <c r="BXV206" s="78"/>
      <c r="BXW206" s="78"/>
      <c r="BXX206" s="78"/>
      <c r="BXY206" s="78"/>
      <c r="BXZ206" s="78"/>
      <c r="BYA206" s="78"/>
      <c r="BYB206" s="78"/>
      <c r="BYC206" s="78"/>
      <c r="BYD206" s="78"/>
      <c r="BYE206" s="78"/>
      <c r="BYF206" s="78"/>
      <c r="BYG206" s="78"/>
      <c r="BYH206" s="78"/>
      <c r="BYI206" s="78"/>
      <c r="BYJ206" s="78"/>
      <c r="BYK206" s="78"/>
      <c r="BYL206" s="78"/>
      <c r="BYM206" s="78"/>
      <c r="BYN206" s="78"/>
      <c r="BYO206" s="78"/>
      <c r="BYP206" s="78"/>
      <c r="BYQ206" s="78"/>
      <c r="BYR206" s="78"/>
      <c r="BYS206" s="78"/>
      <c r="BYT206" s="78"/>
      <c r="BYU206" s="78"/>
      <c r="BYV206" s="78"/>
      <c r="BYW206" s="78"/>
      <c r="BYX206" s="78"/>
      <c r="BYY206" s="78"/>
      <c r="BYZ206" s="78"/>
      <c r="BZA206" s="78"/>
      <c r="BZB206" s="78"/>
      <c r="BZC206" s="78"/>
      <c r="BZD206" s="78"/>
      <c r="BZE206" s="78"/>
      <c r="BZF206" s="78"/>
      <c r="BZG206" s="78"/>
      <c r="BZH206" s="78"/>
      <c r="BZI206" s="78"/>
      <c r="BZJ206" s="78"/>
      <c r="BZK206" s="78"/>
      <c r="BZL206" s="78"/>
      <c r="BZM206" s="78"/>
      <c r="BZN206" s="78"/>
      <c r="BZO206" s="78"/>
      <c r="BZP206" s="78"/>
      <c r="BZQ206" s="78"/>
      <c r="BZR206" s="78"/>
      <c r="BZS206" s="78"/>
      <c r="BZT206" s="78"/>
      <c r="BZU206" s="78"/>
      <c r="BZV206" s="78"/>
      <c r="BZW206" s="78"/>
      <c r="BZX206" s="78"/>
      <c r="BZY206" s="78"/>
      <c r="BZZ206" s="78"/>
      <c r="CAA206" s="78"/>
      <c r="CAB206" s="78"/>
      <c r="CAC206" s="78"/>
      <c r="CAD206" s="78"/>
      <c r="CAE206" s="78"/>
      <c r="CAF206" s="78"/>
      <c r="CAG206" s="78"/>
      <c r="CAH206" s="78"/>
      <c r="CAI206" s="78"/>
      <c r="CAJ206" s="78"/>
      <c r="CAK206" s="78"/>
      <c r="CAL206" s="78"/>
      <c r="CAM206" s="78"/>
      <c r="CAN206" s="78"/>
      <c r="CAO206" s="78"/>
      <c r="CAP206" s="78"/>
      <c r="CAQ206" s="78"/>
      <c r="CAR206" s="78"/>
      <c r="CAS206" s="78"/>
      <c r="CAT206" s="78"/>
      <c r="CAU206" s="78"/>
      <c r="CAV206" s="78"/>
      <c r="CAW206" s="78"/>
      <c r="CAX206" s="78"/>
      <c r="CAY206" s="78"/>
      <c r="CAZ206" s="78"/>
      <c r="CBA206" s="78"/>
      <c r="CBB206" s="78"/>
      <c r="CBC206" s="78"/>
      <c r="CBD206" s="78"/>
      <c r="CBE206" s="78"/>
      <c r="CBF206" s="78"/>
      <c r="CBG206" s="78"/>
      <c r="CBH206" s="78"/>
      <c r="CBI206" s="78"/>
      <c r="CBJ206" s="78"/>
      <c r="CBK206" s="78"/>
      <c r="CBL206" s="78"/>
      <c r="CBM206" s="78"/>
      <c r="CBN206" s="78"/>
      <c r="CBO206" s="78"/>
      <c r="CBP206" s="78"/>
      <c r="CBQ206" s="78"/>
      <c r="CBR206" s="78"/>
      <c r="CBS206" s="78"/>
      <c r="CBT206" s="78"/>
      <c r="CBU206" s="78"/>
      <c r="CBV206" s="78"/>
      <c r="CBW206" s="78"/>
      <c r="CBX206" s="78"/>
      <c r="CBY206" s="78"/>
      <c r="CBZ206" s="78"/>
      <c r="CCA206" s="78"/>
      <c r="CCB206" s="78"/>
      <c r="CCC206" s="78"/>
      <c r="CCD206" s="78"/>
      <c r="CCE206" s="78"/>
      <c r="CCF206" s="78"/>
      <c r="CCG206" s="78"/>
      <c r="CCH206" s="78"/>
      <c r="CCI206" s="78"/>
      <c r="CCJ206" s="78"/>
      <c r="CCK206" s="78"/>
      <c r="CCL206" s="78"/>
      <c r="CCM206" s="78"/>
      <c r="CCN206" s="78"/>
      <c r="CCO206" s="78"/>
      <c r="CCP206" s="78"/>
      <c r="CCQ206" s="78"/>
      <c r="CCR206" s="78"/>
      <c r="CCS206" s="78"/>
      <c r="CCT206" s="78"/>
      <c r="CCU206" s="78"/>
      <c r="CCV206" s="78"/>
      <c r="CCW206" s="78"/>
      <c r="CCX206" s="78"/>
      <c r="CCY206" s="78"/>
      <c r="CCZ206" s="78"/>
      <c r="CDA206" s="78"/>
      <c r="CDB206" s="78"/>
      <c r="CDC206" s="78"/>
      <c r="CDD206" s="78"/>
      <c r="CDE206" s="78"/>
      <c r="CDF206" s="78"/>
      <c r="CDG206" s="78"/>
      <c r="CDH206" s="78"/>
      <c r="CDI206" s="78"/>
      <c r="CDJ206" s="78"/>
      <c r="CDK206" s="78"/>
      <c r="CDL206" s="78"/>
      <c r="CDM206" s="78"/>
      <c r="CDN206" s="78"/>
      <c r="CDO206" s="78"/>
      <c r="CDP206" s="78"/>
      <c r="CDQ206" s="78"/>
      <c r="CDR206" s="78"/>
      <c r="CDS206" s="78"/>
      <c r="CDT206" s="78"/>
      <c r="CDU206" s="78"/>
      <c r="CDV206" s="78"/>
      <c r="CDW206" s="78"/>
      <c r="CDX206" s="78"/>
      <c r="CDY206" s="78"/>
      <c r="CDZ206" s="78"/>
      <c r="CEA206" s="78"/>
      <c r="CEB206" s="78"/>
      <c r="CEC206" s="78"/>
      <c r="CED206" s="78"/>
      <c r="CEE206" s="78"/>
      <c r="CEF206" s="78"/>
      <c r="CEG206" s="78"/>
      <c r="CEH206" s="78"/>
      <c r="CEI206" s="78"/>
      <c r="CEJ206" s="78"/>
      <c r="CEK206" s="78"/>
      <c r="CEL206" s="78"/>
      <c r="CEM206" s="78"/>
      <c r="CEN206" s="78"/>
      <c r="CEO206" s="78"/>
      <c r="CEP206" s="78"/>
      <c r="CEQ206" s="78"/>
      <c r="CER206" s="78"/>
      <c r="CES206" s="78"/>
      <c r="CET206" s="78"/>
      <c r="CEU206" s="78"/>
      <c r="CEV206" s="78"/>
      <c r="CEW206" s="78"/>
      <c r="CEX206" s="78"/>
      <c r="CEY206" s="78"/>
      <c r="CEZ206" s="78"/>
      <c r="CFA206" s="78"/>
      <c r="CFB206" s="78"/>
      <c r="CFC206" s="78"/>
      <c r="CFD206" s="78"/>
      <c r="CFE206" s="78"/>
      <c r="CFF206" s="78"/>
      <c r="CFG206" s="78"/>
      <c r="CFH206" s="78"/>
      <c r="CFI206" s="78"/>
      <c r="CFJ206" s="78"/>
      <c r="CFK206" s="78"/>
      <c r="CFL206" s="78"/>
      <c r="CFM206" s="78"/>
      <c r="CFN206" s="78"/>
      <c r="CFO206" s="78"/>
      <c r="CFP206" s="78"/>
      <c r="CFQ206" s="78"/>
      <c r="CFR206" s="78"/>
      <c r="CFS206" s="78"/>
      <c r="CFT206" s="78"/>
      <c r="CFU206" s="78"/>
      <c r="CFV206" s="78"/>
      <c r="CFW206" s="78"/>
      <c r="CFX206" s="78"/>
      <c r="CFY206" s="78"/>
      <c r="CFZ206" s="78"/>
      <c r="CGA206" s="78"/>
      <c r="CGB206" s="78"/>
      <c r="CGC206" s="78"/>
      <c r="CGD206" s="78"/>
      <c r="CGE206" s="78"/>
      <c r="CGF206" s="78"/>
      <c r="CGG206" s="78"/>
      <c r="CGH206" s="78"/>
      <c r="CGI206" s="78"/>
      <c r="CGJ206" s="78"/>
      <c r="CGK206" s="78"/>
      <c r="CGL206" s="78"/>
      <c r="CGM206" s="78"/>
      <c r="CGN206" s="78"/>
      <c r="CGO206" s="78"/>
      <c r="CGP206" s="78"/>
      <c r="CGQ206" s="78"/>
      <c r="CGR206" s="78"/>
      <c r="CGS206" s="78"/>
      <c r="CGT206" s="78"/>
      <c r="CGU206" s="78"/>
      <c r="CGV206" s="78"/>
      <c r="CGW206" s="78"/>
      <c r="CGX206" s="78"/>
      <c r="CGY206" s="78"/>
      <c r="CGZ206" s="78"/>
      <c r="CHA206" s="78"/>
      <c r="CHB206" s="78"/>
      <c r="CHC206" s="78"/>
      <c r="CHD206" s="78"/>
      <c r="CHE206" s="78"/>
      <c r="CHF206" s="78"/>
      <c r="CHG206" s="78"/>
      <c r="CHH206" s="78"/>
      <c r="CHI206" s="78"/>
      <c r="CHJ206" s="78"/>
      <c r="CHK206" s="78"/>
      <c r="CHL206" s="78"/>
      <c r="CHM206" s="78"/>
      <c r="CHN206" s="78"/>
      <c r="CHO206" s="78"/>
      <c r="CHP206" s="78"/>
      <c r="CHQ206" s="78"/>
      <c r="CHR206" s="78"/>
      <c r="CHS206" s="78"/>
      <c r="CHT206" s="78"/>
      <c r="CHU206" s="78"/>
      <c r="CHV206" s="78"/>
      <c r="CHW206" s="78"/>
      <c r="CHX206" s="78"/>
      <c r="CHY206" s="78"/>
      <c r="CHZ206" s="78"/>
      <c r="CIA206" s="78"/>
      <c r="CIB206" s="78"/>
      <c r="CIC206" s="78"/>
      <c r="CID206" s="78"/>
      <c r="CIE206" s="78"/>
      <c r="CIF206" s="78"/>
      <c r="CIG206" s="78"/>
      <c r="CIH206" s="78"/>
      <c r="CII206" s="78"/>
      <c r="CIJ206" s="78"/>
      <c r="CIK206" s="78"/>
      <c r="CIL206" s="78"/>
      <c r="CIM206" s="78"/>
      <c r="CIN206" s="78"/>
      <c r="CIO206" s="78"/>
      <c r="CIP206" s="78"/>
      <c r="CIQ206" s="78"/>
      <c r="CIR206" s="78"/>
      <c r="CIS206" s="78"/>
      <c r="CIT206" s="78"/>
      <c r="CIU206" s="78"/>
      <c r="CIV206" s="78"/>
      <c r="CIW206" s="78"/>
      <c r="CIX206" s="78"/>
      <c r="CIY206" s="78"/>
      <c r="CIZ206" s="78"/>
      <c r="CJA206" s="78"/>
      <c r="CJB206" s="78"/>
      <c r="CJC206" s="78"/>
      <c r="CJD206" s="78"/>
      <c r="CJE206" s="78"/>
      <c r="CJF206" s="78"/>
      <c r="CJG206" s="78"/>
      <c r="CJH206" s="78"/>
      <c r="CJI206" s="78"/>
      <c r="CJJ206" s="78"/>
      <c r="CJK206" s="78"/>
      <c r="CJL206" s="78"/>
      <c r="CJM206" s="78"/>
      <c r="CJN206" s="78"/>
      <c r="CJO206" s="78"/>
      <c r="CJP206" s="78"/>
      <c r="CJQ206" s="78"/>
      <c r="CJR206" s="78"/>
      <c r="CJS206" s="78"/>
      <c r="CJT206" s="78"/>
      <c r="CJU206" s="78"/>
      <c r="CJV206" s="78"/>
      <c r="CJW206" s="78"/>
      <c r="CJX206" s="78"/>
      <c r="CJY206" s="78"/>
      <c r="CJZ206" s="78"/>
      <c r="CKA206" s="78"/>
      <c r="CKB206" s="78"/>
      <c r="CKC206" s="78"/>
      <c r="CKD206" s="78"/>
      <c r="CKE206" s="78"/>
      <c r="CKF206" s="78"/>
      <c r="CKG206" s="78"/>
      <c r="CKH206" s="78"/>
      <c r="CKI206" s="78"/>
      <c r="CKJ206" s="78"/>
      <c r="CKK206" s="78"/>
      <c r="CKL206" s="78"/>
      <c r="CKM206" s="78"/>
      <c r="CKN206" s="78"/>
      <c r="CKO206" s="78"/>
      <c r="CKP206" s="78"/>
      <c r="CKQ206" s="78"/>
      <c r="CKR206" s="78"/>
      <c r="CKS206" s="78"/>
      <c r="CKT206" s="78"/>
      <c r="CKU206" s="78"/>
      <c r="CKV206" s="78"/>
      <c r="CKW206" s="78"/>
      <c r="CKX206" s="78"/>
      <c r="CKY206" s="78"/>
      <c r="CKZ206" s="78"/>
      <c r="CLA206" s="78"/>
      <c r="CLB206" s="78"/>
      <c r="CLC206" s="78"/>
      <c r="CLD206" s="78"/>
      <c r="CLE206" s="78"/>
      <c r="CLF206" s="78"/>
      <c r="CLG206" s="78"/>
      <c r="CLH206" s="78"/>
      <c r="CLI206" s="78"/>
      <c r="CLJ206" s="78"/>
      <c r="CLK206" s="78"/>
      <c r="CLL206" s="78"/>
      <c r="CLM206" s="78"/>
      <c r="CLN206" s="78"/>
      <c r="CLO206" s="78"/>
      <c r="CLP206" s="78"/>
      <c r="CLQ206" s="78"/>
      <c r="CLR206" s="78"/>
      <c r="CLS206" s="78"/>
      <c r="CLT206" s="78"/>
      <c r="CLU206" s="78"/>
      <c r="CLV206" s="78"/>
      <c r="CLW206" s="78"/>
      <c r="CLX206" s="78"/>
      <c r="CLY206" s="78"/>
      <c r="CLZ206" s="78"/>
      <c r="CMA206" s="78"/>
      <c r="CMB206" s="78"/>
      <c r="CMC206" s="78"/>
      <c r="CMD206" s="78"/>
      <c r="CME206" s="78"/>
      <c r="CMF206" s="78"/>
      <c r="CMG206" s="78"/>
      <c r="CMH206" s="78"/>
      <c r="CMI206" s="78"/>
      <c r="CMJ206" s="78"/>
      <c r="CMK206" s="78"/>
      <c r="CML206" s="78"/>
      <c r="CMM206" s="78"/>
      <c r="CMN206" s="78"/>
      <c r="CMO206" s="78"/>
      <c r="CMP206" s="78"/>
      <c r="CMQ206" s="78"/>
      <c r="CMR206" s="78"/>
      <c r="CMS206" s="78"/>
      <c r="CMT206" s="78"/>
      <c r="CMU206" s="78"/>
      <c r="CMV206" s="78"/>
      <c r="CMW206" s="78"/>
      <c r="CMX206" s="78"/>
      <c r="CMY206" s="78"/>
      <c r="CMZ206" s="78"/>
      <c r="CNA206" s="78"/>
      <c r="CNB206" s="78"/>
      <c r="CNC206" s="78"/>
      <c r="CND206" s="78"/>
      <c r="CNE206" s="78"/>
      <c r="CNF206" s="78"/>
      <c r="CNG206" s="78"/>
      <c r="CNH206" s="78"/>
      <c r="CNI206" s="78"/>
      <c r="CNJ206" s="78"/>
      <c r="CNK206" s="78"/>
      <c r="CNL206" s="78"/>
      <c r="CNM206" s="78"/>
      <c r="CNN206" s="78"/>
      <c r="CNO206" s="78"/>
      <c r="CNP206" s="78"/>
      <c r="CNQ206" s="78"/>
      <c r="CNR206" s="78"/>
      <c r="CNS206" s="78"/>
      <c r="CNT206" s="78"/>
      <c r="CNU206" s="78"/>
      <c r="CNV206" s="78"/>
      <c r="CNW206" s="78"/>
      <c r="CNX206" s="78"/>
      <c r="CNY206" s="78"/>
      <c r="CNZ206" s="78"/>
      <c r="COA206" s="78"/>
      <c r="COB206" s="78"/>
      <c r="COC206" s="78"/>
      <c r="COD206" s="78"/>
      <c r="COE206" s="78"/>
      <c r="COF206" s="78"/>
      <c r="COG206" s="78"/>
      <c r="COH206" s="78"/>
      <c r="COI206" s="78"/>
      <c r="COJ206" s="78"/>
      <c r="COK206" s="78"/>
      <c r="COL206" s="78"/>
      <c r="COM206" s="78"/>
      <c r="CON206" s="78"/>
      <c r="COO206" s="78"/>
      <c r="COP206" s="78"/>
      <c r="COQ206" s="78"/>
      <c r="COR206" s="78"/>
      <c r="COS206" s="78"/>
      <c r="COT206" s="78"/>
      <c r="COU206" s="78"/>
      <c r="COV206" s="78"/>
      <c r="COW206" s="78"/>
      <c r="COX206" s="78"/>
      <c r="COY206" s="78"/>
      <c r="COZ206" s="78"/>
      <c r="CPA206" s="78"/>
      <c r="CPB206" s="78"/>
      <c r="CPC206" s="78"/>
      <c r="CPD206" s="78"/>
      <c r="CPE206" s="78"/>
      <c r="CPF206" s="78"/>
      <c r="CPG206" s="78"/>
      <c r="CPH206" s="78"/>
      <c r="CPI206" s="78"/>
      <c r="CPJ206" s="78"/>
      <c r="CPK206" s="78"/>
      <c r="CPL206" s="78"/>
      <c r="CPM206" s="78"/>
      <c r="CPN206" s="78"/>
      <c r="CPO206" s="78"/>
      <c r="CPP206" s="78"/>
      <c r="CPQ206" s="78"/>
      <c r="CPR206" s="78"/>
      <c r="CPS206" s="78"/>
      <c r="CPT206" s="78"/>
      <c r="CPU206" s="78"/>
      <c r="CPV206" s="78"/>
      <c r="CPW206" s="78"/>
      <c r="CPX206" s="78"/>
      <c r="CPY206" s="78"/>
      <c r="CPZ206" s="78"/>
      <c r="CQA206" s="78"/>
      <c r="CQB206" s="78"/>
      <c r="CQC206" s="78"/>
      <c r="CQD206" s="78"/>
      <c r="CQE206" s="78"/>
      <c r="CQF206" s="78"/>
      <c r="CQG206" s="78"/>
      <c r="CQH206" s="78"/>
      <c r="CQI206" s="78"/>
      <c r="CQJ206" s="78"/>
      <c r="CQK206" s="78"/>
      <c r="CQL206" s="78"/>
      <c r="CQM206" s="78"/>
      <c r="CQN206" s="78"/>
      <c r="CQO206" s="78"/>
      <c r="CQP206" s="78"/>
      <c r="CQQ206" s="78"/>
      <c r="CQR206" s="78"/>
      <c r="CQS206" s="78"/>
      <c r="CQT206" s="78"/>
      <c r="CQU206" s="78"/>
      <c r="CQV206" s="78"/>
      <c r="CQW206" s="78"/>
      <c r="CQX206" s="78"/>
      <c r="CQY206" s="78"/>
      <c r="CQZ206" s="78"/>
      <c r="CRA206" s="78"/>
      <c r="CRB206" s="78"/>
      <c r="CRC206" s="78"/>
      <c r="CRD206" s="78"/>
      <c r="CRE206" s="78"/>
      <c r="CRF206" s="78"/>
      <c r="CRG206" s="78"/>
      <c r="CRH206" s="78"/>
      <c r="CRI206" s="78"/>
      <c r="CRJ206" s="78"/>
      <c r="CRK206" s="78"/>
      <c r="CRL206" s="78"/>
      <c r="CRM206" s="78"/>
      <c r="CRN206" s="78"/>
      <c r="CRO206" s="78"/>
      <c r="CRP206" s="78"/>
      <c r="CRQ206" s="78"/>
      <c r="CRR206" s="78"/>
      <c r="CRS206" s="78"/>
      <c r="CRT206" s="78"/>
      <c r="CRU206" s="78"/>
      <c r="CRV206" s="78"/>
      <c r="CRW206" s="78"/>
      <c r="CRX206" s="78"/>
      <c r="CRY206" s="78"/>
      <c r="CRZ206" s="78"/>
      <c r="CSA206" s="78"/>
      <c r="CSB206" s="78"/>
      <c r="CSC206" s="78"/>
      <c r="CSD206" s="78"/>
      <c r="CSE206" s="78"/>
      <c r="CSF206" s="78"/>
      <c r="CSG206" s="78"/>
      <c r="CSH206" s="78"/>
      <c r="CSI206" s="78"/>
      <c r="CSJ206" s="78"/>
      <c r="CSK206" s="78"/>
      <c r="CSL206" s="78"/>
      <c r="CSM206" s="78"/>
      <c r="CSN206" s="78"/>
      <c r="CSO206" s="78"/>
      <c r="CSP206" s="78"/>
      <c r="CSQ206" s="78"/>
      <c r="CSR206" s="78"/>
      <c r="CSS206" s="78"/>
      <c r="CST206" s="78"/>
      <c r="CSU206" s="78"/>
      <c r="CSV206" s="78"/>
      <c r="CSW206" s="78"/>
      <c r="CSX206" s="78"/>
      <c r="CSY206" s="78"/>
      <c r="CSZ206" s="78"/>
      <c r="CTA206" s="78"/>
      <c r="CTB206" s="78"/>
      <c r="CTC206" s="78"/>
      <c r="CTD206" s="78"/>
      <c r="CTE206" s="78"/>
      <c r="CTF206" s="78"/>
      <c r="CTG206" s="78"/>
      <c r="CTH206" s="78"/>
      <c r="CTI206" s="78"/>
      <c r="CTJ206" s="78"/>
      <c r="CTK206" s="78"/>
      <c r="CTL206" s="78"/>
      <c r="CTM206" s="78"/>
      <c r="CTN206" s="78"/>
      <c r="CTO206" s="78"/>
      <c r="CTP206" s="78"/>
      <c r="CTQ206" s="78"/>
      <c r="CTR206" s="78"/>
      <c r="CTS206" s="78"/>
      <c r="CTT206" s="78"/>
      <c r="CTU206" s="78"/>
      <c r="CTV206" s="78"/>
      <c r="CTW206" s="78"/>
      <c r="CTX206" s="78"/>
      <c r="CTY206" s="78"/>
      <c r="CTZ206" s="78"/>
      <c r="CUA206" s="78"/>
      <c r="CUB206" s="78"/>
      <c r="CUC206" s="78"/>
      <c r="CUD206" s="78"/>
      <c r="CUE206" s="78"/>
      <c r="CUF206" s="78"/>
      <c r="CUG206" s="78"/>
      <c r="CUH206" s="78"/>
      <c r="CUI206" s="78"/>
      <c r="CUJ206" s="78"/>
      <c r="CUK206" s="78"/>
      <c r="CUL206" s="78"/>
      <c r="CUM206" s="78"/>
      <c r="CUN206" s="78"/>
      <c r="CUO206" s="78"/>
      <c r="CUP206" s="78"/>
      <c r="CUQ206" s="78"/>
      <c r="CUR206" s="78"/>
      <c r="CUS206" s="78"/>
      <c r="CUT206" s="78"/>
      <c r="CUU206" s="78"/>
      <c r="CUV206" s="78"/>
      <c r="CUW206" s="78"/>
      <c r="CUX206" s="78"/>
      <c r="CUY206" s="78"/>
      <c r="CUZ206" s="78"/>
      <c r="CVA206" s="78"/>
      <c r="CVB206" s="78"/>
      <c r="CVC206" s="78"/>
      <c r="CVD206" s="78"/>
      <c r="CVE206" s="78"/>
      <c r="CVF206" s="78"/>
      <c r="CVG206" s="78"/>
      <c r="CVH206" s="78"/>
      <c r="CVI206" s="78"/>
      <c r="CVJ206" s="78"/>
      <c r="CVK206" s="78"/>
      <c r="CVL206" s="78"/>
      <c r="CVM206" s="78"/>
      <c r="CVN206" s="78"/>
      <c r="CVO206" s="78"/>
      <c r="CVP206" s="78"/>
      <c r="CVQ206" s="78"/>
      <c r="CVR206" s="78"/>
      <c r="CVS206" s="78"/>
      <c r="CVT206" s="78"/>
      <c r="CVU206" s="78"/>
      <c r="CVV206" s="78"/>
      <c r="CVW206" s="78"/>
      <c r="CVX206" s="78"/>
      <c r="CVY206" s="78"/>
      <c r="CVZ206" s="78"/>
      <c r="CWA206" s="78"/>
      <c r="CWB206" s="78"/>
      <c r="CWC206" s="78"/>
      <c r="CWD206" s="78"/>
      <c r="CWE206" s="78"/>
      <c r="CWF206" s="78"/>
      <c r="CWG206" s="78"/>
      <c r="CWH206" s="78"/>
      <c r="CWI206" s="78"/>
      <c r="CWJ206" s="78"/>
      <c r="CWK206" s="78"/>
      <c r="CWL206" s="78"/>
      <c r="CWM206" s="78"/>
      <c r="CWN206" s="78"/>
      <c r="CWO206" s="78"/>
      <c r="CWP206" s="78"/>
      <c r="CWQ206" s="78"/>
      <c r="CWR206" s="78"/>
      <c r="CWS206" s="78"/>
      <c r="CWT206" s="78"/>
      <c r="CWU206" s="78"/>
      <c r="CWV206" s="78"/>
      <c r="CWW206" s="78"/>
      <c r="CWX206" s="78"/>
      <c r="CWY206" s="78"/>
      <c r="CWZ206" s="78"/>
      <c r="CXA206" s="78"/>
      <c r="CXB206" s="78"/>
      <c r="CXC206" s="78"/>
      <c r="CXD206" s="78"/>
      <c r="CXE206" s="78"/>
      <c r="CXF206" s="78"/>
      <c r="CXG206" s="78"/>
      <c r="CXH206" s="78"/>
      <c r="CXI206" s="78"/>
      <c r="CXJ206" s="78"/>
      <c r="CXK206" s="78"/>
      <c r="CXL206" s="78"/>
      <c r="CXM206" s="78"/>
      <c r="CXN206" s="78"/>
      <c r="CXO206" s="78"/>
      <c r="CXP206" s="78"/>
      <c r="CXQ206" s="78"/>
      <c r="CXR206" s="78"/>
      <c r="CXS206" s="78"/>
      <c r="CXT206" s="78"/>
      <c r="CXU206" s="78"/>
      <c r="CXV206" s="78"/>
      <c r="CXW206" s="78"/>
      <c r="CXX206" s="78"/>
      <c r="CXY206" s="78"/>
      <c r="CXZ206" s="78"/>
      <c r="CYA206" s="78"/>
      <c r="CYB206" s="78"/>
      <c r="CYC206" s="78"/>
      <c r="CYD206" s="78"/>
      <c r="CYE206" s="78"/>
      <c r="CYF206" s="78"/>
      <c r="CYG206" s="78"/>
      <c r="CYH206" s="78"/>
      <c r="CYI206" s="78"/>
      <c r="CYJ206" s="78"/>
      <c r="CYK206" s="78"/>
      <c r="CYL206" s="78"/>
      <c r="CYM206" s="78"/>
      <c r="CYN206" s="78"/>
      <c r="CYO206" s="78"/>
      <c r="CYP206" s="78"/>
      <c r="CYQ206" s="78"/>
      <c r="CYR206" s="78"/>
      <c r="CYS206" s="78"/>
      <c r="CYT206" s="78"/>
      <c r="CYU206" s="78"/>
      <c r="CYV206" s="78"/>
      <c r="CYW206" s="78"/>
      <c r="CYX206" s="78"/>
      <c r="CYY206" s="78"/>
      <c r="CYZ206" s="78"/>
      <c r="CZA206" s="78"/>
      <c r="CZB206" s="78"/>
      <c r="CZC206" s="78"/>
      <c r="CZD206" s="78"/>
      <c r="CZE206" s="78"/>
      <c r="CZF206" s="78"/>
      <c r="CZG206" s="78"/>
      <c r="CZH206" s="78"/>
      <c r="CZI206" s="78"/>
      <c r="CZJ206" s="78"/>
      <c r="CZK206" s="78"/>
      <c r="CZL206" s="78"/>
      <c r="CZM206" s="78"/>
      <c r="CZN206" s="78"/>
      <c r="CZO206" s="78"/>
      <c r="CZP206" s="78"/>
      <c r="CZQ206" s="78"/>
      <c r="CZR206" s="78"/>
      <c r="CZS206" s="78"/>
      <c r="CZT206" s="78"/>
      <c r="CZU206" s="78"/>
      <c r="CZV206" s="78"/>
      <c r="CZW206" s="78"/>
      <c r="CZX206" s="78"/>
      <c r="CZY206" s="78"/>
      <c r="CZZ206" s="78"/>
      <c r="DAA206" s="78"/>
      <c r="DAB206" s="78"/>
      <c r="DAC206" s="78"/>
      <c r="DAD206" s="78"/>
      <c r="DAE206" s="78"/>
      <c r="DAF206" s="78"/>
      <c r="DAG206" s="78"/>
      <c r="DAH206" s="78"/>
      <c r="DAI206" s="78"/>
      <c r="DAJ206" s="78"/>
      <c r="DAK206" s="78"/>
      <c r="DAL206" s="78"/>
      <c r="DAM206" s="78"/>
      <c r="DAN206" s="78"/>
      <c r="DAO206" s="78"/>
      <c r="DAP206" s="78"/>
      <c r="DAQ206" s="78"/>
      <c r="DAR206" s="78"/>
      <c r="DAS206" s="78"/>
      <c r="DAT206" s="78"/>
      <c r="DAU206" s="78"/>
      <c r="DAV206" s="78"/>
      <c r="DAW206" s="78"/>
      <c r="DAX206" s="78"/>
      <c r="DAY206" s="78"/>
      <c r="DAZ206" s="78"/>
      <c r="DBA206" s="78"/>
      <c r="DBB206" s="78"/>
      <c r="DBC206" s="78"/>
      <c r="DBD206" s="78"/>
      <c r="DBE206" s="78"/>
      <c r="DBF206" s="78"/>
      <c r="DBG206" s="78"/>
      <c r="DBH206" s="78"/>
      <c r="DBI206" s="78"/>
      <c r="DBJ206" s="78"/>
      <c r="DBK206" s="78"/>
      <c r="DBL206" s="78"/>
      <c r="DBM206" s="78"/>
      <c r="DBN206" s="78"/>
      <c r="DBO206" s="78"/>
      <c r="DBP206" s="78"/>
      <c r="DBQ206" s="78"/>
      <c r="DBR206" s="78"/>
      <c r="DBS206" s="78"/>
      <c r="DBT206" s="78"/>
      <c r="DBU206" s="78"/>
      <c r="DBV206" s="78"/>
      <c r="DBW206" s="78"/>
      <c r="DBX206" s="78"/>
      <c r="DBY206" s="78"/>
      <c r="DBZ206" s="78"/>
      <c r="DCA206" s="78"/>
      <c r="DCB206" s="78"/>
      <c r="DCC206" s="78"/>
      <c r="DCD206" s="78"/>
      <c r="DCE206" s="78"/>
      <c r="DCF206" s="78"/>
      <c r="DCG206" s="78"/>
      <c r="DCH206" s="78"/>
      <c r="DCI206" s="78"/>
      <c r="DCJ206" s="78"/>
      <c r="DCK206" s="78"/>
      <c r="DCL206" s="78"/>
      <c r="DCM206" s="78"/>
      <c r="DCN206" s="78"/>
      <c r="DCO206" s="78"/>
      <c r="DCP206" s="78"/>
      <c r="DCQ206" s="78"/>
      <c r="DCR206" s="78"/>
      <c r="DCS206" s="78"/>
      <c r="DCT206" s="78"/>
      <c r="DCU206" s="78"/>
      <c r="DCV206" s="78"/>
      <c r="DCW206" s="78"/>
      <c r="DCX206" s="78"/>
      <c r="DCY206" s="78"/>
      <c r="DCZ206" s="78"/>
      <c r="DDA206" s="78"/>
      <c r="DDB206" s="78"/>
      <c r="DDC206" s="78"/>
      <c r="DDD206" s="78"/>
      <c r="DDE206" s="78"/>
      <c r="DDF206" s="78"/>
      <c r="DDG206" s="78"/>
      <c r="DDH206" s="78"/>
      <c r="DDI206" s="78"/>
      <c r="DDJ206" s="78"/>
      <c r="DDK206" s="78"/>
      <c r="DDL206" s="78"/>
      <c r="DDM206" s="78"/>
      <c r="DDN206" s="78"/>
      <c r="DDO206" s="78"/>
      <c r="DDP206" s="78"/>
      <c r="DDQ206" s="78"/>
      <c r="DDR206" s="78"/>
      <c r="DDS206" s="78"/>
      <c r="DDT206" s="78"/>
      <c r="DDU206" s="78"/>
      <c r="DDV206" s="78"/>
      <c r="DDW206" s="78"/>
      <c r="DDX206" s="78"/>
      <c r="DDY206" s="78"/>
      <c r="DDZ206" s="78"/>
      <c r="DEA206" s="78"/>
      <c r="DEB206" s="78"/>
      <c r="DEC206" s="78"/>
      <c r="DED206" s="78"/>
      <c r="DEE206" s="78"/>
      <c r="DEF206" s="78"/>
      <c r="DEG206" s="78"/>
      <c r="DEH206" s="78"/>
      <c r="DEI206" s="78"/>
      <c r="DEJ206" s="78"/>
      <c r="DEK206" s="78"/>
      <c r="DEL206" s="78"/>
      <c r="DEM206" s="78"/>
      <c r="DEN206" s="78"/>
      <c r="DEO206" s="78"/>
      <c r="DEP206" s="78"/>
      <c r="DEQ206" s="78"/>
      <c r="DER206" s="78"/>
      <c r="DES206" s="78"/>
      <c r="DET206" s="78"/>
      <c r="DEU206" s="78"/>
      <c r="DEV206" s="78"/>
      <c r="DEW206" s="78"/>
      <c r="DEX206" s="78"/>
      <c r="DEY206" s="78"/>
      <c r="DEZ206" s="78"/>
      <c r="DFA206" s="78"/>
      <c r="DFB206" s="78"/>
      <c r="DFC206" s="78"/>
      <c r="DFD206" s="78"/>
      <c r="DFE206" s="78"/>
      <c r="DFF206" s="78"/>
      <c r="DFG206" s="78"/>
      <c r="DFH206" s="78"/>
      <c r="DFI206" s="78"/>
      <c r="DFJ206" s="78"/>
      <c r="DFK206" s="78"/>
      <c r="DFL206" s="78"/>
      <c r="DFM206" s="78"/>
      <c r="DFN206" s="78"/>
      <c r="DFO206" s="78"/>
      <c r="DFP206" s="78"/>
      <c r="DFQ206" s="78"/>
      <c r="DFR206" s="78"/>
      <c r="DFS206" s="78"/>
      <c r="DFT206" s="78"/>
      <c r="DFU206" s="78"/>
      <c r="DFV206" s="78"/>
      <c r="DFW206" s="78"/>
      <c r="DFX206" s="78"/>
      <c r="DFY206" s="78"/>
      <c r="DFZ206" s="78"/>
      <c r="DGA206" s="78"/>
      <c r="DGB206" s="78"/>
      <c r="DGC206" s="78"/>
      <c r="DGD206" s="78"/>
      <c r="DGE206" s="78"/>
      <c r="DGF206" s="78"/>
      <c r="DGG206" s="78"/>
      <c r="DGH206" s="78"/>
      <c r="DGI206" s="78"/>
      <c r="DGJ206" s="78"/>
      <c r="DGK206" s="78"/>
      <c r="DGL206" s="78"/>
      <c r="DGM206" s="78"/>
      <c r="DGN206" s="78"/>
      <c r="DGO206" s="78"/>
      <c r="DGP206" s="78"/>
      <c r="DGQ206" s="78"/>
      <c r="DGR206" s="78"/>
      <c r="DGS206" s="78"/>
      <c r="DGT206" s="78"/>
      <c r="DGU206" s="78"/>
      <c r="DGV206" s="78"/>
      <c r="DGW206" s="78"/>
      <c r="DGX206" s="78"/>
      <c r="DGY206" s="78"/>
      <c r="DGZ206" s="78"/>
      <c r="DHA206" s="78"/>
      <c r="DHB206" s="78"/>
      <c r="DHC206" s="78"/>
      <c r="DHD206" s="78"/>
      <c r="DHE206" s="78"/>
      <c r="DHF206" s="78"/>
      <c r="DHG206" s="78"/>
      <c r="DHH206" s="78"/>
      <c r="DHI206" s="78"/>
      <c r="DHJ206" s="78"/>
      <c r="DHK206" s="78"/>
      <c r="DHL206" s="78"/>
      <c r="DHM206" s="78"/>
      <c r="DHN206" s="78"/>
      <c r="DHO206" s="78"/>
      <c r="DHP206" s="78"/>
      <c r="DHQ206" s="78"/>
      <c r="DHR206" s="78"/>
      <c r="DHS206" s="78"/>
      <c r="DHT206" s="78"/>
      <c r="DHU206" s="78"/>
      <c r="DHV206" s="78"/>
      <c r="DHW206" s="78"/>
      <c r="DHX206" s="78"/>
      <c r="DHY206" s="78"/>
      <c r="DHZ206" s="78"/>
      <c r="DIA206" s="78"/>
      <c r="DIB206" s="78"/>
      <c r="DIC206" s="78"/>
      <c r="DID206" s="78"/>
      <c r="DIE206" s="78"/>
      <c r="DIF206" s="78"/>
      <c r="DIG206" s="78"/>
      <c r="DIH206" s="78"/>
      <c r="DII206" s="78"/>
      <c r="DIJ206" s="78"/>
      <c r="DIK206" s="78"/>
      <c r="DIL206" s="78"/>
      <c r="DIM206" s="78"/>
      <c r="DIN206" s="78"/>
      <c r="DIO206" s="78"/>
      <c r="DIP206" s="78"/>
      <c r="DIQ206" s="78"/>
      <c r="DIR206" s="78"/>
      <c r="DIS206" s="78"/>
      <c r="DIT206" s="78"/>
      <c r="DIU206" s="78"/>
      <c r="DIV206" s="78"/>
      <c r="DIW206" s="78"/>
      <c r="DIX206" s="78"/>
      <c r="DIY206" s="78"/>
      <c r="DIZ206" s="78"/>
      <c r="DJA206" s="78"/>
      <c r="DJB206" s="78"/>
      <c r="DJC206" s="78"/>
      <c r="DJD206" s="78"/>
      <c r="DJE206" s="78"/>
      <c r="DJF206" s="78"/>
      <c r="DJG206" s="78"/>
      <c r="DJH206" s="78"/>
      <c r="DJI206" s="78"/>
      <c r="DJJ206" s="78"/>
      <c r="DJK206" s="78"/>
      <c r="DJL206" s="78"/>
      <c r="DJM206" s="78"/>
      <c r="DJN206" s="78"/>
      <c r="DJO206" s="78"/>
      <c r="DJP206" s="78"/>
      <c r="DJQ206" s="78"/>
      <c r="DJR206" s="78"/>
      <c r="DJS206" s="78"/>
      <c r="DJT206" s="78"/>
      <c r="DJU206" s="78"/>
      <c r="DJV206" s="78"/>
      <c r="DJW206" s="78"/>
      <c r="DJX206" s="78"/>
      <c r="DJY206" s="78"/>
      <c r="DJZ206" s="78"/>
      <c r="DKA206" s="78"/>
      <c r="DKB206" s="78"/>
      <c r="DKC206" s="78"/>
      <c r="DKD206" s="78"/>
      <c r="DKE206" s="78"/>
      <c r="DKF206" s="78"/>
      <c r="DKG206" s="78"/>
      <c r="DKH206" s="78"/>
      <c r="DKI206" s="78"/>
      <c r="DKJ206" s="78"/>
      <c r="DKK206" s="78"/>
      <c r="DKL206" s="78"/>
      <c r="DKM206" s="78"/>
      <c r="DKN206" s="78"/>
      <c r="DKO206" s="78"/>
      <c r="DKP206" s="78"/>
      <c r="DKQ206" s="78"/>
      <c r="DKR206" s="78"/>
      <c r="DKS206" s="78"/>
      <c r="DKT206" s="78"/>
      <c r="DKU206" s="78"/>
      <c r="DKV206" s="78"/>
      <c r="DKW206" s="78"/>
      <c r="DKX206" s="78"/>
      <c r="DKY206" s="78"/>
      <c r="DKZ206" s="78"/>
      <c r="DLA206" s="78"/>
      <c r="DLB206" s="78"/>
      <c r="DLC206" s="78"/>
      <c r="DLD206" s="78"/>
      <c r="DLE206" s="78"/>
      <c r="DLF206" s="78"/>
      <c r="DLG206" s="78"/>
      <c r="DLH206" s="78"/>
      <c r="DLI206" s="78"/>
      <c r="DLJ206" s="78"/>
      <c r="DLK206" s="78"/>
      <c r="DLL206" s="78"/>
      <c r="DLM206" s="78"/>
      <c r="DLN206" s="78"/>
      <c r="DLO206" s="78"/>
      <c r="DLP206" s="78"/>
      <c r="DLQ206" s="78"/>
      <c r="DLR206" s="78"/>
      <c r="DLS206" s="78"/>
      <c r="DLT206" s="78"/>
      <c r="DLU206" s="78"/>
      <c r="DLV206" s="78"/>
      <c r="DLW206" s="78"/>
      <c r="DLX206" s="78"/>
      <c r="DLY206" s="78"/>
      <c r="DLZ206" s="78"/>
      <c r="DMA206" s="78"/>
      <c r="DMB206" s="78"/>
      <c r="DMC206" s="78"/>
      <c r="DMD206" s="78"/>
      <c r="DME206" s="78"/>
      <c r="DMF206" s="78"/>
      <c r="DMG206" s="78"/>
      <c r="DMH206" s="78"/>
      <c r="DMI206" s="78"/>
      <c r="DMJ206" s="78"/>
      <c r="DMK206" s="78"/>
      <c r="DML206" s="78"/>
      <c r="DMM206" s="78"/>
      <c r="DMN206" s="78"/>
      <c r="DMO206" s="78"/>
      <c r="DMP206" s="78"/>
      <c r="DMQ206" s="78"/>
      <c r="DMR206" s="78"/>
      <c r="DMS206" s="78"/>
      <c r="DMT206" s="78"/>
      <c r="DMU206" s="78"/>
      <c r="DMV206" s="78"/>
      <c r="DMW206" s="78"/>
      <c r="DMX206" s="78"/>
      <c r="DMY206" s="78"/>
      <c r="DMZ206" s="78"/>
      <c r="DNA206" s="78"/>
      <c r="DNB206" s="78"/>
      <c r="DNC206" s="78"/>
      <c r="DND206" s="78"/>
      <c r="DNE206" s="78"/>
      <c r="DNF206" s="78"/>
      <c r="DNG206" s="78"/>
      <c r="DNH206" s="78"/>
      <c r="DNI206" s="78"/>
      <c r="DNJ206" s="78"/>
      <c r="DNK206" s="78"/>
      <c r="DNL206" s="78"/>
      <c r="DNM206" s="78"/>
      <c r="DNN206" s="78"/>
      <c r="DNO206" s="78"/>
      <c r="DNP206" s="78"/>
      <c r="DNQ206" s="78"/>
      <c r="DNR206" s="78"/>
      <c r="DNS206" s="78"/>
      <c r="DNT206" s="78"/>
      <c r="DNU206" s="78"/>
      <c r="DNV206" s="78"/>
      <c r="DNW206" s="78"/>
      <c r="DNX206" s="78"/>
      <c r="DNY206" s="78"/>
      <c r="DNZ206" s="78"/>
      <c r="DOA206" s="78"/>
      <c r="DOB206" s="78"/>
      <c r="DOC206" s="78"/>
      <c r="DOD206" s="78"/>
      <c r="DOE206" s="78"/>
      <c r="DOF206" s="78"/>
      <c r="DOG206" s="78"/>
      <c r="DOH206" s="78"/>
      <c r="DOI206" s="78"/>
      <c r="DOJ206" s="78"/>
      <c r="DOK206" s="78"/>
      <c r="DOL206" s="78"/>
      <c r="DOM206" s="78"/>
      <c r="DON206" s="78"/>
      <c r="DOO206" s="78"/>
      <c r="DOP206" s="78"/>
      <c r="DOQ206" s="78"/>
      <c r="DOR206" s="78"/>
      <c r="DOS206" s="78"/>
      <c r="DOT206" s="78"/>
      <c r="DOU206" s="78"/>
      <c r="DOV206" s="78"/>
      <c r="DOW206" s="78"/>
      <c r="DOX206" s="78"/>
      <c r="DOY206" s="78"/>
      <c r="DOZ206" s="78"/>
      <c r="DPA206" s="78"/>
      <c r="DPB206" s="78"/>
      <c r="DPC206" s="78"/>
      <c r="DPD206" s="78"/>
      <c r="DPE206" s="78"/>
      <c r="DPF206" s="78"/>
      <c r="DPG206" s="78"/>
      <c r="DPH206" s="78"/>
      <c r="DPI206" s="78"/>
      <c r="DPJ206" s="78"/>
      <c r="DPK206" s="78"/>
      <c r="DPL206" s="78"/>
      <c r="DPM206" s="78"/>
      <c r="DPN206" s="78"/>
      <c r="DPO206" s="78"/>
      <c r="DPP206" s="78"/>
      <c r="DPQ206" s="78"/>
      <c r="DPR206" s="78"/>
      <c r="DPS206" s="78"/>
      <c r="DPT206" s="78"/>
      <c r="DPU206" s="78"/>
      <c r="DPV206" s="78"/>
      <c r="DPW206" s="78"/>
      <c r="DPX206" s="78"/>
      <c r="DPY206" s="78"/>
      <c r="DPZ206" s="78"/>
      <c r="DQA206" s="78"/>
      <c r="DQB206" s="78"/>
      <c r="DQC206" s="78"/>
      <c r="DQD206" s="78"/>
      <c r="DQE206" s="78"/>
      <c r="DQF206" s="78"/>
      <c r="DQG206" s="78"/>
      <c r="DQH206" s="78"/>
      <c r="DQI206" s="78"/>
      <c r="DQJ206" s="78"/>
      <c r="DQK206" s="78"/>
      <c r="DQL206" s="78"/>
      <c r="DQM206" s="78"/>
      <c r="DQN206" s="78"/>
      <c r="DQO206" s="78"/>
      <c r="DQP206" s="78"/>
      <c r="DQQ206" s="78"/>
      <c r="DQR206" s="78"/>
      <c r="DQS206" s="78"/>
      <c r="DQT206" s="78"/>
      <c r="DQU206" s="78"/>
      <c r="DQV206" s="78"/>
      <c r="DQW206" s="78"/>
      <c r="DQX206" s="78"/>
      <c r="DQY206" s="78"/>
      <c r="DQZ206" s="78"/>
      <c r="DRA206" s="78"/>
      <c r="DRB206" s="78"/>
      <c r="DRC206" s="78"/>
      <c r="DRD206" s="78"/>
      <c r="DRE206" s="78"/>
      <c r="DRF206" s="78"/>
      <c r="DRG206" s="78"/>
      <c r="DRH206" s="78"/>
      <c r="DRI206" s="78"/>
      <c r="DRJ206" s="78"/>
      <c r="DRK206" s="78"/>
      <c r="DRL206" s="78"/>
      <c r="DRM206" s="78"/>
      <c r="DRN206" s="78"/>
      <c r="DRO206" s="78"/>
      <c r="DRP206" s="78"/>
      <c r="DRQ206" s="78"/>
      <c r="DRR206" s="78"/>
      <c r="DRS206" s="78"/>
      <c r="DRT206" s="78"/>
      <c r="DRU206" s="78"/>
      <c r="DRV206" s="78"/>
      <c r="DRW206" s="78"/>
      <c r="DRX206" s="78"/>
      <c r="DRY206" s="78"/>
      <c r="DRZ206" s="78"/>
      <c r="DSA206" s="78"/>
      <c r="DSB206" s="78"/>
      <c r="DSC206" s="78"/>
      <c r="DSD206" s="78"/>
      <c r="DSE206" s="78"/>
      <c r="DSF206" s="78"/>
      <c r="DSG206" s="78"/>
      <c r="DSH206" s="78"/>
      <c r="DSI206" s="78"/>
      <c r="DSJ206" s="78"/>
      <c r="DSK206" s="78"/>
      <c r="DSL206" s="78"/>
      <c r="DSM206" s="78"/>
      <c r="DSN206" s="78"/>
      <c r="DSO206" s="78"/>
      <c r="DSP206" s="78"/>
      <c r="DSQ206" s="78"/>
      <c r="DSR206" s="78"/>
      <c r="DSS206" s="78"/>
      <c r="DST206" s="78"/>
      <c r="DSU206" s="78"/>
      <c r="DSV206" s="78"/>
      <c r="DSW206" s="78"/>
      <c r="DSX206" s="78"/>
      <c r="DSY206" s="78"/>
      <c r="DSZ206" s="78"/>
      <c r="DTA206" s="78"/>
      <c r="DTB206" s="78"/>
      <c r="DTC206" s="78"/>
      <c r="DTD206" s="78"/>
      <c r="DTE206" s="78"/>
      <c r="DTF206" s="78"/>
      <c r="DTG206" s="78"/>
      <c r="DTH206" s="78"/>
      <c r="DTI206" s="78"/>
      <c r="DTJ206" s="78"/>
      <c r="DTK206" s="78"/>
      <c r="DTL206" s="78"/>
      <c r="DTM206" s="78"/>
      <c r="DTN206" s="78"/>
      <c r="DTO206" s="78"/>
      <c r="DTP206" s="78"/>
      <c r="DTQ206" s="78"/>
      <c r="DTR206" s="78"/>
      <c r="DTS206" s="78"/>
      <c r="DTT206" s="78"/>
      <c r="DTU206" s="78"/>
      <c r="DTV206" s="78"/>
      <c r="DTW206" s="78"/>
      <c r="DTX206" s="78"/>
      <c r="DTY206" s="78"/>
      <c r="DTZ206" s="78"/>
      <c r="DUA206" s="78"/>
      <c r="DUB206" s="78"/>
      <c r="DUC206" s="78"/>
      <c r="DUD206" s="78"/>
      <c r="DUE206" s="78"/>
      <c r="DUF206" s="78"/>
      <c r="DUG206" s="78"/>
      <c r="DUH206" s="78"/>
      <c r="DUI206" s="78"/>
      <c r="DUJ206" s="78"/>
      <c r="DUK206" s="78"/>
      <c r="DUL206" s="78"/>
      <c r="DUM206" s="78"/>
      <c r="DUN206" s="78"/>
      <c r="DUO206" s="78"/>
      <c r="DUP206" s="78"/>
      <c r="DUQ206" s="78"/>
      <c r="DUR206" s="78"/>
      <c r="DUS206" s="78"/>
      <c r="DUT206" s="78"/>
      <c r="DUU206" s="78"/>
      <c r="DUV206" s="78"/>
      <c r="DUW206" s="78"/>
      <c r="DUX206" s="78"/>
      <c r="DUY206" s="78"/>
      <c r="DUZ206" s="78"/>
      <c r="DVA206" s="78"/>
      <c r="DVB206" s="78"/>
      <c r="DVC206" s="78"/>
      <c r="DVD206" s="78"/>
      <c r="DVE206" s="78"/>
      <c r="DVF206" s="78"/>
      <c r="DVG206" s="78"/>
      <c r="DVH206" s="78"/>
      <c r="DVI206" s="78"/>
      <c r="DVJ206" s="78"/>
      <c r="DVK206" s="78"/>
      <c r="DVL206" s="78"/>
      <c r="DVM206" s="78"/>
      <c r="DVN206" s="78"/>
      <c r="DVO206" s="78"/>
      <c r="DVP206" s="78"/>
      <c r="DVQ206" s="78"/>
      <c r="DVR206" s="78"/>
      <c r="DVS206" s="78"/>
      <c r="DVT206" s="78"/>
      <c r="DVU206" s="78"/>
      <c r="DVV206" s="78"/>
      <c r="DVW206" s="78"/>
      <c r="DVX206" s="78"/>
      <c r="DVY206" s="78"/>
      <c r="DVZ206" s="78"/>
      <c r="DWA206" s="78"/>
      <c r="DWB206" s="78"/>
      <c r="DWC206" s="78"/>
      <c r="DWD206" s="78"/>
      <c r="DWE206" s="78"/>
      <c r="DWF206" s="78"/>
      <c r="DWG206" s="78"/>
      <c r="DWH206" s="78"/>
      <c r="DWI206" s="78"/>
      <c r="DWJ206" s="78"/>
      <c r="DWK206" s="78"/>
      <c r="DWL206" s="78"/>
      <c r="DWM206" s="78"/>
      <c r="DWN206" s="78"/>
      <c r="DWO206" s="78"/>
      <c r="DWP206" s="78"/>
      <c r="DWQ206" s="78"/>
      <c r="DWR206" s="78"/>
      <c r="DWS206" s="78"/>
      <c r="DWT206" s="78"/>
      <c r="DWU206" s="78"/>
      <c r="DWV206" s="78"/>
      <c r="DWW206" s="78"/>
      <c r="DWX206" s="78"/>
      <c r="DWY206" s="78"/>
      <c r="DWZ206" s="78"/>
      <c r="DXA206" s="78"/>
      <c r="DXB206" s="78"/>
      <c r="DXC206" s="78"/>
      <c r="DXD206" s="78"/>
      <c r="DXE206" s="78"/>
      <c r="DXF206" s="78"/>
      <c r="DXG206" s="78"/>
      <c r="DXH206" s="78"/>
      <c r="DXI206" s="78"/>
      <c r="DXJ206" s="78"/>
      <c r="DXK206" s="78"/>
      <c r="DXL206" s="78"/>
      <c r="DXM206" s="78"/>
      <c r="DXN206" s="78"/>
      <c r="DXO206" s="78"/>
      <c r="DXP206" s="78"/>
      <c r="DXQ206" s="78"/>
      <c r="DXR206" s="78"/>
      <c r="DXS206" s="78"/>
      <c r="DXT206" s="78"/>
      <c r="DXU206" s="78"/>
      <c r="DXV206" s="78"/>
      <c r="DXW206" s="78"/>
      <c r="DXX206" s="78"/>
      <c r="DXY206" s="78"/>
      <c r="DXZ206" s="78"/>
      <c r="DYA206" s="78"/>
      <c r="DYB206" s="78"/>
      <c r="DYC206" s="78"/>
      <c r="DYD206" s="78"/>
      <c r="DYE206" s="78"/>
      <c r="DYF206" s="78"/>
      <c r="DYG206" s="78"/>
      <c r="DYH206" s="78"/>
      <c r="DYI206" s="78"/>
      <c r="DYJ206" s="78"/>
      <c r="DYK206" s="78"/>
      <c r="DYL206" s="78"/>
      <c r="DYM206" s="78"/>
      <c r="DYN206" s="78"/>
      <c r="DYO206" s="78"/>
      <c r="DYP206" s="78"/>
      <c r="DYQ206" s="78"/>
      <c r="DYR206" s="78"/>
      <c r="DYS206" s="78"/>
      <c r="DYT206" s="78"/>
      <c r="DYU206" s="78"/>
      <c r="DYV206" s="78"/>
      <c r="DYW206" s="78"/>
      <c r="DYX206" s="78"/>
      <c r="DYY206" s="78"/>
      <c r="DYZ206" s="78"/>
      <c r="DZA206" s="78"/>
      <c r="DZB206" s="78"/>
      <c r="DZC206" s="78"/>
      <c r="DZD206" s="78"/>
      <c r="DZE206" s="78"/>
      <c r="DZF206" s="78"/>
      <c r="DZG206" s="78"/>
      <c r="DZH206" s="78"/>
      <c r="DZI206" s="78"/>
      <c r="DZJ206" s="78"/>
      <c r="DZK206" s="78"/>
      <c r="DZL206" s="78"/>
      <c r="DZM206" s="78"/>
      <c r="DZN206" s="78"/>
      <c r="DZO206" s="78"/>
      <c r="DZP206" s="78"/>
      <c r="DZQ206" s="78"/>
      <c r="DZR206" s="78"/>
      <c r="DZS206" s="78"/>
      <c r="DZT206" s="78"/>
      <c r="DZU206" s="78"/>
      <c r="DZV206" s="78"/>
      <c r="DZW206" s="78"/>
      <c r="DZX206" s="78"/>
      <c r="DZY206" s="78"/>
      <c r="DZZ206" s="78"/>
      <c r="EAA206" s="78"/>
      <c r="EAB206" s="78"/>
      <c r="EAC206" s="78"/>
      <c r="EAD206" s="78"/>
      <c r="EAE206" s="78"/>
      <c r="EAF206" s="78"/>
      <c r="EAG206" s="78"/>
      <c r="EAH206" s="78"/>
      <c r="EAI206" s="78"/>
      <c r="EAJ206" s="78"/>
      <c r="EAK206" s="78"/>
      <c r="EAL206" s="78"/>
      <c r="EAM206" s="78"/>
      <c r="EAN206" s="78"/>
      <c r="EAO206" s="78"/>
      <c r="EAP206" s="78"/>
      <c r="EAQ206" s="78"/>
      <c r="EAR206" s="78"/>
      <c r="EAS206" s="78"/>
      <c r="EAT206" s="78"/>
      <c r="EAU206" s="78"/>
      <c r="EAV206" s="78"/>
      <c r="EAW206" s="78"/>
      <c r="EAX206" s="78"/>
      <c r="EAY206" s="78"/>
      <c r="EAZ206" s="78"/>
      <c r="EBA206" s="78"/>
      <c r="EBB206" s="78"/>
      <c r="EBC206" s="78"/>
      <c r="EBD206" s="78"/>
      <c r="EBE206" s="78"/>
      <c r="EBF206" s="78"/>
      <c r="EBG206" s="78"/>
      <c r="EBH206" s="78"/>
      <c r="EBI206" s="78"/>
      <c r="EBJ206" s="78"/>
      <c r="EBK206" s="78"/>
      <c r="EBL206" s="78"/>
      <c r="EBM206" s="78"/>
      <c r="EBN206" s="78"/>
      <c r="EBO206" s="78"/>
      <c r="EBP206" s="78"/>
      <c r="EBQ206" s="78"/>
      <c r="EBR206" s="78"/>
      <c r="EBS206" s="78"/>
      <c r="EBT206" s="78"/>
      <c r="EBU206" s="78"/>
      <c r="EBV206" s="78"/>
      <c r="EBW206" s="78"/>
      <c r="EBX206" s="78"/>
      <c r="EBY206" s="78"/>
      <c r="EBZ206" s="78"/>
      <c r="ECA206" s="78"/>
      <c r="ECB206" s="78"/>
      <c r="ECC206" s="78"/>
      <c r="ECD206" s="78"/>
      <c r="ECE206" s="78"/>
      <c r="ECF206" s="78"/>
      <c r="ECG206" s="78"/>
      <c r="ECH206" s="78"/>
      <c r="ECI206" s="78"/>
      <c r="ECJ206" s="78"/>
      <c r="ECK206" s="78"/>
      <c r="ECL206" s="78"/>
      <c r="ECM206" s="78"/>
      <c r="ECN206" s="78"/>
      <c r="ECO206" s="78"/>
      <c r="ECP206" s="78"/>
      <c r="ECQ206" s="78"/>
      <c r="ECR206" s="78"/>
      <c r="ECS206" s="78"/>
      <c r="ECT206" s="78"/>
      <c r="ECU206" s="78"/>
      <c r="ECV206" s="78"/>
      <c r="ECW206" s="78"/>
      <c r="ECX206" s="78"/>
      <c r="ECY206" s="78"/>
      <c r="ECZ206" s="78"/>
      <c r="EDA206" s="78"/>
      <c r="EDB206" s="78"/>
      <c r="EDC206" s="78"/>
      <c r="EDD206" s="78"/>
      <c r="EDE206" s="78"/>
      <c r="EDF206" s="78"/>
      <c r="EDG206" s="78"/>
      <c r="EDH206" s="78"/>
      <c r="EDI206" s="78"/>
      <c r="EDJ206" s="78"/>
      <c r="EDK206" s="78"/>
      <c r="EDL206" s="78"/>
      <c r="EDM206" s="78"/>
      <c r="EDN206" s="78"/>
      <c r="EDO206" s="78"/>
      <c r="EDP206" s="78"/>
      <c r="EDQ206" s="78"/>
      <c r="EDR206" s="78"/>
      <c r="EDS206" s="78"/>
      <c r="EDT206" s="78"/>
      <c r="EDU206" s="78"/>
      <c r="EDV206" s="78"/>
      <c r="EDW206" s="78"/>
      <c r="EDX206" s="78"/>
      <c r="EDY206" s="78"/>
      <c r="EDZ206" s="78"/>
      <c r="EEA206" s="78"/>
      <c r="EEB206" s="78"/>
      <c r="EEC206" s="78"/>
      <c r="EED206" s="78"/>
      <c r="EEE206" s="78"/>
      <c r="EEF206" s="78"/>
      <c r="EEG206" s="78"/>
      <c r="EEH206" s="78"/>
      <c r="EEI206" s="78"/>
      <c r="EEJ206" s="78"/>
      <c r="EEK206" s="78"/>
      <c r="EEL206" s="78"/>
      <c r="EEM206" s="78"/>
      <c r="EEN206" s="78"/>
      <c r="EEO206" s="78"/>
      <c r="EEP206" s="78"/>
      <c r="EEQ206" s="78"/>
      <c r="EER206" s="78"/>
      <c r="EES206" s="78"/>
      <c r="EET206" s="78"/>
      <c r="EEU206" s="78"/>
      <c r="EEV206" s="78"/>
      <c r="EEW206" s="78"/>
      <c r="EEX206" s="78"/>
      <c r="EEY206" s="78"/>
      <c r="EEZ206" s="78"/>
      <c r="EFA206" s="78"/>
      <c r="EFB206" s="78"/>
      <c r="EFC206" s="78"/>
      <c r="EFD206" s="78"/>
      <c r="EFE206" s="78"/>
      <c r="EFF206" s="78"/>
      <c r="EFG206" s="78"/>
      <c r="EFH206" s="78"/>
      <c r="EFI206" s="78"/>
      <c r="EFJ206" s="78"/>
      <c r="EFK206" s="78"/>
      <c r="EFL206" s="78"/>
      <c r="EFM206" s="78"/>
      <c r="EFN206" s="78"/>
      <c r="EFO206" s="78"/>
      <c r="EFP206" s="78"/>
      <c r="EFQ206" s="78"/>
      <c r="EFR206" s="78"/>
      <c r="EFS206" s="78"/>
      <c r="EFT206" s="78"/>
      <c r="EFU206" s="78"/>
      <c r="EFV206" s="78"/>
      <c r="EFW206" s="78"/>
      <c r="EFX206" s="78"/>
      <c r="EFY206" s="78"/>
      <c r="EFZ206" s="78"/>
      <c r="EGA206" s="78"/>
      <c r="EGB206" s="78"/>
      <c r="EGC206" s="78"/>
      <c r="EGD206" s="78"/>
      <c r="EGE206" s="78"/>
      <c r="EGF206" s="78"/>
      <c r="EGG206" s="78"/>
      <c r="EGH206" s="78"/>
      <c r="EGI206" s="78"/>
      <c r="EGJ206" s="78"/>
      <c r="EGK206" s="78"/>
      <c r="EGL206" s="78"/>
      <c r="EGM206" s="78"/>
      <c r="EGN206" s="78"/>
      <c r="EGO206" s="78"/>
      <c r="EGP206" s="78"/>
      <c r="EGQ206" s="78"/>
      <c r="EGR206" s="78"/>
      <c r="EGS206" s="78"/>
      <c r="EGT206" s="78"/>
      <c r="EGU206" s="78"/>
      <c r="EGV206" s="78"/>
      <c r="EGW206" s="78"/>
      <c r="EGX206" s="78"/>
      <c r="EGY206" s="78"/>
      <c r="EGZ206" s="78"/>
      <c r="EHA206" s="78"/>
      <c r="EHB206" s="78"/>
      <c r="EHC206" s="78"/>
      <c r="EHD206" s="78"/>
      <c r="EHE206" s="78"/>
      <c r="EHF206" s="78"/>
      <c r="EHG206" s="78"/>
      <c r="EHH206" s="78"/>
      <c r="EHI206" s="78"/>
      <c r="EHJ206" s="78"/>
      <c r="EHK206" s="78"/>
      <c r="EHL206" s="78"/>
      <c r="EHM206" s="78"/>
      <c r="EHN206" s="78"/>
      <c r="EHO206" s="78"/>
      <c r="EHP206" s="78"/>
      <c r="EHQ206" s="78"/>
      <c r="EHR206" s="78"/>
      <c r="EHS206" s="78"/>
      <c r="EHT206" s="78"/>
      <c r="EHU206" s="78"/>
      <c r="EHV206" s="78"/>
      <c r="EHW206" s="78"/>
      <c r="EHX206" s="78"/>
      <c r="EHY206" s="78"/>
      <c r="EHZ206" s="78"/>
      <c r="EIA206" s="78"/>
      <c r="EIB206" s="78"/>
      <c r="EIC206" s="78"/>
      <c r="EID206" s="78"/>
      <c r="EIE206" s="78"/>
      <c r="EIF206" s="78"/>
      <c r="EIG206" s="78"/>
      <c r="EIH206" s="78"/>
      <c r="EII206" s="78"/>
      <c r="EIJ206" s="78"/>
      <c r="EIK206" s="78"/>
      <c r="EIL206" s="78"/>
      <c r="EIM206" s="78"/>
      <c r="EIN206" s="78"/>
      <c r="EIO206" s="78"/>
      <c r="EIP206" s="78"/>
      <c r="EIQ206" s="78"/>
      <c r="EIR206" s="78"/>
      <c r="EIS206" s="78"/>
      <c r="EIT206" s="78"/>
      <c r="EIU206" s="78"/>
      <c r="EIV206" s="78"/>
      <c r="EIW206" s="78"/>
      <c r="EIX206" s="78"/>
      <c r="EIY206" s="78"/>
      <c r="EIZ206" s="78"/>
      <c r="EJA206" s="78"/>
      <c r="EJB206" s="78"/>
      <c r="EJC206" s="78"/>
      <c r="EJD206" s="78"/>
      <c r="EJE206" s="78"/>
      <c r="EJF206" s="78"/>
      <c r="EJG206" s="78"/>
      <c r="EJH206" s="78"/>
      <c r="EJI206" s="78"/>
      <c r="EJJ206" s="78"/>
      <c r="EJK206" s="78"/>
      <c r="EJL206" s="78"/>
      <c r="EJM206" s="78"/>
      <c r="EJN206" s="78"/>
      <c r="EJO206" s="78"/>
      <c r="EJP206" s="78"/>
      <c r="EJQ206" s="78"/>
      <c r="EJR206" s="78"/>
      <c r="EJS206" s="78"/>
      <c r="EJT206" s="78"/>
      <c r="EJU206" s="78"/>
      <c r="EJV206" s="78"/>
      <c r="EJW206" s="78"/>
      <c r="EJX206" s="78"/>
      <c r="EJY206" s="78"/>
      <c r="EJZ206" s="78"/>
      <c r="EKA206" s="78"/>
      <c r="EKB206" s="78"/>
      <c r="EKC206" s="78"/>
      <c r="EKD206" s="78"/>
      <c r="EKE206" s="78"/>
      <c r="EKF206" s="78"/>
      <c r="EKG206" s="78"/>
      <c r="EKH206" s="78"/>
      <c r="EKI206" s="78"/>
      <c r="EKJ206" s="78"/>
      <c r="EKK206" s="78"/>
      <c r="EKL206" s="78"/>
      <c r="EKM206" s="78"/>
      <c r="EKN206" s="78"/>
      <c r="EKO206" s="78"/>
      <c r="EKP206" s="78"/>
      <c r="EKQ206" s="78"/>
      <c r="EKR206" s="78"/>
      <c r="EKS206" s="78"/>
      <c r="EKT206" s="78"/>
      <c r="EKU206" s="78"/>
      <c r="EKV206" s="78"/>
      <c r="EKW206" s="78"/>
      <c r="EKX206" s="78"/>
      <c r="EKY206" s="78"/>
      <c r="EKZ206" s="78"/>
      <c r="ELA206" s="78"/>
      <c r="ELB206" s="78"/>
      <c r="ELC206" s="78"/>
      <c r="ELD206" s="78"/>
      <c r="ELE206" s="78"/>
      <c r="ELF206" s="78"/>
      <c r="ELG206" s="78"/>
      <c r="ELH206" s="78"/>
      <c r="ELI206" s="78"/>
      <c r="ELJ206" s="78"/>
      <c r="ELK206" s="78"/>
      <c r="ELL206" s="78"/>
      <c r="ELM206" s="78"/>
      <c r="ELN206" s="78"/>
      <c r="ELO206" s="78"/>
      <c r="ELP206" s="78"/>
      <c r="ELQ206" s="78"/>
      <c r="ELR206" s="78"/>
      <c r="ELS206" s="78"/>
      <c r="ELT206" s="78"/>
      <c r="ELU206" s="78"/>
      <c r="ELV206" s="78"/>
      <c r="ELW206" s="78"/>
      <c r="ELX206" s="78"/>
      <c r="ELY206" s="78"/>
      <c r="ELZ206" s="78"/>
      <c r="EMA206" s="78"/>
      <c r="EMB206" s="78"/>
      <c r="EMC206" s="78"/>
      <c r="EMD206" s="78"/>
      <c r="EME206" s="78"/>
      <c r="EMF206" s="78"/>
      <c r="EMG206" s="78"/>
      <c r="EMH206" s="78"/>
      <c r="EMI206" s="78"/>
      <c r="EMJ206" s="78"/>
      <c r="EMK206" s="78"/>
      <c r="EML206" s="78"/>
      <c r="EMM206" s="78"/>
      <c r="EMN206" s="78"/>
      <c r="EMO206" s="78"/>
      <c r="EMP206" s="78"/>
      <c r="EMQ206" s="78"/>
      <c r="EMR206" s="78"/>
      <c r="EMS206" s="78"/>
      <c r="EMT206" s="78"/>
      <c r="EMU206" s="78"/>
      <c r="EMV206" s="78"/>
      <c r="EMW206" s="78"/>
      <c r="EMX206" s="78"/>
      <c r="EMY206" s="78"/>
      <c r="EMZ206" s="78"/>
      <c r="ENA206" s="78"/>
      <c r="ENB206" s="78"/>
      <c r="ENC206" s="78"/>
      <c r="END206" s="78"/>
      <c r="ENE206" s="78"/>
      <c r="ENF206" s="78"/>
      <c r="ENG206" s="78"/>
      <c r="ENH206" s="78"/>
      <c r="ENI206" s="78"/>
      <c r="ENJ206" s="78"/>
      <c r="ENK206" s="78"/>
      <c r="ENL206" s="78"/>
      <c r="ENM206" s="78"/>
      <c r="ENN206" s="78"/>
      <c r="ENO206" s="78"/>
      <c r="ENP206" s="78"/>
      <c r="ENQ206" s="78"/>
      <c r="ENR206" s="78"/>
      <c r="ENS206" s="78"/>
      <c r="ENT206" s="78"/>
      <c r="ENU206" s="78"/>
      <c r="ENV206" s="78"/>
      <c r="ENW206" s="78"/>
      <c r="ENX206" s="78"/>
      <c r="ENY206" s="78"/>
      <c r="ENZ206" s="78"/>
      <c r="EOA206" s="78"/>
      <c r="EOB206" s="78"/>
      <c r="EOC206" s="78"/>
      <c r="EOD206" s="78"/>
      <c r="EOE206" s="78"/>
      <c r="EOF206" s="78"/>
      <c r="EOG206" s="78"/>
      <c r="EOH206" s="78"/>
      <c r="EOI206" s="78"/>
      <c r="EOJ206" s="78"/>
      <c r="EOK206" s="78"/>
      <c r="EOL206" s="78"/>
      <c r="EOM206" s="78"/>
      <c r="EON206" s="78"/>
      <c r="EOO206" s="78"/>
      <c r="EOP206" s="78"/>
      <c r="EOQ206" s="78"/>
      <c r="EOR206" s="78"/>
      <c r="EOS206" s="78"/>
      <c r="EOT206" s="78"/>
      <c r="EOU206" s="78"/>
      <c r="EOV206" s="78"/>
      <c r="EOW206" s="78"/>
      <c r="EOX206" s="78"/>
      <c r="EOY206" s="78"/>
      <c r="EOZ206" s="78"/>
      <c r="EPA206" s="78"/>
      <c r="EPB206" s="78"/>
      <c r="EPC206" s="78"/>
      <c r="EPD206" s="78"/>
      <c r="EPE206" s="78"/>
      <c r="EPF206" s="78"/>
      <c r="EPG206" s="78"/>
      <c r="EPH206" s="78"/>
      <c r="EPI206" s="78"/>
      <c r="EPJ206" s="78"/>
      <c r="EPK206" s="78"/>
      <c r="EPL206" s="78"/>
      <c r="EPM206" s="78"/>
      <c r="EPN206" s="78"/>
      <c r="EPO206" s="78"/>
      <c r="EPP206" s="78"/>
      <c r="EPQ206" s="78"/>
      <c r="EPR206" s="78"/>
      <c r="EPS206" s="78"/>
      <c r="EPT206" s="78"/>
      <c r="EPU206" s="78"/>
      <c r="EPV206" s="78"/>
      <c r="EPW206" s="78"/>
      <c r="EPX206" s="78"/>
      <c r="EPY206" s="78"/>
      <c r="EPZ206" s="78"/>
      <c r="EQA206" s="78"/>
      <c r="EQB206" s="78"/>
      <c r="EQC206" s="78"/>
      <c r="EQD206" s="78"/>
      <c r="EQE206" s="78"/>
      <c r="EQF206" s="78"/>
      <c r="EQG206" s="78"/>
      <c r="EQH206" s="78"/>
      <c r="EQI206" s="78"/>
      <c r="EQJ206" s="78"/>
      <c r="EQK206" s="78"/>
      <c r="EQL206" s="78"/>
      <c r="EQM206" s="78"/>
      <c r="EQN206" s="78"/>
      <c r="EQO206" s="78"/>
      <c r="EQP206" s="78"/>
      <c r="EQQ206" s="78"/>
      <c r="EQR206" s="78"/>
      <c r="EQS206" s="78"/>
      <c r="EQT206" s="78"/>
      <c r="EQU206" s="78"/>
      <c r="EQV206" s="78"/>
      <c r="EQW206" s="78"/>
      <c r="EQX206" s="78"/>
      <c r="EQY206" s="78"/>
      <c r="EQZ206" s="78"/>
      <c r="ERA206" s="78"/>
      <c r="ERB206" s="78"/>
      <c r="ERC206" s="78"/>
      <c r="ERD206" s="78"/>
      <c r="ERE206" s="78"/>
      <c r="ERF206" s="78"/>
      <c r="ERG206" s="78"/>
      <c r="ERH206" s="78"/>
      <c r="ERI206" s="78"/>
      <c r="ERJ206" s="78"/>
      <c r="ERK206" s="78"/>
      <c r="ERL206" s="78"/>
      <c r="ERM206" s="78"/>
      <c r="ERN206" s="78"/>
      <c r="ERO206" s="78"/>
      <c r="ERP206" s="78"/>
      <c r="ERQ206" s="78"/>
      <c r="ERR206" s="78"/>
      <c r="ERS206" s="78"/>
      <c r="ERT206" s="78"/>
      <c r="ERU206" s="78"/>
      <c r="ERV206" s="78"/>
      <c r="ERW206" s="78"/>
      <c r="ERX206" s="78"/>
      <c r="ERY206" s="78"/>
      <c r="ERZ206" s="78"/>
      <c r="ESA206" s="78"/>
      <c r="ESB206" s="78"/>
      <c r="ESC206" s="78"/>
      <c r="ESD206" s="78"/>
      <c r="ESE206" s="78"/>
      <c r="ESF206" s="78"/>
      <c r="ESG206" s="78"/>
      <c r="ESH206" s="78"/>
      <c r="ESI206" s="78"/>
      <c r="ESJ206" s="78"/>
      <c r="ESK206" s="78"/>
      <c r="ESL206" s="78"/>
      <c r="ESM206" s="78"/>
      <c r="ESN206" s="78"/>
      <c r="ESO206" s="78"/>
      <c r="ESP206" s="78"/>
      <c r="ESQ206" s="78"/>
      <c r="ESR206" s="78"/>
      <c r="ESS206" s="78"/>
      <c r="EST206" s="78"/>
      <c r="ESU206" s="78"/>
      <c r="ESV206" s="78"/>
      <c r="ESW206" s="78"/>
      <c r="ESX206" s="78"/>
      <c r="ESY206" s="78"/>
      <c r="ESZ206" s="78"/>
      <c r="ETA206" s="78"/>
      <c r="ETB206" s="78"/>
      <c r="ETC206" s="78"/>
      <c r="ETD206" s="78"/>
      <c r="ETE206" s="78"/>
      <c r="ETF206" s="78"/>
      <c r="ETG206" s="78"/>
      <c r="ETH206" s="78"/>
      <c r="ETI206" s="78"/>
      <c r="ETJ206" s="78"/>
      <c r="ETK206" s="78"/>
      <c r="ETL206" s="78"/>
      <c r="ETM206" s="78"/>
      <c r="ETN206" s="78"/>
      <c r="ETO206" s="78"/>
      <c r="ETP206" s="78"/>
      <c r="ETQ206" s="78"/>
      <c r="ETR206" s="78"/>
      <c r="ETS206" s="78"/>
      <c r="ETT206" s="78"/>
      <c r="ETU206" s="78"/>
      <c r="ETV206" s="78"/>
      <c r="ETW206" s="78"/>
      <c r="ETX206" s="78"/>
      <c r="ETY206" s="78"/>
      <c r="ETZ206" s="78"/>
      <c r="EUA206" s="78"/>
      <c r="EUB206" s="78"/>
      <c r="EUC206" s="78"/>
      <c r="EUD206" s="78"/>
      <c r="EUE206" s="78"/>
      <c r="EUF206" s="78"/>
      <c r="EUG206" s="78"/>
      <c r="EUH206" s="78"/>
      <c r="EUI206" s="78"/>
      <c r="EUJ206" s="78"/>
      <c r="EUK206" s="78"/>
      <c r="EUL206" s="78"/>
      <c r="EUM206" s="78"/>
      <c r="EUN206" s="78"/>
      <c r="EUO206" s="78"/>
      <c r="EUP206" s="78"/>
      <c r="EUQ206" s="78"/>
      <c r="EUR206" s="78"/>
      <c r="EUS206" s="78"/>
      <c r="EUT206" s="78"/>
      <c r="EUU206" s="78"/>
      <c r="EUV206" s="78"/>
      <c r="EUW206" s="78"/>
      <c r="EUX206" s="78"/>
      <c r="EUY206" s="78"/>
      <c r="EUZ206" s="78"/>
      <c r="EVA206" s="78"/>
      <c r="EVB206" s="78"/>
      <c r="EVC206" s="78"/>
      <c r="EVD206" s="78"/>
      <c r="EVE206" s="78"/>
      <c r="EVF206" s="78"/>
      <c r="EVG206" s="78"/>
      <c r="EVH206" s="78"/>
      <c r="EVI206" s="78"/>
      <c r="EVJ206" s="78"/>
      <c r="EVK206" s="78"/>
      <c r="EVL206" s="78"/>
      <c r="EVM206" s="78"/>
      <c r="EVN206" s="78"/>
      <c r="EVO206" s="78"/>
      <c r="EVP206" s="78"/>
      <c r="EVQ206" s="78"/>
      <c r="EVR206" s="78"/>
      <c r="EVS206" s="78"/>
      <c r="EVT206" s="78"/>
      <c r="EVU206" s="78"/>
      <c r="EVV206" s="78"/>
      <c r="EVW206" s="78"/>
      <c r="EVX206" s="78"/>
      <c r="EVY206" s="78"/>
      <c r="EVZ206" s="78"/>
      <c r="EWA206" s="78"/>
      <c r="EWB206" s="78"/>
      <c r="EWC206" s="78"/>
      <c r="EWD206" s="78"/>
      <c r="EWE206" s="78"/>
      <c r="EWF206" s="78"/>
      <c r="EWG206" s="78"/>
      <c r="EWH206" s="78"/>
      <c r="EWI206" s="78"/>
      <c r="EWJ206" s="78"/>
      <c r="EWK206" s="78"/>
      <c r="EWL206" s="78"/>
      <c r="EWM206" s="78"/>
      <c r="EWN206" s="78"/>
      <c r="EWO206" s="78"/>
      <c r="EWP206" s="78"/>
      <c r="EWQ206" s="78"/>
      <c r="EWR206" s="78"/>
      <c r="EWS206" s="78"/>
      <c r="EWT206" s="78"/>
      <c r="EWU206" s="78"/>
      <c r="EWV206" s="78"/>
      <c r="EWW206" s="78"/>
      <c r="EWX206" s="78"/>
      <c r="EWY206" s="78"/>
      <c r="EWZ206" s="78"/>
      <c r="EXA206" s="78"/>
      <c r="EXB206" s="78"/>
      <c r="EXC206" s="78"/>
      <c r="EXD206" s="78"/>
      <c r="EXE206" s="78"/>
      <c r="EXF206" s="78"/>
      <c r="EXG206" s="78"/>
      <c r="EXH206" s="78"/>
      <c r="EXI206" s="78"/>
      <c r="EXJ206" s="78"/>
      <c r="EXK206" s="78"/>
      <c r="EXL206" s="78"/>
      <c r="EXM206" s="78"/>
      <c r="EXN206" s="78"/>
      <c r="EXO206" s="78"/>
      <c r="EXP206" s="78"/>
      <c r="EXQ206" s="78"/>
      <c r="EXR206" s="78"/>
      <c r="EXS206" s="78"/>
      <c r="EXT206" s="78"/>
      <c r="EXU206" s="78"/>
      <c r="EXV206" s="78"/>
      <c r="EXW206" s="78"/>
      <c r="EXX206" s="78"/>
      <c r="EXY206" s="78"/>
      <c r="EXZ206" s="78"/>
      <c r="EYA206" s="78"/>
      <c r="EYB206" s="78"/>
      <c r="EYC206" s="78"/>
      <c r="EYD206" s="78"/>
      <c r="EYE206" s="78"/>
      <c r="EYF206" s="78"/>
      <c r="EYG206" s="78"/>
      <c r="EYH206" s="78"/>
      <c r="EYI206" s="78"/>
      <c r="EYJ206" s="78"/>
      <c r="EYK206" s="78"/>
      <c r="EYL206" s="78"/>
      <c r="EYM206" s="78"/>
      <c r="EYN206" s="78"/>
      <c r="EYO206" s="78"/>
      <c r="EYP206" s="78"/>
      <c r="EYQ206" s="78"/>
      <c r="EYR206" s="78"/>
      <c r="EYS206" s="78"/>
      <c r="EYT206" s="78"/>
      <c r="EYU206" s="78"/>
      <c r="EYV206" s="78"/>
      <c r="EYW206" s="78"/>
      <c r="EYX206" s="78"/>
      <c r="EYY206" s="78"/>
      <c r="EYZ206" s="78"/>
      <c r="EZA206" s="78"/>
      <c r="EZB206" s="78"/>
      <c r="EZC206" s="78"/>
      <c r="EZD206" s="78"/>
      <c r="EZE206" s="78"/>
      <c r="EZF206" s="78"/>
      <c r="EZG206" s="78"/>
      <c r="EZH206" s="78"/>
      <c r="EZI206" s="78"/>
      <c r="EZJ206" s="78"/>
      <c r="EZK206" s="78"/>
      <c r="EZL206" s="78"/>
      <c r="EZM206" s="78"/>
      <c r="EZN206" s="78"/>
      <c r="EZO206" s="78"/>
      <c r="EZP206" s="78"/>
      <c r="EZQ206" s="78"/>
      <c r="EZR206" s="78"/>
      <c r="EZS206" s="78"/>
      <c r="EZT206" s="78"/>
      <c r="EZU206" s="78"/>
      <c r="EZV206" s="78"/>
      <c r="EZW206" s="78"/>
      <c r="EZX206" s="78"/>
      <c r="EZY206" s="78"/>
      <c r="EZZ206" s="78"/>
      <c r="FAA206" s="78"/>
      <c r="FAB206" s="78"/>
      <c r="FAC206" s="78"/>
      <c r="FAD206" s="78"/>
      <c r="FAE206" s="78"/>
      <c r="FAF206" s="78"/>
      <c r="FAG206" s="78"/>
      <c r="FAH206" s="78"/>
      <c r="FAI206" s="78"/>
      <c r="FAJ206" s="78"/>
      <c r="FAK206" s="78"/>
      <c r="FAL206" s="78"/>
      <c r="FAM206" s="78"/>
      <c r="FAN206" s="78"/>
      <c r="FAO206" s="78"/>
      <c r="FAP206" s="78"/>
      <c r="FAQ206" s="78"/>
      <c r="FAR206" s="78"/>
      <c r="FAS206" s="78"/>
      <c r="FAT206" s="78"/>
      <c r="FAU206" s="78"/>
      <c r="FAV206" s="78"/>
      <c r="FAW206" s="78"/>
      <c r="FAX206" s="78"/>
      <c r="FAY206" s="78"/>
      <c r="FAZ206" s="78"/>
      <c r="FBA206" s="78"/>
      <c r="FBB206" s="78"/>
      <c r="FBC206" s="78"/>
      <c r="FBD206" s="78"/>
      <c r="FBE206" s="78"/>
      <c r="FBF206" s="78"/>
      <c r="FBG206" s="78"/>
      <c r="FBH206" s="78"/>
      <c r="FBI206" s="78"/>
      <c r="FBJ206" s="78"/>
      <c r="FBK206" s="78"/>
      <c r="FBL206" s="78"/>
      <c r="FBM206" s="78"/>
      <c r="FBN206" s="78"/>
      <c r="FBO206" s="78"/>
      <c r="FBP206" s="78"/>
      <c r="FBQ206" s="78"/>
      <c r="FBR206" s="78"/>
      <c r="FBS206" s="78"/>
      <c r="FBT206" s="78"/>
      <c r="FBU206" s="78"/>
      <c r="FBV206" s="78"/>
      <c r="FBW206" s="78"/>
      <c r="FBX206" s="78"/>
      <c r="FBY206" s="78"/>
      <c r="FBZ206" s="78"/>
      <c r="FCA206" s="78"/>
      <c r="FCB206" s="78"/>
      <c r="FCC206" s="78"/>
      <c r="FCD206" s="78"/>
      <c r="FCE206" s="78"/>
      <c r="FCF206" s="78"/>
      <c r="FCG206" s="78"/>
      <c r="FCH206" s="78"/>
      <c r="FCI206" s="78"/>
      <c r="FCJ206" s="78"/>
      <c r="FCK206" s="78"/>
      <c r="FCL206" s="78"/>
      <c r="FCM206" s="78"/>
      <c r="FCN206" s="78"/>
      <c r="FCO206" s="78"/>
      <c r="FCP206" s="78"/>
      <c r="FCQ206" s="78"/>
      <c r="FCR206" s="78"/>
      <c r="FCS206" s="78"/>
      <c r="FCT206" s="78"/>
      <c r="FCU206" s="78"/>
      <c r="FCV206" s="78"/>
      <c r="FCW206" s="78"/>
      <c r="FCX206" s="78"/>
      <c r="FCY206" s="78"/>
      <c r="FCZ206" s="78"/>
      <c r="FDA206" s="78"/>
      <c r="FDB206" s="78"/>
      <c r="FDC206" s="78"/>
      <c r="FDD206" s="78"/>
      <c r="FDE206" s="78"/>
      <c r="FDF206" s="78"/>
      <c r="FDG206" s="78"/>
      <c r="FDH206" s="78"/>
      <c r="FDI206" s="78"/>
      <c r="FDJ206" s="78"/>
      <c r="FDK206" s="78"/>
      <c r="FDL206" s="78"/>
      <c r="FDM206" s="78"/>
      <c r="FDN206" s="78"/>
      <c r="FDO206" s="78"/>
      <c r="FDP206" s="78"/>
      <c r="FDQ206" s="78"/>
      <c r="FDR206" s="78"/>
      <c r="FDS206" s="78"/>
      <c r="FDT206" s="78"/>
      <c r="FDU206" s="78"/>
      <c r="FDV206" s="78"/>
      <c r="FDW206" s="78"/>
      <c r="FDX206" s="78"/>
      <c r="FDY206" s="78"/>
      <c r="FDZ206" s="78"/>
      <c r="FEA206" s="78"/>
      <c r="FEB206" s="78"/>
      <c r="FEC206" s="78"/>
      <c r="FED206" s="78"/>
      <c r="FEE206" s="78"/>
      <c r="FEF206" s="78"/>
      <c r="FEG206" s="78"/>
      <c r="FEH206" s="78"/>
      <c r="FEI206" s="78"/>
      <c r="FEJ206" s="78"/>
      <c r="FEK206" s="78"/>
      <c r="FEL206" s="78"/>
      <c r="FEM206" s="78"/>
      <c r="FEN206" s="78"/>
      <c r="FEO206" s="78"/>
      <c r="FEP206" s="78"/>
      <c r="FEQ206" s="78"/>
      <c r="FER206" s="78"/>
      <c r="FES206" s="78"/>
      <c r="FET206" s="78"/>
      <c r="FEU206" s="78"/>
      <c r="FEV206" s="78"/>
      <c r="FEW206" s="78"/>
      <c r="FEX206" s="78"/>
      <c r="FEY206" s="78"/>
      <c r="FEZ206" s="78"/>
      <c r="FFA206" s="78"/>
      <c r="FFB206" s="78"/>
      <c r="FFC206" s="78"/>
      <c r="FFD206" s="78"/>
      <c r="FFE206" s="78"/>
      <c r="FFF206" s="78"/>
      <c r="FFG206" s="78"/>
      <c r="FFH206" s="78"/>
      <c r="FFI206" s="78"/>
      <c r="FFJ206" s="78"/>
      <c r="FFK206" s="78"/>
      <c r="FFL206" s="78"/>
      <c r="FFM206" s="78"/>
      <c r="FFN206" s="78"/>
      <c r="FFO206" s="78"/>
      <c r="FFP206" s="78"/>
      <c r="FFQ206" s="78"/>
      <c r="FFR206" s="78"/>
      <c r="FFS206" s="78"/>
      <c r="FFT206" s="78"/>
      <c r="FFU206" s="78"/>
      <c r="FFV206" s="78"/>
      <c r="FFW206" s="78"/>
      <c r="FFX206" s="78"/>
      <c r="FFY206" s="78"/>
      <c r="FFZ206" s="78"/>
      <c r="FGA206" s="78"/>
      <c r="FGB206" s="78"/>
      <c r="FGC206" s="78"/>
      <c r="FGD206" s="78"/>
      <c r="FGE206" s="78"/>
      <c r="FGF206" s="78"/>
      <c r="FGG206" s="78"/>
      <c r="FGH206" s="78"/>
      <c r="FGI206" s="78"/>
      <c r="FGJ206" s="78"/>
      <c r="FGK206" s="78"/>
      <c r="FGL206" s="78"/>
      <c r="FGM206" s="78"/>
      <c r="FGN206" s="78"/>
      <c r="FGO206" s="78"/>
      <c r="FGP206" s="78"/>
      <c r="FGQ206" s="78"/>
      <c r="FGR206" s="78"/>
      <c r="FGS206" s="78"/>
      <c r="FGT206" s="78"/>
      <c r="FGU206" s="78"/>
      <c r="FGV206" s="78"/>
      <c r="FGW206" s="78"/>
      <c r="FGX206" s="78"/>
      <c r="FGY206" s="78"/>
      <c r="FGZ206" s="78"/>
      <c r="FHA206" s="78"/>
      <c r="FHB206" s="78"/>
      <c r="FHC206" s="78"/>
      <c r="FHD206" s="78"/>
      <c r="FHE206" s="78"/>
      <c r="FHF206" s="78"/>
      <c r="FHG206" s="78"/>
      <c r="FHH206" s="78"/>
      <c r="FHI206" s="78"/>
      <c r="FHJ206" s="78"/>
      <c r="FHK206" s="78"/>
      <c r="FHL206" s="78"/>
      <c r="FHM206" s="78"/>
      <c r="FHN206" s="78"/>
      <c r="FHO206" s="78"/>
      <c r="FHP206" s="78"/>
      <c r="FHQ206" s="78"/>
      <c r="FHR206" s="78"/>
      <c r="FHS206" s="78"/>
      <c r="FHT206" s="78"/>
      <c r="FHU206" s="78"/>
      <c r="FHV206" s="78"/>
      <c r="FHW206" s="78"/>
      <c r="FHX206" s="78"/>
      <c r="FHY206" s="78"/>
      <c r="FHZ206" s="78"/>
      <c r="FIA206" s="78"/>
      <c r="FIB206" s="78"/>
      <c r="FIC206" s="78"/>
      <c r="FID206" s="78"/>
      <c r="FIE206" s="78"/>
      <c r="FIF206" s="78"/>
      <c r="FIG206" s="78"/>
      <c r="FIH206" s="78"/>
      <c r="FII206" s="78"/>
      <c r="FIJ206" s="78"/>
      <c r="FIK206" s="78"/>
      <c r="FIL206" s="78"/>
      <c r="FIM206" s="78"/>
      <c r="FIN206" s="78"/>
      <c r="FIO206" s="78"/>
      <c r="FIP206" s="78"/>
      <c r="FIQ206" s="78"/>
      <c r="FIR206" s="78"/>
      <c r="FIS206" s="78"/>
      <c r="FIT206" s="78"/>
      <c r="FIU206" s="78"/>
      <c r="FIV206" s="78"/>
      <c r="FIW206" s="78"/>
      <c r="FIX206" s="78"/>
      <c r="FIY206" s="78"/>
      <c r="FIZ206" s="78"/>
      <c r="FJA206" s="78"/>
      <c r="FJB206" s="78"/>
      <c r="FJC206" s="78"/>
      <c r="FJD206" s="78"/>
      <c r="FJE206" s="78"/>
      <c r="FJF206" s="78"/>
      <c r="FJG206" s="78"/>
      <c r="FJH206" s="78"/>
      <c r="FJI206" s="78"/>
      <c r="FJJ206" s="78"/>
      <c r="FJK206" s="78"/>
      <c r="FJL206" s="78"/>
      <c r="FJM206" s="78"/>
      <c r="FJN206" s="78"/>
      <c r="FJO206" s="78"/>
      <c r="FJP206" s="78"/>
      <c r="FJQ206" s="78"/>
      <c r="FJR206" s="78"/>
      <c r="FJS206" s="78"/>
      <c r="FJT206" s="78"/>
      <c r="FJU206" s="78"/>
      <c r="FJV206" s="78"/>
      <c r="FJW206" s="78"/>
      <c r="FJX206" s="78"/>
      <c r="FJY206" s="78"/>
      <c r="FJZ206" s="78"/>
      <c r="FKA206" s="78"/>
      <c r="FKB206" s="78"/>
      <c r="FKC206" s="78"/>
      <c r="FKD206" s="78"/>
      <c r="FKE206" s="78"/>
      <c r="FKF206" s="78"/>
      <c r="FKG206" s="78"/>
      <c r="FKH206" s="78"/>
      <c r="FKI206" s="78"/>
      <c r="FKJ206" s="78"/>
      <c r="FKK206" s="78"/>
      <c r="FKL206" s="78"/>
      <c r="FKM206" s="78"/>
      <c r="FKN206" s="78"/>
      <c r="FKO206" s="78"/>
      <c r="FKP206" s="78"/>
      <c r="FKQ206" s="78"/>
      <c r="FKR206" s="78"/>
      <c r="FKS206" s="78"/>
      <c r="FKT206" s="78"/>
      <c r="FKU206" s="78"/>
      <c r="FKV206" s="78"/>
      <c r="FKW206" s="78"/>
      <c r="FKX206" s="78"/>
      <c r="FKY206" s="78"/>
      <c r="FKZ206" s="78"/>
      <c r="FLA206" s="78"/>
      <c r="FLB206" s="78"/>
      <c r="FLC206" s="78"/>
      <c r="FLD206" s="78"/>
      <c r="FLE206" s="78"/>
      <c r="FLF206" s="78"/>
      <c r="FLG206" s="78"/>
      <c r="FLH206" s="78"/>
      <c r="FLI206" s="78"/>
      <c r="FLJ206" s="78"/>
      <c r="FLK206" s="78"/>
      <c r="FLL206" s="78"/>
      <c r="FLM206" s="78"/>
      <c r="FLN206" s="78"/>
      <c r="FLO206" s="78"/>
      <c r="FLP206" s="78"/>
      <c r="FLQ206" s="78"/>
      <c r="FLR206" s="78"/>
      <c r="FLS206" s="78"/>
      <c r="FLT206" s="78"/>
      <c r="FLU206" s="78"/>
      <c r="FLV206" s="78"/>
      <c r="FLW206" s="78"/>
      <c r="FLX206" s="78"/>
      <c r="FLY206" s="78"/>
      <c r="FLZ206" s="78"/>
      <c r="FMA206" s="78"/>
      <c r="FMB206" s="78"/>
      <c r="FMC206" s="78"/>
      <c r="FMD206" s="78"/>
      <c r="FME206" s="78"/>
      <c r="FMF206" s="78"/>
      <c r="FMG206" s="78"/>
      <c r="FMH206" s="78"/>
      <c r="FMI206" s="78"/>
      <c r="FMJ206" s="78"/>
      <c r="FMK206" s="78"/>
      <c r="FML206" s="78"/>
      <c r="FMM206" s="78"/>
      <c r="FMN206" s="78"/>
      <c r="FMO206" s="78"/>
      <c r="FMP206" s="78"/>
      <c r="FMQ206" s="78"/>
      <c r="FMR206" s="78"/>
      <c r="FMS206" s="78"/>
      <c r="FMT206" s="78"/>
      <c r="FMU206" s="78"/>
      <c r="FMV206" s="78"/>
      <c r="FMW206" s="78"/>
      <c r="FMX206" s="78"/>
      <c r="FMY206" s="78"/>
      <c r="FMZ206" s="78"/>
      <c r="FNA206" s="78"/>
      <c r="FNB206" s="78"/>
      <c r="FNC206" s="78"/>
      <c r="FND206" s="78"/>
      <c r="FNE206" s="78"/>
      <c r="FNF206" s="78"/>
      <c r="FNG206" s="78"/>
      <c r="FNH206" s="78"/>
      <c r="FNI206" s="78"/>
      <c r="FNJ206" s="78"/>
      <c r="FNK206" s="78"/>
      <c r="FNL206" s="78"/>
      <c r="FNM206" s="78"/>
      <c r="FNN206" s="78"/>
      <c r="FNO206" s="78"/>
      <c r="FNP206" s="78"/>
      <c r="FNQ206" s="78"/>
      <c r="FNR206" s="78"/>
      <c r="FNS206" s="78"/>
      <c r="FNT206" s="78"/>
      <c r="FNU206" s="78"/>
      <c r="FNV206" s="78"/>
      <c r="FNW206" s="78"/>
      <c r="FNX206" s="78"/>
      <c r="FNY206" s="78"/>
      <c r="FNZ206" s="78"/>
      <c r="FOA206" s="78"/>
      <c r="FOB206" s="78"/>
      <c r="FOC206" s="78"/>
      <c r="FOD206" s="78"/>
      <c r="FOE206" s="78"/>
      <c r="FOF206" s="78"/>
      <c r="FOG206" s="78"/>
      <c r="FOH206" s="78"/>
      <c r="FOI206" s="78"/>
      <c r="FOJ206" s="78"/>
      <c r="FOK206" s="78"/>
      <c r="FOL206" s="78"/>
      <c r="FOM206" s="78"/>
      <c r="FON206" s="78"/>
      <c r="FOO206" s="78"/>
      <c r="FOP206" s="78"/>
      <c r="FOQ206" s="78"/>
      <c r="FOR206" s="78"/>
      <c r="FOS206" s="78"/>
      <c r="FOT206" s="78"/>
      <c r="FOU206" s="78"/>
      <c r="FOV206" s="78"/>
      <c r="FOW206" s="78"/>
      <c r="FOX206" s="78"/>
      <c r="FOY206" s="78"/>
      <c r="FOZ206" s="78"/>
      <c r="FPA206" s="78"/>
      <c r="FPB206" s="78"/>
      <c r="FPC206" s="78"/>
      <c r="FPD206" s="78"/>
      <c r="FPE206" s="78"/>
      <c r="FPF206" s="78"/>
      <c r="FPG206" s="78"/>
      <c r="FPH206" s="78"/>
      <c r="FPI206" s="78"/>
      <c r="FPJ206" s="78"/>
      <c r="FPK206" s="78"/>
      <c r="FPL206" s="78"/>
      <c r="FPM206" s="78"/>
      <c r="FPN206" s="78"/>
      <c r="FPO206" s="78"/>
      <c r="FPP206" s="78"/>
      <c r="FPQ206" s="78"/>
      <c r="FPR206" s="78"/>
      <c r="FPS206" s="78"/>
      <c r="FPT206" s="78"/>
      <c r="FPU206" s="78"/>
      <c r="FPV206" s="78"/>
      <c r="FPW206" s="78"/>
      <c r="FPX206" s="78"/>
      <c r="FPY206" s="78"/>
      <c r="FPZ206" s="78"/>
      <c r="FQA206" s="78"/>
      <c r="FQB206" s="78"/>
      <c r="FQC206" s="78"/>
      <c r="FQD206" s="78"/>
      <c r="FQE206" s="78"/>
      <c r="FQF206" s="78"/>
      <c r="FQG206" s="78"/>
      <c r="FQH206" s="78"/>
      <c r="FQI206" s="78"/>
      <c r="FQJ206" s="78"/>
      <c r="FQK206" s="78"/>
      <c r="FQL206" s="78"/>
      <c r="FQM206" s="78"/>
      <c r="FQN206" s="78"/>
      <c r="FQO206" s="78"/>
      <c r="FQP206" s="78"/>
      <c r="FQQ206" s="78"/>
      <c r="FQR206" s="78"/>
      <c r="FQS206" s="78"/>
      <c r="FQT206" s="78"/>
      <c r="FQU206" s="78"/>
      <c r="FQV206" s="78"/>
      <c r="FQW206" s="78"/>
      <c r="FQX206" s="78"/>
      <c r="FQY206" s="78"/>
      <c r="FQZ206" s="78"/>
      <c r="FRA206" s="78"/>
      <c r="FRB206" s="78"/>
      <c r="FRC206" s="78"/>
      <c r="FRD206" s="78"/>
      <c r="FRE206" s="78"/>
      <c r="FRF206" s="78"/>
      <c r="FRG206" s="78"/>
      <c r="FRH206" s="78"/>
      <c r="FRI206" s="78"/>
      <c r="FRJ206" s="78"/>
      <c r="FRK206" s="78"/>
      <c r="FRL206" s="78"/>
      <c r="FRM206" s="78"/>
      <c r="FRN206" s="78"/>
      <c r="FRO206" s="78"/>
      <c r="FRP206" s="78"/>
      <c r="FRQ206" s="78"/>
      <c r="FRR206" s="78"/>
      <c r="FRS206" s="78"/>
      <c r="FRT206" s="78"/>
      <c r="FRU206" s="78"/>
      <c r="FRV206" s="78"/>
      <c r="FRW206" s="78"/>
      <c r="FRX206" s="78"/>
      <c r="FRY206" s="78"/>
      <c r="FRZ206" s="78"/>
      <c r="FSA206" s="78"/>
      <c r="FSB206" s="78"/>
      <c r="FSC206" s="78"/>
      <c r="FSD206" s="78"/>
      <c r="FSE206" s="78"/>
      <c r="FSF206" s="78"/>
      <c r="FSG206" s="78"/>
      <c r="FSH206" s="78"/>
      <c r="FSI206" s="78"/>
      <c r="FSJ206" s="78"/>
      <c r="FSK206" s="78"/>
      <c r="FSL206" s="78"/>
      <c r="FSM206" s="78"/>
      <c r="FSN206" s="78"/>
      <c r="FSO206" s="78"/>
      <c r="FSP206" s="78"/>
      <c r="FSQ206" s="78"/>
      <c r="FSR206" s="78"/>
      <c r="FSS206" s="78"/>
      <c r="FST206" s="78"/>
      <c r="FSU206" s="78"/>
      <c r="FSV206" s="78"/>
      <c r="FSW206" s="78"/>
      <c r="FSX206" s="78"/>
      <c r="FSY206" s="78"/>
      <c r="FSZ206" s="78"/>
      <c r="FTA206" s="78"/>
      <c r="FTB206" s="78"/>
      <c r="FTC206" s="78"/>
      <c r="FTD206" s="78"/>
      <c r="FTE206" s="78"/>
      <c r="FTF206" s="78"/>
      <c r="FTG206" s="78"/>
      <c r="FTH206" s="78"/>
      <c r="FTI206" s="78"/>
      <c r="FTJ206" s="78"/>
      <c r="FTK206" s="78"/>
      <c r="FTL206" s="78"/>
      <c r="FTM206" s="78"/>
      <c r="FTN206" s="78"/>
      <c r="FTO206" s="78"/>
      <c r="FTP206" s="78"/>
      <c r="FTQ206" s="78"/>
      <c r="FTR206" s="78"/>
      <c r="FTS206" s="78"/>
      <c r="FTT206" s="78"/>
      <c r="FTU206" s="78"/>
      <c r="FTV206" s="78"/>
      <c r="FTW206" s="78"/>
      <c r="FTX206" s="78"/>
      <c r="FTY206" s="78"/>
      <c r="FTZ206" s="78"/>
      <c r="FUA206" s="78"/>
      <c r="FUB206" s="78"/>
      <c r="FUC206" s="78"/>
      <c r="FUD206" s="78"/>
      <c r="FUE206" s="78"/>
      <c r="FUF206" s="78"/>
      <c r="FUG206" s="78"/>
      <c r="FUH206" s="78"/>
      <c r="FUI206" s="78"/>
      <c r="FUJ206" s="78"/>
      <c r="FUK206" s="78"/>
      <c r="FUL206" s="78"/>
      <c r="FUM206" s="78"/>
      <c r="FUN206" s="78"/>
      <c r="FUO206" s="78"/>
      <c r="FUP206" s="78"/>
      <c r="FUQ206" s="78"/>
      <c r="FUR206" s="78"/>
      <c r="FUS206" s="78"/>
      <c r="FUT206" s="78"/>
      <c r="FUU206" s="78"/>
      <c r="FUV206" s="78"/>
      <c r="FUW206" s="78"/>
      <c r="FUX206" s="78"/>
      <c r="FUY206" s="78"/>
      <c r="FUZ206" s="78"/>
      <c r="FVA206" s="78"/>
      <c r="FVB206" s="78"/>
      <c r="FVC206" s="78"/>
      <c r="FVD206" s="78"/>
      <c r="FVE206" s="78"/>
      <c r="FVF206" s="78"/>
      <c r="FVG206" s="78"/>
      <c r="FVH206" s="78"/>
      <c r="FVI206" s="78"/>
      <c r="FVJ206" s="78"/>
      <c r="FVK206" s="78"/>
      <c r="FVL206" s="78"/>
      <c r="FVM206" s="78"/>
      <c r="FVN206" s="78"/>
      <c r="FVO206" s="78"/>
      <c r="FVP206" s="78"/>
      <c r="FVQ206" s="78"/>
      <c r="FVR206" s="78"/>
      <c r="FVS206" s="78"/>
      <c r="FVT206" s="78"/>
      <c r="FVU206" s="78"/>
      <c r="FVV206" s="78"/>
      <c r="FVW206" s="78"/>
      <c r="FVX206" s="78"/>
      <c r="FVY206" s="78"/>
      <c r="FVZ206" s="78"/>
      <c r="FWA206" s="78"/>
      <c r="FWB206" s="78"/>
      <c r="FWC206" s="78"/>
      <c r="FWD206" s="78"/>
      <c r="FWE206" s="78"/>
      <c r="FWF206" s="78"/>
      <c r="FWG206" s="78"/>
      <c r="FWH206" s="78"/>
      <c r="FWI206" s="78"/>
      <c r="FWJ206" s="78"/>
      <c r="FWK206" s="78"/>
      <c r="FWL206" s="78"/>
      <c r="FWM206" s="78"/>
      <c r="FWN206" s="78"/>
      <c r="FWO206" s="78"/>
      <c r="FWP206" s="78"/>
      <c r="FWQ206" s="78"/>
      <c r="FWR206" s="78"/>
      <c r="FWS206" s="78"/>
      <c r="FWT206" s="78"/>
      <c r="FWU206" s="78"/>
      <c r="FWV206" s="78"/>
      <c r="FWW206" s="78"/>
      <c r="FWX206" s="78"/>
      <c r="FWY206" s="78"/>
      <c r="FWZ206" s="78"/>
      <c r="FXA206" s="78"/>
      <c r="FXB206" s="78"/>
      <c r="FXC206" s="78"/>
      <c r="FXD206" s="78"/>
      <c r="FXE206" s="78"/>
      <c r="FXF206" s="78"/>
      <c r="FXG206" s="78"/>
      <c r="FXH206" s="78"/>
      <c r="FXI206" s="78"/>
      <c r="FXJ206" s="78"/>
      <c r="FXK206" s="78"/>
      <c r="FXL206" s="78"/>
      <c r="FXM206" s="78"/>
      <c r="FXN206" s="78"/>
      <c r="FXO206" s="78"/>
      <c r="FXP206" s="78"/>
      <c r="FXQ206" s="78"/>
      <c r="FXR206" s="78"/>
      <c r="FXS206" s="78"/>
      <c r="FXT206" s="78"/>
      <c r="FXU206" s="78"/>
      <c r="FXV206" s="78"/>
      <c r="FXW206" s="78"/>
      <c r="FXX206" s="78"/>
      <c r="FXY206" s="78"/>
      <c r="FXZ206" s="78"/>
      <c r="FYA206" s="78"/>
      <c r="FYB206" s="78"/>
      <c r="FYC206" s="78"/>
      <c r="FYD206" s="78"/>
      <c r="FYE206" s="78"/>
      <c r="FYF206" s="78"/>
      <c r="FYG206" s="78"/>
      <c r="FYH206" s="78"/>
      <c r="FYI206" s="78"/>
      <c r="FYJ206" s="78"/>
      <c r="FYK206" s="78"/>
      <c r="FYL206" s="78"/>
      <c r="FYM206" s="78"/>
      <c r="FYN206" s="78"/>
      <c r="FYO206" s="78"/>
      <c r="FYP206" s="78"/>
      <c r="FYQ206" s="78"/>
      <c r="FYR206" s="78"/>
      <c r="FYS206" s="78"/>
      <c r="FYT206" s="78"/>
      <c r="FYU206" s="78"/>
      <c r="FYV206" s="78"/>
      <c r="FYW206" s="78"/>
      <c r="FYX206" s="78"/>
      <c r="FYY206" s="78"/>
      <c r="FYZ206" s="78"/>
      <c r="FZA206" s="78"/>
      <c r="FZB206" s="78"/>
      <c r="FZC206" s="78"/>
      <c r="FZD206" s="78"/>
      <c r="FZE206" s="78"/>
      <c r="FZF206" s="78"/>
      <c r="FZG206" s="78"/>
      <c r="FZH206" s="78"/>
      <c r="FZI206" s="78"/>
      <c r="FZJ206" s="78"/>
      <c r="FZK206" s="78"/>
      <c r="FZL206" s="78"/>
      <c r="FZM206" s="78"/>
      <c r="FZN206" s="78"/>
      <c r="FZO206" s="78"/>
      <c r="FZP206" s="78"/>
      <c r="FZQ206" s="78"/>
      <c r="FZR206" s="78"/>
      <c r="FZS206" s="78"/>
      <c r="FZT206" s="78"/>
      <c r="FZU206" s="78"/>
      <c r="FZV206" s="78"/>
      <c r="FZW206" s="78"/>
      <c r="FZX206" s="78"/>
      <c r="FZY206" s="78"/>
      <c r="FZZ206" s="78"/>
      <c r="GAA206" s="78"/>
      <c r="GAB206" s="78"/>
      <c r="GAC206" s="78"/>
      <c r="GAD206" s="78"/>
      <c r="GAE206" s="78"/>
      <c r="GAF206" s="78"/>
      <c r="GAG206" s="78"/>
      <c r="GAH206" s="78"/>
      <c r="GAI206" s="78"/>
      <c r="GAJ206" s="78"/>
      <c r="GAK206" s="78"/>
      <c r="GAL206" s="78"/>
      <c r="GAM206" s="78"/>
      <c r="GAN206" s="78"/>
      <c r="GAO206" s="78"/>
      <c r="GAP206" s="78"/>
      <c r="GAQ206" s="78"/>
      <c r="GAR206" s="78"/>
      <c r="GAS206" s="78"/>
      <c r="GAT206" s="78"/>
      <c r="GAU206" s="78"/>
      <c r="GAV206" s="78"/>
      <c r="GAW206" s="78"/>
      <c r="GAX206" s="78"/>
      <c r="GAY206" s="78"/>
      <c r="GAZ206" s="78"/>
      <c r="GBA206" s="78"/>
      <c r="GBB206" s="78"/>
      <c r="GBC206" s="78"/>
      <c r="GBD206" s="78"/>
      <c r="GBE206" s="78"/>
      <c r="GBF206" s="78"/>
      <c r="GBG206" s="78"/>
      <c r="GBH206" s="78"/>
      <c r="GBI206" s="78"/>
      <c r="GBJ206" s="78"/>
      <c r="GBK206" s="78"/>
      <c r="GBL206" s="78"/>
      <c r="GBM206" s="78"/>
      <c r="GBN206" s="78"/>
      <c r="GBO206" s="78"/>
      <c r="GBP206" s="78"/>
      <c r="GBQ206" s="78"/>
      <c r="GBR206" s="78"/>
      <c r="GBS206" s="78"/>
      <c r="GBT206" s="78"/>
      <c r="GBU206" s="78"/>
      <c r="GBV206" s="78"/>
      <c r="GBW206" s="78"/>
      <c r="GBX206" s="78"/>
      <c r="GBY206" s="78"/>
      <c r="GBZ206" s="78"/>
      <c r="GCA206" s="78"/>
      <c r="GCB206" s="78"/>
      <c r="GCC206" s="78"/>
      <c r="GCD206" s="78"/>
      <c r="GCE206" s="78"/>
      <c r="GCF206" s="78"/>
      <c r="GCG206" s="78"/>
      <c r="GCH206" s="78"/>
      <c r="GCI206" s="78"/>
      <c r="GCJ206" s="78"/>
      <c r="GCK206" s="78"/>
      <c r="GCL206" s="78"/>
      <c r="GCM206" s="78"/>
      <c r="GCN206" s="78"/>
      <c r="GCO206" s="78"/>
      <c r="GCP206" s="78"/>
      <c r="GCQ206" s="78"/>
      <c r="GCR206" s="78"/>
      <c r="GCS206" s="78"/>
      <c r="GCT206" s="78"/>
      <c r="GCU206" s="78"/>
      <c r="GCV206" s="78"/>
      <c r="GCW206" s="78"/>
      <c r="GCX206" s="78"/>
      <c r="GCY206" s="78"/>
      <c r="GCZ206" s="78"/>
      <c r="GDA206" s="78"/>
      <c r="GDB206" s="78"/>
      <c r="GDC206" s="78"/>
      <c r="GDD206" s="78"/>
      <c r="GDE206" s="78"/>
      <c r="GDF206" s="78"/>
      <c r="GDG206" s="78"/>
      <c r="GDH206" s="78"/>
      <c r="GDI206" s="78"/>
      <c r="GDJ206" s="78"/>
      <c r="GDK206" s="78"/>
      <c r="GDL206" s="78"/>
      <c r="GDM206" s="78"/>
      <c r="GDN206" s="78"/>
      <c r="GDO206" s="78"/>
      <c r="GDP206" s="78"/>
      <c r="GDQ206" s="78"/>
      <c r="GDR206" s="78"/>
      <c r="GDS206" s="78"/>
      <c r="GDT206" s="78"/>
      <c r="GDU206" s="78"/>
      <c r="GDV206" s="78"/>
      <c r="GDW206" s="78"/>
      <c r="GDX206" s="78"/>
      <c r="GDY206" s="78"/>
      <c r="GDZ206" s="78"/>
      <c r="GEA206" s="78"/>
      <c r="GEB206" s="78"/>
      <c r="GEC206" s="78"/>
      <c r="GED206" s="78"/>
      <c r="GEE206" s="78"/>
      <c r="GEF206" s="78"/>
      <c r="GEG206" s="78"/>
      <c r="GEH206" s="78"/>
      <c r="GEI206" s="78"/>
      <c r="GEJ206" s="78"/>
      <c r="GEK206" s="78"/>
      <c r="GEL206" s="78"/>
      <c r="GEM206" s="78"/>
      <c r="GEN206" s="78"/>
      <c r="GEO206" s="78"/>
      <c r="GEP206" s="78"/>
      <c r="GEQ206" s="78"/>
      <c r="GER206" s="78"/>
      <c r="GES206" s="78"/>
      <c r="GET206" s="78"/>
      <c r="GEU206" s="78"/>
      <c r="GEV206" s="78"/>
      <c r="GEW206" s="78"/>
      <c r="GEX206" s="78"/>
      <c r="GEY206" s="78"/>
      <c r="GEZ206" s="78"/>
      <c r="GFA206" s="78"/>
      <c r="GFB206" s="78"/>
      <c r="GFC206" s="78"/>
      <c r="GFD206" s="78"/>
      <c r="GFE206" s="78"/>
      <c r="GFF206" s="78"/>
      <c r="GFG206" s="78"/>
      <c r="GFH206" s="78"/>
      <c r="GFI206" s="78"/>
      <c r="GFJ206" s="78"/>
      <c r="GFK206" s="78"/>
      <c r="GFL206" s="78"/>
      <c r="GFM206" s="78"/>
      <c r="GFN206" s="78"/>
      <c r="GFO206" s="78"/>
      <c r="GFP206" s="78"/>
      <c r="GFQ206" s="78"/>
      <c r="GFR206" s="78"/>
      <c r="GFS206" s="78"/>
      <c r="GFT206" s="78"/>
      <c r="GFU206" s="78"/>
      <c r="GFV206" s="78"/>
      <c r="GFW206" s="78"/>
      <c r="GFX206" s="78"/>
      <c r="GFY206" s="78"/>
      <c r="GFZ206" s="78"/>
      <c r="GGA206" s="78"/>
      <c r="GGB206" s="78"/>
      <c r="GGC206" s="78"/>
      <c r="GGD206" s="78"/>
      <c r="GGE206" s="78"/>
      <c r="GGF206" s="78"/>
      <c r="GGG206" s="78"/>
      <c r="GGH206" s="78"/>
      <c r="GGI206" s="78"/>
      <c r="GGJ206" s="78"/>
      <c r="GGK206" s="78"/>
      <c r="GGL206" s="78"/>
      <c r="GGM206" s="78"/>
      <c r="GGN206" s="78"/>
      <c r="GGO206" s="78"/>
      <c r="GGP206" s="78"/>
      <c r="GGQ206" s="78"/>
      <c r="GGR206" s="78"/>
      <c r="GGS206" s="78"/>
      <c r="GGT206" s="78"/>
      <c r="GGU206" s="78"/>
      <c r="GGV206" s="78"/>
      <c r="GGW206" s="78"/>
      <c r="GGX206" s="78"/>
      <c r="GGY206" s="78"/>
      <c r="GGZ206" s="78"/>
      <c r="GHA206" s="78"/>
      <c r="GHB206" s="78"/>
      <c r="GHC206" s="78"/>
      <c r="GHD206" s="78"/>
      <c r="GHE206" s="78"/>
      <c r="GHF206" s="78"/>
      <c r="GHG206" s="78"/>
      <c r="GHH206" s="78"/>
      <c r="GHI206" s="78"/>
      <c r="GHJ206" s="78"/>
      <c r="GHK206" s="78"/>
      <c r="GHL206" s="78"/>
      <c r="GHM206" s="78"/>
      <c r="GHN206" s="78"/>
      <c r="GHO206" s="78"/>
      <c r="GHP206" s="78"/>
      <c r="GHQ206" s="78"/>
      <c r="GHR206" s="78"/>
      <c r="GHS206" s="78"/>
      <c r="GHT206" s="78"/>
      <c r="GHU206" s="78"/>
      <c r="GHV206" s="78"/>
      <c r="GHW206" s="78"/>
      <c r="GHX206" s="78"/>
      <c r="GHY206" s="78"/>
      <c r="GHZ206" s="78"/>
      <c r="GIA206" s="78"/>
      <c r="GIB206" s="78"/>
      <c r="GIC206" s="78"/>
      <c r="GID206" s="78"/>
      <c r="GIE206" s="78"/>
      <c r="GIF206" s="78"/>
      <c r="GIG206" s="78"/>
      <c r="GIH206" s="78"/>
      <c r="GII206" s="78"/>
      <c r="GIJ206" s="78"/>
      <c r="GIK206" s="78"/>
      <c r="GIL206" s="78"/>
      <c r="GIM206" s="78"/>
      <c r="GIN206" s="78"/>
      <c r="GIO206" s="78"/>
      <c r="GIP206" s="78"/>
      <c r="GIQ206" s="78"/>
      <c r="GIR206" s="78"/>
      <c r="GIS206" s="78"/>
      <c r="GIT206" s="78"/>
      <c r="GIU206" s="78"/>
      <c r="GIV206" s="78"/>
      <c r="GIW206" s="78"/>
      <c r="GIX206" s="78"/>
      <c r="GIY206" s="78"/>
      <c r="GIZ206" s="78"/>
      <c r="GJA206" s="78"/>
      <c r="GJB206" s="78"/>
      <c r="GJC206" s="78"/>
      <c r="GJD206" s="78"/>
      <c r="GJE206" s="78"/>
      <c r="GJF206" s="78"/>
      <c r="GJG206" s="78"/>
      <c r="GJH206" s="78"/>
      <c r="GJI206" s="78"/>
      <c r="GJJ206" s="78"/>
      <c r="GJK206" s="78"/>
      <c r="GJL206" s="78"/>
      <c r="GJM206" s="78"/>
      <c r="GJN206" s="78"/>
      <c r="GJO206" s="78"/>
      <c r="GJP206" s="78"/>
      <c r="GJQ206" s="78"/>
      <c r="GJR206" s="78"/>
      <c r="GJS206" s="78"/>
      <c r="GJT206" s="78"/>
      <c r="GJU206" s="78"/>
      <c r="GJV206" s="78"/>
      <c r="GJW206" s="78"/>
      <c r="GJX206" s="78"/>
      <c r="GJY206" s="78"/>
      <c r="GJZ206" s="78"/>
      <c r="GKA206" s="78"/>
      <c r="GKB206" s="78"/>
      <c r="GKC206" s="78"/>
      <c r="GKD206" s="78"/>
      <c r="GKE206" s="78"/>
      <c r="GKF206" s="78"/>
      <c r="GKG206" s="78"/>
      <c r="GKH206" s="78"/>
      <c r="GKI206" s="78"/>
      <c r="GKJ206" s="78"/>
      <c r="GKK206" s="78"/>
      <c r="GKL206" s="78"/>
      <c r="GKM206" s="78"/>
      <c r="GKN206" s="78"/>
      <c r="GKO206" s="78"/>
      <c r="GKP206" s="78"/>
      <c r="GKQ206" s="78"/>
      <c r="GKR206" s="78"/>
      <c r="GKS206" s="78"/>
      <c r="GKT206" s="78"/>
      <c r="GKU206" s="78"/>
      <c r="GKV206" s="78"/>
      <c r="GKW206" s="78"/>
      <c r="GKX206" s="78"/>
      <c r="GKY206" s="78"/>
      <c r="GKZ206" s="78"/>
      <c r="GLA206" s="78"/>
      <c r="GLB206" s="78"/>
      <c r="GLC206" s="78"/>
      <c r="GLD206" s="78"/>
      <c r="GLE206" s="78"/>
      <c r="GLF206" s="78"/>
      <c r="GLG206" s="78"/>
      <c r="GLH206" s="78"/>
      <c r="GLI206" s="78"/>
      <c r="GLJ206" s="78"/>
      <c r="GLK206" s="78"/>
      <c r="GLL206" s="78"/>
      <c r="GLM206" s="78"/>
      <c r="GLN206" s="78"/>
      <c r="GLO206" s="78"/>
      <c r="GLP206" s="78"/>
      <c r="GLQ206" s="78"/>
      <c r="GLR206" s="78"/>
      <c r="GLS206" s="78"/>
      <c r="GLT206" s="78"/>
      <c r="GLU206" s="78"/>
      <c r="GLV206" s="78"/>
      <c r="GLW206" s="78"/>
      <c r="GLX206" s="78"/>
      <c r="GLY206" s="78"/>
      <c r="GLZ206" s="78"/>
      <c r="GMA206" s="78"/>
      <c r="GMB206" s="78"/>
      <c r="GMC206" s="78"/>
      <c r="GMD206" s="78"/>
      <c r="GME206" s="78"/>
      <c r="GMF206" s="78"/>
      <c r="GMG206" s="78"/>
      <c r="GMH206" s="78"/>
      <c r="GMI206" s="78"/>
      <c r="GMJ206" s="78"/>
      <c r="GMK206" s="78"/>
      <c r="GML206" s="78"/>
      <c r="GMM206" s="78"/>
      <c r="GMN206" s="78"/>
      <c r="GMO206" s="78"/>
      <c r="GMP206" s="78"/>
      <c r="GMQ206" s="78"/>
      <c r="GMR206" s="78"/>
      <c r="GMS206" s="78"/>
      <c r="GMT206" s="78"/>
      <c r="GMU206" s="78"/>
      <c r="GMV206" s="78"/>
      <c r="GMW206" s="78"/>
      <c r="GMX206" s="78"/>
      <c r="GMY206" s="78"/>
      <c r="GMZ206" s="78"/>
      <c r="GNA206" s="78"/>
      <c r="GNB206" s="78"/>
      <c r="GNC206" s="78"/>
      <c r="GND206" s="78"/>
      <c r="GNE206" s="78"/>
      <c r="GNF206" s="78"/>
      <c r="GNG206" s="78"/>
      <c r="GNH206" s="78"/>
      <c r="GNI206" s="78"/>
      <c r="GNJ206" s="78"/>
      <c r="GNK206" s="78"/>
      <c r="GNL206" s="78"/>
      <c r="GNM206" s="78"/>
      <c r="GNN206" s="78"/>
      <c r="GNO206" s="78"/>
      <c r="GNP206" s="78"/>
      <c r="GNQ206" s="78"/>
      <c r="GNR206" s="78"/>
      <c r="GNS206" s="78"/>
      <c r="GNT206" s="78"/>
      <c r="GNU206" s="78"/>
      <c r="GNV206" s="78"/>
      <c r="GNW206" s="78"/>
      <c r="GNX206" s="78"/>
      <c r="GNY206" s="78"/>
      <c r="GNZ206" s="78"/>
      <c r="GOA206" s="78"/>
      <c r="GOB206" s="78"/>
      <c r="GOC206" s="78"/>
      <c r="GOD206" s="78"/>
      <c r="GOE206" s="78"/>
      <c r="GOF206" s="78"/>
      <c r="GOG206" s="78"/>
      <c r="GOH206" s="78"/>
      <c r="GOI206" s="78"/>
      <c r="GOJ206" s="78"/>
      <c r="GOK206" s="78"/>
      <c r="GOL206" s="78"/>
      <c r="GOM206" s="78"/>
      <c r="GON206" s="78"/>
      <c r="GOO206" s="78"/>
      <c r="GOP206" s="78"/>
      <c r="GOQ206" s="78"/>
      <c r="GOR206" s="78"/>
      <c r="GOS206" s="78"/>
      <c r="GOT206" s="78"/>
      <c r="GOU206" s="78"/>
      <c r="GOV206" s="78"/>
      <c r="GOW206" s="78"/>
      <c r="GOX206" s="78"/>
      <c r="GOY206" s="78"/>
      <c r="GOZ206" s="78"/>
      <c r="GPA206" s="78"/>
      <c r="GPB206" s="78"/>
      <c r="GPC206" s="78"/>
      <c r="GPD206" s="78"/>
      <c r="GPE206" s="78"/>
      <c r="GPF206" s="78"/>
      <c r="GPG206" s="78"/>
      <c r="GPH206" s="78"/>
      <c r="GPI206" s="78"/>
      <c r="GPJ206" s="78"/>
      <c r="GPK206" s="78"/>
      <c r="GPL206" s="78"/>
      <c r="GPM206" s="78"/>
      <c r="GPN206" s="78"/>
      <c r="GPO206" s="78"/>
      <c r="GPP206" s="78"/>
      <c r="GPQ206" s="78"/>
      <c r="GPR206" s="78"/>
      <c r="GPS206" s="78"/>
      <c r="GPT206" s="78"/>
      <c r="GPU206" s="78"/>
      <c r="GPV206" s="78"/>
      <c r="GPW206" s="78"/>
      <c r="GPX206" s="78"/>
      <c r="GPY206" s="78"/>
      <c r="GPZ206" s="78"/>
      <c r="GQA206" s="78"/>
      <c r="GQB206" s="78"/>
      <c r="GQC206" s="78"/>
      <c r="GQD206" s="78"/>
      <c r="GQE206" s="78"/>
      <c r="GQF206" s="78"/>
      <c r="GQG206" s="78"/>
      <c r="GQH206" s="78"/>
      <c r="GQI206" s="78"/>
      <c r="GQJ206" s="78"/>
      <c r="GQK206" s="78"/>
      <c r="GQL206" s="78"/>
      <c r="GQM206" s="78"/>
      <c r="GQN206" s="78"/>
      <c r="GQO206" s="78"/>
      <c r="GQP206" s="78"/>
      <c r="GQQ206" s="78"/>
      <c r="GQR206" s="78"/>
      <c r="GQS206" s="78"/>
      <c r="GQT206" s="78"/>
      <c r="GQU206" s="78"/>
      <c r="GQV206" s="78"/>
      <c r="GQW206" s="78"/>
      <c r="GQX206" s="78"/>
      <c r="GQY206" s="78"/>
      <c r="GQZ206" s="78"/>
      <c r="GRA206" s="78"/>
      <c r="GRB206" s="78"/>
      <c r="GRC206" s="78"/>
      <c r="GRD206" s="78"/>
      <c r="GRE206" s="78"/>
      <c r="GRF206" s="78"/>
      <c r="GRG206" s="78"/>
      <c r="GRH206" s="78"/>
      <c r="GRI206" s="78"/>
      <c r="GRJ206" s="78"/>
      <c r="GRK206" s="78"/>
      <c r="GRL206" s="78"/>
      <c r="GRM206" s="78"/>
      <c r="GRN206" s="78"/>
      <c r="GRO206" s="78"/>
      <c r="GRP206" s="78"/>
      <c r="GRQ206" s="78"/>
      <c r="GRR206" s="78"/>
      <c r="GRS206" s="78"/>
      <c r="GRT206" s="78"/>
      <c r="GRU206" s="78"/>
      <c r="GRV206" s="78"/>
      <c r="GRW206" s="78"/>
      <c r="GRX206" s="78"/>
      <c r="GRY206" s="78"/>
      <c r="GRZ206" s="78"/>
      <c r="GSA206" s="78"/>
      <c r="GSB206" s="78"/>
      <c r="GSC206" s="78"/>
      <c r="GSD206" s="78"/>
      <c r="GSE206" s="78"/>
      <c r="GSF206" s="78"/>
      <c r="GSG206" s="78"/>
      <c r="GSH206" s="78"/>
      <c r="GSI206" s="78"/>
      <c r="GSJ206" s="78"/>
      <c r="GSK206" s="78"/>
      <c r="GSL206" s="78"/>
      <c r="GSM206" s="78"/>
      <c r="GSN206" s="78"/>
      <c r="GSO206" s="78"/>
      <c r="GSP206" s="78"/>
      <c r="GSQ206" s="78"/>
      <c r="GSR206" s="78"/>
      <c r="GSS206" s="78"/>
      <c r="GST206" s="78"/>
      <c r="GSU206" s="78"/>
      <c r="GSV206" s="78"/>
      <c r="GSW206" s="78"/>
      <c r="GSX206" s="78"/>
      <c r="GSY206" s="78"/>
      <c r="GSZ206" s="78"/>
      <c r="GTA206" s="78"/>
      <c r="GTB206" s="78"/>
      <c r="GTC206" s="78"/>
      <c r="GTD206" s="78"/>
      <c r="GTE206" s="78"/>
      <c r="GTF206" s="78"/>
      <c r="GTG206" s="78"/>
      <c r="GTH206" s="78"/>
      <c r="GTI206" s="78"/>
      <c r="GTJ206" s="78"/>
      <c r="GTK206" s="78"/>
      <c r="GTL206" s="78"/>
      <c r="GTM206" s="78"/>
      <c r="GTN206" s="78"/>
      <c r="GTO206" s="78"/>
      <c r="GTP206" s="78"/>
      <c r="GTQ206" s="78"/>
      <c r="GTR206" s="78"/>
      <c r="GTS206" s="78"/>
      <c r="GTT206" s="78"/>
      <c r="GTU206" s="78"/>
      <c r="GTV206" s="78"/>
      <c r="GTW206" s="78"/>
      <c r="GTX206" s="78"/>
      <c r="GTY206" s="78"/>
      <c r="GTZ206" s="78"/>
      <c r="GUA206" s="78"/>
      <c r="GUB206" s="78"/>
      <c r="GUC206" s="78"/>
      <c r="GUD206" s="78"/>
      <c r="GUE206" s="78"/>
      <c r="GUF206" s="78"/>
      <c r="GUG206" s="78"/>
      <c r="GUH206" s="78"/>
      <c r="GUI206" s="78"/>
      <c r="GUJ206" s="78"/>
      <c r="GUK206" s="78"/>
      <c r="GUL206" s="78"/>
      <c r="GUM206" s="78"/>
      <c r="GUN206" s="78"/>
      <c r="GUO206" s="78"/>
      <c r="GUP206" s="78"/>
      <c r="GUQ206" s="78"/>
      <c r="GUR206" s="78"/>
      <c r="GUS206" s="78"/>
      <c r="GUT206" s="78"/>
      <c r="GUU206" s="78"/>
      <c r="GUV206" s="78"/>
      <c r="GUW206" s="78"/>
      <c r="GUX206" s="78"/>
      <c r="GUY206" s="78"/>
      <c r="GUZ206" s="78"/>
      <c r="GVA206" s="78"/>
      <c r="GVB206" s="78"/>
      <c r="GVC206" s="78"/>
      <c r="GVD206" s="78"/>
      <c r="GVE206" s="78"/>
      <c r="GVF206" s="78"/>
      <c r="GVG206" s="78"/>
      <c r="GVH206" s="78"/>
      <c r="GVI206" s="78"/>
      <c r="GVJ206" s="78"/>
      <c r="GVK206" s="78"/>
      <c r="GVL206" s="78"/>
      <c r="GVM206" s="78"/>
      <c r="GVN206" s="78"/>
      <c r="GVO206" s="78"/>
      <c r="GVP206" s="78"/>
      <c r="GVQ206" s="78"/>
      <c r="GVR206" s="78"/>
      <c r="GVS206" s="78"/>
      <c r="GVT206" s="78"/>
      <c r="GVU206" s="78"/>
      <c r="GVV206" s="78"/>
      <c r="GVW206" s="78"/>
      <c r="GVX206" s="78"/>
      <c r="GVY206" s="78"/>
      <c r="GVZ206" s="78"/>
      <c r="GWA206" s="78"/>
      <c r="GWB206" s="78"/>
      <c r="GWC206" s="78"/>
      <c r="GWD206" s="78"/>
      <c r="GWE206" s="78"/>
      <c r="GWF206" s="78"/>
      <c r="GWG206" s="78"/>
      <c r="GWH206" s="78"/>
      <c r="GWI206" s="78"/>
      <c r="GWJ206" s="78"/>
      <c r="GWK206" s="78"/>
      <c r="GWL206" s="78"/>
      <c r="GWM206" s="78"/>
      <c r="GWN206" s="78"/>
      <c r="GWO206" s="78"/>
      <c r="GWP206" s="78"/>
      <c r="GWQ206" s="78"/>
      <c r="GWR206" s="78"/>
      <c r="GWS206" s="78"/>
      <c r="GWT206" s="78"/>
      <c r="GWU206" s="78"/>
      <c r="GWV206" s="78"/>
      <c r="GWW206" s="78"/>
      <c r="GWX206" s="78"/>
      <c r="GWY206" s="78"/>
      <c r="GWZ206" s="78"/>
      <c r="GXA206" s="78"/>
      <c r="GXB206" s="78"/>
      <c r="GXC206" s="78"/>
      <c r="GXD206" s="78"/>
      <c r="GXE206" s="78"/>
      <c r="GXF206" s="78"/>
      <c r="GXG206" s="78"/>
      <c r="GXH206" s="78"/>
      <c r="GXI206" s="78"/>
      <c r="GXJ206" s="78"/>
      <c r="GXK206" s="78"/>
      <c r="GXL206" s="78"/>
      <c r="GXM206" s="78"/>
      <c r="GXN206" s="78"/>
      <c r="GXO206" s="78"/>
      <c r="GXP206" s="78"/>
      <c r="GXQ206" s="78"/>
      <c r="GXR206" s="78"/>
      <c r="GXS206" s="78"/>
      <c r="GXT206" s="78"/>
      <c r="GXU206" s="78"/>
      <c r="GXV206" s="78"/>
      <c r="GXW206" s="78"/>
      <c r="GXX206" s="78"/>
      <c r="GXY206" s="78"/>
      <c r="GXZ206" s="78"/>
      <c r="GYA206" s="78"/>
      <c r="GYB206" s="78"/>
      <c r="GYC206" s="78"/>
      <c r="GYD206" s="78"/>
      <c r="GYE206" s="78"/>
      <c r="GYF206" s="78"/>
      <c r="GYG206" s="78"/>
      <c r="GYH206" s="78"/>
      <c r="GYI206" s="78"/>
      <c r="GYJ206" s="78"/>
      <c r="GYK206" s="78"/>
      <c r="GYL206" s="78"/>
      <c r="GYM206" s="78"/>
      <c r="GYN206" s="78"/>
      <c r="GYO206" s="78"/>
      <c r="GYP206" s="78"/>
      <c r="GYQ206" s="78"/>
      <c r="GYR206" s="78"/>
      <c r="GYS206" s="78"/>
      <c r="GYT206" s="78"/>
      <c r="GYU206" s="78"/>
      <c r="GYV206" s="78"/>
      <c r="GYW206" s="78"/>
      <c r="GYX206" s="78"/>
      <c r="GYY206" s="78"/>
      <c r="GYZ206" s="78"/>
      <c r="GZA206" s="78"/>
      <c r="GZB206" s="78"/>
      <c r="GZC206" s="78"/>
      <c r="GZD206" s="78"/>
      <c r="GZE206" s="78"/>
      <c r="GZF206" s="78"/>
      <c r="GZG206" s="78"/>
      <c r="GZH206" s="78"/>
      <c r="GZI206" s="78"/>
      <c r="GZJ206" s="78"/>
      <c r="GZK206" s="78"/>
      <c r="GZL206" s="78"/>
      <c r="GZM206" s="78"/>
      <c r="GZN206" s="78"/>
      <c r="GZO206" s="78"/>
      <c r="GZP206" s="78"/>
      <c r="GZQ206" s="78"/>
      <c r="GZR206" s="78"/>
      <c r="GZS206" s="78"/>
      <c r="GZT206" s="78"/>
      <c r="GZU206" s="78"/>
      <c r="GZV206" s="78"/>
      <c r="GZW206" s="78"/>
      <c r="GZX206" s="78"/>
      <c r="GZY206" s="78"/>
      <c r="GZZ206" s="78"/>
      <c r="HAA206" s="78"/>
      <c r="HAB206" s="78"/>
      <c r="HAC206" s="78"/>
      <c r="HAD206" s="78"/>
      <c r="HAE206" s="78"/>
      <c r="HAF206" s="78"/>
      <c r="HAG206" s="78"/>
      <c r="HAH206" s="78"/>
      <c r="HAI206" s="78"/>
      <c r="HAJ206" s="78"/>
      <c r="HAK206" s="78"/>
      <c r="HAL206" s="78"/>
      <c r="HAM206" s="78"/>
      <c r="HAN206" s="78"/>
      <c r="HAO206" s="78"/>
      <c r="HAP206" s="78"/>
      <c r="HAQ206" s="78"/>
      <c r="HAR206" s="78"/>
      <c r="HAS206" s="78"/>
      <c r="HAT206" s="78"/>
      <c r="HAU206" s="78"/>
      <c r="HAV206" s="78"/>
      <c r="HAW206" s="78"/>
      <c r="HAX206" s="78"/>
      <c r="HAY206" s="78"/>
      <c r="HAZ206" s="78"/>
      <c r="HBA206" s="78"/>
      <c r="HBB206" s="78"/>
      <c r="HBC206" s="78"/>
      <c r="HBD206" s="78"/>
      <c r="HBE206" s="78"/>
      <c r="HBF206" s="78"/>
      <c r="HBG206" s="78"/>
      <c r="HBH206" s="78"/>
      <c r="HBI206" s="78"/>
      <c r="HBJ206" s="78"/>
      <c r="HBK206" s="78"/>
      <c r="HBL206" s="78"/>
      <c r="HBM206" s="78"/>
      <c r="HBN206" s="78"/>
      <c r="HBO206" s="78"/>
      <c r="HBP206" s="78"/>
      <c r="HBQ206" s="78"/>
      <c r="HBR206" s="78"/>
      <c r="HBS206" s="78"/>
      <c r="HBT206" s="78"/>
      <c r="HBU206" s="78"/>
      <c r="HBV206" s="78"/>
      <c r="HBW206" s="78"/>
      <c r="HBX206" s="78"/>
      <c r="HBY206" s="78"/>
      <c r="HBZ206" s="78"/>
      <c r="HCA206" s="78"/>
      <c r="HCB206" s="78"/>
      <c r="HCC206" s="78"/>
      <c r="HCD206" s="78"/>
      <c r="HCE206" s="78"/>
      <c r="HCF206" s="78"/>
      <c r="HCG206" s="78"/>
      <c r="HCH206" s="78"/>
      <c r="HCI206" s="78"/>
      <c r="HCJ206" s="78"/>
      <c r="HCK206" s="78"/>
      <c r="HCL206" s="78"/>
      <c r="HCM206" s="78"/>
      <c r="HCN206" s="78"/>
      <c r="HCO206" s="78"/>
      <c r="HCP206" s="78"/>
      <c r="HCQ206" s="78"/>
      <c r="HCR206" s="78"/>
      <c r="HCS206" s="78"/>
      <c r="HCT206" s="78"/>
      <c r="HCU206" s="78"/>
      <c r="HCV206" s="78"/>
      <c r="HCW206" s="78"/>
      <c r="HCX206" s="78"/>
      <c r="HCY206" s="78"/>
      <c r="HCZ206" s="78"/>
      <c r="HDA206" s="78"/>
      <c r="HDB206" s="78"/>
      <c r="HDC206" s="78"/>
      <c r="HDD206" s="78"/>
      <c r="HDE206" s="78"/>
      <c r="HDF206" s="78"/>
      <c r="HDG206" s="78"/>
      <c r="HDH206" s="78"/>
      <c r="HDI206" s="78"/>
      <c r="HDJ206" s="78"/>
      <c r="HDK206" s="78"/>
      <c r="HDL206" s="78"/>
      <c r="HDM206" s="78"/>
      <c r="HDN206" s="78"/>
      <c r="HDO206" s="78"/>
      <c r="HDP206" s="78"/>
      <c r="HDQ206" s="78"/>
      <c r="HDR206" s="78"/>
      <c r="HDS206" s="78"/>
      <c r="HDT206" s="78"/>
      <c r="HDU206" s="78"/>
      <c r="HDV206" s="78"/>
      <c r="HDW206" s="78"/>
      <c r="HDX206" s="78"/>
      <c r="HDY206" s="78"/>
      <c r="HDZ206" s="78"/>
      <c r="HEA206" s="78"/>
      <c r="HEB206" s="78"/>
      <c r="HEC206" s="78"/>
      <c r="HED206" s="78"/>
      <c r="HEE206" s="78"/>
      <c r="HEF206" s="78"/>
      <c r="HEG206" s="78"/>
      <c r="HEH206" s="78"/>
      <c r="HEI206" s="78"/>
      <c r="HEJ206" s="78"/>
      <c r="HEK206" s="78"/>
      <c r="HEL206" s="78"/>
      <c r="HEM206" s="78"/>
      <c r="HEN206" s="78"/>
      <c r="HEO206" s="78"/>
      <c r="HEP206" s="78"/>
      <c r="HEQ206" s="78"/>
      <c r="HER206" s="78"/>
      <c r="HES206" s="78"/>
      <c r="HET206" s="78"/>
      <c r="HEU206" s="78"/>
      <c r="HEV206" s="78"/>
      <c r="HEW206" s="78"/>
      <c r="HEX206" s="78"/>
      <c r="HEY206" s="78"/>
      <c r="HEZ206" s="78"/>
      <c r="HFA206" s="78"/>
      <c r="HFB206" s="78"/>
      <c r="HFC206" s="78"/>
      <c r="HFD206" s="78"/>
      <c r="HFE206" s="78"/>
      <c r="HFF206" s="78"/>
      <c r="HFG206" s="78"/>
      <c r="HFH206" s="78"/>
      <c r="HFI206" s="78"/>
      <c r="HFJ206" s="78"/>
      <c r="HFK206" s="78"/>
      <c r="HFL206" s="78"/>
      <c r="HFM206" s="78"/>
      <c r="HFN206" s="78"/>
      <c r="HFO206" s="78"/>
      <c r="HFP206" s="78"/>
      <c r="HFQ206" s="78"/>
      <c r="HFR206" s="78"/>
      <c r="HFS206" s="78"/>
      <c r="HFT206" s="78"/>
      <c r="HFU206" s="78"/>
      <c r="HFV206" s="78"/>
      <c r="HFW206" s="78"/>
      <c r="HFX206" s="78"/>
      <c r="HFY206" s="78"/>
      <c r="HFZ206" s="78"/>
      <c r="HGA206" s="78"/>
      <c r="HGB206" s="78"/>
      <c r="HGC206" s="78"/>
      <c r="HGD206" s="78"/>
      <c r="HGE206" s="78"/>
      <c r="HGF206" s="78"/>
      <c r="HGG206" s="78"/>
      <c r="HGH206" s="78"/>
      <c r="HGI206" s="78"/>
      <c r="HGJ206" s="78"/>
      <c r="HGK206" s="78"/>
      <c r="HGL206" s="78"/>
      <c r="HGM206" s="78"/>
      <c r="HGN206" s="78"/>
      <c r="HGO206" s="78"/>
      <c r="HGP206" s="78"/>
      <c r="HGQ206" s="78"/>
      <c r="HGR206" s="78"/>
      <c r="HGS206" s="78"/>
      <c r="HGT206" s="78"/>
      <c r="HGU206" s="78"/>
      <c r="HGV206" s="78"/>
      <c r="HGW206" s="78"/>
      <c r="HGX206" s="78"/>
      <c r="HGY206" s="78"/>
      <c r="HGZ206" s="78"/>
      <c r="HHA206" s="78"/>
      <c r="HHB206" s="78"/>
      <c r="HHC206" s="78"/>
      <c r="HHD206" s="78"/>
      <c r="HHE206" s="78"/>
      <c r="HHF206" s="78"/>
      <c r="HHG206" s="78"/>
      <c r="HHH206" s="78"/>
      <c r="HHI206" s="78"/>
      <c r="HHJ206" s="78"/>
      <c r="HHK206" s="78"/>
      <c r="HHL206" s="78"/>
      <c r="HHM206" s="78"/>
      <c r="HHN206" s="78"/>
      <c r="HHO206" s="78"/>
      <c r="HHP206" s="78"/>
      <c r="HHQ206" s="78"/>
      <c r="HHR206" s="78"/>
      <c r="HHS206" s="78"/>
      <c r="HHT206" s="78"/>
      <c r="HHU206" s="78"/>
      <c r="HHV206" s="78"/>
      <c r="HHW206" s="78"/>
      <c r="HHX206" s="78"/>
      <c r="HHY206" s="78"/>
      <c r="HHZ206" s="78"/>
      <c r="HIA206" s="78"/>
      <c r="HIB206" s="78"/>
      <c r="HIC206" s="78"/>
      <c r="HID206" s="78"/>
      <c r="HIE206" s="78"/>
      <c r="HIF206" s="78"/>
      <c r="HIG206" s="78"/>
      <c r="HIH206" s="78"/>
      <c r="HII206" s="78"/>
      <c r="HIJ206" s="78"/>
      <c r="HIK206" s="78"/>
      <c r="HIL206" s="78"/>
      <c r="HIM206" s="78"/>
      <c r="HIN206" s="78"/>
      <c r="HIO206" s="78"/>
      <c r="HIP206" s="78"/>
      <c r="HIQ206" s="78"/>
      <c r="HIR206" s="78"/>
      <c r="HIS206" s="78"/>
      <c r="HIT206" s="78"/>
      <c r="HIU206" s="78"/>
      <c r="HIV206" s="78"/>
      <c r="HIW206" s="78"/>
      <c r="HIX206" s="78"/>
      <c r="HIY206" s="78"/>
      <c r="HIZ206" s="78"/>
      <c r="HJA206" s="78"/>
      <c r="HJB206" s="78"/>
      <c r="HJC206" s="78"/>
      <c r="HJD206" s="78"/>
      <c r="HJE206" s="78"/>
      <c r="HJF206" s="78"/>
      <c r="HJG206" s="78"/>
      <c r="HJH206" s="78"/>
      <c r="HJI206" s="78"/>
      <c r="HJJ206" s="78"/>
      <c r="HJK206" s="78"/>
      <c r="HJL206" s="78"/>
      <c r="HJM206" s="78"/>
      <c r="HJN206" s="78"/>
      <c r="HJO206" s="78"/>
      <c r="HJP206" s="78"/>
      <c r="HJQ206" s="78"/>
      <c r="HJR206" s="78"/>
      <c r="HJS206" s="78"/>
      <c r="HJT206" s="78"/>
      <c r="HJU206" s="78"/>
      <c r="HJV206" s="78"/>
      <c r="HJW206" s="78"/>
      <c r="HJX206" s="78"/>
      <c r="HJY206" s="78"/>
      <c r="HJZ206" s="78"/>
      <c r="HKA206" s="78"/>
      <c r="HKB206" s="78"/>
      <c r="HKC206" s="78"/>
      <c r="HKD206" s="78"/>
      <c r="HKE206" s="78"/>
      <c r="HKF206" s="78"/>
      <c r="HKG206" s="78"/>
      <c r="HKH206" s="78"/>
      <c r="HKI206" s="78"/>
      <c r="HKJ206" s="78"/>
      <c r="HKK206" s="78"/>
      <c r="HKL206" s="78"/>
      <c r="HKM206" s="78"/>
      <c r="HKN206" s="78"/>
      <c r="HKO206" s="78"/>
      <c r="HKP206" s="78"/>
      <c r="HKQ206" s="78"/>
      <c r="HKR206" s="78"/>
      <c r="HKS206" s="78"/>
      <c r="HKT206" s="78"/>
      <c r="HKU206" s="78"/>
      <c r="HKV206" s="78"/>
      <c r="HKW206" s="78"/>
      <c r="HKX206" s="78"/>
      <c r="HKY206" s="78"/>
      <c r="HKZ206" s="78"/>
      <c r="HLA206" s="78"/>
      <c r="HLB206" s="78"/>
      <c r="HLC206" s="78"/>
      <c r="HLD206" s="78"/>
      <c r="HLE206" s="78"/>
      <c r="HLF206" s="78"/>
      <c r="HLG206" s="78"/>
      <c r="HLH206" s="78"/>
      <c r="HLI206" s="78"/>
      <c r="HLJ206" s="78"/>
      <c r="HLK206" s="78"/>
      <c r="HLL206" s="78"/>
      <c r="HLM206" s="78"/>
      <c r="HLN206" s="78"/>
      <c r="HLO206" s="78"/>
      <c r="HLP206" s="78"/>
      <c r="HLQ206" s="78"/>
      <c r="HLR206" s="78"/>
      <c r="HLS206" s="78"/>
      <c r="HLT206" s="78"/>
      <c r="HLU206" s="78"/>
      <c r="HLV206" s="78"/>
      <c r="HLW206" s="78"/>
      <c r="HLX206" s="78"/>
      <c r="HLY206" s="78"/>
      <c r="HLZ206" s="78"/>
      <c r="HMA206" s="78"/>
      <c r="HMB206" s="78"/>
      <c r="HMC206" s="78"/>
      <c r="HMD206" s="78"/>
      <c r="HME206" s="78"/>
      <c r="HMF206" s="78"/>
      <c r="HMG206" s="78"/>
      <c r="HMH206" s="78"/>
      <c r="HMI206" s="78"/>
      <c r="HMJ206" s="78"/>
      <c r="HMK206" s="78"/>
      <c r="HML206" s="78"/>
      <c r="HMM206" s="78"/>
      <c r="HMN206" s="78"/>
      <c r="HMO206" s="78"/>
      <c r="HMP206" s="78"/>
      <c r="HMQ206" s="78"/>
      <c r="HMR206" s="78"/>
      <c r="HMS206" s="78"/>
      <c r="HMT206" s="78"/>
      <c r="HMU206" s="78"/>
      <c r="HMV206" s="78"/>
      <c r="HMW206" s="78"/>
      <c r="HMX206" s="78"/>
      <c r="HMY206" s="78"/>
      <c r="HMZ206" s="78"/>
      <c r="HNA206" s="78"/>
      <c r="HNB206" s="78"/>
      <c r="HNC206" s="78"/>
      <c r="HND206" s="78"/>
      <c r="HNE206" s="78"/>
      <c r="HNF206" s="78"/>
      <c r="HNG206" s="78"/>
      <c r="HNH206" s="78"/>
      <c r="HNI206" s="78"/>
      <c r="HNJ206" s="78"/>
      <c r="HNK206" s="78"/>
      <c r="HNL206" s="78"/>
      <c r="HNM206" s="78"/>
      <c r="HNN206" s="78"/>
      <c r="HNO206" s="78"/>
      <c r="HNP206" s="78"/>
      <c r="HNQ206" s="78"/>
      <c r="HNR206" s="78"/>
      <c r="HNS206" s="78"/>
      <c r="HNT206" s="78"/>
      <c r="HNU206" s="78"/>
      <c r="HNV206" s="78"/>
      <c r="HNW206" s="78"/>
      <c r="HNX206" s="78"/>
      <c r="HNY206" s="78"/>
      <c r="HNZ206" s="78"/>
      <c r="HOA206" s="78"/>
      <c r="HOB206" s="78"/>
      <c r="HOC206" s="78"/>
      <c r="HOD206" s="78"/>
      <c r="HOE206" s="78"/>
      <c r="HOF206" s="78"/>
      <c r="HOG206" s="78"/>
      <c r="HOH206" s="78"/>
      <c r="HOI206" s="78"/>
      <c r="HOJ206" s="78"/>
      <c r="HOK206" s="78"/>
      <c r="HOL206" s="78"/>
      <c r="HOM206" s="78"/>
      <c r="HON206" s="78"/>
      <c r="HOO206" s="78"/>
      <c r="HOP206" s="78"/>
      <c r="HOQ206" s="78"/>
      <c r="HOR206" s="78"/>
      <c r="HOS206" s="78"/>
      <c r="HOT206" s="78"/>
      <c r="HOU206" s="78"/>
      <c r="HOV206" s="78"/>
      <c r="HOW206" s="78"/>
      <c r="HOX206" s="78"/>
      <c r="HOY206" s="78"/>
      <c r="HOZ206" s="78"/>
      <c r="HPA206" s="78"/>
      <c r="HPB206" s="78"/>
      <c r="HPC206" s="78"/>
      <c r="HPD206" s="78"/>
      <c r="HPE206" s="78"/>
      <c r="HPF206" s="78"/>
      <c r="HPG206" s="78"/>
      <c r="HPH206" s="78"/>
      <c r="HPI206" s="78"/>
      <c r="HPJ206" s="78"/>
      <c r="HPK206" s="78"/>
      <c r="HPL206" s="78"/>
      <c r="HPM206" s="78"/>
      <c r="HPN206" s="78"/>
      <c r="HPO206" s="78"/>
      <c r="HPP206" s="78"/>
      <c r="HPQ206" s="78"/>
      <c r="HPR206" s="78"/>
      <c r="HPS206" s="78"/>
      <c r="HPT206" s="78"/>
      <c r="HPU206" s="78"/>
      <c r="HPV206" s="78"/>
      <c r="HPW206" s="78"/>
      <c r="HPX206" s="78"/>
      <c r="HPY206" s="78"/>
      <c r="HPZ206" s="78"/>
      <c r="HQA206" s="78"/>
      <c r="HQB206" s="78"/>
      <c r="HQC206" s="78"/>
      <c r="HQD206" s="78"/>
      <c r="HQE206" s="78"/>
      <c r="HQF206" s="78"/>
      <c r="HQG206" s="78"/>
      <c r="HQH206" s="78"/>
      <c r="HQI206" s="78"/>
      <c r="HQJ206" s="78"/>
      <c r="HQK206" s="78"/>
      <c r="HQL206" s="78"/>
      <c r="HQM206" s="78"/>
      <c r="HQN206" s="78"/>
      <c r="HQO206" s="78"/>
      <c r="HQP206" s="78"/>
      <c r="HQQ206" s="78"/>
      <c r="HQR206" s="78"/>
      <c r="HQS206" s="78"/>
      <c r="HQT206" s="78"/>
      <c r="HQU206" s="78"/>
      <c r="HQV206" s="78"/>
      <c r="HQW206" s="78"/>
      <c r="HQX206" s="78"/>
      <c r="HQY206" s="78"/>
      <c r="HQZ206" s="78"/>
      <c r="HRA206" s="78"/>
      <c r="HRB206" s="78"/>
      <c r="HRC206" s="78"/>
      <c r="HRD206" s="78"/>
      <c r="HRE206" s="78"/>
      <c r="HRF206" s="78"/>
      <c r="HRG206" s="78"/>
      <c r="HRH206" s="78"/>
      <c r="HRI206" s="78"/>
      <c r="HRJ206" s="78"/>
      <c r="HRK206" s="78"/>
      <c r="HRL206" s="78"/>
      <c r="HRM206" s="78"/>
      <c r="HRN206" s="78"/>
      <c r="HRO206" s="78"/>
      <c r="HRP206" s="78"/>
      <c r="HRQ206" s="78"/>
      <c r="HRR206" s="78"/>
      <c r="HRS206" s="78"/>
      <c r="HRT206" s="78"/>
      <c r="HRU206" s="78"/>
      <c r="HRV206" s="78"/>
      <c r="HRW206" s="78"/>
      <c r="HRX206" s="78"/>
      <c r="HRY206" s="78"/>
      <c r="HRZ206" s="78"/>
      <c r="HSA206" s="78"/>
      <c r="HSB206" s="78"/>
      <c r="HSC206" s="78"/>
      <c r="HSD206" s="78"/>
      <c r="HSE206" s="78"/>
      <c r="HSF206" s="78"/>
      <c r="HSG206" s="78"/>
      <c r="HSH206" s="78"/>
      <c r="HSI206" s="78"/>
      <c r="HSJ206" s="78"/>
      <c r="HSK206" s="78"/>
      <c r="HSL206" s="78"/>
      <c r="HSM206" s="78"/>
      <c r="HSN206" s="78"/>
      <c r="HSO206" s="78"/>
      <c r="HSP206" s="78"/>
      <c r="HSQ206" s="78"/>
      <c r="HSR206" s="78"/>
      <c r="HSS206" s="78"/>
      <c r="HST206" s="78"/>
      <c r="HSU206" s="78"/>
      <c r="HSV206" s="78"/>
      <c r="HSW206" s="78"/>
      <c r="HSX206" s="78"/>
      <c r="HSY206" s="78"/>
      <c r="HSZ206" s="78"/>
      <c r="HTA206" s="78"/>
      <c r="HTB206" s="78"/>
      <c r="HTC206" s="78"/>
      <c r="HTD206" s="78"/>
      <c r="HTE206" s="78"/>
      <c r="HTF206" s="78"/>
      <c r="HTG206" s="78"/>
      <c r="HTH206" s="78"/>
      <c r="HTI206" s="78"/>
      <c r="HTJ206" s="78"/>
      <c r="HTK206" s="78"/>
      <c r="HTL206" s="78"/>
      <c r="HTM206" s="78"/>
      <c r="HTN206" s="78"/>
      <c r="HTO206" s="78"/>
      <c r="HTP206" s="78"/>
      <c r="HTQ206" s="78"/>
      <c r="HTR206" s="78"/>
      <c r="HTS206" s="78"/>
      <c r="HTT206" s="78"/>
      <c r="HTU206" s="78"/>
      <c r="HTV206" s="78"/>
      <c r="HTW206" s="78"/>
      <c r="HTX206" s="78"/>
      <c r="HTY206" s="78"/>
      <c r="HTZ206" s="78"/>
      <c r="HUA206" s="78"/>
      <c r="HUB206" s="78"/>
      <c r="HUC206" s="78"/>
      <c r="HUD206" s="78"/>
      <c r="HUE206" s="78"/>
      <c r="HUF206" s="78"/>
      <c r="HUG206" s="78"/>
      <c r="HUH206" s="78"/>
      <c r="HUI206" s="78"/>
      <c r="HUJ206" s="78"/>
      <c r="HUK206" s="78"/>
      <c r="HUL206" s="78"/>
      <c r="HUM206" s="78"/>
      <c r="HUN206" s="78"/>
      <c r="HUO206" s="78"/>
      <c r="HUP206" s="78"/>
      <c r="HUQ206" s="78"/>
      <c r="HUR206" s="78"/>
      <c r="HUS206" s="78"/>
      <c r="HUT206" s="78"/>
      <c r="HUU206" s="78"/>
      <c r="HUV206" s="78"/>
      <c r="HUW206" s="78"/>
      <c r="HUX206" s="78"/>
      <c r="HUY206" s="78"/>
      <c r="HUZ206" s="78"/>
      <c r="HVA206" s="78"/>
      <c r="HVB206" s="78"/>
      <c r="HVC206" s="78"/>
      <c r="HVD206" s="78"/>
      <c r="HVE206" s="78"/>
      <c r="HVF206" s="78"/>
      <c r="HVG206" s="78"/>
      <c r="HVH206" s="78"/>
      <c r="HVI206" s="78"/>
      <c r="HVJ206" s="78"/>
      <c r="HVK206" s="78"/>
      <c r="HVL206" s="78"/>
      <c r="HVM206" s="78"/>
      <c r="HVN206" s="78"/>
      <c r="HVO206" s="78"/>
      <c r="HVP206" s="78"/>
      <c r="HVQ206" s="78"/>
      <c r="HVR206" s="78"/>
      <c r="HVS206" s="78"/>
      <c r="HVT206" s="78"/>
      <c r="HVU206" s="78"/>
      <c r="HVV206" s="78"/>
      <c r="HVW206" s="78"/>
      <c r="HVX206" s="78"/>
      <c r="HVY206" s="78"/>
      <c r="HVZ206" s="78"/>
      <c r="HWA206" s="78"/>
      <c r="HWB206" s="78"/>
      <c r="HWC206" s="78"/>
      <c r="HWD206" s="78"/>
      <c r="HWE206" s="78"/>
      <c r="HWF206" s="78"/>
      <c r="HWG206" s="78"/>
      <c r="HWH206" s="78"/>
      <c r="HWI206" s="78"/>
      <c r="HWJ206" s="78"/>
      <c r="HWK206" s="78"/>
      <c r="HWL206" s="78"/>
      <c r="HWM206" s="78"/>
      <c r="HWN206" s="78"/>
      <c r="HWO206" s="78"/>
      <c r="HWP206" s="78"/>
      <c r="HWQ206" s="78"/>
      <c r="HWR206" s="78"/>
      <c r="HWS206" s="78"/>
      <c r="HWT206" s="78"/>
      <c r="HWU206" s="78"/>
      <c r="HWV206" s="78"/>
      <c r="HWW206" s="78"/>
      <c r="HWX206" s="78"/>
      <c r="HWY206" s="78"/>
      <c r="HWZ206" s="78"/>
      <c r="HXA206" s="78"/>
      <c r="HXB206" s="78"/>
      <c r="HXC206" s="78"/>
      <c r="HXD206" s="78"/>
      <c r="HXE206" s="78"/>
      <c r="HXF206" s="78"/>
      <c r="HXG206" s="78"/>
      <c r="HXH206" s="78"/>
      <c r="HXI206" s="78"/>
      <c r="HXJ206" s="78"/>
      <c r="HXK206" s="78"/>
      <c r="HXL206" s="78"/>
      <c r="HXM206" s="78"/>
      <c r="HXN206" s="78"/>
      <c r="HXO206" s="78"/>
      <c r="HXP206" s="78"/>
      <c r="HXQ206" s="78"/>
      <c r="HXR206" s="78"/>
      <c r="HXS206" s="78"/>
      <c r="HXT206" s="78"/>
      <c r="HXU206" s="78"/>
      <c r="HXV206" s="78"/>
      <c r="HXW206" s="78"/>
      <c r="HXX206" s="78"/>
      <c r="HXY206" s="78"/>
      <c r="HXZ206" s="78"/>
      <c r="HYA206" s="78"/>
      <c r="HYB206" s="78"/>
      <c r="HYC206" s="78"/>
      <c r="HYD206" s="78"/>
      <c r="HYE206" s="78"/>
      <c r="HYF206" s="78"/>
      <c r="HYG206" s="78"/>
      <c r="HYH206" s="78"/>
      <c r="HYI206" s="78"/>
      <c r="HYJ206" s="78"/>
      <c r="HYK206" s="78"/>
      <c r="HYL206" s="78"/>
      <c r="HYM206" s="78"/>
      <c r="HYN206" s="78"/>
      <c r="HYO206" s="78"/>
      <c r="HYP206" s="78"/>
      <c r="HYQ206" s="78"/>
      <c r="HYR206" s="78"/>
      <c r="HYS206" s="78"/>
      <c r="HYT206" s="78"/>
      <c r="HYU206" s="78"/>
      <c r="HYV206" s="78"/>
      <c r="HYW206" s="78"/>
      <c r="HYX206" s="78"/>
      <c r="HYY206" s="78"/>
      <c r="HYZ206" s="78"/>
      <c r="HZA206" s="78"/>
      <c r="HZB206" s="78"/>
      <c r="HZC206" s="78"/>
      <c r="HZD206" s="78"/>
      <c r="HZE206" s="78"/>
      <c r="HZF206" s="78"/>
      <c r="HZG206" s="78"/>
      <c r="HZH206" s="78"/>
      <c r="HZI206" s="78"/>
      <c r="HZJ206" s="78"/>
      <c r="HZK206" s="78"/>
      <c r="HZL206" s="78"/>
      <c r="HZM206" s="78"/>
      <c r="HZN206" s="78"/>
      <c r="HZO206" s="78"/>
      <c r="HZP206" s="78"/>
      <c r="HZQ206" s="78"/>
      <c r="HZR206" s="78"/>
      <c r="HZS206" s="78"/>
      <c r="HZT206" s="78"/>
      <c r="HZU206" s="78"/>
      <c r="HZV206" s="78"/>
      <c r="HZW206" s="78"/>
      <c r="HZX206" s="78"/>
      <c r="HZY206" s="78"/>
      <c r="HZZ206" s="78"/>
      <c r="IAA206" s="78"/>
      <c r="IAB206" s="78"/>
      <c r="IAC206" s="78"/>
      <c r="IAD206" s="78"/>
      <c r="IAE206" s="78"/>
      <c r="IAF206" s="78"/>
      <c r="IAG206" s="78"/>
      <c r="IAH206" s="78"/>
      <c r="IAI206" s="78"/>
      <c r="IAJ206" s="78"/>
      <c r="IAK206" s="78"/>
      <c r="IAL206" s="78"/>
      <c r="IAM206" s="78"/>
      <c r="IAN206" s="78"/>
      <c r="IAO206" s="78"/>
      <c r="IAP206" s="78"/>
      <c r="IAQ206" s="78"/>
      <c r="IAR206" s="78"/>
      <c r="IAS206" s="78"/>
      <c r="IAT206" s="78"/>
      <c r="IAU206" s="78"/>
      <c r="IAV206" s="78"/>
      <c r="IAW206" s="78"/>
      <c r="IAX206" s="78"/>
      <c r="IAY206" s="78"/>
      <c r="IAZ206" s="78"/>
      <c r="IBA206" s="78"/>
      <c r="IBB206" s="78"/>
      <c r="IBC206" s="78"/>
      <c r="IBD206" s="78"/>
      <c r="IBE206" s="78"/>
      <c r="IBF206" s="78"/>
      <c r="IBG206" s="78"/>
      <c r="IBH206" s="78"/>
      <c r="IBI206" s="78"/>
      <c r="IBJ206" s="78"/>
      <c r="IBK206" s="78"/>
      <c r="IBL206" s="78"/>
      <c r="IBM206" s="78"/>
      <c r="IBN206" s="78"/>
      <c r="IBO206" s="78"/>
      <c r="IBP206" s="78"/>
      <c r="IBQ206" s="78"/>
      <c r="IBR206" s="78"/>
      <c r="IBS206" s="78"/>
      <c r="IBT206" s="78"/>
      <c r="IBU206" s="78"/>
      <c r="IBV206" s="78"/>
      <c r="IBW206" s="78"/>
      <c r="IBX206" s="78"/>
      <c r="IBY206" s="78"/>
      <c r="IBZ206" s="78"/>
      <c r="ICA206" s="78"/>
      <c r="ICB206" s="78"/>
      <c r="ICC206" s="78"/>
      <c r="ICD206" s="78"/>
      <c r="ICE206" s="78"/>
      <c r="ICF206" s="78"/>
      <c r="ICG206" s="78"/>
      <c r="ICH206" s="78"/>
      <c r="ICI206" s="78"/>
      <c r="ICJ206" s="78"/>
      <c r="ICK206" s="78"/>
      <c r="ICL206" s="78"/>
      <c r="ICM206" s="78"/>
      <c r="ICN206" s="78"/>
      <c r="ICO206" s="78"/>
      <c r="ICP206" s="78"/>
      <c r="ICQ206" s="78"/>
      <c r="ICR206" s="78"/>
      <c r="ICS206" s="78"/>
      <c r="ICT206" s="78"/>
      <c r="ICU206" s="78"/>
      <c r="ICV206" s="78"/>
      <c r="ICW206" s="78"/>
      <c r="ICX206" s="78"/>
      <c r="ICY206" s="78"/>
      <c r="ICZ206" s="78"/>
      <c r="IDA206" s="78"/>
      <c r="IDB206" s="78"/>
      <c r="IDC206" s="78"/>
      <c r="IDD206" s="78"/>
      <c r="IDE206" s="78"/>
      <c r="IDF206" s="78"/>
      <c r="IDG206" s="78"/>
      <c r="IDH206" s="78"/>
      <c r="IDI206" s="78"/>
      <c r="IDJ206" s="78"/>
      <c r="IDK206" s="78"/>
      <c r="IDL206" s="78"/>
      <c r="IDM206" s="78"/>
      <c r="IDN206" s="78"/>
      <c r="IDO206" s="78"/>
      <c r="IDP206" s="78"/>
      <c r="IDQ206" s="78"/>
      <c r="IDR206" s="78"/>
      <c r="IDS206" s="78"/>
      <c r="IDT206" s="78"/>
      <c r="IDU206" s="78"/>
      <c r="IDV206" s="78"/>
      <c r="IDW206" s="78"/>
      <c r="IDX206" s="78"/>
      <c r="IDY206" s="78"/>
      <c r="IDZ206" s="78"/>
      <c r="IEA206" s="78"/>
      <c r="IEB206" s="78"/>
      <c r="IEC206" s="78"/>
      <c r="IED206" s="78"/>
      <c r="IEE206" s="78"/>
      <c r="IEF206" s="78"/>
      <c r="IEG206" s="78"/>
      <c r="IEH206" s="78"/>
      <c r="IEI206" s="78"/>
      <c r="IEJ206" s="78"/>
      <c r="IEK206" s="78"/>
      <c r="IEL206" s="78"/>
      <c r="IEM206" s="78"/>
      <c r="IEN206" s="78"/>
      <c r="IEO206" s="78"/>
      <c r="IEP206" s="78"/>
      <c r="IEQ206" s="78"/>
      <c r="IER206" s="78"/>
      <c r="IES206" s="78"/>
      <c r="IET206" s="78"/>
      <c r="IEU206" s="78"/>
      <c r="IEV206" s="78"/>
      <c r="IEW206" s="78"/>
      <c r="IEX206" s="78"/>
      <c r="IEY206" s="78"/>
      <c r="IEZ206" s="78"/>
      <c r="IFA206" s="78"/>
      <c r="IFB206" s="78"/>
      <c r="IFC206" s="78"/>
      <c r="IFD206" s="78"/>
      <c r="IFE206" s="78"/>
      <c r="IFF206" s="78"/>
      <c r="IFG206" s="78"/>
      <c r="IFH206" s="78"/>
      <c r="IFI206" s="78"/>
      <c r="IFJ206" s="78"/>
      <c r="IFK206" s="78"/>
      <c r="IFL206" s="78"/>
      <c r="IFM206" s="78"/>
      <c r="IFN206" s="78"/>
      <c r="IFO206" s="78"/>
      <c r="IFP206" s="78"/>
      <c r="IFQ206" s="78"/>
      <c r="IFR206" s="78"/>
      <c r="IFS206" s="78"/>
      <c r="IFT206" s="78"/>
      <c r="IFU206" s="78"/>
      <c r="IFV206" s="78"/>
      <c r="IFW206" s="78"/>
      <c r="IFX206" s="78"/>
      <c r="IFY206" s="78"/>
      <c r="IFZ206" s="78"/>
      <c r="IGA206" s="78"/>
      <c r="IGB206" s="78"/>
      <c r="IGC206" s="78"/>
      <c r="IGD206" s="78"/>
      <c r="IGE206" s="78"/>
      <c r="IGF206" s="78"/>
      <c r="IGG206" s="78"/>
      <c r="IGH206" s="78"/>
      <c r="IGI206" s="78"/>
      <c r="IGJ206" s="78"/>
      <c r="IGK206" s="78"/>
      <c r="IGL206" s="78"/>
      <c r="IGM206" s="78"/>
      <c r="IGN206" s="78"/>
      <c r="IGO206" s="78"/>
      <c r="IGP206" s="78"/>
      <c r="IGQ206" s="78"/>
      <c r="IGR206" s="78"/>
      <c r="IGS206" s="78"/>
      <c r="IGT206" s="78"/>
      <c r="IGU206" s="78"/>
      <c r="IGV206" s="78"/>
      <c r="IGW206" s="78"/>
      <c r="IGX206" s="78"/>
      <c r="IGY206" s="78"/>
      <c r="IGZ206" s="78"/>
      <c r="IHA206" s="78"/>
      <c r="IHB206" s="78"/>
      <c r="IHC206" s="78"/>
      <c r="IHD206" s="78"/>
      <c r="IHE206" s="78"/>
      <c r="IHF206" s="78"/>
      <c r="IHG206" s="78"/>
      <c r="IHH206" s="78"/>
      <c r="IHI206" s="78"/>
      <c r="IHJ206" s="78"/>
      <c r="IHK206" s="78"/>
      <c r="IHL206" s="78"/>
      <c r="IHM206" s="78"/>
      <c r="IHN206" s="78"/>
      <c r="IHO206" s="78"/>
      <c r="IHP206" s="78"/>
      <c r="IHQ206" s="78"/>
      <c r="IHR206" s="78"/>
      <c r="IHS206" s="78"/>
      <c r="IHT206" s="78"/>
      <c r="IHU206" s="78"/>
      <c r="IHV206" s="78"/>
      <c r="IHW206" s="78"/>
      <c r="IHX206" s="78"/>
      <c r="IHY206" s="78"/>
      <c r="IHZ206" s="78"/>
      <c r="IIA206" s="78"/>
      <c r="IIB206" s="78"/>
      <c r="IIC206" s="78"/>
      <c r="IID206" s="78"/>
      <c r="IIE206" s="78"/>
      <c r="IIF206" s="78"/>
      <c r="IIG206" s="78"/>
      <c r="IIH206" s="78"/>
      <c r="III206" s="78"/>
      <c r="IIJ206" s="78"/>
      <c r="IIK206" s="78"/>
      <c r="IIL206" s="78"/>
      <c r="IIM206" s="78"/>
      <c r="IIN206" s="78"/>
      <c r="IIO206" s="78"/>
      <c r="IIP206" s="78"/>
      <c r="IIQ206" s="78"/>
      <c r="IIR206" s="78"/>
      <c r="IIS206" s="78"/>
      <c r="IIT206" s="78"/>
      <c r="IIU206" s="78"/>
      <c r="IIV206" s="78"/>
      <c r="IIW206" s="78"/>
      <c r="IIX206" s="78"/>
      <c r="IIY206" s="78"/>
      <c r="IIZ206" s="78"/>
      <c r="IJA206" s="78"/>
      <c r="IJB206" s="78"/>
      <c r="IJC206" s="78"/>
      <c r="IJD206" s="78"/>
      <c r="IJE206" s="78"/>
      <c r="IJF206" s="78"/>
      <c r="IJG206" s="78"/>
      <c r="IJH206" s="78"/>
      <c r="IJI206" s="78"/>
      <c r="IJJ206" s="78"/>
      <c r="IJK206" s="78"/>
      <c r="IJL206" s="78"/>
      <c r="IJM206" s="78"/>
      <c r="IJN206" s="78"/>
      <c r="IJO206" s="78"/>
      <c r="IJP206" s="78"/>
      <c r="IJQ206" s="78"/>
      <c r="IJR206" s="78"/>
      <c r="IJS206" s="78"/>
      <c r="IJT206" s="78"/>
      <c r="IJU206" s="78"/>
      <c r="IJV206" s="78"/>
      <c r="IJW206" s="78"/>
      <c r="IJX206" s="78"/>
      <c r="IJY206" s="78"/>
      <c r="IJZ206" s="78"/>
      <c r="IKA206" s="78"/>
      <c r="IKB206" s="78"/>
      <c r="IKC206" s="78"/>
      <c r="IKD206" s="78"/>
      <c r="IKE206" s="78"/>
      <c r="IKF206" s="78"/>
      <c r="IKG206" s="78"/>
      <c r="IKH206" s="78"/>
      <c r="IKI206" s="78"/>
      <c r="IKJ206" s="78"/>
      <c r="IKK206" s="78"/>
      <c r="IKL206" s="78"/>
      <c r="IKM206" s="78"/>
      <c r="IKN206" s="78"/>
      <c r="IKO206" s="78"/>
      <c r="IKP206" s="78"/>
      <c r="IKQ206" s="78"/>
      <c r="IKR206" s="78"/>
      <c r="IKS206" s="78"/>
      <c r="IKT206" s="78"/>
      <c r="IKU206" s="78"/>
      <c r="IKV206" s="78"/>
      <c r="IKW206" s="78"/>
      <c r="IKX206" s="78"/>
      <c r="IKY206" s="78"/>
      <c r="IKZ206" s="78"/>
      <c r="ILA206" s="78"/>
      <c r="ILB206" s="78"/>
      <c r="ILC206" s="78"/>
      <c r="ILD206" s="78"/>
      <c r="ILE206" s="78"/>
      <c r="ILF206" s="78"/>
      <c r="ILG206" s="78"/>
      <c r="ILH206" s="78"/>
      <c r="ILI206" s="78"/>
      <c r="ILJ206" s="78"/>
      <c r="ILK206" s="78"/>
      <c r="ILL206" s="78"/>
      <c r="ILM206" s="78"/>
      <c r="ILN206" s="78"/>
      <c r="ILO206" s="78"/>
      <c r="ILP206" s="78"/>
      <c r="ILQ206" s="78"/>
      <c r="ILR206" s="78"/>
      <c r="ILS206" s="78"/>
      <c r="ILT206" s="78"/>
      <c r="ILU206" s="78"/>
      <c r="ILV206" s="78"/>
      <c r="ILW206" s="78"/>
      <c r="ILX206" s="78"/>
      <c r="ILY206" s="78"/>
      <c r="ILZ206" s="78"/>
      <c r="IMA206" s="78"/>
      <c r="IMB206" s="78"/>
      <c r="IMC206" s="78"/>
      <c r="IMD206" s="78"/>
      <c r="IME206" s="78"/>
      <c r="IMF206" s="78"/>
      <c r="IMG206" s="78"/>
      <c r="IMH206" s="78"/>
      <c r="IMI206" s="78"/>
      <c r="IMJ206" s="78"/>
      <c r="IMK206" s="78"/>
      <c r="IML206" s="78"/>
      <c r="IMM206" s="78"/>
      <c r="IMN206" s="78"/>
      <c r="IMO206" s="78"/>
      <c r="IMP206" s="78"/>
      <c r="IMQ206" s="78"/>
      <c r="IMR206" s="78"/>
      <c r="IMS206" s="78"/>
      <c r="IMT206" s="78"/>
      <c r="IMU206" s="78"/>
      <c r="IMV206" s="78"/>
      <c r="IMW206" s="78"/>
      <c r="IMX206" s="78"/>
      <c r="IMY206" s="78"/>
      <c r="IMZ206" s="78"/>
      <c r="INA206" s="78"/>
      <c r="INB206" s="78"/>
      <c r="INC206" s="78"/>
      <c r="IND206" s="78"/>
      <c r="INE206" s="78"/>
      <c r="INF206" s="78"/>
      <c r="ING206" s="78"/>
      <c r="INH206" s="78"/>
      <c r="INI206" s="78"/>
      <c r="INJ206" s="78"/>
      <c r="INK206" s="78"/>
      <c r="INL206" s="78"/>
      <c r="INM206" s="78"/>
      <c r="INN206" s="78"/>
      <c r="INO206" s="78"/>
      <c r="INP206" s="78"/>
      <c r="INQ206" s="78"/>
      <c r="INR206" s="78"/>
      <c r="INS206" s="78"/>
      <c r="INT206" s="78"/>
      <c r="INU206" s="78"/>
      <c r="INV206" s="78"/>
      <c r="INW206" s="78"/>
      <c r="INX206" s="78"/>
      <c r="INY206" s="78"/>
      <c r="INZ206" s="78"/>
      <c r="IOA206" s="78"/>
      <c r="IOB206" s="78"/>
      <c r="IOC206" s="78"/>
      <c r="IOD206" s="78"/>
      <c r="IOE206" s="78"/>
      <c r="IOF206" s="78"/>
      <c r="IOG206" s="78"/>
      <c r="IOH206" s="78"/>
      <c r="IOI206" s="78"/>
      <c r="IOJ206" s="78"/>
      <c r="IOK206" s="78"/>
      <c r="IOL206" s="78"/>
      <c r="IOM206" s="78"/>
      <c r="ION206" s="78"/>
      <c r="IOO206" s="78"/>
      <c r="IOP206" s="78"/>
      <c r="IOQ206" s="78"/>
      <c r="IOR206" s="78"/>
      <c r="IOS206" s="78"/>
      <c r="IOT206" s="78"/>
      <c r="IOU206" s="78"/>
      <c r="IOV206" s="78"/>
      <c r="IOW206" s="78"/>
      <c r="IOX206" s="78"/>
      <c r="IOY206" s="78"/>
      <c r="IOZ206" s="78"/>
      <c r="IPA206" s="78"/>
      <c r="IPB206" s="78"/>
      <c r="IPC206" s="78"/>
      <c r="IPD206" s="78"/>
      <c r="IPE206" s="78"/>
      <c r="IPF206" s="78"/>
      <c r="IPG206" s="78"/>
      <c r="IPH206" s="78"/>
      <c r="IPI206" s="78"/>
      <c r="IPJ206" s="78"/>
      <c r="IPK206" s="78"/>
      <c r="IPL206" s="78"/>
      <c r="IPM206" s="78"/>
      <c r="IPN206" s="78"/>
      <c r="IPO206" s="78"/>
      <c r="IPP206" s="78"/>
      <c r="IPQ206" s="78"/>
      <c r="IPR206" s="78"/>
      <c r="IPS206" s="78"/>
      <c r="IPT206" s="78"/>
      <c r="IPU206" s="78"/>
      <c r="IPV206" s="78"/>
      <c r="IPW206" s="78"/>
      <c r="IPX206" s="78"/>
      <c r="IPY206" s="78"/>
      <c r="IPZ206" s="78"/>
      <c r="IQA206" s="78"/>
      <c r="IQB206" s="78"/>
      <c r="IQC206" s="78"/>
      <c r="IQD206" s="78"/>
      <c r="IQE206" s="78"/>
      <c r="IQF206" s="78"/>
      <c r="IQG206" s="78"/>
      <c r="IQH206" s="78"/>
      <c r="IQI206" s="78"/>
      <c r="IQJ206" s="78"/>
      <c r="IQK206" s="78"/>
      <c r="IQL206" s="78"/>
      <c r="IQM206" s="78"/>
      <c r="IQN206" s="78"/>
      <c r="IQO206" s="78"/>
      <c r="IQP206" s="78"/>
      <c r="IQQ206" s="78"/>
      <c r="IQR206" s="78"/>
      <c r="IQS206" s="78"/>
      <c r="IQT206" s="78"/>
      <c r="IQU206" s="78"/>
      <c r="IQV206" s="78"/>
      <c r="IQW206" s="78"/>
      <c r="IQX206" s="78"/>
      <c r="IQY206" s="78"/>
      <c r="IQZ206" s="78"/>
      <c r="IRA206" s="78"/>
      <c r="IRB206" s="78"/>
      <c r="IRC206" s="78"/>
      <c r="IRD206" s="78"/>
      <c r="IRE206" s="78"/>
      <c r="IRF206" s="78"/>
      <c r="IRG206" s="78"/>
      <c r="IRH206" s="78"/>
      <c r="IRI206" s="78"/>
      <c r="IRJ206" s="78"/>
      <c r="IRK206" s="78"/>
      <c r="IRL206" s="78"/>
      <c r="IRM206" s="78"/>
      <c r="IRN206" s="78"/>
      <c r="IRO206" s="78"/>
      <c r="IRP206" s="78"/>
      <c r="IRQ206" s="78"/>
      <c r="IRR206" s="78"/>
      <c r="IRS206" s="78"/>
      <c r="IRT206" s="78"/>
      <c r="IRU206" s="78"/>
      <c r="IRV206" s="78"/>
      <c r="IRW206" s="78"/>
      <c r="IRX206" s="78"/>
      <c r="IRY206" s="78"/>
      <c r="IRZ206" s="78"/>
      <c r="ISA206" s="78"/>
      <c r="ISB206" s="78"/>
      <c r="ISC206" s="78"/>
      <c r="ISD206" s="78"/>
      <c r="ISE206" s="78"/>
      <c r="ISF206" s="78"/>
      <c r="ISG206" s="78"/>
      <c r="ISH206" s="78"/>
      <c r="ISI206" s="78"/>
      <c r="ISJ206" s="78"/>
      <c r="ISK206" s="78"/>
      <c r="ISL206" s="78"/>
      <c r="ISM206" s="78"/>
      <c r="ISN206" s="78"/>
      <c r="ISO206" s="78"/>
      <c r="ISP206" s="78"/>
      <c r="ISQ206" s="78"/>
      <c r="ISR206" s="78"/>
      <c r="ISS206" s="78"/>
      <c r="IST206" s="78"/>
      <c r="ISU206" s="78"/>
      <c r="ISV206" s="78"/>
      <c r="ISW206" s="78"/>
      <c r="ISX206" s="78"/>
      <c r="ISY206" s="78"/>
      <c r="ISZ206" s="78"/>
      <c r="ITA206" s="78"/>
      <c r="ITB206" s="78"/>
      <c r="ITC206" s="78"/>
      <c r="ITD206" s="78"/>
      <c r="ITE206" s="78"/>
      <c r="ITF206" s="78"/>
      <c r="ITG206" s="78"/>
      <c r="ITH206" s="78"/>
      <c r="ITI206" s="78"/>
      <c r="ITJ206" s="78"/>
      <c r="ITK206" s="78"/>
      <c r="ITL206" s="78"/>
      <c r="ITM206" s="78"/>
      <c r="ITN206" s="78"/>
      <c r="ITO206" s="78"/>
      <c r="ITP206" s="78"/>
      <c r="ITQ206" s="78"/>
      <c r="ITR206" s="78"/>
      <c r="ITS206" s="78"/>
      <c r="ITT206" s="78"/>
      <c r="ITU206" s="78"/>
      <c r="ITV206" s="78"/>
      <c r="ITW206" s="78"/>
      <c r="ITX206" s="78"/>
      <c r="ITY206" s="78"/>
      <c r="ITZ206" s="78"/>
      <c r="IUA206" s="78"/>
      <c r="IUB206" s="78"/>
      <c r="IUC206" s="78"/>
      <c r="IUD206" s="78"/>
      <c r="IUE206" s="78"/>
      <c r="IUF206" s="78"/>
      <c r="IUG206" s="78"/>
      <c r="IUH206" s="78"/>
      <c r="IUI206" s="78"/>
      <c r="IUJ206" s="78"/>
      <c r="IUK206" s="78"/>
      <c r="IUL206" s="78"/>
      <c r="IUM206" s="78"/>
      <c r="IUN206" s="78"/>
      <c r="IUO206" s="78"/>
      <c r="IUP206" s="78"/>
      <c r="IUQ206" s="78"/>
      <c r="IUR206" s="78"/>
      <c r="IUS206" s="78"/>
      <c r="IUT206" s="78"/>
      <c r="IUU206" s="78"/>
      <c r="IUV206" s="78"/>
      <c r="IUW206" s="78"/>
      <c r="IUX206" s="78"/>
      <c r="IUY206" s="78"/>
      <c r="IUZ206" s="78"/>
      <c r="IVA206" s="78"/>
      <c r="IVB206" s="78"/>
      <c r="IVC206" s="78"/>
      <c r="IVD206" s="78"/>
      <c r="IVE206" s="78"/>
      <c r="IVF206" s="78"/>
      <c r="IVG206" s="78"/>
      <c r="IVH206" s="78"/>
      <c r="IVI206" s="78"/>
      <c r="IVJ206" s="78"/>
      <c r="IVK206" s="78"/>
      <c r="IVL206" s="78"/>
      <c r="IVM206" s="78"/>
      <c r="IVN206" s="78"/>
      <c r="IVO206" s="78"/>
      <c r="IVP206" s="78"/>
      <c r="IVQ206" s="78"/>
      <c r="IVR206" s="78"/>
      <c r="IVS206" s="78"/>
      <c r="IVT206" s="78"/>
      <c r="IVU206" s="78"/>
      <c r="IVV206" s="78"/>
      <c r="IVW206" s="78"/>
      <c r="IVX206" s="78"/>
      <c r="IVY206" s="78"/>
      <c r="IVZ206" s="78"/>
      <c r="IWA206" s="78"/>
      <c r="IWB206" s="78"/>
      <c r="IWC206" s="78"/>
      <c r="IWD206" s="78"/>
      <c r="IWE206" s="78"/>
      <c r="IWF206" s="78"/>
      <c r="IWG206" s="78"/>
      <c r="IWH206" s="78"/>
      <c r="IWI206" s="78"/>
      <c r="IWJ206" s="78"/>
      <c r="IWK206" s="78"/>
      <c r="IWL206" s="78"/>
      <c r="IWM206" s="78"/>
      <c r="IWN206" s="78"/>
      <c r="IWO206" s="78"/>
      <c r="IWP206" s="78"/>
      <c r="IWQ206" s="78"/>
      <c r="IWR206" s="78"/>
      <c r="IWS206" s="78"/>
      <c r="IWT206" s="78"/>
      <c r="IWU206" s="78"/>
      <c r="IWV206" s="78"/>
      <c r="IWW206" s="78"/>
      <c r="IWX206" s="78"/>
      <c r="IWY206" s="78"/>
      <c r="IWZ206" s="78"/>
      <c r="IXA206" s="78"/>
      <c r="IXB206" s="78"/>
      <c r="IXC206" s="78"/>
      <c r="IXD206" s="78"/>
      <c r="IXE206" s="78"/>
      <c r="IXF206" s="78"/>
      <c r="IXG206" s="78"/>
      <c r="IXH206" s="78"/>
      <c r="IXI206" s="78"/>
      <c r="IXJ206" s="78"/>
      <c r="IXK206" s="78"/>
      <c r="IXL206" s="78"/>
      <c r="IXM206" s="78"/>
      <c r="IXN206" s="78"/>
      <c r="IXO206" s="78"/>
      <c r="IXP206" s="78"/>
      <c r="IXQ206" s="78"/>
      <c r="IXR206" s="78"/>
      <c r="IXS206" s="78"/>
      <c r="IXT206" s="78"/>
      <c r="IXU206" s="78"/>
      <c r="IXV206" s="78"/>
      <c r="IXW206" s="78"/>
      <c r="IXX206" s="78"/>
      <c r="IXY206" s="78"/>
      <c r="IXZ206" s="78"/>
      <c r="IYA206" s="78"/>
      <c r="IYB206" s="78"/>
      <c r="IYC206" s="78"/>
      <c r="IYD206" s="78"/>
      <c r="IYE206" s="78"/>
      <c r="IYF206" s="78"/>
      <c r="IYG206" s="78"/>
      <c r="IYH206" s="78"/>
      <c r="IYI206" s="78"/>
      <c r="IYJ206" s="78"/>
      <c r="IYK206" s="78"/>
      <c r="IYL206" s="78"/>
      <c r="IYM206" s="78"/>
      <c r="IYN206" s="78"/>
      <c r="IYO206" s="78"/>
      <c r="IYP206" s="78"/>
      <c r="IYQ206" s="78"/>
      <c r="IYR206" s="78"/>
      <c r="IYS206" s="78"/>
      <c r="IYT206" s="78"/>
      <c r="IYU206" s="78"/>
      <c r="IYV206" s="78"/>
      <c r="IYW206" s="78"/>
      <c r="IYX206" s="78"/>
      <c r="IYY206" s="78"/>
      <c r="IYZ206" s="78"/>
      <c r="IZA206" s="78"/>
      <c r="IZB206" s="78"/>
      <c r="IZC206" s="78"/>
      <c r="IZD206" s="78"/>
      <c r="IZE206" s="78"/>
      <c r="IZF206" s="78"/>
      <c r="IZG206" s="78"/>
      <c r="IZH206" s="78"/>
      <c r="IZI206" s="78"/>
      <c r="IZJ206" s="78"/>
      <c r="IZK206" s="78"/>
      <c r="IZL206" s="78"/>
      <c r="IZM206" s="78"/>
      <c r="IZN206" s="78"/>
      <c r="IZO206" s="78"/>
      <c r="IZP206" s="78"/>
      <c r="IZQ206" s="78"/>
      <c r="IZR206" s="78"/>
      <c r="IZS206" s="78"/>
      <c r="IZT206" s="78"/>
      <c r="IZU206" s="78"/>
      <c r="IZV206" s="78"/>
      <c r="IZW206" s="78"/>
      <c r="IZX206" s="78"/>
      <c r="IZY206" s="78"/>
      <c r="IZZ206" s="78"/>
      <c r="JAA206" s="78"/>
      <c r="JAB206" s="78"/>
      <c r="JAC206" s="78"/>
      <c r="JAD206" s="78"/>
      <c r="JAE206" s="78"/>
      <c r="JAF206" s="78"/>
      <c r="JAG206" s="78"/>
      <c r="JAH206" s="78"/>
      <c r="JAI206" s="78"/>
      <c r="JAJ206" s="78"/>
      <c r="JAK206" s="78"/>
      <c r="JAL206" s="78"/>
      <c r="JAM206" s="78"/>
      <c r="JAN206" s="78"/>
      <c r="JAO206" s="78"/>
      <c r="JAP206" s="78"/>
      <c r="JAQ206" s="78"/>
      <c r="JAR206" s="78"/>
      <c r="JAS206" s="78"/>
      <c r="JAT206" s="78"/>
      <c r="JAU206" s="78"/>
      <c r="JAV206" s="78"/>
      <c r="JAW206" s="78"/>
      <c r="JAX206" s="78"/>
      <c r="JAY206" s="78"/>
      <c r="JAZ206" s="78"/>
      <c r="JBA206" s="78"/>
      <c r="JBB206" s="78"/>
      <c r="JBC206" s="78"/>
      <c r="JBD206" s="78"/>
      <c r="JBE206" s="78"/>
      <c r="JBF206" s="78"/>
      <c r="JBG206" s="78"/>
      <c r="JBH206" s="78"/>
      <c r="JBI206" s="78"/>
      <c r="JBJ206" s="78"/>
      <c r="JBK206" s="78"/>
      <c r="JBL206" s="78"/>
      <c r="JBM206" s="78"/>
      <c r="JBN206" s="78"/>
      <c r="JBO206" s="78"/>
      <c r="JBP206" s="78"/>
      <c r="JBQ206" s="78"/>
      <c r="JBR206" s="78"/>
      <c r="JBS206" s="78"/>
      <c r="JBT206" s="78"/>
      <c r="JBU206" s="78"/>
      <c r="JBV206" s="78"/>
      <c r="JBW206" s="78"/>
      <c r="JBX206" s="78"/>
      <c r="JBY206" s="78"/>
      <c r="JBZ206" s="78"/>
      <c r="JCA206" s="78"/>
      <c r="JCB206" s="78"/>
      <c r="JCC206" s="78"/>
      <c r="JCD206" s="78"/>
      <c r="JCE206" s="78"/>
      <c r="JCF206" s="78"/>
      <c r="JCG206" s="78"/>
      <c r="JCH206" s="78"/>
      <c r="JCI206" s="78"/>
      <c r="JCJ206" s="78"/>
      <c r="JCK206" s="78"/>
      <c r="JCL206" s="78"/>
      <c r="JCM206" s="78"/>
      <c r="JCN206" s="78"/>
      <c r="JCO206" s="78"/>
      <c r="JCP206" s="78"/>
      <c r="JCQ206" s="78"/>
      <c r="JCR206" s="78"/>
      <c r="JCS206" s="78"/>
      <c r="JCT206" s="78"/>
      <c r="JCU206" s="78"/>
      <c r="JCV206" s="78"/>
      <c r="JCW206" s="78"/>
      <c r="JCX206" s="78"/>
      <c r="JCY206" s="78"/>
      <c r="JCZ206" s="78"/>
      <c r="JDA206" s="78"/>
      <c r="JDB206" s="78"/>
      <c r="JDC206" s="78"/>
      <c r="JDD206" s="78"/>
      <c r="JDE206" s="78"/>
      <c r="JDF206" s="78"/>
      <c r="JDG206" s="78"/>
      <c r="JDH206" s="78"/>
      <c r="JDI206" s="78"/>
      <c r="JDJ206" s="78"/>
      <c r="JDK206" s="78"/>
      <c r="JDL206" s="78"/>
      <c r="JDM206" s="78"/>
      <c r="JDN206" s="78"/>
      <c r="JDO206" s="78"/>
      <c r="JDP206" s="78"/>
      <c r="JDQ206" s="78"/>
      <c r="JDR206" s="78"/>
      <c r="JDS206" s="78"/>
      <c r="JDT206" s="78"/>
      <c r="JDU206" s="78"/>
      <c r="JDV206" s="78"/>
      <c r="JDW206" s="78"/>
      <c r="JDX206" s="78"/>
      <c r="JDY206" s="78"/>
      <c r="JDZ206" s="78"/>
      <c r="JEA206" s="78"/>
      <c r="JEB206" s="78"/>
      <c r="JEC206" s="78"/>
      <c r="JED206" s="78"/>
      <c r="JEE206" s="78"/>
      <c r="JEF206" s="78"/>
      <c r="JEG206" s="78"/>
      <c r="JEH206" s="78"/>
      <c r="JEI206" s="78"/>
      <c r="JEJ206" s="78"/>
      <c r="JEK206" s="78"/>
      <c r="JEL206" s="78"/>
      <c r="JEM206" s="78"/>
      <c r="JEN206" s="78"/>
      <c r="JEO206" s="78"/>
      <c r="JEP206" s="78"/>
      <c r="JEQ206" s="78"/>
      <c r="JER206" s="78"/>
      <c r="JES206" s="78"/>
      <c r="JET206" s="78"/>
      <c r="JEU206" s="78"/>
      <c r="JEV206" s="78"/>
      <c r="JEW206" s="78"/>
      <c r="JEX206" s="78"/>
      <c r="JEY206" s="78"/>
      <c r="JEZ206" s="78"/>
      <c r="JFA206" s="78"/>
      <c r="JFB206" s="78"/>
      <c r="JFC206" s="78"/>
      <c r="JFD206" s="78"/>
      <c r="JFE206" s="78"/>
      <c r="JFF206" s="78"/>
      <c r="JFG206" s="78"/>
      <c r="JFH206" s="78"/>
      <c r="JFI206" s="78"/>
      <c r="JFJ206" s="78"/>
      <c r="JFK206" s="78"/>
      <c r="JFL206" s="78"/>
      <c r="JFM206" s="78"/>
      <c r="JFN206" s="78"/>
      <c r="JFO206" s="78"/>
      <c r="JFP206" s="78"/>
      <c r="JFQ206" s="78"/>
      <c r="JFR206" s="78"/>
      <c r="JFS206" s="78"/>
      <c r="JFT206" s="78"/>
      <c r="JFU206" s="78"/>
      <c r="JFV206" s="78"/>
      <c r="JFW206" s="78"/>
      <c r="JFX206" s="78"/>
      <c r="JFY206" s="78"/>
      <c r="JFZ206" s="78"/>
      <c r="JGA206" s="78"/>
      <c r="JGB206" s="78"/>
      <c r="JGC206" s="78"/>
      <c r="JGD206" s="78"/>
      <c r="JGE206" s="78"/>
      <c r="JGF206" s="78"/>
      <c r="JGG206" s="78"/>
      <c r="JGH206" s="78"/>
      <c r="JGI206" s="78"/>
      <c r="JGJ206" s="78"/>
      <c r="JGK206" s="78"/>
      <c r="JGL206" s="78"/>
      <c r="JGM206" s="78"/>
      <c r="JGN206" s="78"/>
      <c r="JGO206" s="78"/>
      <c r="JGP206" s="78"/>
      <c r="JGQ206" s="78"/>
      <c r="JGR206" s="78"/>
      <c r="JGS206" s="78"/>
      <c r="JGT206" s="78"/>
      <c r="JGU206" s="78"/>
      <c r="JGV206" s="78"/>
      <c r="JGW206" s="78"/>
      <c r="JGX206" s="78"/>
      <c r="JGY206" s="78"/>
      <c r="JGZ206" s="78"/>
      <c r="JHA206" s="78"/>
      <c r="JHB206" s="78"/>
      <c r="JHC206" s="78"/>
      <c r="JHD206" s="78"/>
      <c r="JHE206" s="78"/>
      <c r="JHF206" s="78"/>
      <c r="JHG206" s="78"/>
      <c r="JHH206" s="78"/>
      <c r="JHI206" s="78"/>
      <c r="JHJ206" s="78"/>
      <c r="JHK206" s="78"/>
      <c r="JHL206" s="78"/>
      <c r="JHM206" s="78"/>
      <c r="JHN206" s="78"/>
      <c r="JHO206" s="78"/>
      <c r="JHP206" s="78"/>
      <c r="JHQ206" s="78"/>
      <c r="JHR206" s="78"/>
      <c r="JHS206" s="78"/>
      <c r="JHT206" s="78"/>
      <c r="JHU206" s="78"/>
      <c r="JHV206" s="78"/>
      <c r="JHW206" s="78"/>
      <c r="JHX206" s="78"/>
      <c r="JHY206" s="78"/>
      <c r="JHZ206" s="78"/>
      <c r="JIA206" s="78"/>
      <c r="JIB206" s="78"/>
      <c r="JIC206" s="78"/>
      <c r="JID206" s="78"/>
      <c r="JIE206" s="78"/>
      <c r="JIF206" s="78"/>
      <c r="JIG206" s="78"/>
      <c r="JIH206" s="78"/>
      <c r="JII206" s="78"/>
      <c r="JIJ206" s="78"/>
      <c r="JIK206" s="78"/>
      <c r="JIL206" s="78"/>
      <c r="JIM206" s="78"/>
      <c r="JIN206" s="78"/>
      <c r="JIO206" s="78"/>
      <c r="JIP206" s="78"/>
      <c r="JIQ206" s="78"/>
      <c r="JIR206" s="78"/>
      <c r="JIS206" s="78"/>
      <c r="JIT206" s="78"/>
      <c r="JIU206" s="78"/>
      <c r="JIV206" s="78"/>
      <c r="JIW206" s="78"/>
      <c r="JIX206" s="78"/>
      <c r="JIY206" s="78"/>
      <c r="JIZ206" s="78"/>
      <c r="JJA206" s="78"/>
      <c r="JJB206" s="78"/>
      <c r="JJC206" s="78"/>
      <c r="JJD206" s="78"/>
      <c r="JJE206" s="78"/>
      <c r="JJF206" s="78"/>
      <c r="JJG206" s="78"/>
      <c r="JJH206" s="78"/>
      <c r="JJI206" s="78"/>
      <c r="JJJ206" s="78"/>
      <c r="JJK206" s="78"/>
      <c r="JJL206" s="78"/>
      <c r="JJM206" s="78"/>
      <c r="JJN206" s="78"/>
      <c r="JJO206" s="78"/>
      <c r="JJP206" s="78"/>
      <c r="JJQ206" s="78"/>
      <c r="JJR206" s="78"/>
      <c r="JJS206" s="78"/>
      <c r="JJT206" s="78"/>
      <c r="JJU206" s="78"/>
      <c r="JJV206" s="78"/>
      <c r="JJW206" s="78"/>
      <c r="JJX206" s="78"/>
      <c r="JJY206" s="78"/>
      <c r="JJZ206" s="78"/>
      <c r="JKA206" s="78"/>
      <c r="JKB206" s="78"/>
      <c r="JKC206" s="78"/>
      <c r="JKD206" s="78"/>
      <c r="JKE206" s="78"/>
      <c r="JKF206" s="78"/>
      <c r="JKG206" s="78"/>
      <c r="JKH206" s="78"/>
      <c r="JKI206" s="78"/>
      <c r="JKJ206" s="78"/>
      <c r="JKK206" s="78"/>
      <c r="JKL206" s="78"/>
      <c r="JKM206" s="78"/>
      <c r="JKN206" s="78"/>
      <c r="JKO206" s="78"/>
      <c r="JKP206" s="78"/>
      <c r="JKQ206" s="78"/>
      <c r="JKR206" s="78"/>
      <c r="JKS206" s="78"/>
      <c r="JKT206" s="78"/>
      <c r="JKU206" s="78"/>
      <c r="JKV206" s="78"/>
      <c r="JKW206" s="78"/>
      <c r="JKX206" s="78"/>
      <c r="JKY206" s="78"/>
      <c r="JKZ206" s="78"/>
      <c r="JLA206" s="78"/>
      <c r="JLB206" s="78"/>
      <c r="JLC206" s="78"/>
      <c r="JLD206" s="78"/>
      <c r="JLE206" s="78"/>
      <c r="JLF206" s="78"/>
      <c r="JLG206" s="78"/>
      <c r="JLH206" s="78"/>
      <c r="JLI206" s="78"/>
      <c r="JLJ206" s="78"/>
      <c r="JLK206" s="78"/>
      <c r="JLL206" s="78"/>
      <c r="JLM206" s="78"/>
      <c r="JLN206" s="78"/>
      <c r="JLO206" s="78"/>
      <c r="JLP206" s="78"/>
      <c r="JLQ206" s="78"/>
      <c r="JLR206" s="78"/>
      <c r="JLS206" s="78"/>
      <c r="JLT206" s="78"/>
      <c r="JLU206" s="78"/>
      <c r="JLV206" s="78"/>
      <c r="JLW206" s="78"/>
      <c r="JLX206" s="78"/>
      <c r="JLY206" s="78"/>
      <c r="JLZ206" s="78"/>
      <c r="JMA206" s="78"/>
      <c r="JMB206" s="78"/>
      <c r="JMC206" s="78"/>
      <c r="JMD206" s="78"/>
      <c r="JME206" s="78"/>
      <c r="JMF206" s="78"/>
      <c r="JMG206" s="78"/>
      <c r="JMH206" s="78"/>
      <c r="JMI206" s="78"/>
      <c r="JMJ206" s="78"/>
      <c r="JMK206" s="78"/>
      <c r="JML206" s="78"/>
      <c r="JMM206" s="78"/>
      <c r="JMN206" s="78"/>
      <c r="JMO206" s="78"/>
      <c r="JMP206" s="78"/>
      <c r="JMQ206" s="78"/>
      <c r="JMR206" s="78"/>
      <c r="JMS206" s="78"/>
      <c r="JMT206" s="78"/>
      <c r="JMU206" s="78"/>
      <c r="JMV206" s="78"/>
      <c r="JMW206" s="78"/>
      <c r="JMX206" s="78"/>
      <c r="JMY206" s="78"/>
      <c r="JMZ206" s="78"/>
      <c r="JNA206" s="78"/>
      <c r="JNB206" s="78"/>
      <c r="JNC206" s="78"/>
      <c r="JND206" s="78"/>
      <c r="JNE206" s="78"/>
      <c r="JNF206" s="78"/>
      <c r="JNG206" s="78"/>
      <c r="JNH206" s="78"/>
      <c r="JNI206" s="78"/>
      <c r="JNJ206" s="78"/>
      <c r="JNK206" s="78"/>
      <c r="JNL206" s="78"/>
      <c r="JNM206" s="78"/>
      <c r="JNN206" s="78"/>
      <c r="JNO206" s="78"/>
      <c r="JNP206" s="78"/>
      <c r="JNQ206" s="78"/>
      <c r="JNR206" s="78"/>
      <c r="JNS206" s="78"/>
      <c r="JNT206" s="78"/>
      <c r="JNU206" s="78"/>
      <c r="JNV206" s="78"/>
      <c r="JNW206" s="78"/>
      <c r="JNX206" s="78"/>
      <c r="JNY206" s="78"/>
      <c r="JNZ206" s="78"/>
      <c r="JOA206" s="78"/>
      <c r="JOB206" s="78"/>
      <c r="JOC206" s="78"/>
      <c r="JOD206" s="78"/>
      <c r="JOE206" s="78"/>
      <c r="JOF206" s="78"/>
      <c r="JOG206" s="78"/>
      <c r="JOH206" s="78"/>
      <c r="JOI206" s="78"/>
      <c r="JOJ206" s="78"/>
      <c r="JOK206" s="78"/>
      <c r="JOL206" s="78"/>
      <c r="JOM206" s="78"/>
      <c r="JON206" s="78"/>
      <c r="JOO206" s="78"/>
      <c r="JOP206" s="78"/>
      <c r="JOQ206" s="78"/>
      <c r="JOR206" s="78"/>
      <c r="JOS206" s="78"/>
      <c r="JOT206" s="78"/>
      <c r="JOU206" s="78"/>
      <c r="JOV206" s="78"/>
      <c r="JOW206" s="78"/>
      <c r="JOX206" s="78"/>
      <c r="JOY206" s="78"/>
      <c r="JOZ206" s="78"/>
      <c r="JPA206" s="78"/>
      <c r="JPB206" s="78"/>
      <c r="JPC206" s="78"/>
      <c r="JPD206" s="78"/>
      <c r="JPE206" s="78"/>
      <c r="JPF206" s="78"/>
      <c r="JPG206" s="78"/>
      <c r="JPH206" s="78"/>
      <c r="JPI206" s="78"/>
      <c r="JPJ206" s="78"/>
      <c r="JPK206" s="78"/>
      <c r="JPL206" s="78"/>
      <c r="JPM206" s="78"/>
      <c r="JPN206" s="78"/>
      <c r="JPO206" s="78"/>
      <c r="JPP206" s="78"/>
      <c r="JPQ206" s="78"/>
      <c r="JPR206" s="78"/>
      <c r="JPS206" s="78"/>
      <c r="JPT206" s="78"/>
      <c r="JPU206" s="78"/>
      <c r="JPV206" s="78"/>
      <c r="JPW206" s="78"/>
      <c r="JPX206" s="78"/>
      <c r="JPY206" s="78"/>
      <c r="JPZ206" s="78"/>
      <c r="JQA206" s="78"/>
      <c r="JQB206" s="78"/>
      <c r="JQC206" s="78"/>
      <c r="JQD206" s="78"/>
      <c r="JQE206" s="78"/>
      <c r="JQF206" s="78"/>
      <c r="JQG206" s="78"/>
      <c r="JQH206" s="78"/>
      <c r="JQI206" s="78"/>
      <c r="JQJ206" s="78"/>
      <c r="JQK206" s="78"/>
      <c r="JQL206" s="78"/>
      <c r="JQM206" s="78"/>
      <c r="JQN206" s="78"/>
      <c r="JQO206" s="78"/>
      <c r="JQP206" s="78"/>
      <c r="JQQ206" s="78"/>
      <c r="JQR206" s="78"/>
      <c r="JQS206" s="78"/>
      <c r="JQT206" s="78"/>
      <c r="JQU206" s="78"/>
      <c r="JQV206" s="78"/>
      <c r="JQW206" s="78"/>
      <c r="JQX206" s="78"/>
      <c r="JQY206" s="78"/>
      <c r="JQZ206" s="78"/>
      <c r="JRA206" s="78"/>
      <c r="JRB206" s="78"/>
      <c r="JRC206" s="78"/>
      <c r="JRD206" s="78"/>
      <c r="JRE206" s="78"/>
      <c r="JRF206" s="78"/>
      <c r="JRG206" s="78"/>
      <c r="JRH206" s="78"/>
      <c r="JRI206" s="78"/>
      <c r="JRJ206" s="78"/>
      <c r="JRK206" s="78"/>
      <c r="JRL206" s="78"/>
      <c r="JRM206" s="78"/>
      <c r="JRN206" s="78"/>
      <c r="JRO206" s="78"/>
      <c r="JRP206" s="78"/>
      <c r="JRQ206" s="78"/>
      <c r="JRR206" s="78"/>
      <c r="JRS206" s="78"/>
      <c r="JRT206" s="78"/>
      <c r="JRU206" s="78"/>
      <c r="JRV206" s="78"/>
      <c r="JRW206" s="78"/>
      <c r="JRX206" s="78"/>
      <c r="JRY206" s="78"/>
      <c r="JRZ206" s="78"/>
      <c r="JSA206" s="78"/>
      <c r="JSB206" s="78"/>
      <c r="JSC206" s="78"/>
      <c r="JSD206" s="78"/>
      <c r="JSE206" s="78"/>
      <c r="JSF206" s="78"/>
      <c r="JSG206" s="78"/>
      <c r="JSH206" s="78"/>
      <c r="JSI206" s="78"/>
      <c r="JSJ206" s="78"/>
      <c r="JSK206" s="78"/>
      <c r="JSL206" s="78"/>
      <c r="JSM206" s="78"/>
      <c r="JSN206" s="78"/>
      <c r="JSO206" s="78"/>
      <c r="JSP206" s="78"/>
      <c r="JSQ206" s="78"/>
      <c r="JSR206" s="78"/>
      <c r="JSS206" s="78"/>
      <c r="JST206" s="78"/>
      <c r="JSU206" s="78"/>
      <c r="JSV206" s="78"/>
      <c r="JSW206" s="78"/>
      <c r="JSX206" s="78"/>
      <c r="JSY206" s="78"/>
      <c r="JSZ206" s="78"/>
      <c r="JTA206" s="78"/>
      <c r="JTB206" s="78"/>
      <c r="JTC206" s="78"/>
      <c r="JTD206" s="78"/>
      <c r="JTE206" s="78"/>
      <c r="JTF206" s="78"/>
      <c r="JTG206" s="78"/>
      <c r="JTH206" s="78"/>
      <c r="JTI206" s="78"/>
      <c r="JTJ206" s="78"/>
      <c r="JTK206" s="78"/>
      <c r="JTL206" s="78"/>
      <c r="JTM206" s="78"/>
      <c r="JTN206" s="78"/>
      <c r="JTO206" s="78"/>
      <c r="JTP206" s="78"/>
      <c r="JTQ206" s="78"/>
      <c r="JTR206" s="78"/>
      <c r="JTS206" s="78"/>
      <c r="JTT206" s="78"/>
      <c r="JTU206" s="78"/>
      <c r="JTV206" s="78"/>
      <c r="JTW206" s="78"/>
      <c r="JTX206" s="78"/>
      <c r="JTY206" s="78"/>
      <c r="JTZ206" s="78"/>
      <c r="JUA206" s="78"/>
      <c r="JUB206" s="78"/>
      <c r="JUC206" s="78"/>
      <c r="JUD206" s="78"/>
      <c r="JUE206" s="78"/>
      <c r="JUF206" s="78"/>
      <c r="JUG206" s="78"/>
      <c r="JUH206" s="78"/>
      <c r="JUI206" s="78"/>
      <c r="JUJ206" s="78"/>
      <c r="JUK206" s="78"/>
      <c r="JUL206" s="78"/>
      <c r="JUM206" s="78"/>
      <c r="JUN206" s="78"/>
      <c r="JUO206" s="78"/>
      <c r="JUP206" s="78"/>
      <c r="JUQ206" s="78"/>
      <c r="JUR206" s="78"/>
      <c r="JUS206" s="78"/>
      <c r="JUT206" s="78"/>
      <c r="JUU206" s="78"/>
      <c r="JUV206" s="78"/>
      <c r="JUW206" s="78"/>
      <c r="JUX206" s="78"/>
      <c r="JUY206" s="78"/>
      <c r="JUZ206" s="78"/>
      <c r="JVA206" s="78"/>
      <c r="JVB206" s="78"/>
      <c r="JVC206" s="78"/>
      <c r="JVD206" s="78"/>
      <c r="JVE206" s="78"/>
      <c r="JVF206" s="78"/>
      <c r="JVG206" s="78"/>
      <c r="JVH206" s="78"/>
      <c r="JVI206" s="78"/>
      <c r="JVJ206" s="78"/>
      <c r="JVK206" s="78"/>
      <c r="JVL206" s="78"/>
      <c r="JVM206" s="78"/>
      <c r="JVN206" s="78"/>
      <c r="JVO206" s="78"/>
      <c r="JVP206" s="78"/>
      <c r="JVQ206" s="78"/>
      <c r="JVR206" s="78"/>
      <c r="JVS206" s="78"/>
      <c r="JVT206" s="78"/>
      <c r="JVU206" s="78"/>
      <c r="JVV206" s="78"/>
      <c r="JVW206" s="78"/>
      <c r="JVX206" s="78"/>
      <c r="JVY206" s="78"/>
      <c r="JVZ206" s="78"/>
      <c r="JWA206" s="78"/>
      <c r="JWB206" s="78"/>
      <c r="JWC206" s="78"/>
      <c r="JWD206" s="78"/>
      <c r="JWE206" s="78"/>
      <c r="JWF206" s="78"/>
      <c r="JWG206" s="78"/>
      <c r="JWH206" s="78"/>
      <c r="JWI206" s="78"/>
      <c r="JWJ206" s="78"/>
      <c r="JWK206" s="78"/>
      <c r="JWL206" s="78"/>
      <c r="JWM206" s="78"/>
      <c r="JWN206" s="78"/>
      <c r="JWO206" s="78"/>
      <c r="JWP206" s="78"/>
      <c r="JWQ206" s="78"/>
      <c r="JWR206" s="78"/>
      <c r="JWS206" s="78"/>
      <c r="JWT206" s="78"/>
      <c r="JWU206" s="78"/>
      <c r="JWV206" s="78"/>
      <c r="JWW206" s="78"/>
      <c r="JWX206" s="78"/>
      <c r="JWY206" s="78"/>
      <c r="JWZ206" s="78"/>
      <c r="JXA206" s="78"/>
      <c r="JXB206" s="78"/>
      <c r="JXC206" s="78"/>
      <c r="JXD206" s="78"/>
      <c r="JXE206" s="78"/>
      <c r="JXF206" s="78"/>
      <c r="JXG206" s="78"/>
      <c r="JXH206" s="78"/>
      <c r="JXI206" s="78"/>
      <c r="JXJ206" s="78"/>
      <c r="JXK206" s="78"/>
      <c r="JXL206" s="78"/>
      <c r="JXM206" s="78"/>
      <c r="JXN206" s="78"/>
      <c r="JXO206" s="78"/>
      <c r="JXP206" s="78"/>
      <c r="JXQ206" s="78"/>
      <c r="JXR206" s="78"/>
      <c r="JXS206" s="78"/>
      <c r="JXT206" s="78"/>
      <c r="JXU206" s="78"/>
      <c r="JXV206" s="78"/>
      <c r="JXW206" s="78"/>
      <c r="JXX206" s="78"/>
      <c r="JXY206" s="78"/>
      <c r="JXZ206" s="78"/>
      <c r="JYA206" s="78"/>
      <c r="JYB206" s="78"/>
      <c r="JYC206" s="78"/>
      <c r="JYD206" s="78"/>
      <c r="JYE206" s="78"/>
      <c r="JYF206" s="78"/>
      <c r="JYG206" s="78"/>
      <c r="JYH206" s="78"/>
      <c r="JYI206" s="78"/>
      <c r="JYJ206" s="78"/>
      <c r="JYK206" s="78"/>
      <c r="JYL206" s="78"/>
      <c r="JYM206" s="78"/>
      <c r="JYN206" s="78"/>
      <c r="JYO206" s="78"/>
      <c r="JYP206" s="78"/>
      <c r="JYQ206" s="78"/>
      <c r="JYR206" s="78"/>
      <c r="JYS206" s="78"/>
      <c r="JYT206" s="78"/>
      <c r="JYU206" s="78"/>
      <c r="JYV206" s="78"/>
      <c r="JYW206" s="78"/>
      <c r="JYX206" s="78"/>
      <c r="JYY206" s="78"/>
      <c r="JYZ206" s="78"/>
      <c r="JZA206" s="78"/>
      <c r="JZB206" s="78"/>
      <c r="JZC206" s="78"/>
      <c r="JZD206" s="78"/>
      <c r="JZE206" s="78"/>
      <c r="JZF206" s="78"/>
      <c r="JZG206" s="78"/>
      <c r="JZH206" s="78"/>
      <c r="JZI206" s="78"/>
      <c r="JZJ206" s="78"/>
      <c r="JZK206" s="78"/>
      <c r="JZL206" s="78"/>
      <c r="JZM206" s="78"/>
      <c r="JZN206" s="78"/>
      <c r="JZO206" s="78"/>
      <c r="JZP206" s="78"/>
      <c r="JZQ206" s="78"/>
      <c r="JZR206" s="78"/>
      <c r="JZS206" s="78"/>
      <c r="JZT206" s="78"/>
      <c r="JZU206" s="78"/>
      <c r="JZV206" s="78"/>
      <c r="JZW206" s="78"/>
      <c r="JZX206" s="78"/>
      <c r="JZY206" s="78"/>
      <c r="JZZ206" s="78"/>
      <c r="KAA206" s="78"/>
      <c r="KAB206" s="78"/>
      <c r="KAC206" s="78"/>
      <c r="KAD206" s="78"/>
      <c r="KAE206" s="78"/>
      <c r="KAF206" s="78"/>
      <c r="KAG206" s="78"/>
      <c r="KAH206" s="78"/>
      <c r="KAI206" s="78"/>
      <c r="KAJ206" s="78"/>
      <c r="KAK206" s="78"/>
      <c r="KAL206" s="78"/>
      <c r="KAM206" s="78"/>
      <c r="KAN206" s="78"/>
      <c r="KAO206" s="78"/>
      <c r="KAP206" s="78"/>
      <c r="KAQ206" s="78"/>
      <c r="KAR206" s="78"/>
      <c r="KAS206" s="78"/>
      <c r="KAT206" s="78"/>
      <c r="KAU206" s="78"/>
      <c r="KAV206" s="78"/>
      <c r="KAW206" s="78"/>
      <c r="KAX206" s="78"/>
      <c r="KAY206" s="78"/>
      <c r="KAZ206" s="78"/>
      <c r="KBA206" s="78"/>
      <c r="KBB206" s="78"/>
      <c r="KBC206" s="78"/>
      <c r="KBD206" s="78"/>
      <c r="KBE206" s="78"/>
      <c r="KBF206" s="78"/>
      <c r="KBG206" s="78"/>
      <c r="KBH206" s="78"/>
      <c r="KBI206" s="78"/>
      <c r="KBJ206" s="78"/>
      <c r="KBK206" s="78"/>
      <c r="KBL206" s="78"/>
      <c r="KBM206" s="78"/>
      <c r="KBN206" s="78"/>
      <c r="KBO206" s="78"/>
      <c r="KBP206" s="78"/>
      <c r="KBQ206" s="78"/>
      <c r="KBR206" s="78"/>
      <c r="KBS206" s="78"/>
      <c r="KBT206" s="78"/>
      <c r="KBU206" s="78"/>
      <c r="KBV206" s="78"/>
      <c r="KBW206" s="78"/>
      <c r="KBX206" s="78"/>
      <c r="KBY206" s="78"/>
      <c r="KBZ206" s="78"/>
      <c r="KCA206" s="78"/>
      <c r="KCB206" s="78"/>
      <c r="KCC206" s="78"/>
      <c r="KCD206" s="78"/>
      <c r="KCE206" s="78"/>
      <c r="KCF206" s="78"/>
      <c r="KCG206" s="78"/>
      <c r="KCH206" s="78"/>
      <c r="KCI206" s="78"/>
      <c r="KCJ206" s="78"/>
      <c r="KCK206" s="78"/>
      <c r="KCL206" s="78"/>
      <c r="KCM206" s="78"/>
      <c r="KCN206" s="78"/>
      <c r="KCO206" s="78"/>
      <c r="KCP206" s="78"/>
      <c r="KCQ206" s="78"/>
      <c r="KCR206" s="78"/>
      <c r="KCS206" s="78"/>
      <c r="KCT206" s="78"/>
      <c r="KCU206" s="78"/>
      <c r="KCV206" s="78"/>
      <c r="KCW206" s="78"/>
      <c r="KCX206" s="78"/>
      <c r="KCY206" s="78"/>
      <c r="KCZ206" s="78"/>
      <c r="KDA206" s="78"/>
      <c r="KDB206" s="78"/>
      <c r="KDC206" s="78"/>
      <c r="KDD206" s="78"/>
      <c r="KDE206" s="78"/>
      <c r="KDF206" s="78"/>
      <c r="KDG206" s="78"/>
      <c r="KDH206" s="78"/>
      <c r="KDI206" s="78"/>
      <c r="KDJ206" s="78"/>
      <c r="KDK206" s="78"/>
      <c r="KDL206" s="78"/>
      <c r="KDM206" s="78"/>
      <c r="KDN206" s="78"/>
      <c r="KDO206" s="78"/>
      <c r="KDP206" s="78"/>
      <c r="KDQ206" s="78"/>
      <c r="KDR206" s="78"/>
      <c r="KDS206" s="78"/>
      <c r="KDT206" s="78"/>
      <c r="KDU206" s="78"/>
      <c r="KDV206" s="78"/>
      <c r="KDW206" s="78"/>
      <c r="KDX206" s="78"/>
      <c r="KDY206" s="78"/>
      <c r="KDZ206" s="78"/>
      <c r="KEA206" s="78"/>
      <c r="KEB206" s="78"/>
      <c r="KEC206" s="78"/>
      <c r="KED206" s="78"/>
      <c r="KEE206" s="78"/>
      <c r="KEF206" s="78"/>
      <c r="KEG206" s="78"/>
      <c r="KEH206" s="78"/>
      <c r="KEI206" s="78"/>
      <c r="KEJ206" s="78"/>
      <c r="KEK206" s="78"/>
      <c r="KEL206" s="78"/>
      <c r="KEM206" s="78"/>
      <c r="KEN206" s="78"/>
      <c r="KEO206" s="78"/>
      <c r="KEP206" s="78"/>
      <c r="KEQ206" s="78"/>
      <c r="KER206" s="78"/>
      <c r="KES206" s="78"/>
      <c r="KET206" s="78"/>
      <c r="KEU206" s="78"/>
      <c r="KEV206" s="78"/>
      <c r="KEW206" s="78"/>
      <c r="KEX206" s="78"/>
      <c r="KEY206" s="78"/>
      <c r="KEZ206" s="78"/>
      <c r="KFA206" s="78"/>
      <c r="KFB206" s="78"/>
      <c r="KFC206" s="78"/>
      <c r="KFD206" s="78"/>
      <c r="KFE206" s="78"/>
      <c r="KFF206" s="78"/>
      <c r="KFG206" s="78"/>
      <c r="KFH206" s="78"/>
      <c r="KFI206" s="78"/>
      <c r="KFJ206" s="78"/>
      <c r="KFK206" s="78"/>
      <c r="KFL206" s="78"/>
      <c r="KFM206" s="78"/>
      <c r="KFN206" s="78"/>
      <c r="KFO206" s="78"/>
      <c r="KFP206" s="78"/>
      <c r="KFQ206" s="78"/>
      <c r="KFR206" s="78"/>
      <c r="KFS206" s="78"/>
      <c r="KFT206" s="78"/>
      <c r="KFU206" s="78"/>
      <c r="KFV206" s="78"/>
      <c r="KFW206" s="78"/>
      <c r="KFX206" s="78"/>
      <c r="KFY206" s="78"/>
      <c r="KFZ206" s="78"/>
      <c r="KGA206" s="78"/>
      <c r="KGB206" s="78"/>
      <c r="KGC206" s="78"/>
      <c r="KGD206" s="78"/>
      <c r="KGE206" s="78"/>
      <c r="KGF206" s="78"/>
      <c r="KGG206" s="78"/>
      <c r="KGH206" s="78"/>
      <c r="KGI206" s="78"/>
      <c r="KGJ206" s="78"/>
      <c r="KGK206" s="78"/>
      <c r="KGL206" s="78"/>
      <c r="KGM206" s="78"/>
      <c r="KGN206" s="78"/>
      <c r="KGO206" s="78"/>
      <c r="KGP206" s="78"/>
      <c r="KGQ206" s="78"/>
      <c r="KGR206" s="78"/>
      <c r="KGS206" s="78"/>
      <c r="KGT206" s="78"/>
      <c r="KGU206" s="78"/>
      <c r="KGV206" s="78"/>
      <c r="KGW206" s="78"/>
      <c r="KGX206" s="78"/>
      <c r="KGY206" s="78"/>
      <c r="KGZ206" s="78"/>
      <c r="KHA206" s="78"/>
      <c r="KHB206" s="78"/>
      <c r="KHC206" s="78"/>
      <c r="KHD206" s="78"/>
      <c r="KHE206" s="78"/>
      <c r="KHF206" s="78"/>
      <c r="KHG206" s="78"/>
      <c r="KHH206" s="78"/>
      <c r="KHI206" s="78"/>
      <c r="KHJ206" s="78"/>
      <c r="KHK206" s="78"/>
      <c r="KHL206" s="78"/>
      <c r="KHM206" s="78"/>
      <c r="KHN206" s="78"/>
      <c r="KHO206" s="78"/>
      <c r="KHP206" s="78"/>
      <c r="KHQ206" s="78"/>
      <c r="KHR206" s="78"/>
      <c r="KHS206" s="78"/>
      <c r="KHT206" s="78"/>
      <c r="KHU206" s="78"/>
      <c r="KHV206" s="78"/>
      <c r="KHW206" s="78"/>
      <c r="KHX206" s="78"/>
      <c r="KHY206" s="78"/>
      <c r="KHZ206" s="78"/>
      <c r="KIA206" s="78"/>
      <c r="KIB206" s="78"/>
      <c r="KIC206" s="78"/>
      <c r="KID206" s="78"/>
      <c r="KIE206" s="78"/>
      <c r="KIF206" s="78"/>
      <c r="KIG206" s="78"/>
      <c r="KIH206" s="78"/>
      <c r="KII206" s="78"/>
      <c r="KIJ206" s="78"/>
      <c r="KIK206" s="78"/>
      <c r="KIL206" s="78"/>
      <c r="KIM206" s="78"/>
      <c r="KIN206" s="78"/>
      <c r="KIO206" s="78"/>
      <c r="KIP206" s="78"/>
      <c r="KIQ206" s="78"/>
      <c r="KIR206" s="78"/>
      <c r="KIS206" s="78"/>
      <c r="KIT206" s="78"/>
      <c r="KIU206" s="78"/>
      <c r="KIV206" s="78"/>
      <c r="KIW206" s="78"/>
      <c r="KIX206" s="78"/>
      <c r="KIY206" s="78"/>
      <c r="KIZ206" s="78"/>
      <c r="KJA206" s="78"/>
      <c r="KJB206" s="78"/>
      <c r="KJC206" s="78"/>
      <c r="KJD206" s="78"/>
      <c r="KJE206" s="78"/>
      <c r="KJF206" s="78"/>
      <c r="KJG206" s="78"/>
      <c r="KJH206" s="78"/>
      <c r="KJI206" s="78"/>
      <c r="KJJ206" s="78"/>
      <c r="KJK206" s="78"/>
      <c r="KJL206" s="78"/>
      <c r="KJM206" s="78"/>
      <c r="KJN206" s="78"/>
      <c r="KJO206" s="78"/>
      <c r="KJP206" s="78"/>
      <c r="KJQ206" s="78"/>
      <c r="KJR206" s="78"/>
      <c r="KJS206" s="78"/>
      <c r="KJT206" s="78"/>
      <c r="KJU206" s="78"/>
      <c r="KJV206" s="78"/>
      <c r="KJW206" s="78"/>
      <c r="KJX206" s="78"/>
      <c r="KJY206" s="78"/>
      <c r="KJZ206" s="78"/>
      <c r="KKA206" s="78"/>
      <c r="KKB206" s="78"/>
      <c r="KKC206" s="78"/>
      <c r="KKD206" s="78"/>
      <c r="KKE206" s="78"/>
      <c r="KKF206" s="78"/>
      <c r="KKG206" s="78"/>
      <c r="KKH206" s="78"/>
      <c r="KKI206" s="78"/>
      <c r="KKJ206" s="78"/>
      <c r="KKK206" s="78"/>
      <c r="KKL206" s="78"/>
      <c r="KKM206" s="78"/>
      <c r="KKN206" s="78"/>
      <c r="KKO206" s="78"/>
      <c r="KKP206" s="78"/>
      <c r="KKQ206" s="78"/>
      <c r="KKR206" s="78"/>
      <c r="KKS206" s="78"/>
      <c r="KKT206" s="78"/>
      <c r="KKU206" s="78"/>
      <c r="KKV206" s="78"/>
      <c r="KKW206" s="78"/>
      <c r="KKX206" s="78"/>
      <c r="KKY206" s="78"/>
      <c r="KKZ206" s="78"/>
      <c r="KLA206" s="78"/>
      <c r="KLB206" s="78"/>
      <c r="KLC206" s="78"/>
      <c r="KLD206" s="78"/>
      <c r="KLE206" s="78"/>
      <c r="KLF206" s="78"/>
      <c r="KLG206" s="78"/>
      <c r="KLH206" s="78"/>
      <c r="KLI206" s="78"/>
      <c r="KLJ206" s="78"/>
      <c r="KLK206" s="78"/>
      <c r="KLL206" s="78"/>
      <c r="KLM206" s="78"/>
      <c r="KLN206" s="78"/>
      <c r="KLO206" s="78"/>
      <c r="KLP206" s="78"/>
      <c r="KLQ206" s="78"/>
      <c r="KLR206" s="78"/>
      <c r="KLS206" s="78"/>
      <c r="KLT206" s="78"/>
      <c r="KLU206" s="78"/>
      <c r="KLV206" s="78"/>
      <c r="KLW206" s="78"/>
      <c r="KLX206" s="78"/>
      <c r="KLY206" s="78"/>
      <c r="KLZ206" s="78"/>
      <c r="KMA206" s="78"/>
      <c r="KMB206" s="78"/>
      <c r="KMC206" s="78"/>
      <c r="KMD206" s="78"/>
      <c r="KME206" s="78"/>
      <c r="KMF206" s="78"/>
      <c r="KMG206" s="78"/>
      <c r="KMH206" s="78"/>
      <c r="KMI206" s="78"/>
      <c r="KMJ206" s="78"/>
      <c r="KMK206" s="78"/>
      <c r="KML206" s="78"/>
      <c r="KMM206" s="78"/>
      <c r="KMN206" s="78"/>
      <c r="KMO206" s="78"/>
      <c r="KMP206" s="78"/>
      <c r="KMQ206" s="78"/>
      <c r="KMR206" s="78"/>
      <c r="KMS206" s="78"/>
      <c r="KMT206" s="78"/>
      <c r="KMU206" s="78"/>
      <c r="KMV206" s="78"/>
      <c r="KMW206" s="78"/>
      <c r="KMX206" s="78"/>
      <c r="KMY206" s="78"/>
      <c r="KMZ206" s="78"/>
      <c r="KNA206" s="78"/>
      <c r="KNB206" s="78"/>
      <c r="KNC206" s="78"/>
      <c r="KND206" s="78"/>
      <c r="KNE206" s="78"/>
      <c r="KNF206" s="78"/>
      <c r="KNG206" s="78"/>
      <c r="KNH206" s="78"/>
      <c r="KNI206" s="78"/>
      <c r="KNJ206" s="78"/>
      <c r="KNK206" s="78"/>
      <c r="KNL206" s="78"/>
      <c r="KNM206" s="78"/>
      <c r="KNN206" s="78"/>
      <c r="KNO206" s="78"/>
      <c r="KNP206" s="78"/>
      <c r="KNQ206" s="78"/>
      <c r="KNR206" s="78"/>
      <c r="KNS206" s="78"/>
      <c r="KNT206" s="78"/>
      <c r="KNU206" s="78"/>
      <c r="KNV206" s="78"/>
      <c r="KNW206" s="78"/>
      <c r="KNX206" s="78"/>
      <c r="KNY206" s="78"/>
      <c r="KNZ206" s="78"/>
      <c r="KOA206" s="78"/>
      <c r="KOB206" s="78"/>
      <c r="KOC206" s="78"/>
      <c r="KOD206" s="78"/>
      <c r="KOE206" s="78"/>
      <c r="KOF206" s="78"/>
      <c r="KOG206" s="78"/>
      <c r="KOH206" s="78"/>
      <c r="KOI206" s="78"/>
      <c r="KOJ206" s="78"/>
      <c r="KOK206" s="78"/>
      <c r="KOL206" s="78"/>
      <c r="KOM206" s="78"/>
      <c r="KON206" s="78"/>
      <c r="KOO206" s="78"/>
      <c r="KOP206" s="78"/>
      <c r="KOQ206" s="78"/>
      <c r="KOR206" s="78"/>
      <c r="KOS206" s="78"/>
      <c r="KOT206" s="78"/>
      <c r="KOU206" s="78"/>
      <c r="KOV206" s="78"/>
      <c r="KOW206" s="78"/>
      <c r="KOX206" s="78"/>
      <c r="KOY206" s="78"/>
      <c r="KOZ206" s="78"/>
      <c r="KPA206" s="78"/>
      <c r="KPB206" s="78"/>
      <c r="KPC206" s="78"/>
      <c r="KPD206" s="78"/>
      <c r="KPE206" s="78"/>
      <c r="KPF206" s="78"/>
      <c r="KPG206" s="78"/>
      <c r="KPH206" s="78"/>
      <c r="KPI206" s="78"/>
      <c r="KPJ206" s="78"/>
      <c r="KPK206" s="78"/>
      <c r="KPL206" s="78"/>
      <c r="KPM206" s="78"/>
      <c r="KPN206" s="78"/>
      <c r="KPO206" s="78"/>
      <c r="KPP206" s="78"/>
      <c r="KPQ206" s="78"/>
      <c r="KPR206" s="78"/>
      <c r="KPS206" s="78"/>
      <c r="KPT206" s="78"/>
      <c r="KPU206" s="78"/>
      <c r="KPV206" s="78"/>
      <c r="KPW206" s="78"/>
      <c r="KPX206" s="78"/>
      <c r="KPY206" s="78"/>
      <c r="KPZ206" s="78"/>
      <c r="KQA206" s="78"/>
      <c r="KQB206" s="78"/>
      <c r="KQC206" s="78"/>
      <c r="KQD206" s="78"/>
      <c r="KQE206" s="78"/>
      <c r="KQF206" s="78"/>
      <c r="KQG206" s="78"/>
      <c r="KQH206" s="78"/>
      <c r="KQI206" s="78"/>
      <c r="KQJ206" s="78"/>
      <c r="KQK206" s="78"/>
      <c r="KQL206" s="78"/>
      <c r="KQM206" s="78"/>
      <c r="KQN206" s="78"/>
      <c r="KQO206" s="78"/>
      <c r="KQP206" s="78"/>
      <c r="KQQ206" s="78"/>
      <c r="KQR206" s="78"/>
      <c r="KQS206" s="78"/>
      <c r="KQT206" s="78"/>
      <c r="KQU206" s="78"/>
      <c r="KQV206" s="78"/>
      <c r="KQW206" s="78"/>
      <c r="KQX206" s="78"/>
      <c r="KQY206" s="78"/>
      <c r="KQZ206" s="78"/>
      <c r="KRA206" s="78"/>
      <c r="KRB206" s="78"/>
      <c r="KRC206" s="78"/>
      <c r="KRD206" s="78"/>
      <c r="KRE206" s="78"/>
      <c r="KRF206" s="78"/>
      <c r="KRG206" s="78"/>
      <c r="KRH206" s="78"/>
      <c r="KRI206" s="78"/>
      <c r="KRJ206" s="78"/>
      <c r="KRK206" s="78"/>
      <c r="KRL206" s="78"/>
      <c r="KRM206" s="78"/>
      <c r="KRN206" s="78"/>
      <c r="KRO206" s="78"/>
      <c r="KRP206" s="78"/>
      <c r="KRQ206" s="78"/>
      <c r="KRR206" s="78"/>
      <c r="KRS206" s="78"/>
      <c r="KRT206" s="78"/>
      <c r="KRU206" s="78"/>
      <c r="KRV206" s="78"/>
      <c r="KRW206" s="78"/>
      <c r="KRX206" s="78"/>
      <c r="KRY206" s="78"/>
      <c r="KRZ206" s="78"/>
      <c r="KSA206" s="78"/>
      <c r="KSB206" s="78"/>
      <c r="KSC206" s="78"/>
      <c r="KSD206" s="78"/>
      <c r="KSE206" s="78"/>
      <c r="KSF206" s="78"/>
      <c r="KSG206" s="78"/>
      <c r="KSH206" s="78"/>
      <c r="KSI206" s="78"/>
      <c r="KSJ206" s="78"/>
      <c r="KSK206" s="78"/>
      <c r="KSL206" s="78"/>
      <c r="KSM206" s="78"/>
      <c r="KSN206" s="78"/>
      <c r="KSO206" s="78"/>
      <c r="KSP206" s="78"/>
      <c r="KSQ206" s="78"/>
      <c r="KSR206" s="78"/>
      <c r="KSS206" s="78"/>
      <c r="KST206" s="78"/>
      <c r="KSU206" s="78"/>
      <c r="KSV206" s="78"/>
      <c r="KSW206" s="78"/>
      <c r="KSX206" s="78"/>
      <c r="KSY206" s="78"/>
      <c r="KSZ206" s="78"/>
      <c r="KTA206" s="78"/>
      <c r="KTB206" s="78"/>
      <c r="KTC206" s="78"/>
      <c r="KTD206" s="78"/>
      <c r="KTE206" s="78"/>
      <c r="KTF206" s="78"/>
      <c r="KTG206" s="78"/>
      <c r="KTH206" s="78"/>
      <c r="KTI206" s="78"/>
      <c r="KTJ206" s="78"/>
      <c r="KTK206" s="78"/>
      <c r="KTL206" s="78"/>
      <c r="KTM206" s="78"/>
      <c r="KTN206" s="78"/>
      <c r="KTO206" s="78"/>
      <c r="KTP206" s="78"/>
      <c r="KTQ206" s="78"/>
      <c r="KTR206" s="78"/>
      <c r="KTS206" s="78"/>
      <c r="KTT206" s="78"/>
      <c r="KTU206" s="78"/>
      <c r="KTV206" s="78"/>
      <c r="KTW206" s="78"/>
      <c r="KTX206" s="78"/>
      <c r="KTY206" s="78"/>
      <c r="KTZ206" s="78"/>
      <c r="KUA206" s="78"/>
      <c r="KUB206" s="78"/>
      <c r="KUC206" s="78"/>
      <c r="KUD206" s="78"/>
      <c r="KUE206" s="78"/>
      <c r="KUF206" s="78"/>
      <c r="KUG206" s="78"/>
      <c r="KUH206" s="78"/>
      <c r="KUI206" s="78"/>
      <c r="KUJ206" s="78"/>
      <c r="KUK206" s="78"/>
      <c r="KUL206" s="78"/>
      <c r="KUM206" s="78"/>
      <c r="KUN206" s="78"/>
      <c r="KUO206" s="78"/>
      <c r="KUP206" s="78"/>
      <c r="KUQ206" s="78"/>
      <c r="KUR206" s="78"/>
      <c r="KUS206" s="78"/>
      <c r="KUT206" s="78"/>
      <c r="KUU206" s="78"/>
      <c r="KUV206" s="78"/>
      <c r="KUW206" s="78"/>
      <c r="KUX206" s="78"/>
      <c r="KUY206" s="78"/>
      <c r="KUZ206" s="78"/>
      <c r="KVA206" s="78"/>
      <c r="KVB206" s="78"/>
      <c r="KVC206" s="78"/>
      <c r="KVD206" s="78"/>
      <c r="KVE206" s="78"/>
      <c r="KVF206" s="78"/>
      <c r="KVG206" s="78"/>
      <c r="KVH206" s="78"/>
      <c r="KVI206" s="78"/>
      <c r="KVJ206" s="78"/>
      <c r="KVK206" s="78"/>
      <c r="KVL206" s="78"/>
      <c r="KVM206" s="78"/>
      <c r="KVN206" s="78"/>
      <c r="KVO206" s="78"/>
      <c r="KVP206" s="78"/>
      <c r="KVQ206" s="78"/>
      <c r="KVR206" s="78"/>
      <c r="KVS206" s="78"/>
      <c r="KVT206" s="78"/>
      <c r="KVU206" s="78"/>
      <c r="KVV206" s="78"/>
      <c r="KVW206" s="78"/>
      <c r="KVX206" s="78"/>
      <c r="KVY206" s="78"/>
      <c r="KVZ206" s="78"/>
      <c r="KWA206" s="78"/>
      <c r="KWB206" s="78"/>
      <c r="KWC206" s="78"/>
      <c r="KWD206" s="78"/>
      <c r="KWE206" s="78"/>
      <c r="KWF206" s="78"/>
      <c r="KWG206" s="78"/>
      <c r="KWH206" s="78"/>
      <c r="KWI206" s="78"/>
      <c r="KWJ206" s="78"/>
      <c r="KWK206" s="78"/>
      <c r="KWL206" s="78"/>
      <c r="KWM206" s="78"/>
      <c r="KWN206" s="78"/>
      <c r="KWO206" s="78"/>
      <c r="KWP206" s="78"/>
      <c r="KWQ206" s="78"/>
      <c r="KWR206" s="78"/>
      <c r="KWS206" s="78"/>
      <c r="KWT206" s="78"/>
      <c r="KWU206" s="78"/>
      <c r="KWV206" s="78"/>
      <c r="KWW206" s="78"/>
      <c r="KWX206" s="78"/>
      <c r="KWY206" s="78"/>
      <c r="KWZ206" s="78"/>
      <c r="KXA206" s="78"/>
      <c r="KXB206" s="78"/>
      <c r="KXC206" s="78"/>
      <c r="KXD206" s="78"/>
      <c r="KXE206" s="78"/>
      <c r="KXF206" s="78"/>
      <c r="KXG206" s="78"/>
      <c r="KXH206" s="78"/>
      <c r="KXI206" s="78"/>
      <c r="KXJ206" s="78"/>
      <c r="KXK206" s="78"/>
      <c r="KXL206" s="78"/>
      <c r="KXM206" s="78"/>
      <c r="KXN206" s="78"/>
      <c r="KXO206" s="78"/>
      <c r="KXP206" s="78"/>
      <c r="KXQ206" s="78"/>
      <c r="KXR206" s="78"/>
      <c r="KXS206" s="78"/>
      <c r="KXT206" s="78"/>
      <c r="KXU206" s="78"/>
      <c r="KXV206" s="78"/>
      <c r="KXW206" s="78"/>
      <c r="KXX206" s="78"/>
      <c r="KXY206" s="78"/>
      <c r="KXZ206" s="78"/>
      <c r="KYA206" s="78"/>
      <c r="KYB206" s="78"/>
      <c r="KYC206" s="78"/>
      <c r="KYD206" s="78"/>
      <c r="KYE206" s="78"/>
      <c r="KYF206" s="78"/>
      <c r="KYG206" s="78"/>
      <c r="KYH206" s="78"/>
      <c r="KYI206" s="78"/>
      <c r="KYJ206" s="78"/>
      <c r="KYK206" s="78"/>
      <c r="KYL206" s="78"/>
      <c r="KYM206" s="78"/>
      <c r="KYN206" s="78"/>
      <c r="KYO206" s="78"/>
      <c r="KYP206" s="78"/>
      <c r="KYQ206" s="78"/>
      <c r="KYR206" s="78"/>
      <c r="KYS206" s="78"/>
      <c r="KYT206" s="78"/>
      <c r="KYU206" s="78"/>
      <c r="KYV206" s="78"/>
      <c r="KYW206" s="78"/>
      <c r="KYX206" s="78"/>
      <c r="KYY206" s="78"/>
      <c r="KYZ206" s="78"/>
      <c r="KZA206" s="78"/>
      <c r="KZB206" s="78"/>
      <c r="KZC206" s="78"/>
      <c r="KZD206" s="78"/>
      <c r="KZE206" s="78"/>
      <c r="KZF206" s="78"/>
      <c r="KZG206" s="78"/>
      <c r="KZH206" s="78"/>
      <c r="KZI206" s="78"/>
      <c r="KZJ206" s="78"/>
      <c r="KZK206" s="78"/>
      <c r="KZL206" s="78"/>
      <c r="KZM206" s="78"/>
      <c r="KZN206" s="78"/>
      <c r="KZO206" s="78"/>
      <c r="KZP206" s="78"/>
      <c r="KZQ206" s="78"/>
      <c r="KZR206" s="78"/>
      <c r="KZS206" s="78"/>
      <c r="KZT206" s="78"/>
      <c r="KZU206" s="78"/>
      <c r="KZV206" s="78"/>
      <c r="KZW206" s="78"/>
      <c r="KZX206" s="78"/>
      <c r="KZY206" s="78"/>
      <c r="KZZ206" s="78"/>
      <c r="LAA206" s="78"/>
      <c r="LAB206" s="78"/>
      <c r="LAC206" s="78"/>
      <c r="LAD206" s="78"/>
      <c r="LAE206" s="78"/>
      <c r="LAF206" s="78"/>
      <c r="LAG206" s="78"/>
      <c r="LAH206" s="78"/>
      <c r="LAI206" s="78"/>
      <c r="LAJ206" s="78"/>
      <c r="LAK206" s="78"/>
      <c r="LAL206" s="78"/>
      <c r="LAM206" s="78"/>
      <c r="LAN206" s="78"/>
      <c r="LAO206" s="78"/>
      <c r="LAP206" s="78"/>
      <c r="LAQ206" s="78"/>
      <c r="LAR206" s="78"/>
      <c r="LAS206" s="78"/>
      <c r="LAT206" s="78"/>
      <c r="LAU206" s="78"/>
      <c r="LAV206" s="78"/>
      <c r="LAW206" s="78"/>
      <c r="LAX206" s="78"/>
      <c r="LAY206" s="78"/>
      <c r="LAZ206" s="78"/>
      <c r="LBA206" s="78"/>
      <c r="LBB206" s="78"/>
      <c r="LBC206" s="78"/>
      <c r="LBD206" s="78"/>
      <c r="LBE206" s="78"/>
      <c r="LBF206" s="78"/>
      <c r="LBG206" s="78"/>
      <c r="LBH206" s="78"/>
      <c r="LBI206" s="78"/>
      <c r="LBJ206" s="78"/>
      <c r="LBK206" s="78"/>
      <c r="LBL206" s="78"/>
      <c r="LBM206" s="78"/>
      <c r="LBN206" s="78"/>
      <c r="LBO206" s="78"/>
      <c r="LBP206" s="78"/>
      <c r="LBQ206" s="78"/>
      <c r="LBR206" s="78"/>
      <c r="LBS206" s="78"/>
      <c r="LBT206" s="78"/>
      <c r="LBU206" s="78"/>
      <c r="LBV206" s="78"/>
      <c r="LBW206" s="78"/>
      <c r="LBX206" s="78"/>
      <c r="LBY206" s="78"/>
      <c r="LBZ206" s="78"/>
      <c r="LCA206" s="78"/>
      <c r="LCB206" s="78"/>
      <c r="LCC206" s="78"/>
      <c r="LCD206" s="78"/>
      <c r="LCE206" s="78"/>
      <c r="LCF206" s="78"/>
      <c r="LCG206" s="78"/>
      <c r="LCH206" s="78"/>
      <c r="LCI206" s="78"/>
      <c r="LCJ206" s="78"/>
      <c r="LCK206" s="78"/>
      <c r="LCL206" s="78"/>
      <c r="LCM206" s="78"/>
      <c r="LCN206" s="78"/>
      <c r="LCO206" s="78"/>
      <c r="LCP206" s="78"/>
      <c r="LCQ206" s="78"/>
      <c r="LCR206" s="78"/>
      <c r="LCS206" s="78"/>
      <c r="LCT206" s="78"/>
      <c r="LCU206" s="78"/>
      <c r="LCV206" s="78"/>
      <c r="LCW206" s="78"/>
      <c r="LCX206" s="78"/>
      <c r="LCY206" s="78"/>
      <c r="LCZ206" s="78"/>
      <c r="LDA206" s="78"/>
      <c r="LDB206" s="78"/>
      <c r="LDC206" s="78"/>
      <c r="LDD206" s="78"/>
      <c r="LDE206" s="78"/>
      <c r="LDF206" s="78"/>
      <c r="LDG206" s="78"/>
      <c r="LDH206" s="78"/>
      <c r="LDI206" s="78"/>
      <c r="LDJ206" s="78"/>
      <c r="LDK206" s="78"/>
      <c r="LDL206" s="78"/>
      <c r="LDM206" s="78"/>
      <c r="LDN206" s="78"/>
      <c r="LDO206" s="78"/>
      <c r="LDP206" s="78"/>
      <c r="LDQ206" s="78"/>
      <c r="LDR206" s="78"/>
      <c r="LDS206" s="78"/>
      <c r="LDT206" s="78"/>
      <c r="LDU206" s="78"/>
      <c r="LDV206" s="78"/>
      <c r="LDW206" s="78"/>
      <c r="LDX206" s="78"/>
      <c r="LDY206" s="78"/>
      <c r="LDZ206" s="78"/>
      <c r="LEA206" s="78"/>
      <c r="LEB206" s="78"/>
      <c r="LEC206" s="78"/>
      <c r="LED206" s="78"/>
      <c r="LEE206" s="78"/>
      <c r="LEF206" s="78"/>
      <c r="LEG206" s="78"/>
      <c r="LEH206" s="78"/>
      <c r="LEI206" s="78"/>
      <c r="LEJ206" s="78"/>
      <c r="LEK206" s="78"/>
      <c r="LEL206" s="78"/>
      <c r="LEM206" s="78"/>
      <c r="LEN206" s="78"/>
      <c r="LEO206" s="78"/>
      <c r="LEP206" s="78"/>
      <c r="LEQ206" s="78"/>
      <c r="LER206" s="78"/>
      <c r="LES206" s="78"/>
      <c r="LET206" s="78"/>
      <c r="LEU206" s="78"/>
      <c r="LEV206" s="78"/>
      <c r="LEW206" s="78"/>
      <c r="LEX206" s="78"/>
      <c r="LEY206" s="78"/>
      <c r="LEZ206" s="78"/>
      <c r="LFA206" s="78"/>
      <c r="LFB206" s="78"/>
      <c r="LFC206" s="78"/>
      <c r="LFD206" s="78"/>
      <c r="LFE206" s="78"/>
      <c r="LFF206" s="78"/>
      <c r="LFG206" s="78"/>
      <c r="LFH206" s="78"/>
      <c r="LFI206" s="78"/>
      <c r="LFJ206" s="78"/>
      <c r="LFK206" s="78"/>
      <c r="LFL206" s="78"/>
      <c r="LFM206" s="78"/>
      <c r="LFN206" s="78"/>
      <c r="LFO206" s="78"/>
      <c r="LFP206" s="78"/>
      <c r="LFQ206" s="78"/>
      <c r="LFR206" s="78"/>
      <c r="LFS206" s="78"/>
      <c r="LFT206" s="78"/>
      <c r="LFU206" s="78"/>
      <c r="LFV206" s="78"/>
      <c r="LFW206" s="78"/>
      <c r="LFX206" s="78"/>
      <c r="LFY206" s="78"/>
      <c r="LFZ206" s="78"/>
      <c r="LGA206" s="78"/>
      <c r="LGB206" s="78"/>
      <c r="LGC206" s="78"/>
      <c r="LGD206" s="78"/>
      <c r="LGE206" s="78"/>
      <c r="LGF206" s="78"/>
      <c r="LGG206" s="78"/>
      <c r="LGH206" s="78"/>
      <c r="LGI206" s="78"/>
      <c r="LGJ206" s="78"/>
      <c r="LGK206" s="78"/>
      <c r="LGL206" s="78"/>
      <c r="LGM206" s="78"/>
      <c r="LGN206" s="78"/>
      <c r="LGO206" s="78"/>
      <c r="LGP206" s="78"/>
      <c r="LGQ206" s="78"/>
      <c r="LGR206" s="78"/>
      <c r="LGS206" s="78"/>
      <c r="LGT206" s="78"/>
      <c r="LGU206" s="78"/>
      <c r="LGV206" s="78"/>
      <c r="LGW206" s="78"/>
      <c r="LGX206" s="78"/>
      <c r="LGY206" s="78"/>
      <c r="LGZ206" s="78"/>
      <c r="LHA206" s="78"/>
      <c r="LHB206" s="78"/>
      <c r="LHC206" s="78"/>
      <c r="LHD206" s="78"/>
      <c r="LHE206" s="78"/>
      <c r="LHF206" s="78"/>
      <c r="LHG206" s="78"/>
      <c r="LHH206" s="78"/>
      <c r="LHI206" s="78"/>
      <c r="LHJ206" s="78"/>
      <c r="LHK206" s="78"/>
      <c r="LHL206" s="78"/>
      <c r="LHM206" s="78"/>
      <c r="LHN206" s="78"/>
      <c r="LHO206" s="78"/>
      <c r="LHP206" s="78"/>
      <c r="LHQ206" s="78"/>
      <c r="LHR206" s="78"/>
      <c r="LHS206" s="78"/>
      <c r="LHT206" s="78"/>
      <c r="LHU206" s="78"/>
      <c r="LHV206" s="78"/>
      <c r="LHW206" s="78"/>
      <c r="LHX206" s="78"/>
      <c r="LHY206" s="78"/>
      <c r="LHZ206" s="78"/>
      <c r="LIA206" s="78"/>
      <c r="LIB206" s="78"/>
      <c r="LIC206" s="78"/>
      <c r="LID206" s="78"/>
      <c r="LIE206" s="78"/>
      <c r="LIF206" s="78"/>
      <c r="LIG206" s="78"/>
      <c r="LIH206" s="78"/>
      <c r="LII206" s="78"/>
      <c r="LIJ206" s="78"/>
      <c r="LIK206" s="78"/>
      <c r="LIL206" s="78"/>
      <c r="LIM206" s="78"/>
      <c r="LIN206" s="78"/>
      <c r="LIO206" s="78"/>
      <c r="LIP206" s="78"/>
      <c r="LIQ206" s="78"/>
      <c r="LIR206" s="78"/>
      <c r="LIS206" s="78"/>
      <c r="LIT206" s="78"/>
      <c r="LIU206" s="78"/>
      <c r="LIV206" s="78"/>
      <c r="LIW206" s="78"/>
      <c r="LIX206" s="78"/>
      <c r="LIY206" s="78"/>
      <c r="LIZ206" s="78"/>
      <c r="LJA206" s="78"/>
      <c r="LJB206" s="78"/>
      <c r="LJC206" s="78"/>
      <c r="LJD206" s="78"/>
      <c r="LJE206" s="78"/>
      <c r="LJF206" s="78"/>
      <c r="LJG206" s="78"/>
      <c r="LJH206" s="78"/>
      <c r="LJI206" s="78"/>
      <c r="LJJ206" s="78"/>
      <c r="LJK206" s="78"/>
      <c r="LJL206" s="78"/>
      <c r="LJM206" s="78"/>
      <c r="LJN206" s="78"/>
      <c r="LJO206" s="78"/>
      <c r="LJP206" s="78"/>
      <c r="LJQ206" s="78"/>
      <c r="LJR206" s="78"/>
      <c r="LJS206" s="78"/>
      <c r="LJT206" s="78"/>
      <c r="LJU206" s="78"/>
      <c r="LJV206" s="78"/>
      <c r="LJW206" s="78"/>
      <c r="LJX206" s="78"/>
      <c r="LJY206" s="78"/>
      <c r="LJZ206" s="78"/>
      <c r="LKA206" s="78"/>
      <c r="LKB206" s="78"/>
      <c r="LKC206" s="78"/>
      <c r="LKD206" s="78"/>
      <c r="LKE206" s="78"/>
      <c r="LKF206" s="78"/>
      <c r="LKG206" s="78"/>
      <c r="LKH206" s="78"/>
      <c r="LKI206" s="78"/>
      <c r="LKJ206" s="78"/>
      <c r="LKK206" s="78"/>
      <c r="LKL206" s="78"/>
      <c r="LKM206" s="78"/>
      <c r="LKN206" s="78"/>
      <c r="LKO206" s="78"/>
      <c r="LKP206" s="78"/>
      <c r="LKQ206" s="78"/>
      <c r="LKR206" s="78"/>
      <c r="LKS206" s="78"/>
      <c r="LKT206" s="78"/>
      <c r="LKU206" s="78"/>
      <c r="LKV206" s="78"/>
      <c r="LKW206" s="78"/>
      <c r="LKX206" s="78"/>
      <c r="LKY206" s="78"/>
      <c r="LKZ206" s="78"/>
      <c r="LLA206" s="78"/>
      <c r="LLB206" s="78"/>
      <c r="LLC206" s="78"/>
      <c r="LLD206" s="78"/>
      <c r="LLE206" s="78"/>
      <c r="LLF206" s="78"/>
      <c r="LLG206" s="78"/>
      <c r="LLH206" s="78"/>
      <c r="LLI206" s="78"/>
      <c r="LLJ206" s="78"/>
      <c r="LLK206" s="78"/>
      <c r="LLL206" s="78"/>
      <c r="LLM206" s="78"/>
      <c r="LLN206" s="78"/>
      <c r="LLO206" s="78"/>
      <c r="LLP206" s="78"/>
      <c r="LLQ206" s="78"/>
      <c r="LLR206" s="78"/>
      <c r="LLS206" s="78"/>
      <c r="LLT206" s="78"/>
      <c r="LLU206" s="78"/>
      <c r="LLV206" s="78"/>
      <c r="LLW206" s="78"/>
      <c r="LLX206" s="78"/>
      <c r="LLY206" s="78"/>
      <c r="LLZ206" s="78"/>
      <c r="LMA206" s="78"/>
      <c r="LMB206" s="78"/>
      <c r="LMC206" s="78"/>
      <c r="LMD206" s="78"/>
      <c r="LME206" s="78"/>
      <c r="LMF206" s="78"/>
      <c r="LMG206" s="78"/>
      <c r="LMH206" s="78"/>
      <c r="LMI206" s="78"/>
      <c r="LMJ206" s="78"/>
      <c r="LMK206" s="78"/>
      <c r="LML206" s="78"/>
      <c r="LMM206" s="78"/>
      <c r="LMN206" s="78"/>
      <c r="LMO206" s="78"/>
      <c r="LMP206" s="78"/>
      <c r="LMQ206" s="78"/>
      <c r="LMR206" s="78"/>
      <c r="LMS206" s="78"/>
      <c r="LMT206" s="78"/>
      <c r="LMU206" s="78"/>
      <c r="LMV206" s="78"/>
      <c r="LMW206" s="78"/>
      <c r="LMX206" s="78"/>
      <c r="LMY206" s="78"/>
      <c r="LMZ206" s="78"/>
      <c r="LNA206" s="78"/>
      <c r="LNB206" s="78"/>
      <c r="LNC206" s="78"/>
      <c r="LND206" s="78"/>
      <c r="LNE206" s="78"/>
      <c r="LNF206" s="78"/>
      <c r="LNG206" s="78"/>
      <c r="LNH206" s="78"/>
      <c r="LNI206" s="78"/>
      <c r="LNJ206" s="78"/>
      <c r="LNK206" s="78"/>
      <c r="LNL206" s="78"/>
      <c r="LNM206" s="78"/>
      <c r="LNN206" s="78"/>
      <c r="LNO206" s="78"/>
      <c r="LNP206" s="78"/>
      <c r="LNQ206" s="78"/>
      <c r="LNR206" s="78"/>
      <c r="LNS206" s="78"/>
      <c r="LNT206" s="78"/>
      <c r="LNU206" s="78"/>
      <c r="LNV206" s="78"/>
      <c r="LNW206" s="78"/>
      <c r="LNX206" s="78"/>
      <c r="LNY206" s="78"/>
      <c r="LNZ206" s="78"/>
      <c r="LOA206" s="78"/>
      <c r="LOB206" s="78"/>
      <c r="LOC206" s="78"/>
      <c r="LOD206" s="78"/>
      <c r="LOE206" s="78"/>
      <c r="LOF206" s="78"/>
      <c r="LOG206" s="78"/>
      <c r="LOH206" s="78"/>
      <c r="LOI206" s="78"/>
      <c r="LOJ206" s="78"/>
      <c r="LOK206" s="78"/>
      <c r="LOL206" s="78"/>
      <c r="LOM206" s="78"/>
      <c r="LON206" s="78"/>
      <c r="LOO206" s="78"/>
      <c r="LOP206" s="78"/>
      <c r="LOQ206" s="78"/>
      <c r="LOR206" s="78"/>
      <c r="LOS206" s="78"/>
      <c r="LOT206" s="78"/>
      <c r="LOU206" s="78"/>
      <c r="LOV206" s="78"/>
      <c r="LOW206" s="78"/>
      <c r="LOX206" s="78"/>
      <c r="LOY206" s="78"/>
      <c r="LOZ206" s="78"/>
      <c r="LPA206" s="78"/>
      <c r="LPB206" s="78"/>
      <c r="LPC206" s="78"/>
      <c r="LPD206" s="78"/>
      <c r="LPE206" s="78"/>
      <c r="LPF206" s="78"/>
      <c r="LPG206" s="78"/>
      <c r="LPH206" s="78"/>
      <c r="LPI206" s="78"/>
      <c r="LPJ206" s="78"/>
      <c r="LPK206" s="78"/>
      <c r="LPL206" s="78"/>
      <c r="LPM206" s="78"/>
      <c r="LPN206" s="78"/>
      <c r="LPO206" s="78"/>
      <c r="LPP206" s="78"/>
      <c r="LPQ206" s="78"/>
      <c r="LPR206" s="78"/>
      <c r="LPS206" s="78"/>
      <c r="LPT206" s="78"/>
      <c r="LPU206" s="78"/>
      <c r="LPV206" s="78"/>
      <c r="LPW206" s="78"/>
      <c r="LPX206" s="78"/>
      <c r="LPY206" s="78"/>
      <c r="LPZ206" s="78"/>
      <c r="LQA206" s="78"/>
      <c r="LQB206" s="78"/>
      <c r="LQC206" s="78"/>
      <c r="LQD206" s="78"/>
      <c r="LQE206" s="78"/>
      <c r="LQF206" s="78"/>
      <c r="LQG206" s="78"/>
      <c r="LQH206" s="78"/>
      <c r="LQI206" s="78"/>
      <c r="LQJ206" s="78"/>
      <c r="LQK206" s="78"/>
      <c r="LQL206" s="78"/>
      <c r="LQM206" s="78"/>
      <c r="LQN206" s="78"/>
      <c r="LQO206" s="78"/>
      <c r="LQP206" s="78"/>
      <c r="LQQ206" s="78"/>
      <c r="LQR206" s="78"/>
      <c r="LQS206" s="78"/>
      <c r="LQT206" s="78"/>
      <c r="LQU206" s="78"/>
      <c r="LQV206" s="78"/>
      <c r="LQW206" s="78"/>
      <c r="LQX206" s="78"/>
      <c r="LQY206" s="78"/>
      <c r="LQZ206" s="78"/>
      <c r="LRA206" s="78"/>
      <c r="LRB206" s="78"/>
      <c r="LRC206" s="78"/>
      <c r="LRD206" s="78"/>
      <c r="LRE206" s="78"/>
      <c r="LRF206" s="78"/>
      <c r="LRG206" s="78"/>
      <c r="LRH206" s="78"/>
      <c r="LRI206" s="78"/>
      <c r="LRJ206" s="78"/>
      <c r="LRK206" s="78"/>
      <c r="LRL206" s="78"/>
      <c r="LRM206" s="78"/>
      <c r="LRN206" s="78"/>
      <c r="LRO206" s="78"/>
      <c r="LRP206" s="78"/>
      <c r="LRQ206" s="78"/>
      <c r="LRR206" s="78"/>
      <c r="LRS206" s="78"/>
      <c r="LRT206" s="78"/>
      <c r="LRU206" s="78"/>
      <c r="LRV206" s="78"/>
      <c r="LRW206" s="78"/>
      <c r="LRX206" s="78"/>
      <c r="LRY206" s="78"/>
      <c r="LRZ206" s="78"/>
      <c r="LSA206" s="78"/>
      <c r="LSB206" s="78"/>
      <c r="LSC206" s="78"/>
      <c r="LSD206" s="78"/>
      <c r="LSE206" s="78"/>
      <c r="LSF206" s="78"/>
      <c r="LSG206" s="78"/>
      <c r="LSH206" s="78"/>
      <c r="LSI206" s="78"/>
      <c r="LSJ206" s="78"/>
      <c r="LSK206" s="78"/>
      <c r="LSL206" s="78"/>
      <c r="LSM206" s="78"/>
      <c r="LSN206" s="78"/>
      <c r="LSO206" s="78"/>
      <c r="LSP206" s="78"/>
      <c r="LSQ206" s="78"/>
      <c r="LSR206" s="78"/>
      <c r="LSS206" s="78"/>
      <c r="LST206" s="78"/>
      <c r="LSU206" s="78"/>
      <c r="LSV206" s="78"/>
      <c r="LSW206" s="78"/>
      <c r="LSX206" s="78"/>
      <c r="LSY206" s="78"/>
      <c r="LSZ206" s="78"/>
      <c r="LTA206" s="78"/>
      <c r="LTB206" s="78"/>
      <c r="LTC206" s="78"/>
      <c r="LTD206" s="78"/>
      <c r="LTE206" s="78"/>
      <c r="LTF206" s="78"/>
      <c r="LTG206" s="78"/>
      <c r="LTH206" s="78"/>
      <c r="LTI206" s="78"/>
      <c r="LTJ206" s="78"/>
      <c r="LTK206" s="78"/>
      <c r="LTL206" s="78"/>
      <c r="LTM206" s="78"/>
      <c r="LTN206" s="78"/>
      <c r="LTO206" s="78"/>
      <c r="LTP206" s="78"/>
      <c r="LTQ206" s="78"/>
      <c r="LTR206" s="78"/>
      <c r="LTS206" s="78"/>
      <c r="LTT206" s="78"/>
      <c r="LTU206" s="78"/>
      <c r="LTV206" s="78"/>
      <c r="LTW206" s="78"/>
      <c r="LTX206" s="78"/>
      <c r="LTY206" s="78"/>
      <c r="LTZ206" s="78"/>
      <c r="LUA206" s="78"/>
      <c r="LUB206" s="78"/>
      <c r="LUC206" s="78"/>
      <c r="LUD206" s="78"/>
      <c r="LUE206" s="78"/>
      <c r="LUF206" s="78"/>
      <c r="LUG206" s="78"/>
      <c r="LUH206" s="78"/>
      <c r="LUI206" s="78"/>
      <c r="LUJ206" s="78"/>
      <c r="LUK206" s="78"/>
      <c r="LUL206" s="78"/>
      <c r="LUM206" s="78"/>
      <c r="LUN206" s="78"/>
      <c r="LUO206" s="78"/>
      <c r="LUP206" s="78"/>
      <c r="LUQ206" s="78"/>
      <c r="LUR206" s="78"/>
      <c r="LUS206" s="78"/>
      <c r="LUT206" s="78"/>
      <c r="LUU206" s="78"/>
      <c r="LUV206" s="78"/>
      <c r="LUW206" s="78"/>
      <c r="LUX206" s="78"/>
      <c r="LUY206" s="78"/>
      <c r="LUZ206" s="78"/>
      <c r="LVA206" s="78"/>
      <c r="LVB206" s="78"/>
      <c r="LVC206" s="78"/>
      <c r="LVD206" s="78"/>
      <c r="LVE206" s="78"/>
      <c r="LVF206" s="78"/>
      <c r="LVG206" s="78"/>
      <c r="LVH206" s="78"/>
      <c r="LVI206" s="78"/>
      <c r="LVJ206" s="78"/>
      <c r="LVK206" s="78"/>
      <c r="LVL206" s="78"/>
      <c r="LVM206" s="78"/>
      <c r="LVN206" s="78"/>
      <c r="LVO206" s="78"/>
      <c r="LVP206" s="78"/>
      <c r="LVQ206" s="78"/>
      <c r="LVR206" s="78"/>
      <c r="LVS206" s="78"/>
      <c r="LVT206" s="78"/>
      <c r="LVU206" s="78"/>
      <c r="LVV206" s="78"/>
      <c r="LVW206" s="78"/>
      <c r="LVX206" s="78"/>
      <c r="LVY206" s="78"/>
      <c r="LVZ206" s="78"/>
      <c r="LWA206" s="78"/>
      <c r="LWB206" s="78"/>
      <c r="LWC206" s="78"/>
      <c r="LWD206" s="78"/>
      <c r="LWE206" s="78"/>
      <c r="LWF206" s="78"/>
      <c r="LWG206" s="78"/>
      <c r="LWH206" s="78"/>
      <c r="LWI206" s="78"/>
      <c r="LWJ206" s="78"/>
      <c r="LWK206" s="78"/>
      <c r="LWL206" s="78"/>
      <c r="LWM206" s="78"/>
      <c r="LWN206" s="78"/>
      <c r="LWO206" s="78"/>
      <c r="LWP206" s="78"/>
      <c r="LWQ206" s="78"/>
      <c r="LWR206" s="78"/>
      <c r="LWS206" s="78"/>
      <c r="LWT206" s="78"/>
      <c r="LWU206" s="78"/>
      <c r="LWV206" s="78"/>
      <c r="LWW206" s="78"/>
      <c r="LWX206" s="78"/>
      <c r="LWY206" s="78"/>
      <c r="LWZ206" s="78"/>
      <c r="LXA206" s="78"/>
      <c r="LXB206" s="78"/>
      <c r="LXC206" s="78"/>
      <c r="LXD206" s="78"/>
      <c r="LXE206" s="78"/>
      <c r="LXF206" s="78"/>
      <c r="LXG206" s="78"/>
      <c r="LXH206" s="78"/>
      <c r="LXI206" s="78"/>
      <c r="LXJ206" s="78"/>
      <c r="LXK206" s="78"/>
      <c r="LXL206" s="78"/>
      <c r="LXM206" s="78"/>
      <c r="LXN206" s="78"/>
      <c r="LXO206" s="78"/>
      <c r="LXP206" s="78"/>
      <c r="LXQ206" s="78"/>
      <c r="LXR206" s="78"/>
      <c r="LXS206" s="78"/>
      <c r="LXT206" s="78"/>
      <c r="LXU206" s="78"/>
      <c r="LXV206" s="78"/>
      <c r="LXW206" s="78"/>
      <c r="LXX206" s="78"/>
      <c r="LXY206" s="78"/>
      <c r="LXZ206" s="78"/>
      <c r="LYA206" s="78"/>
      <c r="LYB206" s="78"/>
      <c r="LYC206" s="78"/>
      <c r="LYD206" s="78"/>
      <c r="LYE206" s="78"/>
      <c r="LYF206" s="78"/>
      <c r="LYG206" s="78"/>
      <c r="LYH206" s="78"/>
      <c r="LYI206" s="78"/>
      <c r="LYJ206" s="78"/>
      <c r="LYK206" s="78"/>
      <c r="LYL206" s="78"/>
      <c r="LYM206" s="78"/>
      <c r="LYN206" s="78"/>
      <c r="LYO206" s="78"/>
      <c r="LYP206" s="78"/>
      <c r="LYQ206" s="78"/>
      <c r="LYR206" s="78"/>
      <c r="LYS206" s="78"/>
      <c r="LYT206" s="78"/>
      <c r="LYU206" s="78"/>
      <c r="LYV206" s="78"/>
      <c r="LYW206" s="78"/>
      <c r="LYX206" s="78"/>
      <c r="LYY206" s="78"/>
      <c r="LYZ206" s="78"/>
      <c r="LZA206" s="78"/>
      <c r="LZB206" s="78"/>
      <c r="LZC206" s="78"/>
      <c r="LZD206" s="78"/>
      <c r="LZE206" s="78"/>
      <c r="LZF206" s="78"/>
      <c r="LZG206" s="78"/>
      <c r="LZH206" s="78"/>
      <c r="LZI206" s="78"/>
      <c r="LZJ206" s="78"/>
      <c r="LZK206" s="78"/>
      <c r="LZL206" s="78"/>
      <c r="LZM206" s="78"/>
      <c r="LZN206" s="78"/>
      <c r="LZO206" s="78"/>
      <c r="LZP206" s="78"/>
      <c r="LZQ206" s="78"/>
      <c r="LZR206" s="78"/>
      <c r="LZS206" s="78"/>
      <c r="LZT206" s="78"/>
      <c r="LZU206" s="78"/>
      <c r="LZV206" s="78"/>
      <c r="LZW206" s="78"/>
      <c r="LZX206" s="78"/>
      <c r="LZY206" s="78"/>
      <c r="LZZ206" s="78"/>
      <c r="MAA206" s="78"/>
      <c r="MAB206" s="78"/>
      <c r="MAC206" s="78"/>
      <c r="MAD206" s="78"/>
      <c r="MAE206" s="78"/>
      <c r="MAF206" s="78"/>
      <c r="MAG206" s="78"/>
      <c r="MAH206" s="78"/>
      <c r="MAI206" s="78"/>
      <c r="MAJ206" s="78"/>
      <c r="MAK206" s="78"/>
      <c r="MAL206" s="78"/>
      <c r="MAM206" s="78"/>
      <c r="MAN206" s="78"/>
      <c r="MAO206" s="78"/>
      <c r="MAP206" s="78"/>
      <c r="MAQ206" s="78"/>
      <c r="MAR206" s="78"/>
      <c r="MAS206" s="78"/>
      <c r="MAT206" s="78"/>
      <c r="MAU206" s="78"/>
      <c r="MAV206" s="78"/>
      <c r="MAW206" s="78"/>
      <c r="MAX206" s="78"/>
      <c r="MAY206" s="78"/>
      <c r="MAZ206" s="78"/>
      <c r="MBA206" s="78"/>
      <c r="MBB206" s="78"/>
      <c r="MBC206" s="78"/>
      <c r="MBD206" s="78"/>
      <c r="MBE206" s="78"/>
      <c r="MBF206" s="78"/>
      <c r="MBG206" s="78"/>
      <c r="MBH206" s="78"/>
      <c r="MBI206" s="78"/>
      <c r="MBJ206" s="78"/>
      <c r="MBK206" s="78"/>
      <c r="MBL206" s="78"/>
      <c r="MBM206" s="78"/>
      <c r="MBN206" s="78"/>
      <c r="MBO206" s="78"/>
      <c r="MBP206" s="78"/>
      <c r="MBQ206" s="78"/>
      <c r="MBR206" s="78"/>
      <c r="MBS206" s="78"/>
      <c r="MBT206" s="78"/>
      <c r="MBU206" s="78"/>
      <c r="MBV206" s="78"/>
      <c r="MBW206" s="78"/>
      <c r="MBX206" s="78"/>
      <c r="MBY206" s="78"/>
      <c r="MBZ206" s="78"/>
      <c r="MCA206" s="78"/>
      <c r="MCB206" s="78"/>
      <c r="MCC206" s="78"/>
      <c r="MCD206" s="78"/>
      <c r="MCE206" s="78"/>
      <c r="MCF206" s="78"/>
      <c r="MCG206" s="78"/>
      <c r="MCH206" s="78"/>
      <c r="MCI206" s="78"/>
      <c r="MCJ206" s="78"/>
      <c r="MCK206" s="78"/>
      <c r="MCL206" s="78"/>
      <c r="MCM206" s="78"/>
      <c r="MCN206" s="78"/>
      <c r="MCO206" s="78"/>
      <c r="MCP206" s="78"/>
      <c r="MCQ206" s="78"/>
      <c r="MCR206" s="78"/>
      <c r="MCS206" s="78"/>
      <c r="MCT206" s="78"/>
      <c r="MCU206" s="78"/>
      <c r="MCV206" s="78"/>
      <c r="MCW206" s="78"/>
      <c r="MCX206" s="78"/>
      <c r="MCY206" s="78"/>
      <c r="MCZ206" s="78"/>
      <c r="MDA206" s="78"/>
      <c r="MDB206" s="78"/>
      <c r="MDC206" s="78"/>
      <c r="MDD206" s="78"/>
      <c r="MDE206" s="78"/>
      <c r="MDF206" s="78"/>
      <c r="MDG206" s="78"/>
      <c r="MDH206" s="78"/>
      <c r="MDI206" s="78"/>
      <c r="MDJ206" s="78"/>
      <c r="MDK206" s="78"/>
      <c r="MDL206" s="78"/>
      <c r="MDM206" s="78"/>
      <c r="MDN206" s="78"/>
      <c r="MDO206" s="78"/>
      <c r="MDP206" s="78"/>
      <c r="MDQ206" s="78"/>
      <c r="MDR206" s="78"/>
      <c r="MDS206" s="78"/>
      <c r="MDT206" s="78"/>
      <c r="MDU206" s="78"/>
      <c r="MDV206" s="78"/>
      <c r="MDW206" s="78"/>
      <c r="MDX206" s="78"/>
      <c r="MDY206" s="78"/>
      <c r="MDZ206" s="78"/>
      <c r="MEA206" s="78"/>
      <c r="MEB206" s="78"/>
      <c r="MEC206" s="78"/>
      <c r="MED206" s="78"/>
      <c r="MEE206" s="78"/>
      <c r="MEF206" s="78"/>
      <c r="MEG206" s="78"/>
      <c r="MEH206" s="78"/>
      <c r="MEI206" s="78"/>
      <c r="MEJ206" s="78"/>
      <c r="MEK206" s="78"/>
      <c r="MEL206" s="78"/>
      <c r="MEM206" s="78"/>
      <c r="MEN206" s="78"/>
      <c r="MEO206" s="78"/>
      <c r="MEP206" s="78"/>
      <c r="MEQ206" s="78"/>
      <c r="MER206" s="78"/>
      <c r="MES206" s="78"/>
      <c r="MET206" s="78"/>
      <c r="MEU206" s="78"/>
      <c r="MEV206" s="78"/>
      <c r="MEW206" s="78"/>
      <c r="MEX206" s="78"/>
      <c r="MEY206" s="78"/>
      <c r="MEZ206" s="78"/>
      <c r="MFA206" s="78"/>
      <c r="MFB206" s="78"/>
      <c r="MFC206" s="78"/>
      <c r="MFD206" s="78"/>
      <c r="MFE206" s="78"/>
      <c r="MFF206" s="78"/>
      <c r="MFG206" s="78"/>
      <c r="MFH206" s="78"/>
      <c r="MFI206" s="78"/>
      <c r="MFJ206" s="78"/>
      <c r="MFK206" s="78"/>
      <c r="MFL206" s="78"/>
      <c r="MFM206" s="78"/>
      <c r="MFN206" s="78"/>
      <c r="MFO206" s="78"/>
      <c r="MFP206" s="78"/>
      <c r="MFQ206" s="78"/>
      <c r="MFR206" s="78"/>
      <c r="MFS206" s="78"/>
      <c r="MFT206" s="78"/>
      <c r="MFU206" s="78"/>
      <c r="MFV206" s="78"/>
      <c r="MFW206" s="78"/>
      <c r="MFX206" s="78"/>
      <c r="MFY206" s="78"/>
      <c r="MFZ206" s="78"/>
      <c r="MGA206" s="78"/>
      <c r="MGB206" s="78"/>
      <c r="MGC206" s="78"/>
      <c r="MGD206" s="78"/>
      <c r="MGE206" s="78"/>
      <c r="MGF206" s="78"/>
      <c r="MGG206" s="78"/>
      <c r="MGH206" s="78"/>
      <c r="MGI206" s="78"/>
      <c r="MGJ206" s="78"/>
      <c r="MGK206" s="78"/>
      <c r="MGL206" s="78"/>
      <c r="MGM206" s="78"/>
      <c r="MGN206" s="78"/>
      <c r="MGO206" s="78"/>
      <c r="MGP206" s="78"/>
      <c r="MGQ206" s="78"/>
      <c r="MGR206" s="78"/>
      <c r="MGS206" s="78"/>
      <c r="MGT206" s="78"/>
      <c r="MGU206" s="78"/>
      <c r="MGV206" s="78"/>
      <c r="MGW206" s="78"/>
      <c r="MGX206" s="78"/>
      <c r="MGY206" s="78"/>
      <c r="MGZ206" s="78"/>
      <c r="MHA206" s="78"/>
      <c r="MHB206" s="78"/>
      <c r="MHC206" s="78"/>
      <c r="MHD206" s="78"/>
      <c r="MHE206" s="78"/>
      <c r="MHF206" s="78"/>
      <c r="MHG206" s="78"/>
      <c r="MHH206" s="78"/>
      <c r="MHI206" s="78"/>
      <c r="MHJ206" s="78"/>
      <c r="MHK206" s="78"/>
      <c r="MHL206" s="78"/>
      <c r="MHM206" s="78"/>
      <c r="MHN206" s="78"/>
      <c r="MHO206" s="78"/>
      <c r="MHP206" s="78"/>
      <c r="MHQ206" s="78"/>
      <c r="MHR206" s="78"/>
      <c r="MHS206" s="78"/>
      <c r="MHT206" s="78"/>
      <c r="MHU206" s="78"/>
      <c r="MHV206" s="78"/>
      <c r="MHW206" s="78"/>
      <c r="MHX206" s="78"/>
      <c r="MHY206" s="78"/>
      <c r="MHZ206" s="78"/>
      <c r="MIA206" s="78"/>
      <c r="MIB206" s="78"/>
      <c r="MIC206" s="78"/>
      <c r="MID206" s="78"/>
      <c r="MIE206" s="78"/>
      <c r="MIF206" s="78"/>
      <c r="MIG206" s="78"/>
      <c r="MIH206" s="78"/>
      <c r="MII206" s="78"/>
      <c r="MIJ206" s="78"/>
      <c r="MIK206" s="78"/>
      <c r="MIL206" s="78"/>
      <c r="MIM206" s="78"/>
      <c r="MIN206" s="78"/>
      <c r="MIO206" s="78"/>
      <c r="MIP206" s="78"/>
      <c r="MIQ206" s="78"/>
      <c r="MIR206" s="78"/>
      <c r="MIS206" s="78"/>
      <c r="MIT206" s="78"/>
      <c r="MIU206" s="78"/>
      <c r="MIV206" s="78"/>
      <c r="MIW206" s="78"/>
      <c r="MIX206" s="78"/>
      <c r="MIY206" s="78"/>
      <c r="MIZ206" s="78"/>
      <c r="MJA206" s="78"/>
      <c r="MJB206" s="78"/>
      <c r="MJC206" s="78"/>
      <c r="MJD206" s="78"/>
      <c r="MJE206" s="78"/>
      <c r="MJF206" s="78"/>
      <c r="MJG206" s="78"/>
      <c r="MJH206" s="78"/>
      <c r="MJI206" s="78"/>
      <c r="MJJ206" s="78"/>
      <c r="MJK206" s="78"/>
      <c r="MJL206" s="78"/>
      <c r="MJM206" s="78"/>
      <c r="MJN206" s="78"/>
      <c r="MJO206" s="78"/>
      <c r="MJP206" s="78"/>
      <c r="MJQ206" s="78"/>
      <c r="MJR206" s="78"/>
      <c r="MJS206" s="78"/>
      <c r="MJT206" s="78"/>
      <c r="MJU206" s="78"/>
      <c r="MJV206" s="78"/>
      <c r="MJW206" s="78"/>
      <c r="MJX206" s="78"/>
      <c r="MJY206" s="78"/>
      <c r="MJZ206" s="78"/>
      <c r="MKA206" s="78"/>
      <c r="MKB206" s="78"/>
      <c r="MKC206" s="78"/>
      <c r="MKD206" s="78"/>
      <c r="MKE206" s="78"/>
      <c r="MKF206" s="78"/>
      <c r="MKG206" s="78"/>
      <c r="MKH206" s="78"/>
      <c r="MKI206" s="78"/>
      <c r="MKJ206" s="78"/>
      <c r="MKK206" s="78"/>
      <c r="MKL206" s="78"/>
      <c r="MKM206" s="78"/>
      <c r="MKN206" s="78"/>
      <c r="MKO206" s="78"/>
      <c r="MKP206" s="78"/>
      <c r="MKQ206" s="78"/>
      <c r="MKR206" s="78"/>
      <c r="MKS206" s="78"/>
      <c r="MKT206" s="78"/>
      <c r="MKU206" s="78"/>
      <c r="MKV206" s="78"/>
      <c r="MKW206" s="78"/>
      <c r="MKX206" s="78"/>
      <c r="MKY206" s="78"/>
      <c r="MKZ206" s="78"/>
      <c r="MLA206" s="78"/>
      <c r="MLB206" s="78"/>
      <c r="MLC206" s="78"/>
      <c r="MLD206" s="78"/>
      <c r="MLE206" s="78"/>
      <c r="MLF206" s="78"/>
      <c r="MLG206" s="78"/>
      <c r="MLH206" s="78"/>
      <c r="MLI206" s="78"/>
      <c r="MLJ206" s="78"/>
      <c r="MLK206" s="78"/>
      <c r="MLL206" s="78"/>
      <c r="MLM206" s="78"/>
      <c r="MLN206" s="78"/>
      <c r="MLO206" s="78"/>
      <c r="MLP206" s="78"/>
      <c r="MLQ206" s="78"/>
      <c r="MLR206" s="78"/>
      <c r="MLS206" s="78"/>
      <c r="MLT206" s="78"/>
      <c r="MLU206" s="78"/>
      <c r="MLV206" s="78"/>
      <c r="MLW206" s="78"/>
      <c r="MLX206" s="78"/>
      <c r="MLY206" s="78"/>
      <c r="MLZ206" s="78"/>
      <c r="MMA206" s="78"/>
      <c r="MMB206" s="78"/>
      <c r="MMC206" s="78"/>
      <c r="MMD206" s="78"/>
      <c r="MME206" s="78"/>
      <c r="MMF206" s="78"/>
      <c r="MMG206" s="78"/>
      <c r="MMH206" s="78"/>
      <c r="MMI206" s="78"/>
      <c r="MMJ206" s="78"/>
      <c r="MMK206" s="78"/>
      <c r="MML206" s="78"/>
      <c r="MMM206" s="78"/>
      <c r="MMN206" s="78"/>
      <c r="MMO206" s="78"/>
      <c r="MMP206" s="78"/>
      <c r="MMQ206" s="78"/>
      <c r="MMR206" s="78"/>
      <c r="MMS206" s="78"/>
      <c r="MMT206" s="78"/>
      <c r="MMU206" s="78"/>
      <c r="MMV206" s="78"/>
      <c r="MMW206" s="78"/>
      <c r="MMX206" s="78"/>
      <c r="MMY206" s="78"/>
      <c r="MMZ206" s="78"/>
      <c r="MNA206" s="78"/>
      <c r="MNB206" s="78"/>
      <c r="MNC206" s="78"/>
      <c r="MND206" s="78"/>
      <c r="MNE206" s="78"/>
      <c r="MNF206" s="78"/>
      <c r="MNG206" s="78"/>
      <c r="MNH206" s="78"/>
      <c r="MNI206" s="78"/>
      <c r="MNJ206" s="78"/>
      <c r="MNK206" s="78"/>
      <c r="MNL206" s="78"/>
      <c r="MNM206" s="78"/>
      <c r="MNN206" s="78"/>
      <c r="MNO206" s="78"/>
      <c r="MNP206" s="78"/>
      <c r="MNQ206" s="78"/>
      <c r="MNR206" s="78"/>
      <c r="MNS206" s="78"/>
      <c r="MNT206" s="78"/>
      <c r="MNU206" s="78"/>
      <c r="MNV206" s="78"/>
      <c r="MNW206" s="78"/>
      <c r="MNX206" s="78"/>
      <c r="MNY206" s="78"/>
      <c r="MNZ206" s="78"/>
      <c r="MOA206" s="78"/>
      <c r="MOB206" s="78"/>
      <c r="MOC206" s="78"/>
      <c r="MOD206" s="78"/>
      <c r="MOE206" s="78"/>
      <c r="MOF206" s="78"/>
      <c r="MOG206" s="78"/>
      <c r="MOH206" s="78"/>
      <c r="MOI206" s="78"/>
      <c r="MOJ206" s="78"/>
      <c r="MOK206" s="78"/>
      <c r="MOL206" s="78"/>
      <c r="MOM206" s="78"/>
      <c r="MON206" s="78"/>
      <c r="MOO206" s="78"/>
      <c r="MOP206" s="78"/>
      <c r="MOQ206" s="78"/>
      <c r="MOR206" s="78"/>
      <c r="MOS206" s="78"/>
      <c r="MOT206" s="78"/>
      <c r="MOU206" s="78"/>
      <c r="MOV206" s="78"/>
      <c r="MOW206" s="78"/>
      <c r="MOX206" s="78"/>
      <c r="MOY206" s="78"/>
      <c r="MOZ206" s="78"/>
      <c r="MPA206" s="78"/>
      <c r="MPB206" s="78"/>
      <c r="MPC206" s="78"/>
      <c r="MPD206" s="78"/>
      <c r="MPE206" s="78"/>
      <c r="MPF206" s="78"/>
      <c r="MPG206" s="78"/>
      <c r="MPH206" s="78"/>
      <c r="MPI206" s="78"/>
      <c r="MPJ206" s="78"/>
      <c r="MPK206" s="78"/>
      <c r="MPL206" s="78"/>
      <c r="MPM206" s="78"/>
      <c r="MPN206" s="78"/>
      <c r="MPO206" s="78"/>
      <c r="MPP206" s="78"/>
      <c r="MPQ206" s="78"/>
      <c r="MPR206" s="78"/>
      <c r="MPS206" s="78"/>
      <c r="MPT206" s="78"/>
      <c r="MPU206" s="78"/>
      <c r="MPV206" s="78"/>
      <c r="MPW206" s="78"/>
      <c r="MPX206" s="78"/>
      <c r="MPY206" s="78"/>
      <c r="MPZ206" s="78"/>
      <c r="MQA206" s="78"/>
      <c r="MQB206" s="78"/>
      <c r="MQC206" s="78"/>
      <c r="MQD206" s="78"/>
      <c r="MQE206" s="78"/>
      <c r="MQF206" s="78"/>
      <c r="MQG206" s="78"/>
      <c r="MQH206" s="78"/>
      <c r="MQI206" s="78"/>
      <c r="MQJ206" s="78"/>
      <c r="MQK206" s="78"/>
      <c r="MQL206" s="78"/>
      <c r="MQM206" s="78"/>
      <c r="MQN206" s="78"/>
      <c r="MQO206" s="78"/>
      <c r="MQP206" s="78"/>
      <c r="MQQ206" s="78"/>
      <c r="MQR206" s="78"/>
      <c r="MQS206" s="78"/>
      <c r="MQT206" s="78"/>
      <c r="MQU206" s="78"/>
      <c r="MQV206" s="78"/>
      <c r="MQW206" s="78"/>
      <c r="MQX206" s="78"/>
      <c r="MQY206" s="78"/>
      <c r="MQZ206" s="78"/>
      <c r="MRA206" s="78"/>
      <c r="MRB206" s="78"/>
      <c r="MRC206" s="78"/>
      <c r="MRD206" s="78"/>
      <c r="MRE206" s="78"/>
      <c r="MRF206" s="78"/>
      <c r="MRG206" s="78"/>
      <c r="MRH206" s="78"/>
      <c r="MRI206" s="78"/>
      <c r="MRJ206" s="78"/>
      <c r="MRK206" s="78"/>
      <c r="MRL206" s="78"/>
      <c r="MRM206" s="78"/>
      <c r="MRN206" s="78"/>
      <c r="MRO206" s="78"/>
      <c r="MRP206" s="78"/>
      <c r="MRQ206" s="78"/>
      <c r="MRR206" s="78"/>
      <c r="MRS206" s="78"/>
      <c r="MRT206" s="78"/>
      <c r="MRU206" s="78"/>
      <c r="MRV206" s="78"/>
      <c r="MRW206" s="78"/>
      <c r="MRX206" s="78"/>
      <c r="MRY206" s="78"/>
      <c r="MRZ206" s="78"/>
      <c r="MSA206" s="78"/>
      <c r="MSB206" s="78"/>
      <c r="MSC206" s="78"/>
      <c r="MSD206" s="78"/>
      <c r="MSE206" s="78"/>
      <c r="MSF206" s="78"/>
      <c r="MSG206" s="78"/>
      <c r="MSH206" s="78"/>
      <c r="MSI206" s="78"/>
      <c r="MSJ206" s="78"/>
      <c r="MSK206" s="78"/>
      <c r="MSL206" s="78"/>
      <c r="MSM206" s="78"/>
      <c r="MSN206" s="78"/>
      <c r="MSO206" s="78"/>
      <c r="MSP206" s="78"/>
      <c r="MSQ206" s="78"/>
      <c r="MSR206" s="78"/>
      <c r="MSS206" s="78"/>
      <c r="MST206" s="78"/>
      <c r="MSU206" s="78"/>
      <c r="MSV206" s="78"/>
      <c r="MSW206" s="78"/>
      <c r="MSX206" s="78"/>
      <c r="MSY206" s="78"/>
      <c r="MSZ206" s="78"/>
      <c r="MTA206" s="78"/>
      <c r="MTB206" s="78"/>
      <c r="MTC206" s="78"/>
      <c r="MTD206" s="78"/>
      <c r="MTE206" s="78"/>
      <c r="MTF206" s="78"/>
      <c r="MTG206" s="78"/>
      <c r="MTH206" s="78"/>
      <c r="MTI206" s="78"/>
      <c r="MTJ206" s="78"/>
      <c r="MTK206" s="78"/>
      <c r="MTL206" s="78"/>
      <c r="MTM206" s="78"/>
      <c r="MTN206" s="78"/>
      <c r="MTO206" s="78"/>
      <c r="MTP206" s="78"/>
      <c r="MTQ206" s="78"/>
      <c r="MTR206" s="78"/>
      <c r="MTS206" s="78"/>
      <c r="MTT206" s="78"/>
      <c r="MTU206" s="78"/>
      <c r="MTV206" s="78"/>
      <c r="MTW206" s="78"/>
      <c r="MTX206" s="78"/>
      <c r="MTY206" s="78"/>
      <c r="MTZ206" s="78"/>
      <c r="MUA206" s="78"/>
      <c r="MUB206" s="78"/>
      <c r="MUC206" s="78"/>
      <c r="MUD206" s="78"/>
      <c r="MUE206" s="78"/>
      <c r="MUF206" s="78"/>
      <c r="MUG206" s="78"/>
      <c r="MUH206" s="78"/>
      <c r="MUI206" s="78"/>
      <c r="MUJ206" s="78"/>
      <c r="MUK206" s="78"/>
      <c r="MUL206" s="78"/>
      <c r="MUM206" s="78"/>
      <c r="MUN206" s="78"/>
      <c r="MUO206" s="78"/>
      <c r="MUP206" s="78"/>
      <c r="MUQ206" s="78"/>
      <c r="MUR206" s="78"/>
      <c r="MUS206" s="78"/>
      <c r="MUT206" s="78"/>
      <c r="MUU206" s="78"/>
      <c r="MUV206" s="78"/>
      <c r="MUW206" s="78"/>
      <c r="MUX206" s="78"/>
      <c r="MUY206" s="78"/>
      <c r="MUZ206" s="78"/>
      <c r="MVA206" s="78"/>
      <c r="MVB206" s="78"/>
      <c r="MVC206" s="78"/>
      <c r="MVD206" s="78"/>
      <c r="MVE206" s="78"/>
      <c r="MVF206" s="78"/>
      <c r="MVG206" s="78"/>
      <c r="MVH206" s="78"/>
      <c r="MVI206" s="78"/>
      <c r="MVJ206" s="78"/>
      <c r="MVK206" s="78"/>
      <c r="MVL206" s="78"/>
      <c r="MVM206" s="78"/>
      <c r="MVN206" s="78"/>
      <c r="MVO206" s="78"/>
      <c r="MVP206" s="78"/>
      <c r="MVQ206" s="78"/>
      <c r="MVR206" s="78"/>
      <c r="MVS206" s="78"/>
      <c r="MVT206" s="78"/>
      <c r="MVU206" s="78"/>
      <c r="MVV206" s="78"/>
      <c r="MVW206" s="78"/>
      <c r="MVX206" s="78"/>
      <c r="MVY206" s="78"/>
      <c r="MVZ206" s="78"/>
      <c r="MWA206" s="78"/>
      <c r="MWB206" s="78"/>
      <c r="MWC206" s="78"/>
      <c r="MWD206" s="78"/>
      <c r="MWE206" s="78"/>
      <c r="MWF206" s="78"/>
      <c r="MWG206" s="78"/>
      <c r="MWH206" s="78"/>
      <c r="MWI206" s="78"/>
      <c r="MWJ206" s="78"/>
      <c r="MWK206" s="78"/>
      <c r="MWL206" s="78"/>
      <c r="MWM206" s="78"/>
      <c r="MWN206" s="78"/>
      <c r="MWO206" s="78"/>
      <c r="MWP206" s="78"/>
      <c r="MWQ206" s="78"/>
      <c r="MWR206" s="78"/>
      <c r="MWS206" s="78"/>
      <c r="MWT206" s="78"/>
      <c r="MWU206" s="78"/>
      <c r="MWV206" s="78"/>
      <c r="MWW206" s="78"/>
      <c r="MWX206" s="78"/>
      <c r="MWY206" s="78"/>
      <c r="MWZ206" s="78"/>
      <c r="MXA206" s="78"/>
      <c r="MXB206" s="78"/>
      <c r="MXC206" s="78"/>
      <c r="MXD206" s="78"/>
      <c r="MXE206" s="78"/>
      <c r="MXF206" s="78"/>
      <c r="MXG206" s="78"/>
      <c r="MXH206" s="78"/>
      <c r="MXI206" s="78"/>
      <c r="MXJ206" s="78"/>
      <c r="MXK206" s="78"/>
      <c r="MXL206" s="78"/>
      <c r="MXM206" s="78"/>
      <c r="MXN206" s="78"/>
      <c r="MXO206" s="78"/>
      <c r="MXP206" s="78"/>
      <c r="MXQ206" s="78"/>
      <c r="MXR206" s="78"/>
      <c r="MXS206" s="78"/>
      <c r="MXT206" s="78"/>
      <c r="MXU206" s="78"/>
      <c r="MXV206" s="78"/>
      <c r="MXW206" s="78"/>
      <c r="MXX206" s="78"/>
      <c r="MXY206" s="78"/>
      <c r="MXZ206" s="78"/>
      <c r="MYA206" s="78"/>
      <c r="MYB206" s="78"/>
      <c r="MYC206" s="78"/>
      <c r="MYD206" s="78"/>
      <c r="MYE206" s="78"/>
      <c r="MYF206" s="78"/>
      <c r="MYG206" s="78"/>
      <c r="MYH206" s="78"/>
      <c r="MYI206" s="78"/>
      <c r="MYJ206" s="78"/>
      <c r="MYK206" s="78"/>
      <c r="MYL206" s="78"/>
      <c r="MYM206" s="78"/>
      <c r="MYN206" s="78"/>
      <c r="MYO206" s="78"/>
      <c r="MYP206" s="78"/>
      <c r="MYQ206" s="78"/>
      <c r="MYR206" s="78"/>
      <c r="MYS206" s="78"/>
      <c r="MYT206" s="78"/>
      <c r="MYU206" s="78"/>
      <c r="MYV206" s="78"/>
      <c r="MYW206" s="78"/>
      <c r="MYX206" s="78"/>
      <c r="MYY206" s="78"/>
      <c r="MYZ206" s="78"/>
      <c r="MZA206" s="78"/>
      <c r="MZB206" s="78"/>
      <c r="MZC206" s="78"/>
      <c r="MZD206" s="78"/>
      <c r="MZE206" s="78"/>
      <c r="MZF206" s="78"/>
      <c r="MZG206" s="78"/>
      <c r="MZH206" s="78"/>
      <c r="MZI206" s="78"/>
      <c r="MZJ206" s="78"/>
      <c r="MZK206" s="78"/>
      <c r="MZL206" s="78"/>
      <c r="MZM206" s="78"/>
      <c r="MZN206" s="78"/>
      <c r="MZO206" s="78"/>
      <c r="MZP206" s="78"/>
      <c r="MZQ206" s="78"/>
      <c r="MZR206" s="78"/>
      <c r="MZS206" s="78"/>
      <c r="MZT206" s="78"/>
      <c r="MZU206" s="78"/>
      <c r="MZV206" s="78"/>
      <c r="MZW206" s="78"/>
      <c r="MZX206" s="78"/>
      <c r="MZY206" s="78"/>
      <c r="MZZ206" s="78"/>
      <c r="NAA206" s="78"/>
      <c r="NAB206" s="78"/>
      <c r="NAC206" s="78"/>
      <c r="NAD206" s="78"/>
      <c r="NAE206" s="78"/>
      <c r="NAF206" s="78"/>
      <c r="NAG206" s="78"/>
      <c r="NAH206" s="78"/>
      <c r="NAI206" s="78"/>
      <c r="NAJ206" s="78"/>
      <c r="NAK206" s="78"/>
      <c r="NAL206" s="78"/>
      <c r="NAM206" s="78"/>
      <c r="NAN206" s="78"/>
      <c r="NAO206" s="78"/>
      <c r="NAP206" s="78"/>
      <c r="NAQ206" s="78"/>
      <c r="NAR206" s="78"/>
      <c r="NAS206" s="78"/>
      <c r="NAT206" s="78"/>
      <c r="NAU206" s="78"/>
      <c r="NAV206" s="78"/>
      <c r="NAW206" s="78"/>
      <c r="NAX206" s="78"/>
      <c r="NAY206" s="78"/>
      <c r="NAZ206" s="78"/>
      <c r="NBA206" s="78"/>
      <c r="NBB206" s="78"/>
      <c r="NBC206" s="78"/>
      <c r="NBD206" s="78"/>
      <c r="NBE206" s="78"/>
      <c r="NBF206" s="78"/>
      <c r="NBG206" s="78"/>
      <c r="NBH206" s="78"/>
      <c r="NBI206" s="78"/>
      <c r="NBJ206" s="78"/>
      <c r="NBK206" s="78"/>
      <c r="NBL206" s="78"/>
      <c r="NBM206" s="78"/>
      <c r="NBN206" s="78"/>
      <c r="NBO206" s="78"/>
      <c r="NBP206" s="78"/>
      <c r="NBQ206" s="78"/>
      <c r="NBR206" s="78"/>
      <c r="NBS206" s="78"/>
      <c r="NBT206" s="78"/>
      <c r="NBU206" s="78"/>
      <c r="NBV206" s="78"/>
      <c r="NBW206" s="78"/>
      <c r="NBX206" s="78"/>
      <c r="NBY206" s="78"/>
      <c r="NBZ206" s="78"/>
      <c r="NCA206" s="78"/>
      <c r="NCB206" s="78"/>
      <c r="NCC206" s="78"/>
      <c r="NCD206" s="78"/>
      <c r="NCE206" s="78"/>
      <c r="NCF206" s="78"/>
      <c r="NCG206" s="78"/>
      <c r="NCH206" s="78"/>
      <c r="NCI206" s="78"/>
      <c r="NCJ206" s="78"/>
      <c r="NCK206" s="78"/>
      <c r="NCL206" s="78"/>
      <c r="NCM206" s="78"/>
      <c r="NCN206" s="78"/>
      <c r="NCO206" s="78"/>
      <c r="NCP206" s="78"/>
      <c r="NCQ206" s="78"/>
      <c r="NCR206" s="78"/>
      <c r="NCS206" s="78"/>
      <c r="NCT206" s="78"/>
      <c r="NCU206" s="78"/>
      <c r="NCV206" s="78"/>
      <c r="NCW206" s="78"/>
      <c r="NCX206" s="78"/>
      <c r="NCY206" s="78"/>
      <c r="NCZ206" s="78"/>
      <c r="NDA206" s="78"/>
      <c r="NDB206" s="78"/>
      <c r="NDC206" s="78"/>
      <c r="NDD206" s="78"/>
      <c r="NDE206" s="78"/>
      <c r="NDF206" s="78"/>
      <c r="NDG206" s="78"/>
      <c r="NDH206" s="78"/>
      <c r="NDI206" s="78"/>
      <c r="NDJ206" s="78"/>
      <c r="NDK206" s="78"/>
      <c r="NDL206" s="78"/>
      <c r="NDM206" s="78"/>
      <c r="NDN206" s="78"/>
      <c r="NDO206" s="78"/>
      <c r="NDP206" s="78"/>
      <c r="NDQ206" s="78"/>
      <c r="NDR206" s="78"/>
      <c r="NDS206" s="78"/>
      <c r="NDT206" s="78"/>
      <c r="NDU206" s="78"/>
      <c r="NDV206" s="78"/>
      <c r="NDW206" s="78"/>
      <c r="NDX206" s="78"/>
      <c r="NDY206" s="78"/>
      <c r="NDZ206" s="78"/>
      <c r="NEA206" s="78"/>
      <c r="NEB206" s="78"/>
      <c r="NEC206" s="78"/>
      <c r="NED206" s="78"/>
      <c r="NEE206" s="78"/>
      <c r="NEF206" s="78"/>
      <c r="NEG206" s="78"/>
      <c r="NEH206" s="78"/>
      <c r="NEI206" s="78"/>
      <c r="NEJ206" s="78"/>
      <c r="NEK206" s="78"/>
      <c r="NEL206" s="78"/>
      <c r="NEM206" s="78"/>
      <c r="NEN206" s="78"/>
      <c r="NEO206" s="78"/>
      <c r="NEP206" s="78"/>
      <c r="NEQ206" s="78"/>
      <c r="NER206" s="78"/>
      <c r="NES206" s="78"/>
      <c r="NET206" s="78"/>
      <c r="NEU206" s="78"/>
      <c r="NEV206" s="78"/>
      <c r="NEW206" s="78"/>
      <c r="NEX206" s="78"/>
      <c r="NEY206" s="78"/>
      <c r="NEZ206" s="78"/>
      <c r="NFA206" s="78"/>
      <c r="NFB206" s="78"/>
      <c r="NFC206" s="78"/>
      <c r="NFD206" s="78"/>
      <c r="NFE206" s="78"/>
      <c r="NFF206" s="78"/>
      <c r="NFG206" s="78"/>
      <c r="NFH206" s="78"/>
      <c r="NFI206" s="78"/>
      <c r="NFJ206" s="78"/>
      <c r="NFK206" s="78"/>
      <c r="NFL206" s="78"/>
      <c r="NFM206" s="78"/>
      <c r="NFN206" s="78"/>
      <c r="NFO206" s="78"/>
      <c r="NFP206" s="78"/>
      <c r="NFQ206" s="78"/>
      <c r="NFR206" s="78"/>
      <c r="NFS206" s="78"/>
      <c r="NFT206" s="78"/>
      <c r="NFU206" s="78"/>
      <c r="NFV206" s="78"/>
      <c r="NFW206" s="78"/>
      <c r="NFX206" s="78"/>
      <c r="NFY206" s="78"/>
      <c r="NFZ206" s="78"/>
      <c r="NGA206" s="78"/>
      <c r="NGB206" s="78"/>
      <c r="NGC206" s="78"/>
      <c r="NGD206" s="78"/>
      <c r="NGE206" s="78"/>
      <c r="NGF206" s="78"/>
      <c r="NGG206" s="78"/>
      <c r="NGH206" s="78"/>
      <c r="NGI206" s="78"/>
      <c r="NGJ206" s="78"/>
      <c r="NGK206" s="78"/>
      <c r="NGL206" s="78"/>
      <c r="NGM206" s="78"/>
      <c r="NGN206" s="78"/>
      <c r="NGO206" s="78"/>
      <c r="NGP206" s="78"/>
      <c r="NGQ206" s="78"/>
      <c r="NGR206" s="78"/>
      <c r="NGS206" s="78"/>
      <c r="NGT206" s="78"/>
      <c r="NGU206" s="78"/>
      <c r="NGV206" s="78"/>
      <c r="NGW206" s="78"/>
      <c r="NGX206" s="78"/>
      <c r="NGY206" s="78"/>
      <c r="NGZ206" s="78"/>
      <c r="NHA206" s="78"/>
      <c r="NHB206" s="78"/>
      <c r="NHC206" s="78"/>
      <c r="NHD206" s="78"/>
      <c r="NHE206" s="78"/>
      <c r="NHF206" s="78"/>
      <c r="NHG206" s="78"/>
      <c r="NHH206" s="78"/>
      <c r="NHI206" s="78"/>
      <c r="NHJ206" s="78"/>
      <c r="NHK206" s="78"/>
      <c r="NHL206" s="78"/>
      <c r="NHM206" s="78"/>
      <c r="NHN206" s="78"/>
      <c r="NHO206" s="78"/>
      <c r="NHP206" s="78"/>
      <c r="NHQ206" s="78"/>
      <c r="NHR206" s="78"/>
      <c r="NHS206" s="78"/>
      <c r="NHT206" s="78"/>
      <c r="NHU206" s="78"/>
      <c r="NHV206" s="78"/>
      <c r="NHW206" s="78"/>
      <c r="NHX206" s="78"/>
      <c r="NHY206" s="78"/>
      <c r="NHZ206" s="78"/>
      <c r="NIA206" s="78"/>
      <c r="NIB206" s="78"/>
      <c r="NIC206" s="78"/>
      <c r="NID206" s="78"/>
      <c r="NIE206" s="78"/>
      <c r="NIF206" s="78"/>
      <c r="NIG206" s="78"/>
      <c r="NIH206" s="78"/>
      <c r="NII206" s="78"/>
      <c r="NIJ206" s="78"/>
      <c r="NIK206" s="78"/>
      <c r="NIL206" s="78"/>
      <c r="NIM206" s="78"/>
      <c r="NIN206" s="78"/>
      <c r="NIO206" s="78"/>
      <c r="NIP206" s="78"/>
      <c r="NIQ206" s="78"/>
      <c r="NIR206" s="78"/>
      <c r="NIS206" s="78"/>
      <c r="NIT206" s="78"/>
      <c r="NIU206" s="78"/>
      <c r="NIV206" s="78"/>
      <c r="NIW206" s="78"/>
      <c r="NIX206" s="78"/>
      <c r="NIY206" s="78"/>
      <c r="NIZ206" s="78"/>
      <c r="NJA206" s="78"/>
      <c r="NJB206" s="78"/>
      <c r="NJC206" s="78"/>
      <c r="NJD206" s="78"/>
      <c r="NJE206" s="78"/>
      <c r="NJF206" s="78"/>
      <c r="NJG206" s="78"/>
      <c r="NJH206" s="78"/>
      <c r="NJI206" s="78"/>
      <c r="NJJ206" s="78"/>
      <c r="NJK206" s="78"/>
      <c r="NJL206" s="78"/>
      <c r="NJM206" s="78"/>
      <c r="NJN206" s="78"/>
      <c r="NJO206" s="78"/>
      <c r="NJP206" s="78"/>
      <c r="NJQ206" s="78"/>
      <c r="NJR206" s="78"/>
      <c r="NJS206" s="78"/>
      <c r="NJT206" s="78"/>
      <c r="NJU206" s="78"/>
      <c r="NJV206" s="78"/>
      <c r="NJW206" s="78"/>
      <c r="NJX206" s="78"/>
      <c r="NJY206" s="78"/>
      <c r="NJZ206" s="78"/>
      <c r="NKA206" s="78"/>
      <c r="NKB206" s="78"/>
      <c r="NKC206" s="78"/>
      <c r="NKD206" s="78"/>
      <c r="NKE206" s="78"/>
      <c r="NKF206" s="78"/>
      <c r="NKG206" s="78"/>
      <c r="NKH206" s="78"/>
      <c r="NKI206" s="78"/>
      <c r="NKJ206" s="78"/>
      <c r="NKK206" s="78"/>
      <c r="NKL206" s="78"/>
      <c r="NKM206" s="78"/>
      <c r="NKN206" s="78"/>
      <c r="NKO206" s="78"/>
      <c r="NKP206" s="78"/>
      <c r="NKQ206" s="78"/>
      <c r="NKR206" s="78"/>
      <c r="NKS206" s="78"/>
      <c r="NKT206" s="78"/>
      <c r="NKU206" s="78"/>
      <c r="NKV206" s="78"/>
      <c r="NKW206" s="78"/>
      <c r="NKX206" s="78"/>
      <c r="NKY206" s="78"/>
      <c r="NKZ206" s="78"/>
      <c r="NLA206" s="78"/>
      <c r="NLB206" s="78"/>
      <c r="NLC206" s="78"/>
      <c r="NLD206" s="78"/>
      <c r="NLE206" s="78"/>
      <c r="NLF206" s="78"/>
      <c r="NLG206" s="78"/>
      <c r="NLH206" s="78"/>
      <c r="NLI206" s="78"/>
      <c r="NLJ206" s="78"/>
      <c r="NLK206" s="78"/>
      <c r="NLL206" s="78"/>
      <c r="NLM206" s="78"/>
      <c r="NLN206" s="78"/>
      <c r="NLO206" s="78"/>
      <c r="NLP206" s="78"/>
      <c r="NLQ206" s="78"/>
      <c r="NLR206" s="78"/>
      <c r="NLS206" s="78"/>
      <c r="NLT206" s="78"/>
      <c r="NLU206" s="78"/>
      <c r="NLV206" s="78"/>
      <c r="NLW206" s="78"/>
      <c r="NLX206" s="78"/>
      <c r="NLY206" s="78"/>
      <c r="NLZ206" s="78"/>
      <c r="NMA206" s="78"/>
      <c r="NMB206" s="78"/>
      <c r="NMC206" s="78"/>
      <c r="NMD206" s="78"/>
      <c r="NME206" s="78"/>
      <c r="NMF206" s="78"/>
      <c r="NMG206" s="78"/>
      <c r="NMH206" s="78"/>
      <c r="NMI206" s="78"/>
      <c r="NMJ206" s="78"/>
      <c r="NMK206" s="78"/>
      <c r="NML206" s="78"/>
      <c r="NMM206" s="78"/>
      <c r="NMN206" s="78"/>
      <c r="NMO206" s="78"/>
      <c r="NMP206" s="78"/>
      <c r="NMQ206" s="78"/>
      <c r="NMR206" s="78"/>
      <c r="NMS206" s="78"/>
      <c r="NMT206" s="78"/>
      <c r="NMU206" s="78"/>
      <c r="NMV206" s="78"/>
      <c r="NMW206" s="78"/>
      <c r="NMX206" s="78"/>
      <c r="NMY206" s="78"/>
      <c r="NMZ206" s="78"/>
      <c r="NNA206" s="78"/>
      <c r="NNB206" s="78"/>
      <c r="NNC206" s="78"/>
      <c r="NND206" s="78"/>
      <c r="NNE206" s="78"/>
      <c r="NNF206" s="78"/>
      <c r="NNG206" s="78"/>
      <c r="NNH206" s="78"/>
      <c r="NNI206" s="78"/>
      <c r="NNJ206" s="78"/>
      <c r="NNK206" s="78"/>
      <c r="NNL206" s="78"/>
      <c r="NNM206" s="78"/>
      <c r="NNN206" s="78"/>
      <c r="NNO206" s="78"/>
      <c r="NNP206" s="78"/>
      <c r="NNQ206" s="78"/>
      <c r="NNR206" s="78"/>
      <c r="NNS206" s="78"/>
      <c r="NNT206" s="78"/>
      <c r="NNU206" s="78"/>
      <c r="NNV206" s="78"/>
      <c r="NNW206" s="78"/>
      <c r="NNX206" s="78"/>
      <c r="NNY206" s="78"/>
      <c r="NNZ206" s="78"/>
      <c r="NOA206" s="78"/>
      <c r="NOB206" s="78"/>
      <c r="NOC206" s="78"/>
      <c r="NOD206" s="78"/>
      <c r="NOE206" s="78"/>
      <c r="NOF206" s="78"/>
      <c r="NOG206" s="78"/>
      <c r="NOH206" s="78"/>
      <c r="NOI206" s="78"/>
      <c r="NOJ206" s="78"/>
      <c r="NOK206" s="78"/>
      <c r="NOL206" s="78"/>
      <c r="NOM206" s="78"/>
      <c r="NON206" s="78"/>
      <c r="NOO206" s="78"/>
      <c r="NOP206" s="78"/>
      <c r="NOQ206" s="78"/>
      <c r="NOR206" s="78"/>
      <c r="NOS206" s="78"/>
      <c r="NOT206" s="78"/>
      <c r="NOU206" s="78"/>
      <c r="NOV206" s="78"/>
      <c r="NOW206" s="78"/>
      <c r="NOX206" s="78"/>
      <c r="NOY206" s="78"/>
      <c r="NOZ206" s="78"/>
      <c r="NPA206" s="78"/>
      <c r="NPB206" s="78"/>
      <c r="NPC206" s="78"/>
      <c r="NPD206" s="78"/>
      <c r="NPE206" s="78"/>
      <c r="NPF206" s="78"/>
      <c r="NPG206" s="78"/>
      <c r="NPH206" s="78"/>
      <c r="NPI206" s="78"/>
      <c r="NPJ206" s="78"/>
      <c r="NPK206" s="78"/>
      <c r="NPL206" s="78"/>
      <c r="NPM206" s="78"/>
      <c r="NPN206" s="78"/>
      <c r="NPO206" s="78"/>
      <c r="NPP206" s="78"/>
      <c r="NPQ206" s="78"/>
      <c r="NPR206" s="78"/>
      <c r="NPS206" s="78"/>
      <c r="NPT206" s="78"/>
      <c r="NPU206" s="78"/>
      <c r="NPV206" s="78"/>
      <c r="NPW206" s="78"/>
      <c r="NPX206" s="78"/>
      <c r="NPY206" s="78"/>
      <c r="NPZ206" s="78"/>
      <c r="NQA206" s="78"/>
      <c r="NQB206" s="78"/>
      <c r="NQC206" s="78"/>
      <c r="NQD206" s="78"/>
      <c r="NQE206" s="78"/>
      <c r="NQF206" s="78"/>
      <c r="NQG206" s="78"/>
      <c r="NQH206" s="78"/>
      <c r="NQI206" s="78"/>
      <c r="NQJ206" s="78"/>
      <c r="NQK206" s="78"/>
      <c r="NQL206" s="78"/>
      <c r="NQM206" s="78"/>
      <c r="NQN206" s="78"/>
      <c r="NQO206" s="78"/>
      <c r="NQP206" s="78"/>
      <c r="NQQ206" s="78"/>
      <c r="NQR206" s="78"/>
      <c r="NQS206" s="78"/>
      <c r="NQT206" s="78"/>
      <c r="NQU206" s="78"/>
      <c r="NQV206" s="78"/>
      <c r="NQW206" s="78"/>
      <c r="NQX206" s="78"/>
      <c r="NQY206" s="78"/>
      <c r="NQZ206" s="78"/>
      <c r="NRA206" s="78"/>
      <c r="NRB206" s="78"/>
      <c r="NRC206" s="78"/>
      <c r="NRD206" s="78"/>
      <c r="NRE206" s="78"/>
      <c r="NRF206" s="78"/>
      <c r="NRG206" s="78"/>
      <c r="NRH206" s="78"/>
      <c r="NRI206" s="78"/>
      <c r="NRJ206" s="78"/>
      <c r="NRK206" s="78"/>
      <c r="NRL206" s="78"/>
      <c r="NRM206" s="78"/>
      <c r="NRN206" s="78"/>
      <c r="NRO206" s="78"/>
      <c r="NRP206" s="78"/>
      <c r="NRQ206" s="78"/>
      <c r="NRR206" s="78"/>
      <c r="NRS206" s="78"/>
      <c r="NRT206" s="78"/>
      <c r="NRU206" s="78"/>
      <c r="NRV206" s="78"/>
      <c r="NRW206" s="78"/>
      <c r="NRX206" s="78"/>
      <c r="NRY206" s="78"/>
      <c r="NRZ206" s="78"/>
      <c r="NSA206" s="78"/>
      <c r="NSB206" s="78"/>
      <c r="NSC206" s="78"/>
      <c r="NSD206" s="78"/>
      <c r="NSE206" s="78"/>
      <c r="NSF206" s="78"/>
      <c r="NSG206" s="78"/>
      <c r="NSH206" s="78"/>
      <c r="NSI206" s="78"/>
      <c r="NSJ206" s="78"/>
      <c r="NSK206" s="78"/>
      <c r="NSL206" s="78"/>
      <c r="NSM206" s="78"/>
      <c r="NSN206" s="78"/>
      <c r="NSO206" s="78"/>
      <c r="NSP206" s="78"/>
      <c r="NSQ206" s="78"/>
      <c r="NSR206" s="78"/>
      <c r="NSS206" s="78"/>
      <c r="NST206" s="78"/>
      <c r="NSU206" s="78"/>
      <c r="NSV206" s="78"/>
      <c r="NSW206" s="78"/>
      <c r="NSX206" s="78"/>
      <c r="NSY206" s="78"/>
      <c r="NSZ206" s="78"/>
      <c r="NTA206" s="78"/>
      <c r="NTB206" s="78"/>
      <c r="NTC206" s="78"/>
      <c r="NTD206" s="78"/>
      <c r="NTE206" s="78"/>
      <c r="NTF206" s="78"/>
      <c r="NTG206" s="78"/>
      <c r="NTH206" s="78"/>
      <c r="NTI206" s="78"/>
      <c r="NTJ206" s="78"/>
      <c r="NTK206" s="78"/>
      <c r="NTL206" s="78"/>
      <c r="NTM206" s="78"/>
      <c r="NTN206" s="78"/>
      <c r="NTO206" s="78"/>
      <c r="NTP206" s="78"/>
      <c r="NTQ206" s="78"/>
      <c r="NTR206" s="78"/>
      <c r="NTS206" s="78"/>
      <c r="NTT206" s="78"/>
      <c r="NTU206" s="78"/>
      <c r="NTV206" s="78"/>
      <c r="NTW206" s="78"/>
      <c r="NTX206" s="78"/>
      <c r="NTY206" s="78"/>
      <c r="NTZ206" s="78"/>
      <c r="NUA206" s="78"/>
      <c r="NUB206" s="78"/>
      <c r="NUC206" s="78"/>
      <c r="NUD206" s="78"/>
      <c r="NUE206" s="78"/>
      <c r="NUF206" s="78"/>
      <c r="NUG206" s="78"/>
      <c r="NUH206" s="78"/>
      <c r="NUI206" s="78"/>
      <c r="NUJ206" s="78"/>
      <c r="NUK206" s="78"/>
      <c r="NUL206" s="78"/>
      <c r="NUM206" s="78"/>
      <c r="NUN206" s="78"/>
      <c r="NUO206" s="78"/>
      <c r="NUP206" s="78"/>
      <c r="NUQ206" s="78"/>
      <c r="NUR206" s="78"/>
      <c r="NUS206" s="78"/>
      <c r="NUT206" s="78"/>
      <c r="NUU206" s="78"/>
      <c r="NUV206" s="78"/>
      <c r="NUW206" s="78"/>
      <c r="NUX206" s="78"/>
      <c r="NUY206" s="78"/>
      <c r="NUZ206" s="78"/>
      <c r="NVA206" s="78"/>
      <c r="NVB206" s="78"/>
      <c r="NVC206" s="78"/>
      <c r="NVD206" s="78"/>
      <c r="NVE206" s="78"/>
      <c r="NVF206" s="78"/>
      <c r="NVG206" s="78"/>
      <c r="NVH206" s="78"/>
      <c r="NVI206" s="78"/>
      <c r="NVJ206" s="78"/>
      <c r="NVK206" s="78"/>
      <c r="NVL206" s="78"/>
      <c r="NVM206" s="78"/>
      <c r="NVN206" s="78"/>
      <c r="NVO206" s="78"/>
      <c r="NVP206" s="78"/>
      <c r="NVQ206" s="78"/>
      <c r="NVR206" s="78"/>
      <c r="NVS206" s="78"/>
      <c r="NVT206" s="78"/>
      <c r="NVU206" s="78"/>
      <c r="NVV206" s="78"/>
      <c r="NVW206" s="78"/>
      <c r="NVX206" s="78"/>
      <c r="NVY206" s="78"/>
      <c r="NVZ206" s="78"/>
      <c r="NWA206" s="78"/>
      <c r="NWB206" s="78"/>
      <c r="NWC206" s="78"/>
      <c r="NWD206" s="78"/>
      <c r="NWE206" s="78"/>
      <c r="NWF206" s="78"/>
      <c r="NWG206" s="78"/>
      <c r="NWH206" s="78"/>
      <c r="NWI206" s="78"/>
      <c r="NWJ206" s="78"/>
      <c r="NWK206" s="78"/>
      <c r="NWL206" s="78"/>
      <c r="NWM206" s="78"/>
      <c r="NWN206" s="78"/>
      <c r="NWO206" s="78"/>
      <c r="NWP206" s="78"/>
      <c r="NWQ206" s="78"/>
      <c r="NWR206" s="78"/>
      <c r="NWS206" s="78"/>
      <c r="NWT206" s="78"/>
      <c r="NWU206" s="78"/>
      <c r="NWV206" s="78"/>
      <c r="NWW206" s="78"/>
      <c r="NWX206" s="78"/>
      <c r="NWY206" s="78"/>
      <c r="NWZ206" s="78"/>
      <c r="NXA206" s="78"/>
      <c r="NXB206" s="78"/>
      <c r="NXC206" s="78"/>
      <c r="NXD206" s="78"/>
      <c r="NXE206" s="78"/>
      <c r="NXF206" s="78"/>
      <c r="NXG206" s="78"/>
      <c r="NXH206" s="78"/>
      <c r="NXI206" s="78"/>
      <c r="NXJ206" s="78"/>
      <c r="NXK206" s="78"/>
      <c r="NXL206" s="78"/>
      <c r="NXM206" s="78"/>
      <c r="NXN206" s="78"/>
      <c r="NXO206" s="78"/>
      <c r="NXP206" s="78"/>
      <c r="NXQ206" s="78"/>
      <c r="NXR206" s="78"/>
      <c r="NXS206" s="78"/>
      <c r="NXT206" s="78"/>
      <c r="NXU206" s="78"/>
      <c r="NXV206" s="78"/>
      <c r="NXW206" s="78"/>
      <c r="NXX206" s="78"/>
      <c r="NXY206" s="78"/>
      <c r="NXZ206" s="78"/>
      <c r="NYA206" s="78"/>
      <c r="NYB206" s="78"/>
      <c r="NYC206" s="78"/>
      <c r="NYD206" s="78"/>
      <c r="NYE206" s="78"/>
      <c r="NYF206" s="78"/>
      <c r="NYG206" s="78"/>
      <c r="NYH206" s="78"/>
      <c r="NYI206" s="78"/>
      <c r="NYJ206" s="78"/>
      <c r="NYK206" s="78"/>
      <c r="NYL206" s="78"/>
      <c r="NYM206" s="78"/>
      <c r="NYN206" s="78"/>
      <c r="NYO206" s="78"/>
      <c r="NYP206" s="78"/>
      <c r="NYQ206" s="78"/>
      <c r="NYR206" s="78"/>
      <c r="NYS206" s="78"/>
      <c r="NYT206" s="78"/>
      <c r="NYU206" s="78"/>
      <c r="NYV206" s="78"/>
      <c r="NYW206" s="78"/>
      <c r="NYX206" s="78"/>
      <c r="NYY206" s="78"/>
      <c r="NYZ206" s="78"/>
      <c r="NZA206" s="78"/>
      <c r="NZB206" s="78"/>
      <c r="NZC206" s="78"/>
      <c r="NZD206" s="78"/>
      <c r="NZE206" s="78"/>
      <c r="NZF206" s="78"/>
      <c r="NZG206" s="78"/>
      <c r="NZH206" s="78"/>
      <c r="NZI206" s="78"/>
      <c r="NZJ206" s="78"/>
      <c r="NZK206" s="78"/>
      <c r="NZL206" s="78"/>
      <c r="NZM206" s="78"/>
      <c r="NZN206" s="78"/>
      <c r="NZO206" s="78"/>
      <c r="NZP206" s="78"/>
      <c r="NZQ206" s="78"/>
      <c r="NZR206" s="78"/>
      <c r="NZS206" s="78"/>
      <c r="NZT206" s="78"/>
      <c r="NZU206" s="78"/>
      <c r="NZV206" s="78"/>
      <c r="NZW206" s="78"/>
      <c r="NZX206" s="78"/>
      <c r="NZY206" s="78"/>
      <c r="NZZ206" s="78"/>
      <c r="OAA206" s="78"/>
      <c r="OAB206" s="78"/>
      <c r="OAC206" s="78"/>
      <c r="OAD206" s="78"/>
      <c r="OAE206" s="78"/>
      <c r="OAF206" s="78"/>
      <c r="OAG206" s="78"/>
      <c r="OAH206" s="78"/>
      <c r="OAI206" s="78"/>
      <c r="OAJ206" s="78"/>
      <c r="OAK206" s="78"/>
      <c r="OAL206" s="78"/>
      <c r="OAM206" s="78"/>
      <c r="OAN206" s="78"/>
      <c r="OAO206" s="78"/>
      <c r="OAP206" s="78"/>
      <c r="OAQ206" s="78"/>
      <c r="OAR206" s="78"/>
      <c r="OAS206" s="78"/>
      <c r="OAT206" s="78"/>
      <c r="OAU206" s="78"/>
      <c r="OAV206" s="78"/>
      <c r="OAW206" s="78"/>
      <c r="OAX206" s="78"/>
      <c r="OAY206" s="78"/>
      <c r="OAZ206" s="78"/>
      <c r="OBA206" s="78"/>
      <c r="OBB206" s="78"/>
      <c r="OBC206" s="78"/>
      <c r="OBD206" s="78"/>
      <c r="OBE206" s="78"/>
      <c r="OBF206" s="78"/>
      <c r="OBG206" s="78"/>
      <c r="OBH206" s="78"/>
      <c r="OBI206" s="78"/>
      <c r="OBJ206" s="78"/>
      <c r="OBK206" s="78"/>
      <c r="OBL206" s="78"/>
      <c r="OBM206" s="78"/>
      <c r="OBN206" s="78"/>
      <c r="OBO206" s="78"/>
      <c r="OBP206" s="78"/>
      <c r="OBQ206" s="78"/>
      <c r="OBR206" s="78"/>
      <c r="OBS206" s="78"/>
      <c r="OBT206" s="78"/>
      <c r="OBU206" s="78"/>
      <c r="OBV206" s="78"/>
      <c r="OBW206" s="78"/>
      <c r="OBX206" s="78"/>
      <c r="OBY206" s="78"/>
      <c r="OBZ206" s="78"/>
      <c r="OCA206" s="78"/>
      <c r="OCB206" s="78"/>
      <c r="OCC206" s="78"/>
      <c r="OCD206" s="78"/>
      <c r="OCE206" s="78"/>
      <c r="OCF206" s="78"/>
      <c r="OCG206" s="78"/>
      <c r="OCH206" s="78"/>
      <c r="OCI206" s="78"/>
      <c r="OCJ206" s="78"/>
      <c r="OCK206" s="78"/>
      <c r="OCL206" s="78"/>
      <c r="OCM206" s="78"/>
      <c r="OCN206" s="78"/>
      <c r="OCO206" s="78"/>
      <c r="OCP206" s="78"/>
      <c r="OCQ206" s="78"/>
      <c r="OCR206" s="78"/>
      <c r="OCS206" s="78"/>
      <c r="OCT206" s="78"/>
      <c r="OCU206" s="78"/>
      <c r="OCV206" s="78"/>
      <c r="OCW206" s="78"/>
      <c r="OCX206" s="78"/>
      <c r="OCY206" s="78"/>
      <c r="OCZ206" s="78"/>
      <c r="ODA206" s="78"/>
      <c r="ODB206" s="78"/>
      <c r="ODC206" s="78"/>
      <c r="ODD206" s="78"/>
      <c r="ODE206" s="78"/>
      <c r="ODF206" s="78"/>
      <c r="ODG206" s="78"/>
      <c r="ODH206" s="78"/>
      <c r="ODI206" s="78"/>
      <c r="ODJ206" s="78"/>
      <c r="ODK206" s="78"/>
      <c r="ODL206" s="78"/>
      <c r="ODM206" s="78"/>
      <c r="ODN206" s="78"/>
      <c r="ODO206" s="78"/>
      <c r="ODP206" s="78"/>
      <c r="ODQ206" s="78"/>
      <c r="ODR206" s="78"/>
      <c r="ODS206" s="78"/>
      <c r="ODT206" s="78"/>
      <c r="ODU206" s="78"/>
      <c r="ODV206" s="78"/>
      <c r="ODW206" s="78"/>
      <c r="ODX206" s="78"/>
      <c r="ODY206" s="78"/>
      <c r="ODZ206" s="78"/>
      <c r="OEA206" s="78"/>
      <c r="OEB206" s="78"/>
      <c r="OEC206" s="78"/>
      <c r="OED206" s="78"/>
      <c r="OEE206" s="78"/>
      <c r="OEF206" s="78"/>
      <c r="OEG206" s="78"/>
      <c r="OEH206" s="78"/>
      <c r="OEI206" s="78"/>
      <c r="OEJ206" s="78"/>
      <c r="OEK206" s="78"/>
      <c r="OEL206" s="78"/>
      <c r="OEM206" s="78"/>
      <c r="OEN206" s="78"/>
      <c r="OEO206" s="78"/>
      <c r="OEP206" s="78"/>
      <c r="OEQ206" s="78"/>
      <c r="OER206" s="78"/>
      <c r="OES206" s="78"/>
      <c r="OET206" s="78"/>
      <c r="OEU206" s="78"/>
      <c r="OEV206" s="78"/>
      <c r="OEW206" s="78"/>
      <c r="OEX206" s="78"/>
      <c r="OEY206" s="78"/>
      <c r="OEZ206" s="78"/>
      <c r="OFA206" s="78"/>
      <c r="OFB206" s="78"/>
      <c r="OFC206" s="78"/>
      <c r="OFD206" s="78"/>
      <c r="OFE206" s="78"/>
      <c r="OFF206" s="78"/>
      <c r="OFG206" s="78"/>
      <c r="OFH206" s="78"/>
      <c r="OFI206" s="78"/>
      <c r="OFJ206" s="78"/>
      <c r="OFK206" s="78"/>
      <c r="OFL206" s="78"/>
      <c r="OFM206" s="78"/>
      <c r="OFN206" s="78"/>
      <c r="OFO206" s="78"/>
      <c r="OFP206" s="78"/>
      <c r="OFQ206" s="78"/>
      <c r="OFR206" s="78"/>
      <c r="OFS206" s="78"/>
      <c r="OFT206" s="78"/>
      <c r="OFU206" s="78"/>
      <c r="OFV206" s="78"/>
      <c r="OFW206" s="78"/>
      <c r="OFX206" s="78"/>
      <c r="OFY206" s="78"/>
      <c r="OFZ206" s="78"/>
      <c r="OGA206" s="78"/>
      <c r="OGB206" s="78"/>
      <c r="OGC206" s="78"/>
      <c r="OGD206" s="78"/>
      <c r="OGE206" s="78"/>
      <c r="OGF206" s="78"/>
      <c r="OGG206" s="78"/>
      <c r="OGH206" s="78"/>
      <c r="OGI206" s="78"/>
      <c r="OGJ206" s="78"/>
      <c r="OGK206" s="78"/>
      <c r="OGL206" s="78"/>
      <c r="OGM206" s="78"/>
      <c r="OGN206" s="78"/>
      <c r="OGO206" s="78"/>
      <c r="OGP206" s="78"/>
      <c r="OGQ206" s="78"/>
      <c r="OGR206" s="78"/>
      <c r="OGS206" s="78"/>
      <c r="OGT206" s="78"/>
      <c r="OGU206" s="78"/>
      <c r="OGV206" s="78"/>
      <c r="OGW206" s="78"/>
      <c r="OGX206" s="78"/>
      <c r="OGY206" s="78"/>
      <c r="OGZ206" s="78"/>
      <c r="OHA206" s="78"/>
      <c r="OHB206" s="78"/>
      <c r="OHC206" s="78"/>
      <c r="OHD206" s="78"/>
      <c r="OHE206" s="78"/>
      <c r="OHF206" s="78"/>
      <c r="OHG206" s="78"/>
      <c r="OHH206" s="78"/>
      <c r="OHI206" s="78"/>
      <c r="OHJ206" s="78"/>
      <c r="OHK206" s="78"/>
      <c r="OHL206" s="78"/>
      <c r="OHM206" s="78"/>
      <c r="OHN206" s="78"/>
      <c r="OHO206" s="78"/>
      <c r="OHP206" s="78"/>
      <c r="OHQ206" s="78"/>
      <c r="OHR206" s="78"/>
      <c r="OHS206" s="78"/>
      <c r="OHT206" s="78"/>
      <c r="OHU206" s="78"/>
      <c r="OHV206" s="78"/>
      <c r="OHW206" s="78"/>
      <c r="OHX206" s="78"/>
      <c r="OHY206" s="78"/>
      <c r="OHZ206" s="78"/>
      <c r="OIA206" s="78"/>
      <c r="OIB206" s="78"/>
      <c r="OIC206" s="78"/>
      <c r="OID206" s="78"/>
      <c r="OIE206" s="78"/>
      <c r="OIF206" s="78"/>
      <c r="OIG206" s="78"/>
      <c r="OIH206" s="78"/>
      <c r="OII206" s="78"/>
      <c r="OIJ206" s="78"/>
      <c r="OIK206" s="78"/>
      <c r="OIL206" s="78"/>
      <c r="OIM206" s="78"/>
      <c r="OIN206" s="78"/>
      <c r="OIO206" s="78"/>
      <c r="OIP206" s="78"/>
      <c r="OIQ206" s="78"/>
      <c r="OIR206" s="78"/>
      <c r="OIS206" s="78"/>
      <c r="OIT206" s="78"/>
      <c r="OIU206" s="78"/>
      <c r="OIV206" s="78"/>
      <c r="OIW206" s="78"/>
      <c r="OIX206" s="78"/>
      <c r="OIY206" s="78"/>
      <c r="OIZ206" s="78"/>
      <c r="OJA206" s="78"/>
      <c r="OJB206" s="78"/>
      <c r="OJC206" s="78"/>
      <c r="OJD206" s="78"/>
      <c r="OJE206" s="78"/>
      <c r="OJF206" s="78"/>
      <c r="OJG206" s="78"/>
      <c r="OJH206" s="78"/>
      <c r="OJI206" s="78"/>
      <c r="OJJ206" s="78"/>
      <c r="OJK206" s="78"/>
      <c r="OJL206" s="78"/>
      <c r="OJM206" s="78"/>
      <c r="OJN206" s="78"/>
      <c r="OJO206" s="78"/>
      <c r="OJP206" s="78"/>
      <c r="OJQ206" s="78"/>
      <c r="OJR206" s="78"/>
      <c r="OJS206" s="78"/>
      <c r="OJT206" s="78"/>
      <c r="OJU206" s="78"/>
      <c r="OJV206" s="78"/>
      <c r="OJW206" s="78"/>
      <c r="OJX206" s="78"/>
      <c r="OJY206" s="78"/>
      <c r="OJZ206" s="78"/>
      <c r="OKA206" s="78"/>
      <c r="OKB206" s="78"/>
      <c r="OKC206" s="78"/>
      <c r="OKD206" s="78"/>
      <c r="OKE206" s="78"/>
      <c r="OKF206" s="78"/>
      <c r="OKG206" s="78"/>
      <c r="OKH206" s="78"/>
      <c r="OKI206" s="78"/>
      <c r="OKJ206" s="78"/>
      <c r="OKK206" s="78"/>
      <c r="OKL206" s="78"/>
      <c r="OKM206" s="78"/>
      <c r="OKN206" s="78"/>
      <c r="OKO206" s="78"/>
      <c r="OKP206" s="78"/>
      <c r="OKQ206" s="78"/>
      <c r="OKR206" s="78"/>
      <c r="OKS206" s="78"/>
      <c r="OKT206" s="78"/>
      <c r="OKU206" s="78"/>
      <c r="OKV206" s="78"/>
      <c r="OKW206" s="78"/>
      <c r="OKX206" s="78"/>
      <c r="OKY206" s="78"/>
      <c r="OKZ206" s="78"/>
      <c r="OLA206" s="78"/>
      <c r="OLB206" s="78"/>
      <c r="OLC206" s="78"/>
      <c r="OLD206" s="78"/>
      <c r="OLE206" s="78"/>
      <c r="OLF206" s="78"/>
      <c r="OLG206" s="78"/>
      <c r="OLH206" s="78"/>
      <c r="OLI206" s="78"/>
      <c r="OLJ206" s="78"/>
      <c r="OLK206" s="78"/>
      <c r="OLL206" s="78"/>
      <c r="OLM206" s="78"/>
      <c r="OLN206" s="78"/>
      <c r="OLO206" s="78"/>
      <c r="OLP206" s="78"/>
      <c r="OLQ206" s="78"/>
      <c r="OLR206" s="78"/>
      <c r="OLS206" s="78"/>
      <c r="OLT206" s="78"/>
      <c r="OLU206" s="78"/>
      <c r="OLV206" s="78"/>
      <c r="OLW206" s="78"/>
      <c r="OLX206" s="78"/>
      <c r="OLY206" s="78"/>
      <c r="OLZ206" s="78"/>
      <c r="OMA206" s="78"/>
      <c r="OMB206" s="78"/>
      <c r="OMC206" s="78"/>
      <c r="OMD206" s="78"/>
      <c r="OME206" s="78"/>
      <c r="OMF206" s="78"/>
      <c r="OMG206" s="78"/>
      <c r="OMH206" s="78"/>
      <c r="OMI206" s="78"/>
      <c r="OMJ206" s="78"/>
      <c r="OMK206" s="78"/>
      <c r="OML206" s="78"/>
      <c r="OMM206" s="78"/>
      <c r="OMN206" s="78"/>
      <c r="OMO206" s="78"/>
      <c r="OMP206" s="78"/>
      <c r="OMQ206" s="78"/>
      <c r="OMR206" s="78"/>
      <c r="OMS206" s="78"/>
      <c r="OMT206" s="78"/>
      <c r="OMU206" s="78"/>
      <c r="OMV206" s="78"/>
      <c r="OMW206" s="78"/>
      <c r="OMX206" s="78"/>
      <c r="OMY206" s="78"/>
      <c r="OMZ206" s="78"/>
      <c r="ONA206" s="78"/>
      <c r="ONB206" s="78"/>
      <c r="ONC206" s="78"/>
      <c r="OND206" s="78"/>
      <c r="ONE206" s="78"/>
      <c r="ONF206" s="78"/>
      <c r="ONG206" s="78"/>
      <c r="ONH206" s="78"/>
      <c r="ONI206" s="78"/>
      <c r="ONJ206" s="78"/>
      <c r="ONK206" s="78"/>
      <c r="ONL206" s="78"/>
      <c r="ONM206" s="78"/>
      <c r="ONN206" s="78"/>
      <c r="ONO206" s="78"/>
      <c r="ONP206" s="78"/>
      <c r="ONQ206" s="78"/>
      <c r="ONR206" s="78"/>
      <c r="ONS206" s="78"/>
      <c r="ONT206" s="78"/>
      <c r="ONU206" s="78"/>
      <c r="ONV206" s="78"/>
      <c r="ONW206" s="78"/>
      <c r="ONX206" s="78"/>
      <c r="ONY206" s="78"/>
      <c r="ONZ206" s="78"/>
      <c r="OOA206" s="78"/>
      <c r="OOB206" s="78"/>
      <c r="OOC206" s="78"/>
      <c r="OOD206" s="78"/>
      <c r="OOE206" s="78"/>
      <c r="OOF206" s="78"/>
      <c r="OOG206" s="78"/>
      <c r="OOH206" s="78"/>
      <c r="OOI206" s="78"/>
      <c r="OOJ206" s="78"/>
      <c r="OOK206" s="78"/>
      <c r="OOL206" s="78"/>
      <c r="OOM206" s="78"/>
      <c r="OON206" s="78"/>
      <c r="OOO206" s="78"/>
      <c r="OOP206" s="78"/>
      <c r="OOQ206" s="78"/>
      <c r="OOR206" s="78"/>
      <c r="OOS206" s="78"/>
      <c r="OOT206" s="78"/>
      <c r="OOU206" s="78"/>
      <c r="OOV206" s="78"/>
      <c r="OOW206" s="78"/>
      <c r="OOX206" s="78"/>
      <c r="OOY206" s="78"/>
      <c r="OOZ206" s="78"/>
      <c r="OPA206" s="78"/>
      <c r="OPB206" s="78"/>
      <c r="OPC206" s="78"/>
      <c r="OPD206" s="78"/>
      <c r="OPE206" s="78"/>
      <c r="OPF206" s="78"/>
      <c r="OPG206" s="78"/>
      <c r="OPH206" s="78"/>
      <c r="OPI206" s="78"/>
      <c r="OPJ206" s="78"/>
      <c r="OPK206" s="78"/>
      <c r="OPL206" s="78"/>
      <c r="OPM206" s="78"/>
      <c r="OPN206" s="78"/>
      <c r="OPO206" s="78"/>
      <c r="OPP206" s="78"/>
      <c r="OPQ206" s="78"/>
      <c r="OPR206" s="78"/>
      <c r="OPS206" s="78"/>
      <c r="OPT206" s="78"/>
      <c r="OPU206" s="78"/>
      <c r="OPV206" s="78"/>
      <c r="OPW206" s="78"/>
      <c r="OPX206" s="78"/>
      <c r="OPY206" s="78"/>
      <c r="OPZ206" s="78"/>
      <c r="OQA206" s="78"/>
      <c r="OQB206" s="78"/>
      <c r="OQC206" s="78"/>
      <c r="OQD206" s="78"/>
      <c r="OQE206" s="78"/>
      <c r="OQF206" s="78"/>
      <c r="OQG206" s="78"/>
      <c r="OQH206" s="78"/>
      <c r="OQI206" s="78"/>
      <c r="OQJ206" s="78"/>
      <c r="OQK206" s="78"/>
      <c r="OQL206" s="78"/>
      <c r="OQM206" s="78"/>
      <c r="OQN206" s="78"/>
      <c r="OQO206" s="78"/>
      <c r="OQP206" s="78"/>
      <c r="OQQ206" s="78"/>
      <c r="OQR206" s="78"/>
      <c r="OQS206" s="78"/>
      <c r="OQT206" s="78"/>
      <c r="OQU206" s="78"/>
      <c r="OQV206" s="78"/>
      <c r="OQW206" s="78"/>
      <c r="OQX206" s="78"/>
      <c r="OQY206" s="78"/>
      <c r="OQZ206" s="78"/>
      <c r="ORA206" s="78"/>
      <c r="ORB206" s="78"/>
      <c r="ORC206" s="78"/>
      <c r="ORD206" s="78"/>
      <c r="ORE206" s="78"/>
      <c r="ORF206" s="78"/>
      <c r="ORG206" s="78"/>
      <c r="ORH206" s="78"/>
      <c r="ORI206" s="78"/>
      <c r="ORJ206" s="78"/>
      <c r="ORK206" s="78"/>
      <c r="ORL206" s="78"/>
      <c r="ORM206" s="78"/>
      <c r="ORN206" s="78"/>
      <c r="ORO206" s="78"/>
      <c r="ORP206" s="78"/>
      <c r="ORQ206" s="78"/>
      <c r="ORR206" s="78"/>
      <c r="ORS206" s="78"/>
      <c r="ORT206" s="78"/>
      <c r="ORU206" s="78"/>
      <c r="ORV206" s="78"/>
      <c r="ORW206" s="78"/>
      <c r="ORX206" s="78"/>
      <c r="ORY206" s="78"/>
      <c r="ORZ206" s="78"/>
      <c r="OSA206" s="78"/>
      <c r="OSB206" s="78"/>
      <c r="OSC206" s="78"/>
      <c r="OSD206" s="78"/>
      <c r="OSE206" s="78"/>
      <c r="OSF206" s="78"/>
      <c r="OSG206" s="78"/>
      <c r="OSH206" s="78"/>
      <c r="OSI206" s="78"/>
      <c r="OSJ206" s="78"/>
      <c r="OSK206" s="78"/>
      <c r="OSL206" s="78"/>
      <c r="OSM206" s="78"/>
      <c r="OSN206" s="78"/>
      <c r="OSO206" s="78"/>
      <c r="OSP206" s="78"/>
      <c r="OSQ206" s="78"/>
      <c r="OSR206" s="78"/>
      <c r="OSS206" s="78"/>
      <c r="OST206" s="78"/>
      <c r="OSU206" s="78"/>
      <c r="OSV206" s="78"/>
      <c r="OSW206" s="78"/>
      <c r="OSX206" s="78"/>
      <c r="OSY206" s="78"/>
      <c r="OSZ206" s="78"/>
      <c r="OTA206" s="78"/>
      <c r="OTB206" s="78"/>
      <c r="OTC206" s="78"/>
      <c r="OTD206" s="78"/>
      <c r="OTE206" s="78"/>
      <c r="OTF206" s="78"/>
      <c r="OTG206" s="78"/>
      <c r="OTH206" s="78"/>
      <c r="OTI206" s="78"/>
      <c r="OTJ206" s="78"/>
      <c r="OTK206" s="78"/>
      <c r="OTL206" s="78"/>
      <c r="OTM206" s="78"/>
      <c r="OTN206" s="78"/>
      <c r="OTO206" s="78"/>
      <c r="OTP206" s="78"/>
      <c r="OTQ206" s="78"/>
      <c r="OTR206" s="78"/>
      <c r="OTS206" s="78"/>
      <c r="OTT206" s="78"/>
      <c r="OTU206" s="78"/>
      <c r="OTV206" s="78"/>
      <c r="OTW206" s="78"/>
      <c r="OTX206" s="78"/>
      <c r="OTY206" s="78"/>
      <c r="OTZ206" s="78"/>
      <c r="OUA206" s="78"/>
      <c r="OUB206" s="78"/>
      <c r="OUC206" s="78"/>
      <c r="OUD206" s="78"/>
      <c r="OUE206" s="78"/>
      <c r="OUF206" s="78"/>
      <c r="OUG206" s="78"/>
      <c r="OUH206" s="78"/>
      <c r="OUI206" s="78"/>
      <c r="OUJ206" s="78"/>
      <c r="OUK206" s="78"/>
      <c r="OUL206" s="78"/>
      <c r="OUM206" s="78"/>
      <c r="OUN206" s="78"/>
      <c r="OUO206" s="78"/>
      <c r="OUP206" s="78"/>
      <c r="OUQ206" s="78"/>
      <c r="OUR206" s="78"/>
      <c r="OUS206" s="78"/>
      <c r="OUT206" s="78"/>
      <c r="OUU206" s="78"/>
      <c r="OUV206" s="78"/>
      <c r="OUW206" s="78"/>
      <c r="OUX206" s="78"/>
      <c r="OUY206" s="78"/>
      <c r="OUZ206" s="78"/>
      <c r="OVA206" s="78"/>
      <c r="OVB206" s="78"/>
      <c r="OVC206" s="78"/>
      <c r="OVD206" s="78"/>
      <c r="OVE206" s="78"/>
      <c r="OVF206" s="78"/>
      <c r="OVG206" s="78"/>
      <c r="OVH206" s="78"/>
      <c r="OVI206" s="78"/>
      <c r="OVJ206" s="78"/>
      <c r="OVK206" s="78"/>
      <c r="OVL206" s="78"/>
      <c r="OVM206" s="78"/>
      <c r="OVN206" s="78"/>
      <c r="OVO206" s="78"/>
      <c r="OVP206" s="78"/>
      <c r="OVQ206" s="78"/>
      <c r="OVR206" s="78"/>
      <c r="OVS206" s="78"/>
      <c r="OVT206" s="78"/>
      <c r="OVU206" s="78"/>
      <c r="OVV206" s="78"/>
      <c r="OVW206" s="78"/>
      <c r="OVX206" s="78"/>
      <c r="OVY206" s="78"/>
      <c r="OVZ206" s="78"/>
      <c r="OWA206" s="78"/>
      <c r="OWB206" s="78"/>
      <c r="OWC206" s="78"/>
      <c r="OWD206" s="78"/>
      <c r="OWE206" s="78"/>
      <c r="OWF206" s="78"/>
      <c r="OWG206" s="78"/>
      <c r="OWH206" s="78"/>
      <c r="OWI206" s="78"/>
      <c r="OWJ206" s="78"/>
      <c r="OWK206" s="78"/>
      <c r="OWL206" s="78"/>
      <c r="OWM206" s="78"/>
      <c r="OWN206" s="78"/>
      <c r="OWO206" s="78"/>
      <c r="OWP206" s="78"/>
      <c r="OWQ206" s="78"/>
      <c r="OWR206" s="78"/>
      <c r="OWS206" s="78"/>
      <c r="OWT206" s="78"/>
      <c r="OWU206" s="78"/>
      <c r="OWV206" s="78"/>
      <c r="OWW206" s="78"/>
      <c r="OWX206" s="78"/>
      <c r="OWY206" s="78"/>
      <c r="OWZ206" s="78"/>
      <c r="OXA206" s="78"/>
      <c r="OXB206" s="78"/>
      <c r="OXC206" s="78"/>
      <c r="OXD206" s="78"/>
      <c r="OXE206" s="78"/>
      <c r="OXF206" s="78"/>
      <c r="OXG206" s="78"/>
      <c r="OXH206" s="78"/>
      <c r="OXI206" s="78"/>
      <c r="OXJ206" s="78"/>
      <c r="OXK206" s="78"/>
      <c r="OXL206" s="78"/>
      <c r="OXM206" s="78"/>
      <c r="OXN206" s="78"/>
      <c r="OXO206" s="78"/>
      <c r="OXP206" s="78"/>
      <c r="OXQ206" s="78"/>
      <c r="OXR206" s="78"/>
      <c r="OXS206" s="78"/>
      <c r="OXT206" s="78"/>
      <c r="OXU206" s="78"/>
      <c r="OXV206" s="78"/>
      <c r="OXW206" s="78"/>
      <c r="OXX206" s="78"/>
      <c r="OXY206" s="78"/>
      <c r="OXZ206" s="78"/>
      <c r="OYA206" s="78"/>
      <c r="OYB206" s="78"/>
      <c r="OYC206" s="78"/>
      <c r="OYD206" s="78"/>
      <c r="OYE206" s="78"/>
      <c r="OYF206" s="78"/>
      <c r="OYG206" s="78"/>
      <c r="OYH206" s="78"/>
      <c r="OYI206" s="78"/>
      <c r="OYJ206" s="78"/>
      <c r="OYK206" s="78"/>
      <c r="OYL206" s="78"/>
      <c r="OYM206" s="78"/>
      <c r="OYN206" s="78"/>
      <c r="OYO206" s="78"/>
      <c r="OYP206" s="78"/>
      <c r="OYQ206" s="78"/>
      <c r="OYR206" s="78"/>
      <c r="OYS206" s="78"/>
      <c r="OYT206" s="78"/>
      <c r="OYU206" s="78"/>
      <c r="OYV206" s="78"/>
      <c r="OYW206" s="78"/>
      <c r="OYX206" s="78"/>
      <c r="OYY206" s="78"/>
      <c r="OYZ206" s="78"/>
      <c r="OZA206" s="78"/>
      <c r="OZB206" s="78"/>
      <c r="OZC206" s="78"/>
      <c r="OZD206" s="78"/>
      <c r="OZE206" s="78"/>
      <c r="OZF206" s="78"/>
      <c r="OZG206" s="78"/>
      <c r="OZH206" s="78"/>
      <c r="OZI206" s="78"/>
      <c r="OZJ206" s="78"/>
      <c r="OZK206" s="78"/>
      <c r="OZL206" s="78"/>
      <c r="OZM206" s="78"/>
      <c r="OZN206" s="78"/>
      <c r="OZO206" s="78"/>
      <c r="OZP206" s="78"/>
      <c r="OZQ206" s="78"/>
      <c r="OZR206" s="78"/>
      <c r="OZS206" s="78"/>
      <c r="OZT206" s="78"/>
      <c r="OZU206" s="78"/>
      <c r="OZV206" s="78"/>
      <c r="OZW206" s="78"/>
      <c r="OZX206" s="78"/>
      <c r="OZY206" s="78"/>
      <c r="OZZ206" s="78"/>
      <c r="PAA206" s="78"/>
      <c r="PAB206" s="78"/>
      <c r="PAC206" s="78"/>
      <c r="PAD206" s="78"/>
      <c r="PAE206" s="78"/>
      <c r="PAF206" s="78"/>
      <c r="PAG206" s="78"/>
      <c r="PAH206" s="78"/>
      <c r="PAI206" s="78"/>
      <c r="PAJ206" s="78"/>
      <c r="PAK206" s="78"/>
      <c r="PAL206" s="78"/>
      <c r="PAM206" s="78"/>
      <c r="PAN206" s="78"/>
      <c r="PAO206" s="78"/>
      <c r="PAP206" s="78"/>
      <c r="PAQ206" s="78"/>
      <c r="PAR206" s="78"/>
      <c r="PAS206" s="78"/>
      <c r="PAT206" s="78"/>
      <c r="PAU206" s="78"/>
      <c r="PAV206" s="78"/>
      <c r="PAW206" s="78"/>
      <c r="PAX206" s="78"/>
      <c r="PAY206" s="78"/>
      <c r="PAZ206" s="78"/>
      <c r="PBA206" s="78"/>
      <c r="PBB206" s="78"/>
      <c r="PBC206" s="78"/>
      <c r="PBD206" s="78"/>
      <c r="PBE206" s="78"/>
      <c r="PBF206" s="78"/>
      <c r="PBG206" s="78"/>
      <c r="PBH206" s="78"/>
      <c r="PBI206" s="78"/>
      <c r="PBJ206" s="78"/>
      <c r="PBK206" s="78"/>
      <c r="PBL206" s="78"/>
      <c r="PBM206" s="78"/>
      <c r="PBN206" s="78"/>
      <c r="PBO206" s="78"/>
      <c r="PBP206" s="78"/>
      <c r="PBQ206" s="78"/>
      <c r="PBR206" s="78"/>
      <c r="PBS206" s="78"/>
      <c r="PBT206" s="78"/>
      <c r="PBU206" s="78"/>
      <c r="PBV206" s="78"/>
      <c r="PBW206" s="78"/>
      <c r="PBX206" s="78"/>
      <c r="PBY206" s="78"/>
      <c r="PBZ206" s="78"/>
      <c r="PCA206" s="78"/>
      <c r="PCB206" s="78"/>
      <c r="PCC206" s="78"/>
      <c r="PCD206" s="78"/>
      <c r="PCE206" s="78"/>
      <c r="PCF206" s="78"/>
      <c r="PCG206" s="78"/>
      <c r="PCH206" s="78"/>
      <c r="PCI206" s="78"/>
      <c r="PCJ206" s="78"/>
      <c r="PCK206" s="78"/>
      <c r="PCL206" s="78"/>
      <c r="PCM206" s="78"/>
      <c r="PCN206" s="78"/>
      <c r="PCO206" s="78"/>
      <c r="PCP206" s="78"/>
      <c r="PCQ206" s="78"/>
      <c r="PCR206" s="78"/>
      <c r="PCS206" s="78"/>
      <c r="PCT206" s="78"/>
      <c r="PCU206" s="78"/>
      <c r="PCV206" s="78"/>
      <c r="PCW206" s="78"/>
      <c r="PCX206" s="78"/>
      <c r="PCY206" s="78"/>
      <c r="PCZ206" s="78"/>
      <c r="PDA206" s="78"/>
      <c r="PDB206" s="78"/>
      <c r="PDC206" s="78"/>
      <c r="PDD206" s="78"/>
      <c r="PDE206" s="78"/>
      <c r="PDF206" s="78"/>
      <c r="PDG206" s="78"/>
      <c r="PDH206" s="78"/>
      <c r="PDI206" s="78"/>
      <c r="PDJ206" s="78"/>
      <c r="PDK206" s="78"/>
      <c r="PDL206" s="78"/>
      <c r="PDM206" s="78"/>
      <c r="PDN206" s="78"/>
      <c r="PDO206" s="78"/>
      <c r="PDP206" s="78"/>
      <c r="PDQ206" s="78"/>
      <c r="PDR206" s="78"/>
      <c r="PDS206" s="78"/>
      <c r="PDT206" s="78"/>
      <c r="PDU206" s="78"/>
      <c r="PDV206" s="78"/>
      <c r="PDW206" s="78"/>
      <c r="PDX206" s="78"/>
      <c r="PDY206" s="78"/>
      <c r="PDZ206" s="78"/>
      <c r="PEA206" s="78"/>
      <c r="PEB206" s="78"/>
      <c r="PEC206" s="78"/>
      <c r="PED206" s="78"/>
      <c r="PEE206" s="78"/>
      <c r="PEF206" s="78"/>
      <c r="PEG206" s="78"/>
      <c r="PEH206" s="78"/>
      <c r="PEI206" s="78"/>
      <c r="PEJ206" s="78"/>
      <c r="PEK206" s="78"/>
      <c r="PEL206" s="78"/>
      <c r="PEM206" s="78"/>
      <c r="PEN206" s="78"/>
      <c r="PEO206" s="78"/>
      <c r="PEP206" s="78"/>
      <c r="PEQ206" s="78"/>
      <c r="PER206" s="78"/>
      <c r="PES206" s="78"/>
      <c r="PET206" s="78"/>
      <c r="PEU206" s="78"/>
      <c r="PEV206" s="78"/>
      <c r="PEW206" s="78"/>
      <c r="PEX206" s="78"/>
      <c r="PEY206" s="78"/>
      <c r="PEZ206" s="78"/>
      <c r="PFA206" s="78"/>
      <c r="PFB206" s="78"/>
      <c r="PFC206" s="78"/>
      <c r="PFD206" s="78"/>
      <c r="PFE206" s="78"/>
      <c r="PFF206" s="78"/>
      <c r="PFG206" s="78"/>
      <c r="PFH206" s="78"/>
      <c r="PFI206" s="78"/>
      <c r="PFJ206" s="78"/>
      <c r="PFK206" s="78"/>
      <c r="PFL206" s="78"/>
      <c r="PFM206" s="78"/>
      <c r="PFN206" s="78"/>
      <c r="PFO206" s="78"/>
      <c r="PFP206" s="78"/>
      <c r="PFQ206" s="78"/>
      <c r="PFR206" s="78"/>
      <c r="PFS206" s="78"/>
      <c r="PFT206" s="78"/>
      <c r="PFU206" s="78"/>
      <c r="PFV206" s="78"/>
      <c r="PFW206" s="78"/>
      <c r="PFX206" s="78"/>
      <c r="PFY206" s="78"/>
      <c r="PFZ206" s="78"/>
      <c r="PGA206" s="78"/>
      <c r="PGB206" s="78"/>
      <c r="PGC206" s="78"/>
      <c r="PGD206" s="78"/>
      <c r="PGE206" s="78"/>
      <c r="PGF206" s="78"/>
      <c r="PGG206" s="78"/>
      <c r="PGH206" s="78"/>
      <c r="PGI206" s="78"/>
      <c r="PGJ206" s="78"/>
      <c r="PGK206" s="78"/>
      <c r="PGL206" s="78"/>
      <c r="PGM206" s="78"/>
      <c r="PGN206" s="78"/>
      <c r="PGO206" s="78"/>
      <c r="PGP206" s="78"/>
      <c r="PGQ206" s="78"/>
      <c r="PGR206" s="78"/>
      <c r="PGS206" s="78"/>
      <c r="PGT206" s="78"/>
      <c r="PGU206" s="78"/>
      <c r="PGV206" s="78"/>
      <c r="PGW206" s="78"/>
      <c r="PGX206" s="78"/>
      <c r="PGY206" s="78"/>
      <c r="PGZ206" s="78"/>
      <c r="PHA206" s="78"/>
      <c r="PHB206" s="78"/>
      <c r="PHC206" s="78"/>
      <c r="PHD206" s="78"/>
      <c r="PHE206" s="78"/>
      <c r="PHF206" s="78"/>
      <c r="PHG206" s="78"/>
      <c r="PHH206" s="78"/>
      <c r="PHI206" s="78"/>
      <c r="PHJ206" s="78"/>
      <c r="PHK206" s="78"/>
      <c r="PHL206" s="78"/>
      <c r="PHM206" s="78"/>
      <c r="PHN206" s="78"/>
      <c r="PHO206" s="78"/>
      <c r="PHP206" s="78"/>
      <c r="PHQ206" s="78"/>
      <c r="PHR206" s="78"/>
      <c r="PHS206" s="78"/>
      <c r="PHT206" s="78"/>
      <c r="PHU206" s="78"/>
      <c r="PHV206" s="78"/>
      <c r="PHW206" s="78"/>
      <c r="PHX206" s="78"/>
      <c r="PHY206" s="78"/>
      <c r="PHZ206" s="78"/>
      <c r="PIA206" s="78"/>
      <c r="PIB206" s="78"/>
      <c r="PIC206" s="78"/>
      <c r="PID206" s="78"/>
      <c r="PIE206" s="78"/>
      <c r="PIF206" s="78"/>
      <c r="PIG206" s="78"/>
      <c r="PIH206" s="78"/>
      <c r="PII206" s="78"/>
      <c r="PIJ206" s="78"/>
      <c r="PIK206" s="78"/>
      <c r="PIL206" s="78"/>
      <c r="PIM206" s="78"/>
      <c r="PIN206" s="78"/>
      <c r="PIO206" s="78"/>
      <c r="PIP206" s="78"/>
      <c r="PIQ206" s="78"/>
      <c r="PIR206" s="78"/>
      <c r="PIS206" s="78"/>
      <c r="PIT206" s="78"/>
      <c r="PIU206" s="78"/>
      <c r="PIV206" s="78"/>
      <c r="PIW206" s="78"/>
      <c r="PIX206" s="78"/>
      <c r="PIY206" s="78"/>
      <c r="PIZ206" s="78"/>
      <c r="PJA206" s="78"/>
      <c r="PJB206" s="78"/>
      <c r="PJC206" s="78"/>
      <c r="PJD206" s="78"/>
      <c r="PJE206" s="78"/>
      <c r="PJF206" s="78"/>
      <c r="PJG206" s="78"/>
      <c r="PJH206" s="78"/>
      <c r="PJI206" s="78"/>
      <c r="PJJ206" s="78"/>
      <c r="PJK206" s="78"/>
      <c r="PJL206" s="78"/>
      <c r="PJM206" s="78"/>
      <c r="PJN206" s="78"/>
      <c r="PJO206" s="78"/>
      <c r="PJP206" s="78"/>
      <c r="PJQ206" s="78"/>
      <c r="PJR206" s="78"/>
      <c r="PJS206" s="78"/>
      <c r="PJT206" s="78"/>
      <c r="PJU206" s="78"/>
      <c r="PJV206" s="78"/>
      <c r="PJW206" s="78"/>
      <c r="PJX206" s="78"/>
      <c r="PJY206" s="78"/>
      <c r="PJZ206" s="78"/>
      <c r="PKA206" s="78"/>
      <c r="PKB206" s="78"/>
      <c r="PKC206" s="78"/>
      <c r="PKD206" s="78"/>
      <c r="PKE206" s="78"/>
      <c r="PKF206" s="78"/>
      <c r="PKG206" s="78"/>
      <c r="PKH206" s="78"/>
      <c r="PKI206" s="78"/>
      <c r="PKJ206" s="78"/>
      <c r="PKK206" s="78"/>
      <c r="PKL206" s="78"/>
      <c r="PKM206" s="78"/>
      <c r="PKN206" s="78"/>
      <c r="PKO206" s="78"/>
      <c r="PKP206" s="78"/>
      <c r="PKQ206" s="78"/>
      <c r="PKR206" s="78"/>
      <c r="PKS206" s="78"/>
      <c r="PKT206" s="78"/>
      <c r="PKU206" s="78"/>
      <c r="PKV206" s="78"/>
      <c r="PKW206" s="78"/>
      <c r="PKX206" s="78"/>
      <c r="PKY206" s="78"/>
      <c r="PKZ206" s="78"/>
      <c r="PLA206" s="78"/>
      <c r="PLB206" s="78"/>
      <c r="PLC206" s="78"/>
      <c r="PLD206" s="78"/>
      <c r="PLE206" s="78"/>
      <c r="PLF206" s="78"/>
      <c r="PLG206" s="78"/>
      <c r="PLH206" s="78"/>
      <c r="PLI206" s="78"/>
      <c r="PLJ206" s="78"/>
      <c r="PLK206" s="78"/>
      <c r="PLL206" s="78"/>
      <c r="PLM206" s="78"/>
      <c r="PLN206" s="78"/>
      <c r="PLO206" s="78"/>
      <c r="PLP206" s="78"/>
      <c r="PLQ206" s="78"/>
      <c r="PLR206" s="78"/>
      <c r="PLS206" s="78"/>
      <c r="PLT206" s="78"/>
      <c r="PLU206" s="78"/>
      <c r="PLV206" s="78"/>
      <c r="PLW206" s="78"/>
      <c r="PLX206" s="78"/>
      <c r="PLY206" s="78"/>
      <c r="PLZ206" s="78"/>
      <c r="PMA206" s="78"/>
      <c r="PMB206" s="78"/>
      <c r="PMC206" s="78"/>
      <c r="PMD206" s="78"/>
      <c r="PME206" s="78"/>
      <c r="PMF206" s="78"/>
      <c r="PMG206" s="78"/>
      <c r="PMH206" s="78"/>
      <c r="PMI206" s="78"/>
      <c r="PMJ206" s="78"/>
      <c r="PMK206" s="78"/>
      <c r="PML206" s="78"/>
      <c r="PMM206" s="78"/>
      <c r="PMN206" s="78"/>
      <c r="PMO206" s="78"/>
      <c r="PMP206" s="78"/>
      <c r="PMQ206" s="78"/>
      <c r="PMR206" s="78"/>
      <c r="PMS206" s="78"/>
      <c r="PMT206" s="78"/>
      <c r="PMU206" s="78"/>
      <c r="PMV206" s="78"/>
      <c r="PMW206" s="78"/>
      <c r="PMX206" s="78"/>
      <c r="PMY206" s="78"/>
      <c r="PMZ206" s="78"/>
      <c r="PNA206" s="78"/>
      <c r="PNB206" s="78"/>
      <c r="PNC206" s="78"/>
      <c r="PND206" s="78"/>
      <c r="PNE206" s="78"/>
      <c r="PNF206" s="78"/>
      <c r="PNG206" s="78"/>
      <c r="PNH206" s="78"/>
      <c r="PNI206" s="78"/>
      <c r="PNJ206" s="78"/>
      <c r="PNK206" s="78"/>
      <c r="PNL206" s="78"/>
      <c r="PNM206" s="78"/>
      <c r="PNN206" s="78"/>
      <c r="PNO206" s="78"/>
      <c r="PNP206" s="78"/>
      <c r="PNQ206" s="78"/>
      <c r="PNR206" s="78"/>
      <c r="PNS206" s="78"/>
      <c r="PNT206" s="78"/>
      <c r="PNU206" s="78"/>
      <c r="PNV206" s="78"/>
      <c r="PNW206" s="78"/>
      <c r="PNX206" s="78"/>
      <c r="PNY206" s="78"/>
      <c r="PNZ206" s="78"/>
      <c r="POA206" s="78"/>
      <c r="POB206" s="78"/>
      <c r="POC206" s="78"/>
      <c r="POD206" s="78"/>
      <c r="POE206" s="78"/>
      <c r="POF206" s="78"/>
      <c r="POG206" s="78"/>
      <c r="POH206" s="78"/>
      <c r="POI206" s="78"/>
      <c r="POJ206" s="78"/>
      <c r="POK206" s="78"/>
      <c r="POL206" s="78"/>
      <c r="POM206" s="78"/>
      <c r="PON206" s="78"/>
      <c r="POO206" s="78"/>
      <c r="POP206" s="78"/>
      <c r="POQ206" s="78"/>
      <c r="POR206" s="78"/>
      <c r="POS206" s="78"/>
      <c r="POT206" s="78"/>
      <c r="POU206" s="78"/>
      <c r="POV206" s="78"/>
      <c r="POW206" s="78"/>
      <c r="POX206" s="78"/>
      <c r="POY206" s="78"/>
      <c r="POZ206" s="78"/>
      <c r="PPA206" s="78"/>
      <c r="PPB206" s="78"/>
      <c r="PPC206" s="78"/>
      <c r="PPD206" s="78"/>
      <c r="PPE206" s="78"/>
      <c r="PPF206" s="78"/>
      <c r="PPG206" s="78"/>
      <c r="PPH206" s="78"/>
      <c r="PPI206" s="78"/>
      <c r="PPJ206" s="78"/>
      <c r="PPK206" s="78"/>
      <c r="PPL206" s="78"/>
      <c r="PPM206" s="78"/>
      <c r="PPN206" s="78"/>
      <c r="PPO206" s="78"/>
      <c r="PPP206" s="78"/>
      <c r="PPQ206" s="78"/>
      <c r="PPR206" s="78"/>
      <c r="PPS206" s="78"/>
      <c r="PPT206" s="78"/>
      <c r="PPU206" s="78"/>
      <c r="PPV206" s="78"/>
      <c r="PPW206" s="78"/>
      <c r="PPX206" s="78"/>
      <c r="PPY206" s="78"/>
      <c r="PPZ206" s="78"/>
      <c r="PQA206" s="78"/>
      <c r="PQB206" s="78"/>
      <c r="PQC206" s="78"/>
      <c r="PQD206" s="78"/>
      <c r="PQE206" s="78"/>
      <c r="PQF206" s="78"/>
      <c r="PQG206" s="78"/>
      <c r="PQH206" s="78"/>
      <c r="PQI206" s="78"/>
      <c r="PQJ206" s="78"/>
      <c r="PQK206" s="78"/>
      <c r="PQL206" s="78"/>
      <c r="PQM206" s="78"/>
      <c r="PQN206" s="78"/>
      <c r="PQO206" s="78"/>
      <c r="PQP206" s="78"/>
      <c r="PQQ206" s="78"/>
      <c r="PQR206" s="78"/>
      <c r="PQS206" s="78"/>
      <c r="PQT206" s="78"/>
      <c r="PQU206" s="78"/>
      <c r="PQV206" s="78"/>
      <c r="PQW206" s="78"/>
      <c r="PQX206" s="78"/>
      <c r="PQY206" s="78"/>
      <c r="PQZ206" s="78"/>
      <c r="PRA206" s="78"/>
      <c r="PRB206" s="78"/>
      <c r="PRC206" s="78"/>
      <c r="PRD206" s="78"/>
      <c r="PRE206" s="78"/>
      <c r="PRF206" s="78"/>
      <c r="PRG206" s="78"/>
      <c r="PRH206" s="78"/>
      <c r="PRI206" s="78"/>
      <c r="PRJ206" s="78"/>
      <c r="PRK206" s="78"/>
      <c r="PRL206" s="78"/>
      <c r="PRM206" s="78"/>
      <c r="PRN206" s="78"/>
      <c r="PRO206" s="78"/>
      <c r="PRP206" s="78"/>
      <c r="PRQ206" s="78"/>
      <c r="PRR206" s="78"/>
      <c r="PRS206" s="78"/>
      <c r="PRT206" s="78"/>
      <c r="PRU206" s="78"/>
      <c r="PRV206" s="78"/>
      <c r="PRW206" s="78"/>
      <c r="PRX206" s="78"/>
      <c r="PRY206" s="78"/>
      <c r="PRZ206" s="78"/>
      <c r="PSA206" s="78"/>
      <c r="PSB206" s="78"/>
      <c r="PSC206" s="78"/>
      <c r="PSD206" s="78"/>
      <c r="PSE206" s="78"/>
      <c r="PSF206" s="78"/>
      <c r="PSG206" s="78"/>
      <c r="PSH206" s="78"/>
      <c r="PSI206" s="78"/>
      <c r="PSJ206" s="78"/>
      <c r="PSK206" s="78"/>
      <c r="PSL206" s="78"/>
      <c r="PSM206" s="78"/>
      <c r="PSN206" s="78"/>
      <c r="PSO206" s="78"/>
      <c r="PSP206" s="78"/>
      <c r="PSQ206" s="78"/>
      <c r="PSR206" s="78"/>
      <c r="PSS206" s="78"/>
      <c r="PST206" s="78"/>
      <c r="PSU206" s="78"/>
      <c r="PSV206" s="78"/>
      <c r="PSW206" s="78"/>
      <c r="PSX206" s="78"/>
      <c r="PSY206" s="78"/>
      <c r="PSZ206" s="78"/>
      <c r="PTA206" s="78"/>
      <c r="PTB206" s="78"/>
      <c r="PTC206" s="78"/>
      <c r="PTD206" s="78"/>
      <c r="PTE206" s="78"/>
      <c r="PTF206" s="78"/>
      <c r="PTG206" s="78"/>
      <c r="PTH206" s="78"/>
      <c r="PTI206" s="78"/>
      <c r="PTJ206" s="78"/>
      <c r="PTK206" s="78"/>
      <c r="PTL206" s="78"/>
      <c r="PTM206" s="78"/>
      <c r="PTN206" s="78"/>
      <c r="PTO206" s="78"/>
      <c r="PTP206" s="78"/>
      <c r="PTQ206" s="78"/>
      <c r="PTR206" s="78"/>
      <c r="PTS206" s="78"/>
      <c r="PTT206" s="78"/>
      <c r="PTU206" s="78"/>
      <c r="PTV206" s="78"/>
      <c r="PTW206" s="78"/>
      <c r="PTX206" s="78"/>
      <c r="PTY206" s="78"/>
      <c r="PTZ206" s="78"/>
      <c r="PUA206" s="78"/>
      <c r="PUB206" s="78"/>
      <c r="PUC206" s="78"/>
      <c r="PUD206" s="78"/>
      <c r="PUE206" s="78"/>
      <c r="PUF206" s="78"/>
      <c r="PUG206" s="78"/>
      <c r="PUH206" s="78"/>
      <c r="PUI206" s="78"/>
      <c r="PUJ206" s="78"/>
      <c r="PUK206" s="78"/>
      <c r="PUL206" s="78"/>
      <c r="PUM206" s="78"/>
      <c r="PUN206" s="78"/>
      <c r="PUO206" s="78"/>
      <c r="PUP206" s="78"/>
      <c r="PUQ206" s="78"/>
      <c r="PUR206" s="78"/>
      <c r="PUS206" s="78"/>
      <c r="PUT206" s="78"/>
      <c r="PUU206" s="78"/>
      <c r="PUV206" s="78"/>
      <c r="PUW206" s="78"/>
      <c r="PUX206" s="78"/>
      <c r="PUY206" s="78"/>
      <c r="PUZ206" s="78"/>
      <c r="PVA206" s="78"/>
      <c r="PVB206" s="78"/>
      <c r="PVC206" s="78"/>
      <c r="PVD206" s="78"/>
      <c r="PVE206" s="78"/>
      <c r="PVF206" s="78"/>
      <c r="PVG206" s="78"/>
      <c r="PVH206" s="78"/>
      <c r="PVI206" s="78"/>
      <c r="PVJ206" s="78"/>
      <c r="PVK206" s="78"/>
      <c r="PVL206" s="78"/>
      <c r="PVM206" s="78"/>
      <c r="PVN206" s="78"/>
      <c r="PVO206" s="78"/>
      <c r="PVP206" s="78"/>
      <c r="PVQ206" s="78"/>
      <c r="PVR206" s="78"/>
      <c r="PVS206" s="78"/>
      <c r="PVT206" s="78"/>
      <c r="PVU206" s="78"/>
      <c r="PVV206" s="78"/>
      <c r="PVW206" s="78"/>
      <c r="PVX206" s="78"/>
      <c r="PVY206" s="78"/>
      <c r="PVZ206" s="78"/>
      <c r="PWA206" s="78"/>
      <c r="PWB206" s="78"/>
      <c r="PWC206" s="78"/>
      <c r="PWD206" s="78"/>
      <c r="PWE206" s="78"/>
      <c r="PWF206" s="78"/>
      <c r="PWG206" s="78"/>
      <c r="PWH206" s="78"/>
      <c r="PWI206" s="78"/>
      <c r="PWJ206" s="78"/>
      <c r="PWK206" s="78"/>
      <c r="PWL206" s="78"/>
      <c r="PWM206" s="78"/>
      <c r="PWN206" s="78"/>
      <c r="PWO206" s="78"/>
      <c r="PWP206" s="78"/>
      <c r="PWQ206" s="78"/>
      <c r="PWR206" s="78"/>
      <c r="PWS206" s="78"/>
      <c r="PWT206" s="78"/>
      <c r="PWU206" s="78"/>
      <c r="PWV206" s="78"/>
      <c r="PWW206" s="78"/>
      <c r="PWX206" s="78"/>
      <c r="PWY206" s="78"/>
      <c r="PWZ206" s="78"/>
      <c r="PXA206" s="78"/>
      <c r="PXB206" s="78"/>
      <c r="PXC206" s="78"/>
      <c r="PXD206" s="78"/>
      <c r="PXE206" s="78"/>
      <c r="PXF206" s="78"/>
      <c r="PXG206" s="78"/>
      <c r="PXH206" s="78"/>
      <c r="PXI206" s="78"/>
      <c r="PXJ206" s="78"/>
      <c r="PXK206" s="78"/>
      <c r="PXL206" s="78"/>
      <c r="PXM206" s="78"/>
      <c r="PXN206" s="78"/>
      <c r="PXO206" s="78"/>
      <c r="PXP206" s="78"/>
      <c r="PXQ206" s="78"/>
      <c r="PXR206" s="78"/>
      <c r="PXS206" s="78"/>
      <c r="PXT206" s="78"/>
      <c r="PXU206" s="78"/>
      <c r="PXV206" s="78"/>
      <c r="PXW206" s="78"/>
      <c r="PXX206" s="78"/>
      <c r="PXY206" s="78"/>
      <c r="PXZ206" s="78"/>
      <c r="PYA206" s="78"/>
      <c r="PYB206" s="78"/>
      <c r="PYC206" s="78"/>
      <c r="PYD206" s="78"/>
      <c r="PYE206" s="78"/>
      <c r="PYF206" s="78"/>
      <c r="PYG206" s="78"/>
      <c r="PYH206" s="78"/>
      <c r="PYI206" s="78"/>
      <c r="PYJ206" s="78"/>
      <c r="PYK206" s="78"/>
      <c r="PYL206" s="78"/>
      <c r="PYM206" s="78"/>
      <c r="PYN206" s="78"/>
      <c r="PYO206" s="78"/>
      <c r="PYP206" s="78"/>
      <c r="PYQ206" s="78"/>
      <c r="PYR206" s="78"/>
      <c r="PYS206" s="78"/>
      <c r="PYT206" s="78"/>
      <c r="PYU206" s="78"/>
      <c r="PYV206" s="78"/>
      <c r="PYW206" s="78"/>
      <c r="PYX206" s="78"/>
      <c r="PYY206" s="78"/>
      <c r="PYZ206" s="78"/>
      <c r="PZA206" s="78"/>
      <c r="PZB206" s="78"/>
      <c r="PZC206" s="78"/>
      <c r="PZD206" s="78"/>
      <c r="PZE206" s="78"/>
      <c r="PZF206" s="78"/>
      <c r="PZG206" s="78"/>
      <c r="PZH206" s="78"/>
      <c r="PZI206" s="78"/>
      <c r="PZJ206" s="78"/>
      <c r="PZK206" s="78"/>
      <c r="PZL206" s="78"/>
      <c r="PZM206" s="78"/>
      <c r="PZN206" s="78"/>
      <c r="PZO206" s="78"/>
      <c r="PZP206" s="78"/>
      <c r="PZQ206" s="78"/>
      <c r="PZR206" s="78"/>
      <c r="PZS206" s="78"/>
      <c r="PZT206" s="78"/>
      <c r="PZU206" s="78"/>
      <c r="PZV206" s="78"/>
      <c r="PZW206" s="78"/>
      <c r="PZX206" s="78"/>
      <c r="PZY206" s="78"/>
      <c r="PZZ206" s="78"/>
      <c r="QAA206" s="78"/>
      <c r="QAB206" s="78"/>
      <c r="QAC206" s="78"/>
      <c r="QAD206" s="78"/>
      <c r="QAE206" s="78"/>
      <c r="QAF206" s="78"/>
      <c r="QAG206" s="78"/>
      <c r="QAH206" s="78"/>
      <c r="QAI206" s="78"/>
      <c r="QAJ206" s="78"/>
      <c r="QAK206" s="78"/>
      <c r="QAL206" s="78"/>
      <c r="QAM206" s="78"/>
      <c r="QAN206" s="78"/>
      <c r="QAO206" s="78"/>
      <c r="QAP206" s="78"/>
      <c r="QAQ206" s="78"/>
      <c r="QAR206" s="78"/>
      <c r="QAS206" s="78"/>
      <c r="QAT206" s="78"/>
      <c r="QAU206" s="78"/>
      <c r="QAV206" s="78"/>
      <c r="QAW206" s="78"/>
      <c r="QAX206" s="78"/>
      <c r="QAY206" s="78"/>
      <c r="QAZ206" s="78"/>
      <c r="QBA206" s="78"/>
      <c r="QBB206" s="78"/>
      <c r="QBC206" s="78"/>
      <c r="QBD206" s="78"/>
      <c r="QBE206" s="78"/>
      <c r="QBF206" s="78"/>
      <c r="QBG206" s="78"/>
      <c r="QBH206" s="78"/>
      <c r="QBI206" s="78"/>
      <c r="QBJ206" s="78"/>
      <c r="QBK206" s="78"/>
      <c r="QBL206" s="78"/>
      <c r="QBM206" s="78"/>
      <c r="QBN206" s="78"/>
      <c r="QBO206" s="78"/>
      <c r="QBP206" s="78"/>
      <c r="QBQ206" s="78"/>
      <c r="QBR206" s="78"/>
      <c r="QBS206" s="78"/>
      <c r="QBT206" s="78"/>
      <c r="QBU206" s="78"/>
      <c r="QBV206" s="78"/>
      <c r="QBW206" s="78"/>
      <c r="QBX206" s="78"/>
      <c r="QBY206" s="78"/>
      <c r="QBZ206" s="78"/>
      <c r="QCA206" s="78"/>
      <c r="QCB206" s="78"/>
      <c r="QCC206" s="78"/>
      <c r="QCD206" s="78"/>
      <c r="QCE206" s="78"/>
      <c r="QCF206" s="78"/>
      <c r="QCG206" s="78"/>
      <c r="QCH206" s="78"/>
      <c r="QCI206" s="78"/>
      <c r="QCJ206" s="78"/>
      <c r="QCK206" s="78"/>
      <c r="QCL206" s="78"/>
      <c r="QCM206" s="78"/>
      <c r="QCN206" s="78"/>
      <c r="QCO206" s="78"/>
      <c r="QCP206" s="78"/>
      <c r="QCQ206" s="78"/>
      <c r="QCR206" s="78"/>
      <c r="QCS206" s="78"/>
      <c r="QCT206" s="78"/>
      <c r="QCU206" s="78"/>
      <c r="QCV206" s="78"/>
      <c r="QCW206" s="78"/>
      <c r="QCX206" s="78"/>
      <c r="QCY206" s="78"/>
      <c r="QCZ206" s="78"/>
      <c r="QDA206" s="78"/>
      <c r="QDB206" s="78"/>
      <c r="QDC206" s="78"/>
      <c r="QDD206" s="78"/>
      <c r="QDE206" s="78"/>
      <c r="QDF206" s="78"/>
      <c r="QDG206" s="78"/>
      <c r="QDH206" s="78"/>
      <c r="QDI206" s="78"/>
      <c r="QDJ206" s="78"/>
      <c r="QDK206" s="78"/>
      <c r="QDL206" s="78"/>
      <c r="QDM206" s="78"/>
      <c r="QDN206" s="78"/>
      <c r="QDO206" s="78"/>
      <c r="QDP206" s="78"/>
      <c r="QDQ206" s="78"/>
      <c r="QDR206" s="78"/>
      <c r="QDS206" s="78"/>
      <c r="QDT206" s="78"/>
      <c r="QDU206" s="78"/>
      <c r="QDV206" s="78"/>
      <c r="QDW206" s="78"/>
      <c r="QDX206" s="78"/>
      <c r="QDY206" s="78"/>
      <c r="QDZ206" s="78"/>
      <c r="QEA206" s="78"/>
      <c r="QEB206" s="78"/>
      <c r="QEC206" s="78"/>
      <c r="QED206" s="78"/>
      <c r="QEE206" s="78"/>
      <c r="QEF206" s="78"/>
      <c r="QEG206" s="78"/>
      <c r="QEH206" s="78"/>
      <c r="QEI206" s="78"/>
      <c r="QEJ206" s="78"/>
      <c r="QEK206" s="78"/>
      <c r="QEL206" s="78"/>
      <c r="QEM206" s="78"/>
      <c r="QEN206" s="78"/>
      <c r="QEO206" s="78"/>
      <c r="QEP206" s="78"/>
      <c r="QEQ206" s="78"/>
      <c r="QER206" s="78"/>
      <c r="QES206" s="78"/>
      <c r="QET206" s="78"/>
      <c r="QEU206" s="78"/>
      <c r="QEV206" s="78"/>
      <c r="QEW206" s="78"/>
      <c r="QEX206" s="78"/>
      <c r="QEY206" s="78"/>
      <c r="QEZ206" s="78"/>
      <c r="QFA206" s="78"/>
      <c r="QFB206" s="78"/>
      <c r="QFC206" s="78"/>
      <c r="QFD206" s="78"/>
      <c r="QFE206" s="78"/>
      <c r="QFF206" s="78"/>
      <c r="QFG206" s="78"/>
      <c r="QFH206" s="78"/>
      <c r="QFI206" s="78"/>
      <c r="QFJ206" s="78"/>
      <c r="QFK206" s="78"/>
      <c r="QFL206" s="78"/>
      <c r="QFM206" s="78"/>
      <c r="QFN206" s="78"/>
      <c r="QFO206" s="78"/>
      <c r="QFP206" s="78"/>
      <c r="QFQ206" s="78"/>
      <c r="QFR206" s="78"/>
      <c r="QFS206" s="78"/>
      <c r="QFT206" s="78"/>
      <c r="QFU206" s="78"/>
      <c r="QFV206" s="78"/>
      <c r="QFW206" s="78"/>
      <c r="QFX206" s="78"/>
      <c r="QFY206" s="78"/>
      <c r="QFZ206" s="78"/>
      <c r="QGA206" s="78"/>
      <c r="QGB206" s="78"/>
      <c r="QGC206" s="78"/>
      <c r="QGD206" s="78"/>
      <c r="QGE206" s="78"/>
      <c r="QGF206" s="78"/>
      <c r="QGG206" s="78"/>
      <c r="QGH206" s="78"/>
      <c r="QGI206" s="78"/>
      <c r="QGJ206" s="78"/>
      <c r="QGK206" s="78"/>
      <c r="QGL206" s="78"/>
      <c r="QGM206" s="78"/>
      <c r="QGN206" s="78"/>
      <c r="QGO206" s="78"/>
      <c r="QGP206" s="78"/>
      <c r="QGQ206" s="78"/>
      <c r="QGR206" s="78"/>
      <c r="QGS206" s="78"/>
      <c r="QGT206" s="78"/>
      <c r="QGU206" s="78"/>
      <c r="QGV206" s="78"/>
      <c r="QGW206" s="78"/>
      <c r="QGX206" s="78"/>
      <c r="QGY206" s="78"/>
      <c r="QGZ206" s="78"/>
      <c r="QHA206" s="78"/>
      <c r="QHB206" s="78"/>
      <c r="QHC206" s="78"/>
      <c r="QHD206" s="78"/>
      <c r="QHE206" s="78"/>
      <c r="QHF206" s="78"/>
      <c r="QHG206" s="78"/>
      <c r="QHH206" s="78"/>
      <c r="QHI206" s="78"/>
      <c r="QHJ206" s="78"/>
      <c r="QHK206" s="78"/>
      <c r="QHL206" s="78"/>
      <c r="QHM206" s="78"/>
      <c r="QHN206" s="78"/>
      <c r="QHO206" s="78"/>
      <c r="QHP206" s="78"/>
      <c r="QHQ206" s="78"/>
      <c r="QHR206" s="78"/>
      <c r="QHS206" s="78"/>
      <c r="QHT206" s="78"/>
      <c r="QHU206" s="78"/>
      <c r="QHV206" s="78"/>
      <c r="QHW206" s="78"/>
      <c r="QHX206" s="78"/>
      <c r="QHY206" s="78"/>
      <c r="QHZ206" s="78"/>
      <c r="QIA206" s="78"/>
      <c r="QIB206" s="78"/>
      <c r="QIC206" s="78"/>
      <c r="QID206" s="78"/>
      <c r="QIE206" s="78"/>
      <c r="QIF206" s="78"/>
      <c r="QIG206" s="78"/>
      <c r="QIH206" s="78"/>
      <c r="QII206" s="78"/>
      <c r="QIJ206" s="78"/>
      <c r="QIK206" s="78"/>
      <c r="QIL206" s="78"/>
      <c r="QIM206" s="78"/>
      <c r="QIN206" s="78"/>
      <c r="QIO206" s="78"/>
      <c r="QIP206" s="78"/>
      <c r="QIQ206" s="78"/>
      <c r="QIR206" s="78"/>
      <c r="QIS206" s="78"/>
      <c r="QIT206" s="78"/>
      <c r="QIU206" s="78"/>
      <c r="QIV206" s="78"/>
      <c r="QIW206" s="78"/>
      <c r="QIX206" s="78"/>
      <c r="QIY206" s="78"/>
      <c r="QIZ206" s="78"/>
      <c r="QJA206" s="78"/>
      <c r="QJB206" s="78"/>
      <c r="QJC206" s="78"/>
      <c r="QJD206" s="78"/>
      <c r="QJE206" s="78"/>
      <c r="QJF206" s="78"/>
      <c r="QJG206" s="78"/>
      <c r="QJH206" s="78"/>
      <c r="QJI206" s="78"/>
      <c r="QJJ206" s="78"/>
      <c r="QJK206" s="78"/>
      <c r="QJL206" s="78"/>
      <c r="QJM206" s="78"/>
      <c r="QJN206" s="78"/>
      <c r="QJO206" s="78"/>
      <c r="QJP206" s="78"/>
      <c r="QJQ206" s="78"/>
      <c r="QJR206" s="78"/>
      <c r="QJS206" s="78"/>
      <c r="QJT206" s="78"/>
      <c r="QJU206" s="78"/>
      <c r="QJV206" s="78"/>
      <c r="QJW206" s="78"/>
      <c r="QJX206" s="78"/>
      <c r="QJY206" s="78"/>
      <c r="QJZ206" s="78"/>
      <c r="QKA206" s="78"/>
      <c r="QKB206" s="78"/>
      <c r="QKC206" s="78"/>
      <c r="QKD206" s="78"/>
      <c r="QKE206" s="78"/>
      <c r="QKF206" s="78"/>
      <c r="QKG206" s="78"/>
      <c r="QKH206" s="78"/>
      <c r="QKI206" s="78"/>
      <c r="QKJ206" s="78"/>
      <c r="QKK206" s="78"/>
      <c r="QKL206" s="78"/>
      <c r="QKM206" s="78"/>
      <c r="QKN206" s="78"/>
      <c r="QKO206" s="78"/>
      <c r="QKP206" s="78"/>
      <c r="QKQ206" s="78"/>
      <c r="QKR206" s="78"/>
      <c r="QKS206" s="78"/>
      <c r="QKT206" s="78"/>
      <c r="QKU206" s="78"/>
      <c r="QKV206" s="78"/>
      <c r="QKW206" s="78"/>
      <c r="QKX206" s="78"/>
      <c r="QKY206" s="78"/>
      <c r="QKZ206" s="78"/>
      <c r="QLA206" s="78"/>
      <c r="QLB206" s="78"/>
      <c r="QLC206" s="78"/>
      <c r="QLD206" s="78"/>
      <c r="QLE206" s="78"/>
      <c r="QLF206" s="78"/>
      <c r="QLG206" s="78"/>
      <c r="QLH206" s="78"/>
      <c r="QLI206" s="78"/>
      <c r="QLJ206" s="78"/>
      <c r="QLK206" s="78"/>
      <c r="QLL206" s="78"/>
      <c r="QLM206" s="78"/>
      <c r="QLN206" s="78"/>
      <c r="QLO206" s="78"/>
      <c r="QLP206" s="78"/>
      <c r="QLQ206" s="78"/>
      <c r="QLR206" s="78"/>
      <c r="QLS206" s="78"/>
      <c r="QLT206" s="78"/>
      <c r="QLU206" s="78"/>
      <c r="QLV206" s="78"/>
      <c r="QLW206" s="78"/>
      <c r="QLX206" s="78"/>
      <c r="QLY206" s="78"/>
      <c r="QLZ206" s="78"/>
      <c r="QMA206" s="78"/>
      <c r="QMB206" s="78"/>
      <c r="QMC206" s="78"/>
      <c r="QMD206" s="78"/>
      <c r="QME206" s="78"/>
      <c r="QMF206" s="78"/>
      <c r="QMG206" s="78"/>
      <c r="QMH206" s="78"/>
      <c r="QMI206" s="78"/>
      <c r="QMJ206" s="78"/>
      <c r="QMK206" s="78"/>
      <c r="QML206" s="78"/>
      <c r="QMM206" s="78"/>
      <c r="QMN206" s="78"/>
      <c r="QMO206" s="78"/>
      <c r="QMP206" s="78"/>
      <c r="QMQ206" s="78"/>
      <c r="QMR206" s="78"/>
      <c r="QMS206" s="78"/>
      <c r="QMT206" s="78"/>
      <c r="QMU206" s="78"/>
      <c r="QMV206" s="78"/>
      <c r="QMW206" s="78"/>
      <c r="QMX206" s="78"/>
      <c r="QMY206" s="78"/>
      <c r="QMZ206" s="78"/>
      <c r="QNA206" s="78"/>
      <c r="QNB206" s="78"/>
      <c r="QNC206" s="78"/>
      <c r="QND206" s="78"/>
      <c r="QNE206" s="78"/>
      <c r="QNF206" s="78"/>
      <c r="QNG206" s="78"/>
      <c r="QNH206" s="78"/>
      <c r="QNI206" s="78"/>
      <c r="QNJ206" s="78"/>
      <c r="QNK206" s="78"/>
      <c r="QNL206" s="78"/>
      <c r="QNM206" s="78"/>
      <c r="QNN206" s="78"/>
      <c r="QNO206" s="78"/>
      <c r="QNP206" s="78"/>
      <c r="QNQ206" s="78"/>
      <c r="QNR206" s="78"/>
      <c r="QNS206" s="78"/>
      <c r="QNT206" s="78"/>
      <c r="QNU206" s="78"/>
      <c r="QNV206" s="78"/>
      <c r="QNW206" s="78"/>
      <c r="QNX206" s="78"/>
      <c r="QNY206" s="78"/>
      <c r="QNZ206" s="78"/>
      <c r="QOA206" s="78"/>
      <c r="QOB206" s="78"/>
      <c r="QOC206" s="78"/>
      <c r="QOD206" s="78"/>
      <c r="QOE206" s="78"/>
      <c r="QOF206" s="78"/>
      <c r="QOG206" s="78"/>
      <c r="QOH206" s="78"/>
      <c r="QOI206" s="78"/>
      <c r="QOJ206" s="78"/>
      <c r="QOK206" s="78"/>
      <c r="QOL206" s="78"/>
      <c r="QOM206" s="78"/>
      <c r="QON206" s="78"/>
      <c r="QOO206" s="78"/>
      <c r="QOP206" s="78"/>
      <c r="QOQ206" s="78"/>
      <c r="QOR206" s="78"/>
      <c r="QOS206" s="78"/>
      <c r="QOT206" s="78"/>
      <c r="QOU206" s="78"/>
      <c r="QOV206" s="78"/>
      <c r="QOW206" s="78"/>
      <c r="QOX206" s="78"/>
      <c r="QOY206" s="78"/>
      <c r="QOZ206" s="78"/>
      <c r="QPA206" s="78"/>
      <c r="QPB206" s="78"/>
      <c r="QPC206" s="78"/>
      <c r="QPD206" s="78"/>
      <c r="QPE206" s="78"/>
      <c r="QPF206" s="78"/>
      <c r="QPG206" s="78"/>
      <c r="QPH206" s="78"/>
      <c r="QPI206" s="78"/>
      <c r="QPJ206" s="78"/>
      <c r="QPK206" s="78"/>
      <c r="QPL206" s="78"/>
      <c r="QPM206" s="78"/>
      <c r="QPN206" s="78"/>
      <c r="QPO206" s="78"/>
      <c r="QPP206" s="78"/>
      <c r="QPQ206" s="78"/>
      <c r="QPR206" s="78"/>
      <c r="QPS206" s="78"/>
      <c r="QPT206" s="78"/>
      <c r="QPU206" s="78"/>
      <c r="QPV206" s="78"/>
      <c r="QPW206" s="78"/>
      <c r="QPX206" s="78"/>
      <c r="QPY206" s="78"/>
      <c r="QPZ206" s="78"/>
      <c r="QQA206" s="78"/>
      <c r="QQB206" s="78"/>
      <c r="QQC206" s="78"/>
      <c r="QQD206" s="78"/>
      <c r="QQE206" s="78"/>
      <c r="QQF206" s="78"/>
      <c r="QQG206" s="78"/>
      <c r="QQH206" s="78"/>
      <c r="QQI206" s="78"/>
      <c r="QQJ206" s="78"/>
      <c r="QQK206" s="78"/>
      <c r="QQL206" s="78"/>
      <c r="QQM206" s="78"/>
      <c r="QQN206" s="78"/>
      <c r="QQO206" s="78"/>
      <c r="QQP206" s="78"/>
      <c r="QQQ206" s="78"/>
      <c r="QQR206" s="78"/>
      <c r="QQS206" s="78"/>
      <c r="QQT206" s="78"/>
      <c r="QQU206" s="78"/>
      <c r="QQV206" s="78"/>
      <c r="QQW206" s="78"/>
      <c r="QQX206" s="78"/>
      <c r="QQY206" s="78"/>
      <c r="QQZ206" s="78"/>
      <c r="QRA206" s="78"/>
      <c r="QRB206" s="78"/>
      <c r="QRC206" s="78"/>
      <c r="QRD206" s="78"/>
      <c r="QRE206" s="78"/>
      <c r="QRF206" s="78"/>
      <c r="QRG206" s="78"/>
      <c r="QRH206" s="78"/>
      <c r="QRI206" s="78"/>
      <c r="QRJ206" s="78"/>
      <c r="QRK206" s="78"/>
      <c r="QRL206" s="78"/>
      <c r="QRM206" s="78"/>
      <c r="QRN206" s="78"/>
      <c r="QRO206" s="78"/>
      <c r="QRP206" s="78"/>
      <c r="QRQ206" s="78"/>
      <c r="QRR206" s="78"/>
      <c r="QRS206" s="78"/>
      <c r="QRT206" s="78"/>
      <c r="QRU206" s="78"/>
      <c r="QRV206" s="78"/>
      <c r="QRW206" s="78"/>
      <c r="QRX206" s="78"/>
      <c r="QRY206" s="78"/>
      <c r="QRZ206" s="78"/>
      <c r="QSA206" s="78"/>
      <c r="QSB206" s="78"/>
      <c r="QSC206" s="78"/>
      <c r="QSD206" s="78"/>
      <c r="QSE206" s="78"/>
      <c r="QSF206" s="78"/>
      <c r="QSG206" s="78"/>
      <c r="QSH206" s="78"/>
      <c r="QSI206" s="78"/>
      <c r="QSJ206" s="78"/>
      <c r="QSK206" s="78"/>
      <c r="QSL206" s="78"/>
      <c r="QSM206" s="78"/>
      <c r="QSN206" s="78"/>
      <c r="QSO206" s="78"/>
      <c r="QSP206" s="78"/>
      <c r="QSQ206" s="78"/>
      <c r="QSR206" s="78"/>
      <c r="QSS206" s="78"/>
      <c r="QST206" s="78"/>
      <c r="QSU206" s="78"/>
      <c r="QSV206" s="78"/>
      <c r="QSW206" s="78"/>
      <c r="QSX206" s="78"/>
      <c r="QSY206" s="78"/>
      <c r="QSZ206" s="78"/>
      <c r="QTA206" s="78"/>
      <c r="QTB206" s="78"/>
      <c r="QTC206" s="78"/>
      <c r="QTD206" s="78"/>
      <c r="QTE206" s="78"/>
      <c r="QTF206" s="78"/>
      <c r="QTG206" s="78"/>
      <c r="QTH206" s="78"/>
      <c r="QTI206" s="78"/>
      <c r="QTJ206" s="78"/>
      <c r="QTK206" s="78"/>
      <c r="QTL206" s="78"/>
      <c r="QTM206" s="78"/>
      <c r="QTN206" s="78"/>
      <c r="QTO206" s="78"/>
      <c r="QTP206" s="78"/>
      <c r="QTQ206" s="78"/>
      <c r="QTR206" s="78"/>
      <c r="QTS206" s="78"/>
      <c r="QTT206" s="78"/>
      <c r="QTU206" s="78"/>
      <c r="QTV206" s="78"/>
      <c r="QTW206" s="78"/>
      <c r="QTX206" s="78"/>
      <c r="QTY206" s="78"/>
      <c r="QTZ206" s="78"/>
      <c r="QUA206" s="78"/>
      <c r="QUB206" s="78"/>
      <c r="QUC206" s="78"/>
      <c r="QUD206" s="78"/>
      <c r="QUE206" s="78"/>
      <c r="QUF206" s="78"/>
      <c r="QUG206" s="78"/>
      <c r="QUH206" s="78"/>
      <c r="QUI206" s="78"/>
      <c r="QUJ206" s="78"/>
      <c r="QUK206" s="78"/>
      <c r="QUL206" s="78"/>
      <c r="QUM206" s="78"/>
      <c r="QUN206" s="78"/>
      <c r="QUO206" s="78"/>
      <c r="QUP206" s="78"/>
      <c r="QUQ206" s="78"/>
      <c r="QUR206" s="78"/>
      <c r="QUS206" s="78"/>
      <c r="QUT206" s="78"/>
      <c r="QUU206" s="78"/>
      <c r="QUV206" s="78"/>
      <c r="QUW206" s="78"/>
      <c r="QUX206" s="78"/>
      <c r="QUY206" s="78"/>
      <c r="QUZ206" s="78"/>
      <c r="QVA206" s="78"/>
      <c r="QVB206" s="78"/>
      <c r="QVC206" s="78"/>
      <c r="QVD206" s="78"/>
      <c r="QVE206" s="78"/>
      <c r="QVF206" s="78"/>
      <c r="QVG206" s="78"/>
      <c r="QVH206" s="78"/>
      <c r="QVI206" s="78"/>
      <c r="QVJ206" s="78"/>
      <c r="QVK206" s="78"/>
      <c r="QVL206" s="78"/>
      <c r="QVM206" s="78"/>
      <c r="QVN206" s="78"/>
      <c r="QVO206" s="78"/>
      <c r="QVP206" s="78"/>
      <c r="QVQ206" s="78"/>
      <c r="QVR206" s="78"/>
      <c r="QVS206" s="78"/>
      <c r="QVT206" s="78"/>
      <c r="QVU206" s="78"/>
      <c r="QVV206" s="78"/>
      <c r="QVW206" s="78"/>
      <c r="QVX206" s="78"/>
      <c r="QVY206" s="78"/>
      <c r="QVZ206" s="78"/>
      <c r="QWA206" s="78"/>
      <c r="QWB206" s="78"/>
      <c r="QWC206" s="78"/>
      <c r="QWD206" s="78"/>
      <c r="QWE206" s="78"/>
      <c r="QWF206" s="78"/>
      <c r="QWG206" s="78"/>
      <c r="QWH206" s="78"/>
      <c r="QWI206" s="78"/>
      <c r="QWJ206" s="78"/>
      <c r="QWK206" s="78"/>
      <c r="QWL206" s="78"/>
      <c r="QWM206" s="78"/>
      <c r="QWN206" s="78"/>
      <c r="QWO206" s="78"/>
      <c r="QWP206" s="78"/>
      <c r="QWQ206" s="78"/>
      <c r="QWR206" s="78"/>
      <c r="QWS206" s="78"/>
      <c r="QWT206" s="78"/>
      <c r="QWU206" s="78"/>
      <c r="QWV206" s="78"/>
      <c r="QWW206" s="78"/>
      <c r="QWX206" s="78"/>
      <c r="QWY206" s="78"/>
      <c r="QWZ206" s="78"/>
      <c r="QXA206" s="78"/>
      <c r="QXB206" s="78"/>
      <c r="QXC206" s="78"/>
      <c r="QXD206" s="78"/>
      <c r="QXE206" s="78"/>
      <c r="QXF206" s="78"/>
      <c r="QXG206" s="78"/>
      <c r="QXH206" s="78"/>
      <c r="QXI206" s="78"/>
      <c r="QXJ206" s="78"/>
      <c r="QXK206" s="78"/>
      <c r="QXL206" s="78"/>
      <c r="QXM206" s="78"/>
      <c r="QXN206" s="78"/>
      <c r="QXO206" s="78"/>
      <c r="QXP206" s="78"/>
      <c r="QXQ206" s="78"/>
      <c r="QXR206" s="78"/>
      <c r="QXS206" s="78"/>
      <c r="QXT206" s="78"/>
      <c r="QXU206" s="78"/>
      <c r="QXV206" s="78"/>
      <c r="QXW206" s="78"/>
      <c r="QXX206" s="78"/>
      <c r="QXY206" s="78"/>
      <c r="QXZ206" s="78"/>
      <c r="QYA206" s="78"/>
      <c r="QYB206" s="78"/>
      <c r="QYC206" s="78"/>
      <c r="QYD206" s="78"/>
      <c r="QYE206" s="78"/>
      <c r="QYF206" s="78"/>
      <c r="QYG206" s="78"/>
      <c r="QYH206" s="78"/>
      <c r="QYI206" s="78"/>
      <c r="QYJ206" s="78"/>
      <c r="QYK206" s="78"/>
      <c r="QYL206" s="78"/>
      <c r="QYM206" s="78"/>
      <c r="QYN206" s="78"/>
      <c r="QYO206" s="78"/>
      <c r="QYP206" s="78"/>
      <c r="QYQ206" s="78"/>
      <c r="QYR206" s="78"/>
      <c r="QYS206" s="78"/>
      <c r="QYT206" s="78"/>
      <c r="QYU206" s="78"/>
      <c r="QYV206" s="78"/>
      <c r="QYW206" s="78"/>
      <c r="QYX206" s="78"/>
      <c r="QYY206" s="78"/>
      <c r="QYZ206" s="78"/>
      <c r="QZA206" s="78"/>
      <c r="QZB206" s="78"/>
      <c r="QZC206" s="78"/>
      <c r="QZD206" s="78"/>
      <c r="QZE206" s="78"/>
      <c r="QZF206" s="78"/>
      <c r="QZG206" s="78"/>
      <c r="QZH206" s="78"/>
      <c r="QZI206" s="78"/>
      <c r="QZJ206" s="78"/>
      <c r="QZK206" s="78"/>
      <c r="QZL206" s="78"/>
      <c r="QZM206" s="78"/>
      <c r="QZN206" s="78"/>
      <c r="QZO206" s="78"/>
      <c r="QZP206" s="78"/>
      <c r="QZQ206" s="78"/>
      <c r="QZR206" s="78"/>
      <c r="QZS206" s="78"/>
      <c r="QZT206" s="78"/>
      <c r="QZU206" s="78"/>
      <c r="QZV206" s="78"/>
      <c r="QZW206" s="78"/>
      <c r="QZX206" s="78"/>
      <c r="QZY206" s="78"/>
      <c r="QZZ206" s="78"/>
      <c r="RAA206" s="78"/>
      <c r="RAB206" s="78"/>
      <c r="RAC206" s="78"/>
      <c r="RAD206" s="78"/>
      <c r="RAE206" s="78"/>
      <c r="RAF206" s="78"/>
      <c r="RAG206" s="78"/>
      <c r="RAH206" s="78"/>
      <c r="RAI206" s="78"/>
      <c r="RAJ206" s="78"/>
      <c r="RAK206" s="78"/>
      <c r="RAL206" s="78"/>
      <c r="RAM206" s="78"/>
      <c r="RAN206" s="78"/>
      <c r="RAO206" s="78"/>
      <c r="RAP206" s="78"/>
      <c r="RAQ206" s="78"/>
      <c r="RAR206" s="78"/>
      <c r="RAS206" s="78"/>
      <c r="RAT206" s="78"/>
      <c r="RAU206" s="78"/>
      <c r="RAV206" s="78"/>
      <c r="RAW206" s="78"/>
      <c r="RAX206" s="78"/>
      <c r="RAY206" s="78"/>
      <c r="RAZ206" s="78"/>
      <c r="RBA206" s="78"/>
      <c r="RBB206" s="78"/>
      <c r="RBC206" s="78"/>
      <c r="RBD206" s="78"/>
      <c r="RBE206" s="78"/>
      <c r="RBF206" s="78"/>
      <c r="RBG206" s="78"/>
      <c r="RBH206" s="78"/>
      <c r="RBI206" s="78"/>
      <c r="RBJ206" s="78"/>
      <c r="RBK206" s="78"/>
      <c r="RBL206" s="78"/>
      <c r="RBM206" s="78"/>
      <c r="RBN206" s="78"/>
      <c r="RBO206" s="78"/>
      <c r="RBP206" s="78"/>
      <c r="RBQ206" s="78"/>
      <c r="RBR206" s="78"/>
      <c r="RBS206" s="78"/>
      <c r="RBT206" s="78"/>
      <c r="RBU206" s="78"/>
      <c r="RBV206" s="78"/>
      <c r="RBW206" s="78"/>
      <c r="RBX206" s="78"/>
      <c r="RBY206" s="78"/>
      <c r="RBZ206" s="78"/>
      <c r="RCA206" s="78"/>
      <c r="RCB206" s="78"/>
      <c r="RCC206" s="78"/>
      <c r="RCD206" s="78"/>
      <c r="RCE206" s="78"/>
      <c r="RCF206" s="78"/>
      <c r="RCG206" s="78"/>
      <c r="RCH206" s="78"/>
      <c r="RCI206" s="78"/>
      <c r="RCJ206" s="78"/>
      <c r="RCK206" s="78"/>
      <c r="RCL206" s="78"/>
      <c r="RCM206" s="78"/>
      <c r="RCN206" s="78"/>
      <c r="RCO206" s="78"/>
      <c r="RCP206" s="78"/>
      <c r="RCQ206" s="78"/>
      <c r="RCR206" s="78"/>
      <c r="RCS206" s="78"/>
      <c r="RCT206" s="78"/>
      <c r="RCU206" s="78"/>
      <c r="RCV206" s="78"/>
      <c r="RCW206" s="78"/>
      <c r="RCX206" s="78"/>
      <c r="RCY206" s="78"/>
      <c r="RCZ206" s="78"/>
      <c r="RDA206" s="78"/>
      <c r="RDB206" s="78"/>
      <c r="RDC206" s="78"/>
      <c r="RDD206" s="78"/>
      <c r="RDE206" s="78"/>
      <c r="RDF206" s="78"/>
      <c r="RDG206" s="78"/>
      <c r="RDH206" s="78"/>
      <c r="RDI206" s="78"/>
      <c r="RDJ206" s="78"/>
      <c r="RDK206" s="78"/>
      <c r="RDL206" s="78"/>
      <c r="RDM206" s="78"/>
      <c r="RDN206" s="78"/>
      <c r="RDO206" s="78"/>
      <c r="RDP206" s="78"/>
      <c r="RDQ206" s="78"/>
      <c r="RDR206" s="78"/>
      <c r="RDS206" s="78"/>
      <c r="RDT206" s="78"/>
      <c r="RDU206" s="78"/>
      <c r="RDV206" s="78"/>
      <c r="RDW206" s="78"/>
      <c r="RDX206" s="78"/>
      <c r="RDY206" s="78"/>
      <c r="RDZ206" s="78"/>
      <c r="REA206" s="78"/>
      <c r="REB206" s="78"/>
      <c r="REC206" s="78"/>
      <c r="RED206" s="78"/>
      <c r="REE206" s="78"/>
      <c r="REF206" s="78"/>
      <c r="REG206" s="78"/>
      <c r="REH206" s="78"/>
      <c r="REI206" s="78"/>
      <c r="REJ206" s="78"/>
      <c r="REK206" s="78"/>
      <c r="REL206" s="78"/>
      <c r="REM206" s="78"/>
      <c r="REN206" s="78"/>
      <c r="REO206" s="78"/>
      <c r="REP206" s="78"/>
      <c r="REQ206" s="78"/>
      <c r="RER206" s="78"/>
      <c r="RES206" s="78"/>
      <c r="RET206" s="78"/>
      <c r="REU206" s="78"/>
      <c r="REV206" s="78"/>
      <c r="REW206" s="78"/>
      <c r="REX206" s="78"/>
      <c r="REY206" s="78"/>
      <c r="REZ206" s="78"/>
      <c r="RFA206" s="78"/>
      <c r="RFB206" s="78"/>
      <c r="RFC206" s="78"/>
      <c r="RFD206" s="78"/>
      <c r="RFE206" s="78"/>
      <c r="RFF206" s="78"/>
      <c r="RFG206" s="78"/>
      <c r="RFH206" s="78"/>
      <c r="RFI206" s="78"/>
      <c r="RFJ206" s="78"/>
      <c r="RFK206" s="78"/>
      <c r="RFL206" s="78"/>
      <c r="RFM206" s="78"/>
      <c r="RFN206" s="78"/>
      <c r="RFO206" s="78"/>
      <c r="RFP206" s="78"/>
      <c r="RFQ206" s="78"/>
      <c r="RFR206" s="78"/>
      <c r="RFS206" s="78"/>
      <c r="RFT206" s="78"/>
      <c r="RFU206" s="78"/>
      <c r="RFV206" s="78"/>
      <c r="RFW206" s="78"/>
      <c r="RFX206" s="78"/>
      <c r="RFY206" s="78"/>
      <c r="RFZ206" s="78"/>
      <c r="RGA206" s="78"/>
      <c r="RGB206" s="78"/>
      <c r="RGC206" s="78"/>
      <c r="RGD206" s="78"/>
      <c r="RGE206" s="78"/>
      <c r="RGF206" s="78"/>
      <c r="RGG206" s="78"/>
      <c r="RGH206" s="78"/>
      <c r="RGI206" s="78"/>
      <c r="RGJ206" s="78"/>
      <c r="RGK206" s="78"/>
      <c r="RGL206" s="78"/>
      <c r="RGM206" s="78"/>
      <c r="RGN206" s="78"/>
      <c r="RGO206" s="78"/>
      <c r="RGP206" s="78"/>
      <c r="RGQ206" s="78"/>
      <c r="RGR206" s="78"/>
      <c r="RGS206" s="78"/>
      <c r="RGT206" s="78"/>
      <c r="RGU206" s="78"/>
      <c r="RGV206" s="78"/>
      <c r="RGW206" s="78"/>
      <c r="RGX206" s="78"/>
      <c r="RGY206" s="78"/>
      <c r="RGZ206" s="78"/>
      <c r="RHA206" s="78"/>
      <c r="RHB206" s="78"/>
      <c r="RHC206" s="78"/>
      <c r="RHD206" s="78"/>
      <c r="RHE206" s="78"/>
      <c r="RHF206" s="78"/>
      <c r="RHG206" s="78"/>
      <c r="RHH206" s="78"/>
      <c r="RHI206" s="78"/>
      <c r="RHJ206" s="78"/>
      <c r="RHK206" s="78"/>
      <c r="RHL206" s="78"/>
      <c r="RHM206" s="78"/>
      <c r="RHN206" s="78"/>
      <c r="RHO206" s="78"/>
      <c r="RHP206" s="78"/>
      <c r="RHQ206" s="78"/>
      <c r="RHR206" s="78"/>
      <c r="RHS206" s="78"/>
      <c r="RHT206" s="78"/>
      <c r="RHU206" s="78"/>
      <c r="RHV206" s="78"/>
      <c r="RHW206" s="78"/>
      <c r="RHX206" s="78"/>
      <c r="RHY206" s="78"/>
      <c r="RHZ206" s="78"/>
      <c r="RIA206" s="78"/>
      <c r="RIB206" s="78"/>
      <c r="RIC206" s="78"/>
      <c r="RID206" s="78"/>
      <c r="RIE206" s="78"/>
      <c r="RIF206" s="78"/>
      <c r="RIG206" s="78"/>
      <c r="RIH206" s="78"/>
      <c r="RII206" s="78"/>
      <c r="RIJ206" s="78"/>
      <c r="RIK206" s="78"/>
      <c r="RIL206" s="78"/>
      <c r="RIM206" s="78"/>
      <c r="RIN206" s="78"/>
      <c r="RIO206" s="78"/>
      <c r="RIP206" s="78"/>
      <c r="RIQ206" s="78"/>
      <c r="RIR206" s="78"/>
      <c r="RIS206" s="78"/>
      <c r="RIT206" s="78"/>
      <c r="RIU206" s="78"/>
      <c r="RIV206" s="78"/>
      <c r="RIW206" s="78"/>
      <c r="RIX206" s="78"/>
      <c r="RIY206" s="78"/>
      <c r="RIZ206" s="78"/>
      <c r="RJA206" s="78"/>
      <c r="RJB206" s="78"/>
      <c r="RJC206" s="78"/>
      <c r="RJD206" s="78"/>
      <c r="RJE206" s="78"/>
      <c r="RJF206" s="78"/>
      <c r="RJG206" s="78"/>
      <c r="RJH206" s="78"/>
      <c r="RJI206" s="78"/>
      <c r="RJJ206" s="78"/>
      <c r="RJK206" s="78"/>
      <c r="RJL206" s="78"/>
      <c r="RJM206" s="78"/>
      <c r="RJN206" s="78"/>
      <c r="RJO206" s="78"/>
      <c r="RJP206" s="78"/>
      <c r="RJQ206" s="78"/>
      <c r="RJR206" s="78"/>
      <c r="RJS206" s="78"/>
      <c r="RJT206" s="78"/>
      <c r="RJU206" s="78"/>
      <c r="RJV206" s="78"/>
      <c r="RJW206" s="78"/>
      <c r="RJX206" s="78"/>
      <c r="RJY206" s="78"/>
      <c r="RJZ206" s="78"/>
      <c r="RKA206" s="78"/>
      <c r="RKB206" s="78"/>
      <c r="RKC206" s="78"/>
      <c r="RKD206" s="78"/>
      <c r="RKE206" s="78"/>
      <c r="RKF206" s="78"/>
      <c r="RKG206" s="78"/>
      <c r="RKH206" s="78"/>
      <c r="RKI206" s="78"/>
      <c r="RKJ206" s="78"/>
      <c r="RKK206" s="78"/>
      <c r="RKL206" s="78"/>
      <c r="RKM206" s="78"/>
      <c r="RKN206" s="78"/>
      <c r="RKO206" s="78"/>
      <c r="RKP206" s="78"/>
      <c r="RKQ206" s="78"/>
      <c r="RKR206" s="78"/>
      <c r="RKS206" s="78"/>
      <c r="RKT206" s="78"/>
      <c r="RKU206" s="78"/>
      <c r="RKV206" s="78"/>
      <c r="RKW206" s="78"/>
      <c r="RKX206" s="78"/>
      <c r="RKY206" s="78"/>
      <c r="RKZ206" s="78"/>
      <c r="RLA206" s="78"/>
      <c r="RLB206" s="78"/>
      <c r="RLC206" s="78"/>
      <c r="RLD206" s="78"/>
      <c r="RLE206" s="78"/>
      <c r="RLF206" s="78"/>
      <c r="RLG206" s="78"/>
      <c r="RLH206" s="78"/>
      <c r="RLI206" s="78"/>
      <c r="RLJ206" s="78"/>
      <c r="RLK206" s="78"/>
      <c r="RLL206" s="78"/>
      <c r="RLM206" s="78"/>
      <c r="RLN206" s="78"/>
      <c r="RLO206" s="78"/>
      <c r="RLP206" s="78"/>
      <c r="RLQ206" s="78"/>
      <c r="RLR206" s="78"/>
      <c r="RLS206" s="78"/>
      <c r="RLT206" s="78"/>
      <c r="RLU206" s="78"/>
      <c r="RLV206" s="78"/>
      <c r="RLW206" s="78"/>
      <c r="RLX206" s="78"/>
      <c r="RLY206" s="78"/>
      <c r="RLZ206" s="78"/>
      <c r="RMA206" s="78"/>
      <c r="RMB206" s="78"/>
      <c r="RMC206" s="78"/>
      <c r="RMD206" s="78"/>
      <c r="RME206" s="78"/>
      <c r="RMF206" s="78"/>
      <c r="RMG206" s="78"/>
      <c r="RMH206" s="78"/>
      <c r="RMI206" s="78"/>
      <c r="RMJ206" s="78"/>
      <c r="RMK206" s="78"/>
      <c r="RML206" s="78"/>
      <c r="RMM206" s="78"/>
      <c r="RMN206" s="78"/>
      <c r="RMO206" s="78"/>
      <c r="RMP206" s="78"/>
      <c r="RMQ206" s="78"/>
      <c r="RMR206" s="78"/>
      <c r="RMS206" s="78"/>
      <c r="RMT206" s="78"/>
      <c r="RMU206" s="78"/>
      <c r="RMV206" s="78"/>
      <c r="RMW206" s="78"/>
      <c r="RMX206" s="78"/>
      <c r="RMY206" s="78"/>
      <c r="RMZ206" s="78"/>
      <c r="RNA206" s="78"/>
      <c r="RNB206" s="78"/>
      <c r="RNC206" s="78"/>
      <c r="RND206" s="78"/>
      <c r="RNE206" s="78"/>
      <c r="RNF206" s="78"/>
      <c r="RNG206" s="78"/>
      <c r="RNH206" s="78"/>
      <c r="RNI206" s="78"/>
      <c r="RNJ206" s="78"/>
      <c r="RNK206" s="78"/>
      <c r="RNL206" s="78"/>
      <c r="RNM206" s="78"/>
      <c r="RNN206" s="78"/>
      <c r="RNO206" s="78"/>
      <c r="RNP206" s="78"/>
      <c r="RNQ206" s="78"/>
      <c r="RNR206" s="78"/>
      <c r="RNS206" s="78"/>
      <c r="RNT206" s="78"/>
      <c r="RNU206" s="78"/>
      <c r="RNV206" s="78"/>
      <c r="RNW206" s="78"/>
      <c r="RNX206" s="78"/>
      <c r="RNY206" s="78"/>
      <c r="RNZ206" s="78"/>
      <c r="ROA206" s="78"/>
      <c r="ROB206" s="78"/>
      <c r="ROC206" s="78"/>
      <c r="ROD206" s="78"/>
      <c r="ROE206" s="78"/>
      <c r="ROF206" s="78"/>
      <c r="ROG206" s="78"/>
      <c r="ROH206" s="78"/>
      <c r="ROI206" s="78"/>
      <c r="ROJ206" s="78"/>
      <c r="ROK206" s="78"/>
      <c r="ROL206" s="78"/>
      <c r="ROM206" s="78"/>
      <c r="RON206" s="78"/>
      <c r="ROO206" s="78"/>
      <c r="ROP206" s="78"/>
      <c r="ROQ206" s="78"/>
      <c r="ROR206" s="78"/>
      <c r="ROS206" s="78"/>
      <c r="ROT206" s="78"/>
      <c r="ROU206" s="78"/>
      <c r="ROV206" s="78"/>
      <c r="ROW206" s="78"/>
      <c r="ROX206" s="78"/>
      <c r="ROY206" s="78"/>
      <c r="ROZ206" s="78"/>
      <c r="RPA206" s="78"/>
      <c r="RPB206" s="78"/>
      <c r="RPC206" s="78"/>
      <c r="RPD206" s="78"/>
      <c r="RPE206" s="78"/>
      <c r="RPF206" s="78"/>
      <c r="RPG206" s="78"/>
      <c r="RPH206" s="78"/>
      <c r="RPI206" s="78"/>
      <c r="RPJ206" s="78"/>
      <c r="RPK206" s="78"/>
      <c r="RPL206" s="78"/>
      <c r="RPM206" s="78"/>
      <c r="RPN206" s="78"/>
      <c r="RPO206" s="78"/>
      <c r="RPP206" s="78"/>
      <c r="RPQ206" s="78"/>
      <c r="RPR206" s="78"/>
      <c r="RPS206" s="78"/>
      <c r="RPT206" s="78"/>
      <c r="RPU206" s="78"/>
      <c r="RPV206" s="78"/>
      <c r="RPW206" s="78"/>
      <c r="RPX206" s="78"/>
      <c r="RPY206" s="78"/>
      <c r="RPZ206" s="78"/>
      <c r="RQA206" s="78"/>
      <c r="RQB206" s="78"/>
      <c r="RQC206" s="78"/>
      <c r="RQD206" s="78"/>
      <c r="RQE206" s="78"/>
      <c r="RQF206" s="78"/>
      <c r="RQG206" s="78"/>
      <c r="RQH206" s="78"/>
      <c r="RQI206" s="78"/>
      <c r="RQJ206" s="78"/>
      <c r="RQK206" s="78"/>
      <c r="RQL206" s="78"/>
      <c r="RQM206" s="78"/>
      <c r="RQN206" s="78"/>
      <c r="RQO206" s="78"/>
      <c r="RQP206" s="78"/>
      <c r="RQQ206" s="78"/>
      <c r="RQR206" s="78"/>
      <c r="RQS206" s="78"/>
      <c r="RQT206" s="78"/>
      <c r="RQU206" s="78"/>
      <c r="RQV206" s="78"/>
      <c r="RQW206" s="78"/>
      <c r="RQX206" s="78"/>
      <c r="RQY206" s="78"/>
      <c r="RQZ206" s="78"/>
      <c r="RRA206" s="78"/>
      <c r="RRB206" s="78"/>
      <c r="RRC206" s="78"/>
      <c r="RRD206" s="78"/>
      <c r="RRE206" s="78"/>
      <c r="RRF206" s="78"/>
      <c r="RRG206" s="78"/>
      <c r="RRH206" s="78"/>
      <c r="RRI206" s="78"/>
      <c r="RRJ206" s="78"/>
      <c r="RRK206" s="78"/>
      <c r="RRL206" s="78"/>
      <c r="RRM206" s="78"/>
      <c r="RRN206" s="78"/>
      <c r="RRO206" s="78"/>
      <c r="RRP206" s="78"/>
      <c r="RRQ206" s="78"/>
      <c r="RRR206" s="78"/>
      <c r="RRS206" s="78"/>
      <c r="RRT206" s="78"/>
      <c r="RRU206" s="78"/>
      <c r="RRV206" s="78"/>
      <c r="RRW206" s="78"/>
      <c r="RRX206" s="78"/>
      <c r="RRY206" s="78"/>
      <c r="RRZ206" s="78"/>
      <c r="RSA206" s="78"/>
      <c r="RSB206" s="78"/>
      <c r="RSC206" s="78"/>
      <c r="RSD206" s="78"/>
      <c r="RSE206" s="78"/>
      <c r="RSF206" s="78"/>
      <c r="RSG206" s="78"/>
      <c r="RSH206" s="78"/>
      <c r="RSI206" s="78"/>
      <c r="RSJ206" s="78"/>
      <c r="RSK206" s="78"/>
      <c r="RSL206" s="78"/>
      <c r="RSM206" s="78"/>
      <c r="RSN206" s="78"/>
      <c r="RSO206" s="78"/>
      <c r="RSP206" s="78"/>
      <c r="RSQ206" s="78"/>
      <c r="RSR206" s="78"/>
      <c r="RSS206" s="78"/>
      <c r="RST206" s="78"/>
      <c r="RSU206" s="78"/>
      <c r="RSV206" s="78"/>
      <c r="RSW206" s="78"/>
      <c r="RSX206" s="78"/>
      <c r="RSY206" s="78"/>
      <c r="RSZ206" s="78"/>
      <c r="RTA206" s="78"/>
      <c r="RTB206" s="78"/>
      <c r="RTC206" s="78"/>
      <c r="RTD206" s="78"/>
      <c r="RTE206" s="78"/>
      <c r="RTF206" s="78"/>
      <c r="RTG206" s="78"/>
      <c r="RTH206" s="78"/>
      <c r="RTI206" s="78"/>
      <c r="RTJ206" s="78"/>
      <c r="RTK206" s="78"/>
      <c r="RTL206" s="78"/>
      <c r="RTM206" s="78"/>
      <c r="RTN206" s="78"/>
      <c r="RTO206" s="78"/>
      <c r="RTP206" s="78"/>
      <c r="RTQ206" s="78"/>
      <c r="RTR206" s="78"/>
      <c r="RTS206" s="78"/>
      <c r="RTT206" s="78"/>
      <c r="RTU206" s="78"/>
      <c r="RTV206" s="78"/>
      <c r="RTW206" s="78"/>
      <c r="RTX206" s="78"/>
      <c r="RTY206" s="78"/>
      <c r="RTZ206" s="78"/>
      <c r="RUA206" s="78"/>
      <c r="RUB206" s="78"/>
      <c r="RUC206" s="78"/>
      <c r="RUD206" s="78"/>
      <c r="RUE206" s="78"/>
      <c r="RUF206" s="78"/>
      <c r="RUG206" s="78"/>
      <c r="RUH206" s="78"/>
      <c r="RUI206" s="78"/>
      <c r="RUJ206" s="78"/>
      <c r="RUK206" s="78"/>
      <c r="RUL206" s="78"/>
      <c r="RUM206" s="78"/>
      <c r="RUN206" s="78"/>
      <c r="RUO206" s="78"/>
      <c r="RUP206" s="78"/>
      <c r="RUQ206" s="78"/>
      <c r="RUR206" s="78"/>
      <c r="RUS206" s="78"/>
      <c r="RUT206" s="78"/>
      <c r="RUU206" s="78"/>
      <c r="RUV206" s="78"/>
      <c r="RUW206" s="78"/>
      <c r="RUX206" s="78"/>
      <c r="RUY206" s="78"/>
      <c r="RUZ206" s="78"/>
      <c r="RVA206" s="78"/>
      <c r="RVB206" s="78"/>
      <c r="RVC206" s="78"/>
      <c r="RVD206" s="78"/>
      <c r="RVE206" s="78"/>
      <c r="RVF206" s="78"/>
      <c r="RVG206" s="78"/>
      <c r="RVH206" s="78"/>
      <c r="RVI206" s="78"/>
      <c r="RVJ206" s="78"/>
      <c r="RVK206" s="78"/>
      <c r="RVL206" s="78"/>
      <c r="RVM206" s="78"/>
      <c r="RVN206" s="78"/>
      <c r="RVO206" s="78"/>
      <c r="RVP206" s="78"/>
      <c r="RVQ206" s="78"/>
      <c r="RVR206" s="78"/>
      <c r="RVS206" s="78"/>
      <c r="RVT206" s="78"/>
      <c r="RVU206" s="78"/>
      <c r="RVV206" s="78"/>
      <c r="RVW206" s="78"/>
      <c r="RVX206" s="78"/>
      <c r="RVY206" s="78"/>
      <c r="RVZ206" s="78"/>
      <c r="RWA206" s="78"/>
      <c r="RWB206" s="78"/>
      <c r="RWC206" s="78"/>
      <c r="RWD206" s="78"/>
      <c r="RWE206" s="78"/>
      <c r="RWF206" s="78"/>
      <c r="RWG206" s="78"/>
      <c r="RWH206" s="78"/>
      <c r="RWI206" s="78"/>
      <c r="RWJ206" s="78"/>
      <c r="RWK206" s="78"/>
      <c r="RWL206" s="78"/>
      <c r="RWM206" s="78"/>
      <c r="RWN206" s="78"/>
      <c r="RWO206" s="78"/>
      <c r="RWP206" s="78"/>
      <c r="RWQ206" s="78"/>
      <c r="RWR206" s="78"/>
      <c r="RWS206" s="78"/>
      <c r="RWT206" s="78"/>
      <c r="RWU206" s="78"/>
      <c r="RWV206" s="78"/>
      <c r="RWW206" s="78"/>
      <c r="RWX206" s="78"/>
      <c r="RWY206" s="78"/>
      <c r="RWZ206" s="78"/>
      <c r="RXA206" s="78"/>
      <c r="RXB206" s="78"/>
      <c r="RXC206" s="78"/>
      <c r="RXD206" s="78"/>
      <c r="RXE206" s="78"/>
      <c r="RXF206" s="78"/>
      <c r="RXG206" s="78"/>
      <c r="RXH206" s="78"/>
      <c r="RXI206" s="78"/>
      <c r="RXJ206" s="78"/>
      <c r="RXK206" s="78"/>
      <c r="RXL206" s="78"/>
      <c r="RXM206" s="78"/>
      <c r="RXN206" s="78"/>
      <c r="RXO206" s="78"/>
      <c r="RXP206" s="78"/>
      <c r="RXQ206" s="78"/>
      <c r="RXR206" s="78"/>
      <c r="RXS206" s="78"/>
      <c r="RXT206" s="78"/>
      <c r="RXU206" s="78"/>
      <c r="RXV206" s="78"/>
      <c r="RXW206" s="78"/>
      <c r="RXX206" s="78"/>
      <c r="RXY206" s="78"/>
      <c r="RXZ206" s="78"/>
      <c r="RYA206" s="78"/>
      <c r="RYB206" s="78"/>
      <c r="RYC206" s="78"/>
      <c r="RYD206" s="78"/>
      <c r="RYE206" s="78"/>
      <c r="RYF206" s="78"/>
      <c r="RYG206" s="78"/>
      <c r="RYH206" s="78"/>
      <c r="RYI206" s="78"/>
      <c r="RYJ206" s="78"/>
      <c r="RYK206" s="78"/>
      <c r="RYL206" s="78"/>
      <c r="RYM206" s="78"/>
      <c r="RYN206" s="78"/>
      <c r="RYO206" s="78"/>
      <c r="RYP206" s="78"/>
      <c r="RYQ206" s="78"/>
      <c r="RYR206" s="78"/>
      <c r="RYS206" s="78"/>
      <c r="RYT206" s="78"/>
      <c r="RYU206" s="78"/>
      <c r="RYV206" s="78"/>
      <c r="RYW206" s="78"/>
      <c r="RYX206" s="78"/>
      <c r="RYY206" s="78"/>
      <c r="RYZ206" s="78"/>
      <c r="RZA206" s="78"/>
      <c r="RZB206" s="78"/>
      <c r="RZC206" s="78"/>
      <c r="RZD206" s="78"/>
      <c r="RZE206" s="78"/>
      <c r="RZF206" s="78"/>
      <c r="RZG206" s="78"/>
      <c r="RZH206" s="78"/>
      <c r="RZI206" s="78"/>
      <c r="RZJ206" s="78"/>
      <c r="RZK206" s="78"/>
      <c r="RZL206" s="78"/>
      <c r="RZM206" s="78"/>
      <c r="RZN206" s="78"/>
      <c r="RZO206" s="78"/>
      <c r="RZP206" s="78"/>
      <c r="RZQ206" s="78"/>
      <c r="RZR206" s="78"/>
      <c r="RZS206" s="78"/>
      <c r="RZT206" s="78"/>
      <c r="RZU206" s="78"/>
      <c r="RZV206" s="78"/>
      <c r="RZW206" s="78"/>
      <c r="RZX206" s="78"/>
      <c r="RZY206" s="78"/>
      <c r="RZZ206" s="78"/>
      <c r="SAA206" s="78"/>
      <c r="SAB206" s="78"/>
      <c r="SAC206" s="78"/>
      <c r="SAD206" s="78"/>
      <c r="SAE206" s="78"/>
      <c r="SAF206" s="78"/>
      <c r="SAG206" s="78"/>
      <c r="SAH206" s="78"/>
      <c r="SAI206" s="78"/>
      <c r="SAJ206" s="78"/>
      <c r="SAK206" s="78"/>
      <c r="SAL206" s="78"/>
      <c r="SAM206" s="78"/>
      <c r="SAN206" s="78"/>
      <c r="SAO206" s="78"/>
      <c r="SAP206" s="78"/>
      <c r="SAQ206" s="78"/>
      <c r="SAR206" s="78"/>
      <c r="SAS206" s="78"/>
      <c r="SAT206" s="78"/>
      <c r="SAU206" s="78"/>
      <c r="SAV206" s="78"/>
      <c r="SAW206" s="78"/>
      <c r="SAX206" s="78"/>
      <c r="SAY206" s="78"/>
      <c r="SAZ206" s="78"/>
      <c r="SBA206" s="78"/>
      <c r="SBB206" s="78"/>
      <c r="SBC206" s="78"/>
      <c r="SBD206" s="78"/>
      <c r="SBE206" s="78"/>
      <c r="SBF206" s="78"/>
      <c r="SBG206" s="78"/>
      <c r="SBH206" s="78"/>
      <c r="SBI206" s="78"/>
      <c r="SBJ206" s="78"/>
      <c r="SBK206" s="78"/>
      <c r="SBL206" s="78"/>
      <c r="SBM206" s="78"/>
      <c r="SBN206" s="78"/>
      <c r="SBO206" s="78"/>
      <c r="SBP206" s="78"/>
      <c r="SBQ206" s="78"/>
      <c r="SBR206" s="78"/>
      <c r="SBS206" s="78"/>
      <c r="SBT206" s="78"/>
      <c r="SBU206" s="78"/>
      <c r="SBV206" s="78"/>
      <c r="SBW206" s="78"/>
      <c r="SBX206" s="78"/>
      <c r="SBY206" s="78"/>
      <c r="SBZ206" s="78"/>
      <c r="SCA206" s="78"/>
      <c r="SCB206" s="78"/>
      <c r="SCC206" s="78"/>
      <c r="SCD206" s="78"/>
      <c r="SCE206" s="78"/>
      <c r="SCF206" s="78"/>
      <c r="SCG206" s="78"/>
      <c r="SCH206" s="78"/>
      <c r="SCI206" s="78"/>
      <c r="SCJ206" s="78"/>
      <c r="SCK206" s="78"/>
      <c r="SCL206" s="78"/>
      <c r="SCM206" s="78"/>
      <c r="SCN206" s="78"/>
      <c r="SCO206" s="78"/>
      <c r="SCP206" s="78"/>
      <c r="SCQ206" s="78"/>
      <c r="SCR206" s="78"/>
      <c r="SCS206" s="78"/>
      <c r="SCT206" s="78"/>
      <c r="SCU206" s="78"/>
      <c r="SCV206" s="78"/>
      <c r="SCW206" s="78"/>
      <c r="SCX206" s="78"/>
      <c r="SCY206" s="78"/>
      <c r="SCZ206" s="78"/>
      <c r="SDA206" s="78"/>
      <c r="SDB206" s="78"/>
      <c r="SDC206" s="78"/>
      <c r="SDD206" s="78"/>
      <c r="SDE206" s="78"/>
      <c r="SDF206" s="78"/>
      <c r="SDG206" s="78"/>
      <c r="SDH206" s="78"/>
      <c r="SDI206" s="78"/>
      <c r="SDJ206" s="78"/>
      <c r="SDK206" s="78"/>
      <c r="SDL206" s="78"/>
      <c r="SDM206" s="78"/>
      <c r="SDN206" s="78"/>
      <c r="SDO206" s="78"/>
      <c r="SDP206" s="78"/>
      <c r="SDQ206" s="78"/>
      <c r="SDR206" s="78"/>
      <c r="SDS206" s="78"/>
      <c r="SDT206" s="78"/>
      <c r="SDU206" s="78"/>
      <c r="SDV206" s="78"/>
      <c r="SDW206" s="78"/>
      <c r="SDX206" s="78"/>
      <c r="SDY206" s="78"/>
      <c r="SDZ206" s="78"/>
      <c r="SEA206" s="78"/>
      <c r="SEB206" s="78"/>
      <c r="SEC206" s="78"/>
      <c r="SED206" s="78"/>
      <c r="SEE206" s="78"/>
      <c r="SEF206" s="78"/>
      <c r="SEG206" s="78"/>
      <c r="SEH206" s="78"/>
      <c r="SEI206" s="78"/>
      <c r="SEJ206" s="78"/>
      <c r="SEK206" s="78"/>
      <c r="SEL206" s="78"/>
      <c r="SEM206" s="78"/>
      <c r="SEN206" s="78"/>
      <c r="SEO206" s="78"/>
      <c r="SEP206" s="78"/>
      <c r="SEQ206" s="78"/>
      <c r="SER206" s="78"/>
      <c r="SES206" s="78"/>
      <c r="SET206" s="78"/>
      <c r="SEU206" s="78"/>
      <c r="SEV206" s="78"/>
      <c r="SEW206" s="78"/>
      <c r="SEX206" s="78"/>
      <c r="SEY206" s="78"/>
      <c r="SEZ206" s="78"/>
      <c r="SFA206" s="78"/>
      <c r="SFB206" s="78"/>
      <c r="SFC206" s="78"/>
      <c r="SFD206" s="78"/>
      <c r="SFE206" s="78"/>
      <c r="SFF206" s="78"/>
      <c r="SFG206" s="78"/>
      <c r="SFH206" s="78"/>
      <c r="SFI206" s="78"/>
      <c r="SFJ206" s="78"/>
      <c r="SFK206" s="78"/>
      <c r="SFL206" s="78"/>
      <c r="SFM206" s="78"/>
      <c r="SFN206" s="78"/>
      <c r="SFO206" s="78"/>
      <c r="SFP206" s="78"/>
      <c r="SFQ206" s="78"/>
      <c r="SFR206" s="78"/>
      <c r="SFS206" s="78"/>
      <c r="SFT206" s="78"/>
      <c r="SFU206" s="78"/>
      <c r="SFV206" s="78"/>
      <c r="SFW206" s="78"/>
      <c r="SFX206" s="78"/>
      <c r="SFY206" s="78"/>
      <c r="SFZ206" s="78"/>
      <c r="SGA206" s="78"/>
      <c r="SGB206" s="78"/>
      <c r="SGC206" s="78"/>
      <c r="SGD206" s="78"/>
      <c r="SGE206" s="78"/>
      <c r="SGF206" s="78"/>
      <c r="SGG206" s="78"/>
      <c r="SGH206" s="78"/>
      <c r="SGI206" s="78"/>
      <c r="SGJ206" s="78"/>
      <c r="SGK206" s="78"/>
      <c r="SGL206" s="78"/>
      <c r="SGM206" s="78"/>
      <c r="SGN206" s="78"/>
      <c r="SGO206" s="78"/>
      <c r="SGP206" s="78"/>
      <c r="SGQ206" s="78"/>
      <c r="SGR206" s="78"/>
      <c r="SGS206" s="78"/>
      <c r="SGT206" s="78"/>
      <c r="SGU206" s="78"/>
      <c r="SGV206" s="78"/>
      <c r="SGW206" s="78"/>
      <c r="SGX206" s="78"/>
      <c r="SGY206" s="78"/>
      <c r="SGZ206" s="78"/>
      <c r="SHA206" s="78"/>
      <c r="SHB206" s="78"/>
      <c r="SHC206" s="78"/>
      <c r="SHD206" s="78"/>
      <c r="SHE206" s="78"/>
      <c r="SHF206" s="78"/>
      <c r="SHG206" s="78"/>
      <c r="SHH206" s="78"/>
      <c r="SHI206" s="78"/>
      <c r="SHJ206" s="78"/>
      <c r="SHK206" s="78"/>
      <c r="SHL206" s="78"/>
      <c r="SHM206" s="78"/>
      <c r="SHN206" s="78"/>
      <c r="SHO206" s="78"/>
      <c r="SHP206" s="78"/>
      <c r="SHQ206" s="78"/>
      <c r="SHR206" s="78"/>
      <c r="SHS206" s="78"/>
      <c r="SHT206" s="78"/>
      <c r="SHU206" s="78"/>
      <c r="SHV206" s="78"/>
      <c r="SHW206" s="78"/>
      <c r="SHX206" s="78"/>
      <c r="SHY206" s="78"/>
      <c r="SHZ206" s="78"/>
      <c r="SIA206" s="78"/>
      <c r="SIB206" s="78"/>
      <c r="SIC206" s="78"/>
      <c r="SID206" s="78"/>
      <c r="SIE206" s="78"/>
      <c r="SIF206" s="78"/>
      <c r="SIG206" s="78"/>
      <c r="SIH206" s="78"/>
      <c r="SII206" s="78"/>
      <c r="SIJ206" s="78"/>
      <c r="SIK206" s="78"/>
      <c r="SIL206" s="78"/>
      <c r="SIM206" s="78"/>
      <c r="SIN206" s="78"/>
      <c r="SIO206" s="78"/>
      <c r="SIP206" s="78"/>
      <c r="SIQ206" s="78"/>
      <c r="SIR206" s="78"/>
      <c r="SIS206" s="78"/>
      <c r="SIT206" s="78"/>
      <c r="SIU206" s="78"/>
      <c r="SIV206" s="78"/>
      <c r="SIW206" s="78"/>
      <c r="SIX206" s="78"/>
      <c r="SIY206" s="78"/>
      <c r="SIZ206" s="78"/>
      <c r="SJA206" s="78"/>
      <c r="SJB206" s="78"/>
      <c r="SJC206" s="78"/>
      <c r="SJD206" s="78"/>
      <c r="SJE206" s="78"/>
      <c r="SJF206" s="78"/>
      <c r="SJG206" s="78"/>
      <c r="SJH206" s="78"/>
      <c r="SJI206" s="78"/>
      <c r="SJJ206" s="78"/>
      <c r="SJK206" s="78"/>
      <c r="SJL206" s="78"/>
      <c r="SJM206" s="78"/>
      <c r="SJN206" s="78"/>
      <c r="SJO206" s="78"/>
      <c r="SJP206" s="78"/>
      <c r="SJQ206" s="78"/>
      <c r="SJR206" s="78"/>
      <c r="SJS206" s="78"/>
      <c r="SJT206" s="78"/>
      <c r="SJU206" s="78"/>
      <c r="SJV206" s="78"/>
      <c r="SJW206" s="78"/>
      <c r="SJX206" s="78"/>
      <c r="SJY206" s="78"/>
      <c r="SJZ206" s="78"/>
      <c r="SKA206" s="78"/>
      <c r="SKB206" s="78"/>
      <c r="SKC206" s="78"/>
      <c r="SKD206" s="78"/>
      <c r="SKE206" s="78"/>
      <c r="SKF206" s="78"/>
      <c r="SKG206" s="78"/>
      <c r="SKH206" s="78"/>
      <c r="SKI206" s="78"/>
      <c r="SKJ206" s="78"/>
      <c r="SKK206" s="78"/>
      <c r="SKL206" s="78"/>
      <c r="SKM206" s="78"/>
      <c r="SKN206" s="78"/>
      <c r="SKO206" s="78"/>
      <c r="SKP206" s="78"/>
      <c r="SKQ206" s="78"/>
      <c r="SKR206" s="78"/>
      <c r="SKS206" s="78"/>
      <c r="SKT206" s="78"/>
      <c r="SKU206" s="78"/>
      <c r="SKV206" s="78"/>
      <c r="SKW206" s="78"/>
      <c r="SKX206" s="78"/>
      <c r="SKY206" s="78"/>
      <c r="SKZ206" s="78"/>
      <c r="SLA206" s="78"/>
      <c r="SLB206" s="78"/>
      <c r="SLC206" s="78"/>
      <c r="SLD206" s="78"/>
      <c r="SLE206" s="78"/>
      <c r="SLF206" s="78"/>
      <c r="SLG206" s="78"/>
      <c r="SLH206" s="78"/>
      <c r="SLI206" s="78"/>
      <c r="SLJ206" s="78"/>
      <c r="SLK206" s="78"/>
      <c r="SLL206" s="78"/>
      <c r="SLM206" s="78"/>
      <c r="SLN206" s="78"/>
      <c r="SLO206" s="78"/>
      <c r="SLP206" s="78"/>
      <c r="SLQ206" s="78"/>
      <c r="SLR206" s="78"/>
      <c r="SLS206" s="78"/>
      <c r="SLT206" s="78"/>
      <c r="SLU206" s="78"/>
      <c r="SLV206" s="78"/>
      <c r="SLW206" s="78"/>
      <c r="SLX206" s="78"/>
      <c r="SLY206" s="78"/>
      <c r="SLZ206" s="78"/>
      <c r="SMA206" s="78"/>
      <c r="SMB206" s="78"/>
      <c r="SMC206" s="78"/>
      <c r="SMD206" s="78"/>
      <c r="SME206" s="78"/>
      <c r="SMF206" s="78"/>
      <c r="SMG206" s="78"/>
      <c r="SMH206" s="78"/>
      <c r="SMI206" s="78"/>
      <c r="SMJ206" s="78"/>
      <c r="SMK206" s="78"/>
      <c r="SML206" s="78"/>
      <c r="SMM206" s="78"/>
      <c r="SMN206" s="78"/>
      <c r="SMO206" s="78"/>
      <c r="SMP206" s="78"/>
      <c r="SMQ206" s="78"/>
      <c r="SMR206" s="78"/>
      <c r="SMS206" s="78"/>
      <c r="SMT206" s="78"/>
      <c r="SMU206" s="78"/>
      <c r="SMV206" s="78"/>
      <c r="SMW206" s="78"/>
      <c r="SMX206" s="78"/>
      <c r="SMY206" s="78"/>
      <c r="SMZ206" s="78"/>
      <c r="SNA206" s="78"/>
      <c r="SNB206" s="78"/>
      <c r="SNC206" s="78"/>
      <c r="SND206" s="78"/>
      <c r="SNE206" s="78"/>
      <c r="SNF206" s="78"/>
      <c r="SNG206" s="78"/>
      <c r="SNH206" s="78"/>
      <c r="SNI206" s="78"/>
      <c r="SNJ206" s="78"/>
      <c r="SNK206" s="78"/>
      <c r="SNL206" s="78"/>
      <c r="SNM206" s="78"/>
      <c r="SNN206" s="78"/>
      <c r="SNO206" s="78"/>
      <c r="SNP206" s="78"/>
      <c r="SNQ206" s="78"/>
      <c r="SNR206" s="78"/>
      <c r="SNS206" s="78"/>
      <c r="SNT206" s="78"/>
      <c r="SNU206" s="78"/>
      <c r="SNV206" s="78"/>
      <c r="SNW206" s="78"/>
      <c r="SNX206" s="78"/>
      <c r="SNY206" s="78"/>
      <c r="SNZ206" s="78"/>
      <c r="SOA206" s="78"/>
      <c r="SOB206" s="78"/>
      <c r="SOC206" s="78"/>
      <c r="SOD206" s="78"/>
      <c r="SOE206" s="78"/>
      <c r="SOF206" s="78"/>
      <c r="SOG206" s="78"/>
      <c r="SOH206" s="78"/>
      <c r="SOI206" s="78"/>
      <c r="SOJ206" s="78"/>
      <c r="SOK206" s="78"/>
      <c r="SOL206" s="78"/>
      <c r="SOM206" s="78"/>
      <c r="SON206" s="78"/>
      <c r="SOO206" s="78"/>
      <c r="SOP206" s="78"/>
      <c r="SOQ206" s="78"/>
      <c r="SOR206" s="78"/>
      <c r="SOS206" s="78"/>
      <c r="SOT206" s="78"/>
      <c r="SOU206" s="78"/>
      <c r="SOV206" s="78"/>
      <c r="SOW206" s="78"/>
      <c r="SOX206" s="78"/>
      <c r="SOY206" s="78"/>
      <c r="SOZ206" s="78"/>
      <c r="SPA206" s="78"/>
      <c r="SPB206" s="78"/>
      <c r="SPC206" s="78"/>
      <c r="SPD206" s="78"/>
      <c r="SPE206" s="78"/>
      <c r="SPF206" s="78"/>
      <c r="SPG206" s="78"/>
      <c r="SPH206" s="78"/>
      <c r="SPI206" s="78"/>
      <c r="SPJ206" s="78"/>
      <c r="SPK206" s="78"/>
      <c r="SPL206" s="78"/>
      <c r="SPM206" s="78"/>
      <c r="SPN206" s="78"/>
      <c r="SPO206" s="78"/>
      <c r="SPP206" s="78"/>
      <c r="SPQ206" s="78"/>
      <c r="SPR206" s="78"/>
      <c r="SPS206" s="78"/>
      <c r="SPT206" s="78"/>
      <c r="SPU206" s="78"/>
      <c r="SPV206" s="78"/>
      <c r="SPW206" s="78"/>
      <c r="SPX206" s="78"/>
      <c r="SPY206" s="78"/>
      <c r="SPZ206" s="78"/>
      <c r="SQA206" s="78"/>
      <c r="SQB206" s="78"/>
      <c r="SQC206" s="78"/>
      <c r="SQD206" s="78"/>
      <c r="SQE206" s="78"/>
      <c r="SQF206" s="78"/>
      <c r="SQG206" s="78"/>
      <c r="SQH206" s="78"/>
      <c r="SQI206" s="78"/>
      <c r="SQJ206" s="78"/>
      <c r="SQK206" s="78"/>
      <c r="SQL206" s="78"/>
      <c r="SQM206" s="78"/>
      <c r="SQN206" s="78"/>
      <c r="SQO206" s="78"/>
      <c r="SQP206" s="78"/>
      <c r="SQQ206" s="78"/>
      <c r="SQR206" s="78"/>
      <c r="SQS206" s="78"/>
      <c r="SQT206" s="78"/>
      <c r="SQU206" s="78"/>
      <c r="SQV206" s="78"/>
      <c r="SQW206" s="78"/>
      <c r="SQX206" s="78"/>
      <c r="SQY206" s="78"/>
      <c r="SQZ206" s="78"/>
      <c r="SRA206" s="78"/>
      <c r="SRB206" s="78"/>
      <c r="SRC206" s="78"/>
      <c r="SRD206" s="78"/>
      <c r="SRE206" s="78"/>
      <c r="SRF206" s="78"/>
      <c r="SRG206" s="78"/>
      <c r="SRH206" s="78"/>
      <c r="SRI206" s="78"/>
      <c r="SRJ206" s="78"/>
      <c r="SRK206" s="78"/>
      <c r="SRL206" s="78"/>
      <c r="SRM206" s="78"/>
      <c r="SRN206" s="78"/>
      <c r="SRO206" s="78"/>
      <c r="SRP206" s="78"/>
      <c r="SRQ206" s="78"/>
      <c r="SRR206" s="78"/>
      <c r="SRS206" s="78"/>
      <c r="SRT206" s="78"/>
      <c r="SRU206" s="78"/>
      <c r="SRV206" s="78"/>
      <c r="SRW206" s="78"/>
      <c r="SRX206" s="78"/>
      <c r="SRY206" s="78"/>
      <c r="SRZ206" s="78"/>
      <c r="SSA206" s="78"/>
      <c r="SSB206" s="78"/>
      <c r="SSC206" s="78"/>
      <c r="SSD206" s="78"/>
      <c r="SSE206" s="78"/>
      <c r="SSF206" s="78"/>
      <c r="SSG206" s="78"/>
      <c r="SSH206" s="78"/>
      <c r="SSI206" s="78"/>
      <c r="SSJ206" s="78"/>
      <c r="SSK206" s="78"/>
      <c r="SSL206" s="78"/>
      <c r="SSM206" s="78"/>
      <c r="SSN206" s="78"/>
      <c r="SSO206" s="78"/>
      <c r="SSP206" s="78"/>
      <c r="SSQ206" s="78"/>
      <c r="SSR206" s="78"/>
      <c r="SSS206" s="78"/>
      <c r="SST206" s="78"/>
      <c r="SSU206" s="78"/>
      <c r="SSV206" s="78"/>
      <c r="SSW206" s="78"/>
      <c r="SSX206" s="78"/>
      <c r="SSY206" s="78"/>
      <c r="SSZ206" s="78"/>
      <c r="STA206" s="78"/>
      <c r="STB206" s="78"/>
      <c r="STC206" s="78"/>
      <c r="STD206" s="78"/>
      <c r="STE206" s="78"/>
      <c r="STF206" s="78"/>
      <c r="STG206" s="78"/>
      <c r="STH206" s="78"/>
      <c r="STI206" s="78"/>
      <c r="STJ206" s="78"/>
      <c r="STK206" s="78"/>
      <c r="STL206" s="78"/>
      <c r="STM206" s="78"/>
      <c r="STN206" s="78"/>
      <c r="STO206" s="78"/>
      <c r="STP206" s="78"/>
      <c r="STQ206" s="78"/>
      <c r="STR206" s="78"/>
      <c r="STS206" s="78"/>
      <c r="STT206" s="78"/>
      <c r="STU206" s="78"/>
      <c r="STV206" s="78"/>
      <c r="STW206" s="78"/>
      <c r="STX206" s="78"/>
      <c r="STY206" s="78"/>
      <c r="STZ206" s="78"/>
      <c r="SUA206" s="78"/>
      <c r="SUB206" s="78"/>
      <c r="SUC206" s="78"/>
      <c r="SUD206" s="78"/>
      <c r="SUE206" s="78"/>
      <c r="SUF206" s="78"/>
      <c r="SUG206" s="78"/>
      <c r="SUH206" s="78"/>
      <c r="SUI206" s="78"/>
      <c r="SUJ206" s="78"/>
      <c r="SUK206" s="78"/>
      <c r="SUL206" s="78"/>
      <c r="SUM206" s="78"/>
      <c r="SUN206" s="78"/>
      <c r="SUO206" s="78"/>
      <c r="SUP206" s="78"/>
      <c r="SUQ206" s="78"/>
      <c r="SUR206" s="78"/>
      <c r="SUS206" s="78"/>
      <c r="SUT206" s="78"/>
      <c r="SUU206" s="78"/>
      <c r="SUV206" s="78"/>
      <c r="SUW206" s="78"/>
      <c r="SUX206" s="78"/>
      <c r="SUY206" s="78"/>
      <c r="SUZ206" s="78"/>
      <c r="SVA206" s="78"/>
      <c r="SVB206" s="78"/>
      <c r="SVC206" s="78"/>
      <c r="SVD206" s="78"/>
      <c r="SVE206" s="78"/>
      <c r="SVF206" s="78"/>
      <c r="SVG206" s="78"/>
      <c r="SVH206" s="78"/>
      <c r="SVI206" s="78"/>
      <c r="SVJ206" s="78"/>
      <c r="SVK206" s="78"/>
      <c r="SVL206" s="78"/>
      <c r="SVM206" s="78"/>
      <c r="SVN206" s="78"/>
      <c r="SVO206" s="78"/>
      <c r="SVP206" s="78"/>
      <c r="SVQ206" s="78"/>
      <c r="SVR206" s="78"/>
      <c r="SVS206" s="78"/>
      <c r="SVT206" s="78"/>
      <c r="SVU206" s="78"/>
      <c r="SVV206" s="78"/>
      <c r="SVW206" s="78"/>
      <c r="SVX206" s="78"/>
      <c r="SVY206" s="78"/>
      <c r="SVZ206" s="78"/>
      <c r="SWA206" s="78"/>
      <c r="SWB206" s="78"/>
      <c r="SWC206" s="78"/>
      <c r="SWD206" s="78"/>
      <c r="SWE206" s="78"/>
      <c r="SWF206" s="78"/>
      <c r="SWG206" s="78"/>
      <c r="SWH206" s="78"/>
      <c r="SWI206" s="78"/>
      <c r="SWJ206" s="78"/>
      <c r="SWK206" s="78"/>
      <c r="SWL206" s="78"/>
      <c r="SWM206" s="78"/>
      <c r="SWN206" s="78"/>
      <c r="SWO206" s="78"/>
      <c r="SWP206" s="78"/>
      <c r="SWQ206" s="78"/>
      <c r="SWR206" s="78"/>
      <c r="SWS206" s="78"/>
      <c r="SWT206" s="78"/>
      <c r="SWU206" s="78"/>
      <c r="SWV206" s="78"/>
      <c r="SWW206" s="78"/>
      <c r="SWX206" s="78"/>
      <c r="SWY206" s="78"/>
      <c r="SWZ206" s="78"/>
      <c r="SXA206" s="78"/>
      <c r="SXB206" s="78"/>
      <c r="SXC206" s="78"/>
      <c r="SXD206" s="78"/>
      <c r="SXE206" s="78"/>
      <c r="SXF206" s="78"/>
      <c r="SXG206" s="78"/>
      <c r="SXH206" s="78"/>
      <c r="SXI206" s="78"/>
      <c r="SXJ206" s="78"/>
      <c r="SXK206" s="78"/>
      <c r="SXL206" s="78"/>
      <c r="SXM206" s="78"/>
      <c r="SXN206" s="78"/>
      <c r="SXO206" s="78"/>
      <c r="SXP206" s="78"/>
      <c r="SXQ206" s="78"/>
      <c r="SXR206" s="78"/>
      <c r="SXS206" s="78"/>
      <c r="SXT206" s="78"/>
      <c r="SXU206" s="78"/>
      <c r="SXV206" s="78"/>
      <c r="SXW206" s="78"/>
      <c r="SXX206" s="78"/>
      <c r="SXY206" s="78"/>
      <c r="SXZ206" s="78"/>
      <c r="SYA206" s="78"/>
      <c r="SYB206" s="78"/>
      <c r="SYC206" s="78"/>
      <c r="SYD206" s="78"/>
      <c r="SYE206" s="78"/>
      <c r="SYF206" s="78"/>
      <c r="SYG206" s="78"/>
      <c r="SYH206" s="78"/>
      <c r="SYI206" s="78"/>
      <c r="SYJ206" s="78"/>
      <c r="SYK206" s="78"/>
      <c r="SYL206" s="78"/>
      <c r="SYM206" s="78"/>
      <c r="SYN206" s="78"/>
      <c r="SYO206" s="78"/>
      <c r="SYP206" s="78"/>
      <c r="SYQ206" s="78"/>
      <c r="SYR206" s="78"/>
      <c r="SYS206" s="78"/>
      <c r="SYT206" s="78"/>
      <c r="SYU206" s="78"/>
      <c r="SYV206" s="78"/>
      <c r="SYW206" s="78"/>
      <c r="SYX206" s="78"/>
      <c r="SYY206" s="78"/>
      <c r="SYZ206" s="78"/>
      <c r="SZA206" s="78"/>
      <c r="SZB206" s="78"/>
      <c r="SZC206" s="78"/>
      <c r="SZD206" s="78"/>
      <c r="SZE206" s="78"/>
      <c r="SZF206" s="78"/>
      <c r="SZG206" s="78"/>
      <c r="SZH206" s="78"/>
      <c r="SZI206" s="78"/>
      <c r="SZJ206" s="78"/>
      <c r="SZK206" s="78"/>
      <c r="SZL206" s="78"/>
      <c r="SZM206" s="78"/>
      <c r="SZN206" s="78"/>
      <c r="SZO206" s="78"/>
      <c r="SZP206" s="78"/>
      <c r="SZQ206" s="78"/>
      <c r="SZR206" s="78"/>
      <c r="SZS206" s="78"/>
      <c r="SZT206" s="78"/>
      <c r="SZU206" s="78"/>
      <c r="SZV206" s="78"/>
      <c r="SZW206" s="78"/>
      <c r="SZX206" s="78"/>
      <c r="SZY206" s="78"/>
      <c r="SZZ206" s="78"/>
      <c r="TAA206" s="78"/>
      <c r="TAB206" s="78"/>
      <c r="TAC206" s="78"/>
      <c r="TAD206" s="78"/>
      <c r="TAE206" s="78"/>
      <c r="TAF206" s="78"/>
      <c r="TAG206" s="78"/>
      <c r="TAH206" s="78"/>
      <c r="TAI206" s="78"/>
      <c r="TAJ206" s="78"/>
      <c r="TAK206" s="78"/>
      <c r="TAL206" s="78"/>
      <c r="TAM206" s="78"/>
      <c r="TAN206" s="78"/>
      <c r="TAO206" s="78"/>
      <c r="TAP206" s="78"/>
      <c r="TAQ206" s="78"/>
      <c r="TAR206" s="78"/>
      <c r="TAS206" s="78"/>
      <c r="TAT206" s="78"/>
      <c r="TAU206" s="78"/>
      <c r="TAV206" s="78"/>
      <c r="TAW206" s="78"/>
      <c r="TAX206" s="78"/>
      <c r="TAY206" s="78"/>
      <c r="TAZ206" s="78"/>
      <c r="TBA206" s="78"/>
      <c r="TBB206" s="78"/>
      <c r="TBC206" s="78"/>
      <c r="TBD206" s="78"/>
      <c r="TBE206" s="78"/>
      <c r="TBF206" s="78"/>
      <c r="TBG206" s="78"/>
      <c r="TBH206" s="78"/>
      <c r="TBI206" s="78"/>
      <c r="TBJ206" s="78"/>
      <c r="TBK206" s="78"/>
      <c r="TBL206" s="78"/>
      <c r="TBM206" s="78"/>
      <c r="TBN206" s="78"/>
      <c r="TBO206" s="78"/>
      <c r="TBP206" s="78"/>
      <c r="TBQ206" s="78"/>
      <c r="TBR206" s="78"/>
      <c r="TBS206" s="78"/>
      <c r="TBT206" s="78"/>
      <c r="TBU206" s="78"/>
      <c r="TBV206" s="78"/>
      <c r="TBW206" s="78"/>
      <c r="TBX206" s="78"/>
      <c r="TBY206" s="78"/>
      <c r="TBZ206" s="78"/>
      <c r="TCA206" s="78"/>
      <c r="TCB206" s="78"/>
      <c r="TCC206" s="78"/>
      <c r="TCD206" s="78"/>
      <c r="TCE206" s="78"/>
      <c r="TCF206" s="78"/>
      <c r="TCG206" s="78"/>
      <c r="TCH206" s="78"/>
      <c r="TCI206" s="78"/>
      <c r="TCJ206" s="78"/>
      <c r="TCK206" s="78"/>
      <c r="TCL206" s="78"/>
      <c r="TCM206" s="78"/>
      <c r="TCN206" s="78"/>
      <c r="TCO206" s="78"/>
      <c r="TCP206" s="78"/>
      <c r="TCQ206" s="78"/>
      <c r="TCR206" s="78"/>
      <c r="TCS206" s="78"/>
      <c r="TCT206" s="78"/>
      <c r="TCU206" s="78"/>
      <c r="TCV206" s="78"/>
      <c r="TCW206" s="78"/>
      <c r="TCX206" s="78"/>
      <c r="TCY206" s="78"/>
      <c r="TCZ206" s="78"/>
      <c r="TDA206" s="78"/>
      <c r="TDB206" s="78"/>
      <c r="TDC206" s="78"/>
      <c r="TDD206" s="78"/>
      <c r="TDE206" s="78"/>
      <c r="TDF206" s="78"/>
      <c r="TDG206" s="78"/>
      <c r="TDH206" s="78"/>
      <c r="TDI206" s="78"/>
      <c r="TDJ206" s="78"/>
      <c r="TDK206" s="78"/>
      <c r="TDL206" s="78"/>
      <c r="TDM206" s="78"/>
      <c r="TDN206" s="78"/>
      <c r="TDO206" s="78"/>
      <c r="TDP206" s="78"/>
      <c r="TDQ206" s="78"/>
      <c r="TDR206" s="78"/>
      <c r="TDS206" s="78"/>
      <c r="TDT206" s="78"/>
      <c r="TDU206" s="78"/>
      <c r="TDV206" s="78"/>
      <c r="TDW206" s="78"/>
      <c r="TDX206" s="78"/>
      <c r="TDY206" s="78"/>
      <c r="TDZ206" s="78"/>
      <c r="TEA206" s="78"/>
      <c r="TEB206" s="78"/>
      <c r="TEC206" s="78"/>
      <c r="TED206" s="78"/>
      <c r="TEE206" s="78"/>
      <c r="TEF206" s="78"/>
      <c r="TEG206" s="78"/>
      <c r="TEH206" s="78"/>
      <c r="TEI206" s="78"/>
      <c r="TEJ206" s="78"/>
      <c r="TEK206" s="78"/>
      <c r="TEL206" s="78"/>
      <c r="TEM206" s="78"/>
      <c r="TEN206" s="78"/>
      <c r="TEO206" s="78"/>
      <c r="TEP206" s="78"/>
      <c r="TEQ206" s="78"/>
      <c r="TER206" s="78"/>
      <c r="TES206" s="78"/>
      <c r="TET206" s="78"/>
      <c r="TEU206" s="78"/>
      <c r="TEV206" s="78"/>
      <c r="TEW206" s="78"/>
      <c r="TEX206" s="78"/>
      <c r="TEY206" s="78"/>
      <c r="TEZ206" s="78"/>
      <c r="TFA206" s="78"/>
      <c r="TFB206" s="78"/>
      <c r="TFC206" s="78"/>
      <c r="TFD206" s="78"/>
      <c r="TFE206" s="78"/>
      <c r="TFF206" s="78"/>
      <c r="TFG206" s="78"/>
      <c r="TFH206" s="78"/>
      <c r="TFI206" s="78"/>
      <c r="TFJ206" s="78"/>
      <c r="TFK206" s="78"/>
      <c r="TFL206" s="78"/>
      <c r="TFM206" s="78"/>
      <c r="TFN206" s="78"/>
      <c r="TFO206" s="78"/>
      <c r="TFP206" s="78"/>
      <c r="TFQ206" s="78"/>
      <c r="TFR206" s="78"/>
      <c r="TFS206" s="78"/>
      <c r="TFT206" s="78"/>
      <c r="TFU206" s="78"/>
      <c r="TFV206" s="78"/>
      <c r="TFW206" s="78"/>
      <c r="TFX206" s="78"/>
      <c r="TFY206" s="78"/>
      <c r="TFZ206" s="78"/>
      <c r="TGA206" s="78"/>
      <c r="TGB206" s="78"/>
      <c r="TGC206" s="78"/>
      <c r="TGD206" s="78"/>
      <c r="TGE206" s="78"/>
      <c r="TGF206" s="78"/>
      <c r="TGG206" s="78"/>
      <c r="TGH206" s="78"/>
      <c r="TGI206" s="78"/>
      <c r="TGJ206" s="78"/>
      <c r="TGK206" s="78"/>
      <c r="TGL206" s="78"/>
      <c r="TGM206" s="78"/>
      <c r="TGN206" s="78"/>
      <c r="TGO206" s="78"/>
      <c r="TGP206" s="78"/>
      <c r="TGQ206" s="78"/>
      <c r="TGR206" s="78"/>
      <c r="TGS206" s="78"/>
      <c r="TGT206" s="78"/>
      <c r="TGU206" s="78"/>
      <c r="TGV206" s="78"/>
      <c r="TGW206" s="78"/>
      <c r="TGX206" s="78"/>
      <c r="TGY206" s="78"/>
      <c r="TGZ206" s="78"/>
      <c r="THA206" s="78"/>
      <c r="THB206" s="78"/>
      <c r="THC206" s="78"/>
      <c r="THD206" s="78"/>
      <c r="THE206" s="78"/>
      <c r="THF206" s="78"/>
      <c r="THG206" s="78"/>
      <c r="THH206" s="78"/>
      <c r="THI206" s="78"/>
      <c r="THJ206" s="78"/>
      <c r="THK206" s="78"/>
      <c r="THL206" s="78"/>
      <c r="THM206" s="78"/>
      <c r="THN206" s="78"/>
      <c r="THO206" s="78"/>
      <c r="THP206" s="78"/>
      <c r="THQ206" s="78"/>
      <c r="THR206" s="78"/>
      <c r="THS206" s="78"/>
      <c r="THT206" s="78"/>
      <c r="THU206" s="78"/>
      <c r="THV206" s="78"/>
      <c r="THW206" s="78"/>
      <c r="THX206" s="78"/>
      <c r="THY206" s="78"/>
      <c r="THZ206" s="78"/>
      <c r="TIA206" s="78"/>
      <c r="TIB206" s="78"/>
      <c r="TIC206" s="78"/>
      <c r="TID206" s="78"/>
      <c r="TIE206" s="78"/>
      <c r="TIF206" s="78"/>
      <c r="TIG206" s="78"/>
      <c r="TIH206" s="78"/>
      <c r="TII206" s="78"/>
      <c r="TIJ206" s="78"/>
      <c r="TIK206" s="78"/>
      <c r="TIL206" s="78"/>
      <c r="TIM206" s="78"/>
      <c r="TIN206" s="78"/>
      <c r="TIO206" s="78"/>
      <c r="TIP206" s="78"/>
      <c r="TIQ206" s="78"/>
      <c r="TIR206" s="78"/>
      <c r="TIS206" s="78"/>
      <c r="TIT206" s="78"/>
      <c r="TIU206" s="78"/>
      <c r="TIV206" s="78"/>
      <c r="TIW206" s="78"/>
      <c r="TIX206" s="78"/>
      <c r="TIY206" s="78"/>
      <c r="TIZ206" s="78"/>
      <c r="TJA206" s="78"/>
      <c r="TJB206" s="78"/>
      <c r="TJC206" s="78"/>
      <c r="TJD206" s="78"/>
      <c r="TJE206" s="78"/>
      <c r="TJF206" s="78"/>
      <c r="TJG206" s="78"/>
      <c r="TJH206" s="78"/>
      <c r="TJI206" s="78"/>
      <c r="TJJ206" s="78"/>
      <c r="TJK206" s="78"/>
      <c r="TJL206" s="78"/>
      <c r="TJM206" s="78"/>
      <c r="TJN206" s="78"/>
      <c r="TJO206" s="78"/>
      <c r="TJP206" s="78"/>
      <c r="TJQ206" s="78"/>
      <c r="TJR206" s="78"/>
      <c r="TJS206" s="78"/>
      <c r="TJT206" s="78"/>
      <c r="TJU206" s="78"/>
      <c r="TJV206" s="78"/>
      <c r="TJW206" s="78"/>
      <c r="TJX206" s="78"/>
      <c r="TJY206" s="78"/>
      <c r="TJZ206" s="78"/>
      <c r="TKA206" s="78"/>
      <c r="TKB206" s="78"/>
      <c r="TKC206" s="78"/>
      <c r="TKD206" s="78"/>
      <c r="TKE206" s="78"/>
      <c r="TKF206" s="78"/>
      <c r="TKG206" s="78"/>
      <c r="TKH206" s="78"/>
      <c r="TKI206" s="78"/>
      <c r="TKJ206" s="78"/>
      <c r="TKK206" s="78"/>
      <c r="TKL206" s="78"/>
      <c r="TKM206" s="78"/>
      <c r="TKN206" s="78"/>
      <c r="TKO206" s="78"/>
      <c r="TKP206" s="78"/>
      <c r="TKQ206" s="78"/>
      <c r="TKR206" s="78"/>
      <c r="TKS206" s="78"/>
      <c r="TKT206" s="78"/>
      <c r="TKU206" s="78"/>
      <c r="TKV206" s="78"/>
      <c r="TKW206" s="78"/>
      <c r="TKX206" s="78"/>
      <c r="TKY206" s="78"/>
      <c r="TKZ206" s="78"/>
      <c r="TLA206" s="78"/>
      <c r="TLB206" s="78"/>
      <c r="TLC206" s="78"/>
      <c r="TLD206" s="78"/>
      <c r="TLE206" s="78"/>
      <c r="TLF206" s="78"/>
      <c r="TLG206" s="78"/>
      <c r="TLH206" s="78"/>
      <c r="TLI206" s="78"/>
      <c r="TLJ206" s="78"/>
      <c r="TLK206" s="78"/>
      <c r="TLL206" s="78"/>
      <c r="TLM206" s="78"/>
      <c r="TLN206" s="78"/>
      <c r="TLO206" s="78"/>
      <c r="TLP206" s="78"/>
      <c r="TLQ206" s="78"/>
      <c r="TLR206" s="78"/>
      <c r="TLS206" s="78"/>
      <c r="TLT206" s="78"/>
      <c r="TLU206" s="78"/>
      <c r="TLV206" s="78"/>
      <c r="TLW206" s="78"/>
      <c r="TLX206" s="78"/>
      <c r="TLY206" s="78"/>
      <c r="TLZ206" s="78"/>
      <c r="TMA206" s="78"/>
      <c r="TMB206" s="78"/>
      <c r="TMC206" s="78"/>
      <c r="TMD206" s="78"/>
      <c r="TME206" s="78"/>
      <c r="TMF206" s="78"/>
      <c r="TMG206" s="78"/>
      <c r="TMH206" s="78"/>
      <c r="TMI206" s="78"/>
      <c r="TMJ206" s="78"/>
      <c r="TMK206" s="78"/>
      <c r="TML206" s="78"/>
      <c r="TMM206" s="78"/>
      <c r="TMN206" s="78"/>
      <c r="TMO206" s="78"/>
      <c r="TMP206" s="78"/>
      <c r="TMQ206" s="78"/>
      <c r="TMR206" s="78"/>
      <c r="TMS206" s="78"/>
      <c r="TMT206" s="78"/>
      <c r="TMU206" s="78"/>
      <c r="TMV206" s="78"/>
      <c r="TMW206" s="78"/>
      <c r="TMX206" s="78"/>
      <c r="TMY206" s="78"/>
      <c r="TMZ206" s="78"/>
      <c r="TNA206" s="78"/>
      <c r="TNB206" s="78"/>
      <c r="TNC206" s="78"/>
      <c r="TND206" s="78"/>
      <c r="TNE206" s="78"/>
      <c r="TNF206" s="78"/>
      <c r="TNG206" s="78"/>
      <c r="TNH206" s="78"/>
      <c r="TNI206" s="78"/>
      <c r="TNJ206" s="78"/>
      <c r="TNK206" s="78"/>
      <c r="TNL206" s="78"/>
      <c r="TNM206" s="78"/>
      <c r="TNN206" s="78"/>
      <c r="TNO206" s="78"/>
      <c r="TNP206" s="78"/>
      <c r="TNQ206" s="78"/>
      <c r="TNR206" s="78"/>
      <c r="TNS206" s="78"/>
      <c r="TNT206" s="78"/>
      <c r="TNU206" s="78"/>
      <c r="TNV206" s="78"/>
      <c r="TNW206" s="78"/>
      <c r="TNX206" s="78"/>
      <c r="TNY206" s="78"/>
      <c r="TNZ206" s="78"/>
      <c r="TOA206" s="78"/>
      <c r="TOB206" s="78"/>
      <c r="TOC206" s="78"/>
      <c r="TOD206" s="78"/>
      <c r="TOE206" s="78"/>
      <c r="TOF206" s="78"/>
      <c r="TOG206" s="78"/>
      <c r="TOH206" s="78"/>
      <c r="TOI206" s="78"/>
      <c r="TOJ206" s="78"/>
      <c r="TOK206" s="78"/>
      <c r="TOL206" s="78"/>
      <c r="TOM206" s="78"/>
      <c r="TON206" s="78"/>
      <c r="TOO206" s="78"/>
      <c r="TOP206" s="78"/>
      <c r="TOQ206" s="78"/>
      <c r="TOR206" s="78"/>
      <c r="TOS206" s="78"/>
      <c r="TOT206" s="78"/>
      <c r="TOU206" s="78"/>
      <c r="TOV206" s="78"/>
      <c r="TOW206" s="78"/>
      <c r="TOX206" s="78"/>
      <c r="TOY206" s="78"/>
      <c r="TOZ206" s="78"/>
      <c r="TPA206" s="78"/>
      <c r="TPB206" s="78"/>
      <c r="TPC206" s="78"/>
      <c r="TPD206" s="78"/>
      <c r="TPE206" s="78"/>
      <c r="TPF206" s="78"/>
      <c r="TPG206" s="78"/>
      <c r="TPH206" s="78"/>
      <c r="TPI206" s="78"/>
      <c r="TPJ206" s="78"/>
      <c r="TPK206" s="78"/>
      <c r="TPL206" s="78"/>
      <c r="TPM206" s="78"/>
      <c r="TPN206" s="78"/>
      <c r="TPO206" s="78"/>
      <c r="TPP206" s="78"/>
      <c r="TPQ206" s="78"/>
      <c r="TPR206" s="78"/>
      <c r="TPS206" s="78"/>
      <c r="TPT206" s="78"/>
      <c r="TPU206" s="78"/>
      <c r="TPV206" s="78"/>
      <c r="TPW206" s="78"/>
      <c r="TPX206" s="78"/>
      <c r="TPY206" s="78"/>
      <c r="TPZ206" s="78"/>
      <c r="TQA206" s="78"/>
      <c r="TQB206" s="78"/>
      <c r="TQC206" s="78"/>
      <c r="TQD206" s="78"/>
      <c r="TQE206" s="78"/>
      <c r="TQF206" s="78"/>
      <c r="TQG206" s="78"/>
      <c r="TQH206" s="78"/>
      <c r="TQI206" s="78"/>
      <c r="TQJ206" s="78"/>
      <c r="TQK206" s="78"/>
      <c r="TQL206" s="78"/>
      <c r="TQM206" s="78"/>
      <c r="TQN206" s="78"/>
      <c r="TQO206" s="78"/>
      <c r="TQP206" s="78"/>
      <c r="TQQ206" s="78"/>
      <c r="TQR206" s="78"/>
      <c r="TQS206" s="78"/>
      <c r="TQT206" s="78"/>
      <c r="TQU206" s="78"/>
      <c r="TQV206" s="78"/>
      <c r="TQW206" s="78"/>
      <c r="TQX206" s="78"/>
      <c r="TQY206" s="78"/>
      <c r="TQZ206" s="78"/>
      <c r="TRA206" s="78"/>
      <c r="TRB206" s="78"/>
      <c r="TRC206" s="78"/>
      <c r="TRD206" s="78"/>
      <c r="TRE206" s="78"/>
      <c r="TRF206" s="78"/>
      <c r="TRG206" s="78"/>
      <c r="TRH206" s="78"/>
      <c r="TRI206" s="78"/>
      <c r="TRJ206" s="78"/>
      <c r="TRK206" s="78"/>
      <c r="TRL206" s="78"/>
      <c r="TRM206" s="78"/>
      <c r="TRN206" s="78"/>
      <c r="TRO206" s="78"/>
      <c r="TRP206" s="78"/>
      <c r="TRQ206" s="78"/>
      <c r="TRR206" s="78"/>
      <c r="TRS206" s="78"/>
      <c r="TRT206" s="78"/>
      <c r="TRU206" s="78"/>
      <c r="TRV206" s="78"/>
      <c r="TRW206" s="78"/>
      <c r="TRX206" s="78"/>
      <c r="TRY206" s="78"/>
      <c r="TRZ206" s="78"/>
      <c r="TSA206" s="78"/>
      <c r="TSB206" s="78"/>
      <c r="TSC206" s="78"/>
      <c r="TSD206" s="78"/>
      <c r="TSE206" s="78"/>
      <c r="TSF206" s="78"/>
      <c r="TSG206" s="78"/>
      <c r="TSH206" s="78"/>
      <c r="TSI206" s="78"/>
      <c r="TSJ206" s="78"/>
      <c r="TSK206" s="78"/>
      <c r="TSL206" s="78"/>
      <c r="TSM206" s="78"/>
      <c r="TSN206" s="78"/>
      <c r="TSO206" s="78"/>
      <c r="TSP206" s="78"/>
      <c r="TSQ206" s="78"/>
      <c r="TSR206" s="78"/>
      <c r="TSS206" s="78"/>
      <c r="TST206" s="78"/>
      <c r="TSU206" s="78"/>
      <c r="TSV206" s="78"/>
      <c r="TSW206" s="78"/>
      <c r="TSX206" s="78"/>
      <c r="TSY206" s="78"/>
      <c r="TSZ206" s="78"/>
      <c r="TTA206" s="78"/>
      <c r="TTB206" s="78"/>
      <c r="TTC206" s="78"/>
      <c r="TTD206" s="78"/>
      <c r="TTE206" s="78"/>
      <c r="TTF206" s="78"/>
      <c r="TTG206" s="78"/>
      <c r="TTH206" s="78"/>
      <c r="TTI206" s="78"/>
      <c r="TTJ206" s="78"/>
      <c r="TTK206" s="78"/>
      <c r="TTL206" s="78"/>
      <c r="TTM206" s="78"/>
      <c r="TTN206" s="78"/>
      <c r="TTO206" s="78"/>
      <c r="TTP206" s="78"/>
      <c r="TTQ206" s="78"/>
      <c r="TTR206" s="78"/>
      <c r="TTS206" s="78"/>
      <c r="TTT206" s="78"/>
      <c r="TTU206" s="78"/>
      <c r="TTV206" s="78"/>
      <c r="TTW206" s="78"/>
      <c r="TTX206" s="78"/>
      <c r="TTY206" s="78"/>
      <c r="TTZ206" s="78"/>
      <c r="TUA206" s="78"/>
      <c r="TUB206" s="78"/>
      <c r="TUC206" s="78"/>
      <c r="TUD206" s="78"/>
      <c r="TUE206" s="78"/>
      <c r="TUF206" s="78"/>
      <c r="TUG206" s="78"/>
      <c r="TUH206" s="78"/>
      <c r="TUI206" s="78"/>
      <c r="TUJ206" s="78"/>
      <c r="TUK206" s="78"/>
      <c r="TUL206" s="78"/>
      <c r="TUM206" s="78"/>
      <c r="TUN206" s="78"/>
      <c r="TUO206" s="78"/>
      <c r="TUP206" s="78"/>
      <c r="TUQ206" s="78"/>
      <c r="TUR206" s="78"/>
      <c r="TUS206" s="78"/>
      <c r="TUT206" s="78"/>
      <c r="TUU206" s="78"/>
      <c r="TUV206" s="78"/>
      <c r="TUW206" s="78"/>
      <c r="TUX206" s="78"/>
      <c r="TUY206" s="78"/>
      <c r="TUZ206" s="78"/>
      <c r="TVA206" s="78"/>
      <c r="TVB206" s="78"/>
      <c r="TVC206" s="78"/>
      <c r="TVD206" s="78"/>
      <c r="TVE206" s="78"/>
      <c r="TVF206" s="78"/>
      <c r="TVG206" s="78"/>
      <c r="TVH206" s="78"/>
      <c r="TVI206" s="78"/>
      <c r="TVJ206" s="78"/>
      <c r="TVK206" s="78"/>
      <c r="TVL206" s="78"/>
      <c r="TVM206" s="78"/>
      <c r="TVN206" s="78"/>
      <c r="TVO206" s="78"/>
      <c r="TVP206" s="78"/>
      <c r="TVQ206" s="78"/>
      <c r="TVR206" s="78"/>
      <c r="TVS206" s="78"/>
      <c r="TVT206" s="78"/>
      <c r="TVU206" s="78"/>
      <c r="TVV206" s="78"/>
      <c r="TVW206" s="78"/>
      <c r="TVX206" s="78"/>
      <c r="TVY206" s="78"/>
      <c r="TVZ206" s="78"/>
      <c r="TWA206" s="78"/>
      <c r="TWB206" s="78"/>
      <c r="TWC206" s="78"/>
      <c r="TWD206" s="78"/>
      <c r="TWE206" s="78"/>
      <c r="TWF206" s="78"/>
      <c r="TWG206" s="78"/>
      <c r="TWH206" s="78"/>
      <c r="TWI206" s="78"/>
      <c r="TWJ206" s="78"/>
      <c r="TWK206" s="78"/>
      <c r="TWL206" s="78"/>
      <c r="TWM206" s="78"/>
      <c r="TWN206" s="78"/>
      <c r="TWO206" s="78"/>
      <c r="TWP206" s="78"/>
      <c r="TWQ206" s="78"/>
      <c r="TWR206" s="78"/>
      <c r="TWS206" s="78"/>
      <c r="TWT206" s="78"/>
      <c r="TWU206" s="78"/>
      <c r="TWV206" s="78"/>
      <c r="TWW206" s="78"/>
      <c r="TWX206" s="78"/>
      <c r="TWY206" s="78"/>
      <c r="TWZ206" s="78"/>
      <c r="TXA206" s="78"/>
      <c r="TXB206" s="78"/>
      <c r="TXC206" s="78"/>
      <c r="TXD206" s="78"/>
      <c r="TXE206" s="78"/>
      <c r="TXF206" s="78"/>
      <c r="TXG206" s="78"/>
      <c r="TXH206" s="78"/>
      <c r="TXI206" s="78"/>
      <c r="TXJ206" s="78"/>
      <c r="TXK206" s="78"/>
      <c r="TXL206" s="78"/>
      <c r="TXM206" s="78"/>
      <c r="TXN206" s="78"/>
      <c r="TXO206" s="78"/>
      <c r="TXP206" s="78"/>
      <c r="TXQ206" s="78"/>
      <c r="TXR206" s="78"/>
      <c r="TXS206" s="78"/>
      <c r="TXT206" s="78"/>
      <c r="TXU206" s="78"/>
      <c r="TXV206" s="78"/>
      <c r="TXW206" s="78"/>
      <c r="TXX206" s="78"/>
      <c r="TXY206" s="78"/>
      <c r="TXZ206" s="78"/>
      <c r="TYA206" s="78"/>
      <c r="TYB206" s="78"/>
      <c r="TYC206" s="78"/>
      <c r="TYD206" s="78"/>
      <c r="TYE206" s="78"/>
      <c r="TYF206" s="78"/>
      <c r="TYG206" s="78"/>
      <c r="TYH206" s="78"/>
      <c r="TYI206" s="78"/>
      <c r="TYJ206" s="78"/>
      <c r="TYK206" s="78"/>
      <c r="TYL206" s="78"/>
      <c r="TYM206" s="78"/>
      <c r="TYN206" s="78"/>
      <c r="TYO206" s="78"/>
      <c r="TYP206" s="78"/>
      <c r="TYQ206" s="78"/>
      <c r="TYR206" s="78"/>
      <c r="TYS206" s="78"/>
      <c r="TYT206" s="78"/>
      <c r="TYU206" s="78"/>
      <c r="TYV206" s="78"/>
      <c r="TYW206" s="78"/>
      <c r="TYX206" s="78"/>
      <c r="TYY206" s="78"/>
      <c r="TYZ206" s="78"/>
      <c r="TZA206" s="78"/>
      <c r="TZB206" s="78"/>
      <c r="TZC206" s="78"/>
      <c r="TZD206" s="78"/>
      <c r="TZE206" s="78"/>
      <c r="TZF206" s="78"/>
      <c r="TZG206" s="78"/>
      <c r="TZH206" s="78"/>
      <c r="TZI206" s="78"/>
      <c r="TZJ206" s="78"/>
      <c r="TZK206" s="78"/>
      <c r="TZL206" s="78"/>
      <c r="TZM206" s="78"/>
      <c r="TZN206" s="78"/>
      <c r="TZO206" s="78"/>
      <c r="TZP206" s="78"/>
      <c r="TZQ206" s="78"/>
      <c r="TZR206" s="78"/>
      <c r="TZS206" s="78"/>
      <c r="TZT206" s="78"/>
      <c r="TZU206" s="78"/>
      <c r="TZV206" s="78"/>
      <c r="TZW206" s="78"/>
      <c r="TZX206" s="78"/>
      <c r="TZY206" s="78"/>
      <c r="TZZ206" s="78"/>
      <c r="UAA206" s="78"/>
      <c r="UAB206" s="78"/>
      <c r="UAC206" s="78"/>
      <c r="UAD206" s="78"/>
      <c r="UAE206" s="78"/>
      <c r="UAF206" s="78"/>
      <c r="UAG206" s="78"/>
      <c r="UAH206" s="78"/>
      <c r="UAI206" s="78"/>
      <c r="UAJ206" s="78"/>
      <c r="UAK206" s="78"/>
      <c r="UAL206" s="78"/>
      <c r="UAM206" s="78"/>
      <c r="UAN206" s="78"/>
      <c r="UAO206" s="78"/>
      <c r="UAP206" s="78"/>
      <c r="UAQ206" s="78"/>
      <c r="UAR206" s="78"/>
      <c r="UAS206" s="78"/>
      <c r="UAT206" s="78"/>
      <c r="UAU206" s="78"/>
      <c r="UAV206" s="78"/>
      <c r="UAW206" s="78"/>
      <c r="UAX206" s="78"/>
      <c r="UAY206" s="78"/>
      <c r="UAZ206" s="78"/>
      <c r="UBA206" s="78"/>
      <c r="UBB206" s="78"/>
      <c r="UBC206" s="78"/>
      <c r="UBD206" s="78"/>
      <c r="UBE206" s="78"/>
      <c r="UBF206" s="78"/>
      <c r="UBG206" s="78"/>
      <c r="UBH206" s="78"/>
      <c r="UBI206" s="78"/>
      <c r="UBJ206" s="78"/>
      <c r="UBK206" s="78"/>
      <c r="UBL206" s="78"/>
      <c r="UBM206" s="78"/>
      <c r="UBN206" s="78"/>
      <c r="UBO206" s="78"/>
      <c r="UBP206" s="78"/>
      <c r="UBQ206" s="78"/>
      <c r="UBR206" s="78"/>
      <c r="UBS206" s="78"/>
      <c r="UBT206" s="78"/>
      <c r="UBU206" s="78"/>
      <c r="UBV206" s="78"/>
      <c r="UBW206" s="78"/>
      <c r="UBX206" s="78"/>
      <c r="UBY206" s="78"/>
      <c r="UBZ206" s="78"/>
      <c r="UCA206" s="78"/>
      <c r="UCB206" s="78"/>
      <c r="UCC206" s="78"/>
      <c r="UCD206" s="78"/>
      <c r="UCE206" s="78"/>
      <c r="UCF206" s="78"/>
      <c r="UCG206" s="78"/>
      <c r="UCH206" s="78"/>
      <c r="UCI206" s="78"/>
      <c r="UCJ206" s="78"/>
      <c r="UCK206" s="78"/>
      <c r="UCL206" s="78"/>
      <c r="UCM206" s="78"/>
      <c r="UCN206" s="78"/>
      <c r="UCO206" s="78"/>
      <c r="UCP206" s="78"/>
      <c r="UCQ206" s="78"/>
      <c r="UCR206" s="78"/>
      <c r="UCS206" s="78"/>
      <c r="UCT206" s="78"/>
      <c r="UCU206" s="78"/>
      <c r="UCV206" s="78"/>
      <c r="UCW206" s="78"/>
      <c r="UCX206" s="78"/>
      <c r="UCY206" s="78"/>
      <c r="UCZ206" s="78"/>
      <c r="UDA206" s="78"/>
      <c r="UDB206" s="78"/>
      <c r="UDC206" s="78"/>
      <c r="UDD206" s="78"/>
      <c r="UDE206" s="78"/>
      <c r="UDF206" s="78"/>
      <c r="UDG206" s="78"/>
      <c r="UDH206" s="78"/>
      <c r="UDI206" s="78"/>
      <c r="UDJ206" s="78"/>
      <c r="UDK206" s="78"/>
      <c r="UDL206" s="78"/>
      <c r="UDM206" s="78"/>
      <c r="UDN206" s="78"/>
      <c r="UDO206" s="78"/>
      <c r="UDP206" s="78"/>
      <c r="UDQ206" s="78"/>
      <c r="UDR206" s="78"/>
      <c r="UDS206" s="78"/>
      <c r="UDT206" s="78"/>
      <c r="UDU206" s="78"/>
      <c r="UDV206" s="78"/>
      <c r="UDW206" s="78"/>
      <c r="UDX206" s="78"/>
      <c r="UDY206" s="78"/>
      <c r="UDZ206" s="78"/>
      <c r="UEA206" s="78"/>
      <c r="UEB206" s="78"/>
      <c r="UEC206" s="78"/>
      <c r="UED206" s="78"/>
      <c r="UEE206" s="78"/>
      <c r="UEF206" s="78"/>
      <c r="UEG206" s="78"/>
      <c r="UEH206" s="78"/>
      <c r="UEI206" s="78"/>
      <c r="UEJ206" s="78"/>
      <c r="UEK206" s="78"/>
      <c r="UEL206" s="78"/>
      <c r="UEM206" s="78"/>
      <c r="UEN206" s="78"/>
      <c r="UEO206" s="78"/>
      <c r="UEP206" s="78"/>
      <c r="UEQ206" s="78"/>
      <c r="UER206" s="78"/>
      <c r="UES206" s="78"/>
      <c r="UET206" s="78"/>
      <c r="UEU206" s="78"/>
      <c r="UEV206" s="78"/>
      <c r="UEW206" s="78"/>
      <c r="UEX206" s="78"/>
      <c r="UEY206" s="78"/>
      <c r="UEZ206" s="78"/>
      <c r="UFA206" s="78"/>
      <c r="UFB206" s="78"/>
      <c r="UFC206" s="78"/>
      <c r="UFD206" s="78"/>
      <c r="UFE206" s="78"/>
      <c r="UFF206" s="78"/>
      <c r="UFG206" s="78"/>
      <c r="UFH206" s="78"/>
      <c r="UFI206" s="78"/>
      <c r="UFJ206" s="78"/>
      <c r="UFK206" s="78"/>
      <c r="UFL206" s="78"/>
      <c r="UFM206" s="78"/>
      <c r="UFN206" s="78"/>
      <c r="UFO206" s="78"/>
      <c r="UFP206" s="78"/>
      <c r="UFQ206" s="78"/>
      <c r="UFR206" s="78"/>
      <c r="UFS206" s="78"/>
      <c r="UFT206" s="78"/>
      <c r="UFU206" s="78"/>
      <c r="UFV206" s="78"/>
      <c r="UFW206" s="78"/>
      <c r="UFX206" s="78"/>
      <c r="UFY206" s="78"/>
      <c r="UFZ206" s="78"/>
      <c r="UGA206" s="78"/>
      <c r="UGB206" s="78"/>
      <c r="UGC206" s="78"/>
      <c r="UGD206" s="78"/>
      <c r="UGE206" s="78"/>
      <c r="UGF206" s="78"/>
      <c r="UGG206" s="78"/>
      <c r="UGH206" s="78"/>
      <c r="UGI206" s="78"/>
      <c r="UGJ206" s="78"/>
      <c r="UGK206" s="78"/>
      <c r="UGL206" s="78"/>
      <c r="UGM206" s="78"/>
      <c r="UGN206" s="78"/>
      <c r="UGO206" s="78"/>
      <c r="UGP206" s="78"/>
      <c r="UGQ206" s="78"/>
      <c r="UGR206" s="78"/>
      <c r="UGS206" s="78"/>
      <c r="UGT206" s="78"/>
      <c r="UGU206" s="78"/>
      <c r="UGV206" s="78"/>
      <c r="UGW206" s="78"/>
      <c r="UGX206" s="78"/>
      <c r="UGY206" s="78"/>
      <c r="UGZ206" s="78"/>
      <c r="UHA206" s="78"/>
      <c r="UHB206" s="78"/>
      <c r="UHC206" s="78"/>
      <c r="UHD206" s="78"/>
      <c r="UHE206" s="78"/>
      <c r="UHF206" s="78"/>
      <c r="UHG206" s="78"/>
      <c r="UHH206" s="78"/>
      <c r="UHI206" s="78"/>
      <c r="UHJ206" s="78"/>
      <c r="UHK206" s="78"/>
      <c r="UHL206" s="78"/>
      <c r="UHM206" s="78"/>
      <c r="UHN206" s="78"/>
      <c r="UHO206" s="78"/>
      <c r="UHP206" s="78"/>
      <c r="UHQ206" s="78"/>
      <c r="UHR206" s="78"/>
      <c r="UHS206" s="78"/>
      <c r="UHT206" s="78"/>
      <c r="UHU206" s="78"/>
      <c r="UHV206" s="78"/>
      <c r="UHW206" s="78"/>
      <c r="UHX206" s="78"/>
      <c r="UHY206" s="78"/>
      <c r="UHZ206" s="78"/>
      <c r="UIA206" s="78"/>
      <c r="UIB206" s="78"/>
      <c r="UIC206" s="78"/>
      <c r="UID206" s="78"/>
      <c r="UIE206" s="78"/>
      <c r="UIF206" s="78"/>
      <c r="UIG206" s="78"/>
      <c r="UIH206" s="78"/>
      <c r="UII206" s="78"/>
      <c r="UIJ206" s="78"/>
      <c r="UIK206" s="78"/>
      <c r="UIL206" s="78"/>
      <c r="UIM206" s="78"/>
      <c r="UIN206" s="78"/>
      <c r="UIO206" s="78"/>
      <c r="UIP206" s="78"/>
      <c r="UIQ206" s="78"/>
      <c r="UIR206" s="78"/>
      <c r="UIS206" s="78"/>
      <c r="UIT206" s="78"/>
      <c r="UIU206" s="78"/>
      <c r="UIV206" s="78"/>
      <c r="UIW206" s="78"/>
      <c r="UIX206" s="78"/>
      <c r="UIY206" s="78"/>
      <c r="UIZ206" s="78"/>
      <c r="UJA206" s="78"/>
      <c r="UJB206" s="78"/>
      <c r="UJC206" s="78"/>
      <c r="UJD206" s="78"/>
      <c r="UJE206" s="78"/>
      <c r="UJF206" s="78"/>
      <c r="UJG206" s="78"/>
      <c r="UJH206" s="78"/>
      <c r="UJI206" s="78"/>
      <c r="UJJ206" s="78"/>
      <c r="UJK206" s="78"/>
      <c r="UJL206" s="78"/>
      <c r="UJM206" s="78"/>
      <c r="UJN206" s="78"/>
      <c r="UJO206" s="78"/>
      <c r="UJP206" s="78"/>
      <c r="UJQ206" s="78"/>
      <c r="UJR206" s="78"/>
      <c r="UJS206" s="78"/>
      <c r="UJT206" s="78"/>
      <c r="UJU206" s="78"/>
      <c r="UJV206" s="78"/>
      <c r="UJW206" s="78"/>
      <c r="UJX206" s="78"/>
      <c r="UJY206" s="78"/>
      <c r="UJZ206" s="78"/>
      <c r="UKA206" s="78"/>
      <c r="UKB206" s="78"/>
      <c r="UKC206" s="78"/>
      <c r="UKD206" s="78"/>
      <c r="UKE206" s="78"/>
      <c r="UKF206" s="78"/>
      <c r="UKG206" s="78"/>
      <c r="UKH206" s="78"/>
      <c r="UKI206" s="78"/>
      <c r="UKJ206" s="78"/>
      <c r="UKK206" s="78"/>
      <c r="UKL206" s="78"/>
      <c r="UKM206" s="78"/>
      <c r="UKN206" s="78"/>
      <c r="UKO206" s="78"/>
      <c r="UKP206" s="78"/>
      <c r="UKQ206" s="78"/>
      <c r="UKR206" s="78"/>
      <c r="UKS206" s="78"/>
      <c r="UKT206" s="78"/>
      <c r="UKU206" s="78"/>
      <c r="UKV206" s="78"/>
      <c r="UKW206" s="78"/>
      <c r="UKX206" s="78"/>
      <c r="UKY206" s="78"/>
      <c r="UKZ206" s="78"/>
      <c r="ULA206" s="78"/>
      <c r="ULB206" s="78"/>
      <c r="ULC206" s="78"/>
      <c r="ULD206" s="78"/>
      <c r="ULE206" s="78"/>
      <c r="ULF206" s="78"/>
      <c r="ULG206" s="78"/>
      <c r="ULH206" s="78"/>
      <c r="ULI206" s="78"/>
      <c r="ULJ206" s="78"/>
      <c r="ULK206" s="78"/>
      <c r="ULL206" s="78"/>
      <c r="ULM206" s="78"/>
      <c r="ULN206" s="78"/>
      <c r="ULO206" s="78"/>
      <c r="ULP206" s="78"/>
      <c r="ULQ206" s="78"/>
      <c r="ULR206" s="78"/>
      <c r="ULS206" s="78"/>
      <c r="ULT206" s="78"/>
      <c r="ULU206" s="78"/>
      <c r="ULV206" s="78"/>
      <c r="ULW206" s="78"/>
      <c r="ULX206" s="78"/>
      <c r="ULY206" s="78"/>
      <c r="ULZ206" s="78"/>
      <c r="UMA206" s="78"/>
      <c r="UMB206" s="78"/>
      <c r="UMC206" s="78"/>
      <c r="UMD206" s="78"/>
      <c r="UME206" s="78"/>
      <c r="UMF206" s="78"/>
      <c r="UMG206" s="78"/>
      <c r="UMH206" s="78"/>
      <c r="UMI206" s="78"/>
      <c r="UMJ206" s="78"/>
      <c r="UMK206" s="78"/>
      <c r="UML206" s="78"/>
      <c r="UMM206" s="78"/>
      <c r="UMN206" s="78"/>
      <c r="UMO206" s="78"/>
      <c r="UMP206" s="78"/>
      <c r="UMQ206" s="78"/>
      <c r="UMR206" s="78"/>
      <c r="UMS206" s="78"/>
      <c r="UMT206" s="78"/>
      <c r="UMU206" s="78"/>
      <c r="UMV206" s="78"/>
      <c r="UMW206" s="78"/>
      <c r="UMX206" s="78"/>
      <c r="UMY206" s="78"/>
      <c r="UMZ206" s="78"/>
      <c r="UNA206" s="78"/>
      <c r="UNB206" s="78"/>
      <c r="UNC206" s="78"/>
      <c r="UND206" s="78"/>
      <c r="UNE206" s="78"/>
      <c r="UNF206" s="78"/>
      <c r="UNG206" s="78"/>
      <c r="UNH206" s="78"/>
      <c r="UNI206" s="78"/>
      <c r="UNJ206" s="78"/>
      <c r="UNK206" s="78"/>
      <c r="UNL206" s="78"/>
      <c r="UNM206" s="78"/>
      <c r="UNN206" s="78"/>
      <c r="UNO206" s="78"/>
      <c r="UNP206" s="78"/>
      <c r="UNQ206" s="78"/>
      <c r="UNR206" s="78"/>
      <c r="UNS206" s="78"/>
      <c r="UNT206" s="78"/>
      <c r="UNU206" s="78"/>
      <c r="UNV206" s="78"/>
      <c r="UNW206" s="78"/>
      <c r="UNX206" s="78"/>
      <c r="UNY206" s="78"/>
      <c r="UNZ206" s="78"/>
      <c r="UOA206" s="78"/>
      <c r="UOB206" s="78"/>
      <c r="UOC206" s="78"/>
      <c r="UOD206" s="78"/>
      <c r="UOE206" s="78"/>
      <c r="UOF206" s="78"/>
      <c r="UOG206" s="78"/>
      <c r="UOH206" s="78"/>
      <c r="UOI206" s="78"/>
      <c r="UOJ206" s="78"/>
      <c r="UOK206" s="78"/>
      <c r="UOL206" s="78"/>
      <c r="UOM206" s="78"/>
      <c r="UON206" s="78"/>
      <c r="UOO206" s="78"/>
      <c r="UOP206" s="78"/>
      <c r="UOQ206" s="78"/>
      <c r="UOR206" s="78"/>
      <c r="UOS206" s="78"/>
      <c r="UOT206" s="78"/>
      <c r="UOU206" s="78"/>
      <c r="UOV206" s="78"/>
      <c r="UOW206" s="78"/>
      <c r="UOX206" s="78"/>
      <c r="UOY206" s="78"/>
      <c r="UOZ206" s="78"/>
      <c r="UPA206" s="78"/>
      <c r="UPB206" s="78"/>
      <c r="UPC206" s="78"/>
      <c r="UPD206" s="78"/>
      <c r="UPE206" s="78"/>
      <c r="UPF206" s="78"/>
      <c r="UPG206" s="78"/>
      <c r="UPH206" s="78"/>
      <c r="UPI206" s="78"/>
      <c r="UPJ206" s="78"/>
      <c r="UPK206" s="78"/>
      <c r="UPL206" s="78"/>
      <c r="UPM206" s="78"/>
      <c r="UPN206" s="78"/>
      <c r="UPO206" s="78"/>
      <c r="UPP206" s="78"/>
      <c r="UPQ206" s="78"/>
      <c r="UPR206" s="78"/>
      <c r="UPS206" s="78"/>
      <c r="UPT206" s="78"/>
      <c r="UPU206" s="78"/>
      <c r="UPV206" s="78"/>
      <c r="UPW206" s="78"/>
      <c r="UPX206" s="78"/>
      <c r="UPY206" s="78"/>
      <c r="UPZ206" s="78"/>
      <c r="UQA206" s="78"/>
      <c r="UQB206" s="78"/>
      <c r="UQC206" s="78"/>
      <c r="UQD206" s="78"/>
      <c r="UQE206" s="78"/>
      <c r="UQF206" s="78"/>
      <c r="UQG206" s="78"/>
      <c r="UQH206" s="78"/>
      <c r="UQI206" s="78"/>
      <c r="UQJ206" s="78"/>
      <c r="UQK206" s="78"/>
      <c r="UQL206" s="78"/>
      <c r="UQM206" s="78"/>
      <c r="UQN206" s="78"/>
      <c r="UQO206" s="78"/>
      <c r="UQP206" s="78"/>
      <c r="UQQ206" s="78"/>
      <c r="UQR206" s="78"/>
      <c r="UQS206" s="78"/>
      <c r="UQT206" s="78"/>
      <c r="UQU206" s="78"/>
      <c r="UQV206" s="78"/>
      <c r="UQW206" s="78"/>
      <c r="UQX206" s="78"/>
      <c r="UQY206" s="78"/>
      <c r="UQZ206" s="78"/>
      <c r="URA206" s="78"/>
      <c r="URB206" s="78"/>
      <c r="URC206" s="78"/>
      <c r="URD206" s="78"/>
      <c r="URE206" s="78"/>
      <c r="URF206" s="78"/>
      <c r="URG206" s="78"/>
      <c r="URH206" s="78"/>
      <c r="URI206" s="78"/>
      <c r="URJ206" s="78"/>
      <c r="URK206" s="78"/>
      <c r="URL206" s="78"/>
      <c r="URM206" s="78"/>
      <c r="URN206" s="78"/>
      <c r="URO206" s="78"/>
      <c r="URP206" s="78"/>
      <c r="URQ206" s="78"/>
      <c r="URR206" s="78"/>
      <c r="URS206" s="78"/>
      <c r="URT206" s="78"/>
      <c r="URU206" s="78"/>
      <c r="URV206" s="78"/>
      <c r="URW206" s="78"/>
      <c r="URX206" s="78"/>
      <c r="URY206" s="78"/>
      <c r="URZ206" s="78"/>
      <c r="USA206" s="78"/>
      <c r="USB206" s="78"/>
      <c r="USC206" s="78"/>
      <c r="USD206" s="78"/>
      <c r="USE206" s="78"/>
      <c r="USF206" s="78"/>
      <c r="USG206" s="78"/>
      <c r="USH206" s="78"/>
      <c r="USI206" s="78"/>
      <c r="USJ206" s="78"/>
      <c r="USK206" s="78"/>
      <c r="USL206" s="78"/>
      <c r="USM206" s="78"/>
      <c r="USN206" s="78"/>
      <c r="USO206" s="78"/>
      <c r="USP206" s="78"/>
      <c r="USQ206" s="78"/>
      <c r="USR206" s="78"/>
      <c r="USS206" s="78"/>
      <c r="UST206" s="78"/>
      <c r="USU206" s="78"/>
      <c r="USV206" s="78"/>
      <c r="USW206" s="78"/>
      <c r="USX206" s="78"/>
      <c r="USY206" s="78"/>
      <c r="USZ206" s="78"/>
      <c r="UTA206" s="78"/>
      <c r="UTB206" s="78"/>
      <c r="UTC206" s="78"/>
      <c r="UTD206" s="78"/>
      <c r="UTE206" s="78"/>
      <c r="UTF206" s="78"/>
      <c r="UTG206" s="78"/>
      <c r="UTH206" s="78"/>
      <c r="UTI206" s="78"/>
      <c r="UTJ206" s="78"/>
      <c r="UTK206" s="78"/>
      <c r="UTL206" s="78"/>
      <c r="UTM206" s="78"/>
      <c r="UTN206" s="78"/>
      <c r="UTO206" s="78"/>
      <c r="UTP206" s="78"/>
      <c r="UTQ206" s="78"/>
      <c r="UTR206" s="78"/>
      <c r="UTS206" s="78"/>
      <c r="UTT206" s="78"/>
      <c r="UTU206" s="78"/>
      <c r="UTV206" s="78"/>
      <c r="UTW206" s="78"/>
      <c r="UTX206" s="78"/>
      <c r="UTY206" s="78"/>
      <c r="UTZ206" s="78"/>
      <c r="UUA206" s="78"/>
      <c r="UUB206" s="78"/>
      <c r="UUC206" s="78"/>
      <c r="UUD206" s="78"/>
      <c r="UUE206" s="78"/>
      <c r="UUF206" s="78"/>
      <c r="UUG206" s="78"/>
      <c r="UUH206" s="78"/>
      <c r="UUI206" s="78"/>
      <c r="UUJ206" s="78"/>
      <c r="UUK206" s="78"/>
      <c r="UUL206" s="78"/>
      <c r="UUM206" s="78"/>
      <c r="UUN206" s="78"/>
      <c r="UUO206" s="78"/>
      <c r="UUP206" s="78"/>
      <c r="UUQ206" s="78"/>
      <c r="UUR206" s="78"/>
      <c r="UUS206" s="78"/>
      <c r="UUT206" s="78"/>
      <c r="UUU206" s="78"/>
      <c r="UUV206" s="78"/>
      <c r="UUW206" s="78"/>
      <c r="UUX206" s="78"/>
      <c r="UUY206" s="78"/>
      <c r="UUZ206" s="78"/>
      <c r="UVA206" s="78"/>
      <c r="UVB206" s="78"/>
      <c r="UVC206" s="78"/>
      <c r="UVD206" s="78"/>
      <c r="UVE206" s="78"/>
      <c r="UVF206" s="78"/>
      <c r="UVG206" s="78"/>
      <c r="UVH206" s="78"/>
      <c r="UVI206" s="78"/>
      <c r="UVJ206" s="78"/>
      <c r="UVK206" s="78"/>
      <c r="UVL206" s="78"/>
      <c r="UVM206" s="78"/>
      <c r="UVN206" s="78"/>
      <c r="UVO206" s="78"/>
      <c r="UVP206" s="78"/>
      <c r="UVQ206" s="78"/>
      <c r="UVR206" s="78"/>
      <c r="UVS206" s="78"/>
      <c r="UVT206" s="78"/>
      <c r="UVU206" s="78"/>
      <c r="UVV206" s="78"/>
      <c r="UVW206" s="78"/>
      <c r="UVX206" s="78"/>
      <c r="UVY206" s="78"/>
      <c r="UVZ206" s="78"/>
      <c r="UWA206" s="78"/>
      <c r="UWB206" s="78"/>
      <c r="UWC206" s="78"/>
      <c r="UWD206" s="78"/>
      <c r="UWE206" s="78"/>
      <c r="UWF206" s="78"/>
      <c r="UWG206" s="78"/>
      <c r="UWH206" s="78"/>
      <c r="UWI206" s="78"/>
      <c r="UWJ206" s="78"/>
      <c r="UWK206" s="78"/>
      <c r="UWL206" s="78"/>
      <c r="UWM206" s="78"/>
      <c r="UWN206" s="78"/>
      <c r="UWO206" s="78"/>
      <c r="UWP206" s="78"/>
      <c r="UWQ206" s="78"/>
      <c r="UWR206" s="78"/>
      <c r="UWS206" s="78"/>
      <c r="UWT206" s="78"/>
      <c r="UWU206" s="78"/>
      <c r="UWV206" s="78"/>
      <c r="UWW206" s="78"/>
      <c r="UWX206" s="78"/>
      <c r="UWY206" s="78"/>
      <c r="UWZ206" s="78"/>
      <c r="UXA206" s="78"/>
      <c r="UXB206" s="78"/>
      <c r="UXC206" s="78"/>
      <c r="UXD206" s="78"/>
      <c r="UXE206" s="78"/>
      <c r="UXF206" s="78"/>
      <c r="UXG206" s="78"/>
      <c r="UXH206" s="78"/>
      <c r="UXI206" s="78"/>
      <c r="UXJ206" s="78"/>
      <c r="UXK206" s="78"/>
      <c r="UXL206" s="78"/>
      <c r="UXM206" s="78"/>
      <c r="UXN206" s="78"/>
      <c r="UXO206" s="78"/>
      <c r="UXP206" s="78"/>
      <c r="UXQ206" s="78"/>
      <c r="UXR206" s="78"/>
      <c r="UXS206" s="78"/>
      <c r="UXT206" s="78"/>
      <c r="UXU206" s="78"/>
      <c r="UXV206" s="78"/>
      <c r="UXW206" s="78"/>
      <c r="UXX206" s="78"/>
      <c r="UXY206" s="78"/>
      <c r="UXZ206" s="78"/>
      <c r="UYA206" s="78"/>
      <c r="UYB206" s="78"/>
      <c r="UYC206" s="78"/>
      <c r="UYD206" s="78"/>
      <c r="UYE206" s="78"/>
      <c r="UYF206" s="78"/>
      <c r="UYG206" s="78"/>
      <c r="UYH206" s="78"/>
      <c r="UYI206" s="78"/>
      <c r="UYJ206" s="78"/>
      <c r="UYK206" s="78"/>
      <c r="UYL206" s="78"/>
      <c r="UYM206" s="78"/>
      <c r="UYN206" s="78"/>
      <c r="UYO206" s="78"/>
      <c r="UYP206" s="78"/>
      <c r="UYQ206" s="78"/>
      <c r="UYR206" s="78"/>
      <c r="UYS206" s="78"/>
      <c r="UYT206" s="78"/>
      <c r="UYU206" s="78"/>
      <c r="UYV206" s="78"/>
      <c r="UYW206" s="78"/>
      <c r="UYX206" s="78"/>
      <c r="UYY206" s="78"/>
      <c r="UYZ206" s="78"/>
      <c r="UZA206" s="78"/>
      <c r="UZB206" s="78"/>
      <c r="UZC206" s="78"/>
      <c r="UZD206" s="78"/>
      <c r="UZE206" s="78"/>
      <c r="UZF206" s="78"/>
      <c r="UZG206" s="78"/>
      <c r="UZH206" s="78"/>
      <c r="UZI206" s="78"/>
      <c r="UZJ206" s="78"/>
      <c r="UZK206" s="78"/>
      <c r="UZL206" s="78"/>
      <c r="UZM206" s="78"/>
      <c r="UZN206" s="78"/>
      <c r="UZO206" s="78"/>
      <c r="UZP206" s="78"/>
      <c r="UZQ206" s="78"/>
      <c r="UZR206" s="78"/>
      <c r="UZS206" s="78"/>
      <c r="UZT206" s="78"/>
      <c r="UZU206" s="78"/>
      <c r="UZV206" s="78"/>
      <c r="UZW206" s="78"/>
      <c r="UZX206" s="78"/>
      <c r="UZY206" s="78"/>
      <c r="UZZ206" s="78"/>
      <c r="VAA206" s="78"/>
      <c r="VAB206" s="78"/>
      <c r="VAC206" s="78"/>
      <c r="VAD206" s="78"/>
      <c r="VAE206" s="78"/>
      <c r="VAF206" s="78"/>
      <c r="VAG206" s="78"/>
      <c r="VAH206" s="78"/>
      <c r="VAI206" s="78"/>
      <c r="VAJ206" s="78"/>
      <c r="VAK206" s="78"/>
      <c r="VAL206" s="78"/>
      <c r="VAM206" s="78"/>
      <c r="VAN206" s="78"/>
      <c r="VAO206" s="78"/>
      <c r="VAP206" s="78"/>
      <c r="VAQ206" s="78"/>
      <c r="VAR206" s="78"/>
      <c r="VAS206" s="78"/>
      <c r="VAT206" s="78"/>
      <c r="VAU206" s="78"/>
      <c r="VAV206" s="78"/>
      <c r="VAW206" s="78"/>
      <c r="VAX206" s="78"/>
      <c r="VAY206" s="78"/>
      <c r="VAZ206" s="78"/>
      <c r="VBA206" s="78"/>
      <c r="VBB206" s="78"/>
      <c r="VBC206" s="78"/>
      <c r="VBD206" s="78"/>
      <c r="VBE206" s="78"/>
      <c r="VBF206" s="78"/>
      <c r="VBG206" s="78"/>
      <c r="VBH206" s="78"/>
      <c r="VBI206" s="78"/>
      <c r="VBJ206" s="78"/>
      <c r="VBK206" s="78"/>
      <c r="VBL206" s="78"/>
      <c r="VBM206" s="78"/>
      <c r="VBN206" s="78"/>
      <c r="VBO206" s="78"/>
      <c r="VBP206" s="78"/>
      <c r="VBQ206" s="78"/>
      <c r="VBR206" s="78"/>
      <c r="VBS206" s="78"/>
      <c r="VBT206" s="78"/>
      <c r="VBU206" s="78"/>
      <c r="VBV206" s="78"/>
      <c r="VBW206" s="78"/>
      <c r="VBX206" s="78"/>
      <c r="VBY206" s="78"/>
      <c r="VBZ206" s="78"/>
      <c r="VCA206" s="78"/>
      <c r="VCB206" s="78"/>
      <c r="VCC206" s="78"/>
      <c r="VCD206" s="78"/>
      <c r="VCE206" s="78"/>
      <c r="VCF206" s="78"/>
      <c r="VCG206" s="78"/>
      <c r="VCH206" s="78"/>
      <c r="VCI206" s="78"/>
      <c r="VCJ206" s="78"/>
      <c r="VCK206" s="78"/>
      <c r="VCL206" s="78"/>
      <c r="VCM206" s="78"/>
      <c r="VCN206" s="78"/>
      <c r="VCO206" s="78"/>
      <c r="VCP206" s="78"/>
      <c r="VCQ206" s="78"/>
      <c r="VCR206" s="78"/>
      <c r="VCS206" s="78"/>
      <c r="VCT206" s="78"/>
      <c r="VCU206" s="78"/>
      <c r="VCV206" s="78"/>
      <c r="VCW206" s="78"/>
      <c r="VCX206" s="78"/>
      <c r="VCY206" s="78"/>
      <c r="VCZ206" s="78"/>
      <c r="VDA206" s="78"/>
      <c r="VDB206" s="78"/>
      <c r="VDC206" s="78"/>
      <c r="VDD206" s="78"/>
      <c r="VDE206" s="78"/>
      <c r="VDF206" s="78"/>
      <c r="VDG206" s="78"/>
      <c r="VDH206" s="78"/>
      <c r="VDI206" s="78"/>
      <c r="VDJ206" s="78"/>
      <c r="VDK206" s="78"/>
      <c r="VDL206" s="78"/>
      <c r="VDM206" s="78"/>
      <c r="VDN206" s="78"/>
      <c r="VDO206" s="78"/>
      <c r="VDP206" s="78"/>
      <c r="VDQ206" s="78"/>
      <c r="VDR206" s="78"/>
      <c r="VDS206" s="78"/>
      <c r="VDT206" s="78"/>
      <c r="VDU206" s="78"/>
      <c r="VDV206" s="78"/>
      <c r="VDW206" s="78"/>
      <c r="VDX206" s="78"/>
      <c r="VDY206" s="78"/>
      <c r="VDZ206" s="78"/>
      <c r="VEA206" s="78"/>
      <c r="VEB206" s="78"/>
      <c r="VEC206" s="78"/>
      <c r="VED206" s="78"/>
      <c r="VEE206" s="78"/>
      <c r="VEF206" s="78"/>
      <c r="VEG206" s="78"/>
      <c r="VEH206" s="78"/>
      <c r="VEI206" s="78"/>
      <c r="VEJ206" s="78"/>
      <c r="VEK206" s="78"/>
      <c r="VEL206" s="78"/>
      <c r="VEM206" s="78"/>
      <c r="VEN206" s="78"/>
      <c r="VEO206" s="78"/>
      <c r="VEP206" s="78"/>
      <c r="VEQ206" s="78"/>
      <c r="VER206" s="78"/>
      <c r="VES206" s="78"/>
      <c r="VET206" s="78"/>
      <c r="VEU206" s="78"/>
      <c r="VEV206" s="78"/>
      <c r="VEW206" s="78"/>
      <c r="VEX206" s="78"/>
      <c r="VEY206" s="78"/>
      <c r="VEZ206" s="78"/>
      <c r="VFA206" s="78"/>
      <c r="VFB206" s="78"/>
      <c r="VFC206" s="78"/>
      <c r="VFD206" s="78"/>
      <c r="VFE206" s="78"/>
      <c r="VFF206" s="78"/>
      <c r="VFG206" s="78"/>
      <c r="VFH206" s="78"/>
      <c r="VFI206" s="78"/>
      <c r="VFJ206" s="78"/>
      <c r="VFK206" s="78"/>
      <c r="VFL206" s="78"/>
      <c r="VFM206" s="78"/>
      <c r="VFN206" s="78"/>
      <c r="VFO206" s="78"/>
      <c r="VFP206" s="78"/>
      <c r="VFQ206" s="78"/>
      <c r="VFR206" s="78"/>
      <c r="VFS206" s="78"/>
      <c r="VFT206" s="78"/>
      <c r="VFU206" s="78"/>
      <c r="VFV206" s="78"/>
      <c r="VFW206" s="78"/>
      <c r="VFX206" s="78"/>
      <c r="VFY206" s="78"/>
      <c r="VFZ206" s="78"/>
      <c r="VGA206" s="78"/>
      <c r="VGB206" s="78"/>
      <c r="VGC206" s="78"/>
      <c r="VGD206" s="78"/>
      <c r="VGE206" s="78"/>
      <c r="VGF206" s="78"/>
      <c r="VGG206" s="78"/>
      <c r="VGH206" s="78"/>
      <c r="VGI206" s="78"/>
      <c r="VGJ206" s="78"/>
      <c r="VGK206" s="78"/>
      <c r="VGL206" s="78"/>
      <c r="VGM206" s="78"/>
      <c r="VGN206" s="78"/>
      <c r="VGO206" s="78"/>
      <c r="VGP206" s="78"/>
      <c r="VGQ206" s="78"/>
      <c r="VGR206" s="78"/>
      <c r="VGS206" s="78"/>
      <c r="VGT206" s="78"/>
      <c r="VGU206" s="78"/>
      <c r="VGV206" s="78"/>
      <c r="VGW206" s="78"/>
      <c r="VGX206" s="78"/>
      <c r="VGY206" s="78"/>
      <c r="VGZ206" s="78"/>
      <c r="VHA206" s="78"/>
      <c r="VHB206" s="78"/>
      <c r="VHC206" s="78"/>
      <c r="VHD206" s="78"/>
      <c r="VHE206" s="78"/>
      <c r="VHF206" s="78"/>
      <c r="VHG206" s="78"/>
      <c r="VHH206" s="78"/>
      <c r="VHI206" s="78"/>
      <c r="VHJ206" s="78"/>
      <c r="VHK206" s="78"/>
      <c r="VHL206" s="78"/>
      <c r="VHM206" s="78"/>
      <c r="VHN206" s="78"/>
      <c r="VHO206" s="78"/>
      <c r="VHP206" s="78"/>
      <c r="VHQ206" s="78"/>
      <c r="VHR206" s="78"/>
      <c r="VHS206" s="78"/>
      <c r="VHT206" s="78"/>
      <c r="VHU206" s="78"/>
      <c r="VHV206" s="78"/>
      <c r="VHW206" s="78"/>
      <c r="VHX206" s="78"/>
      <c r="VHY206" s="78"/>
      <c r="VHZ206" s="78"/>
      <c r="VIA206" s="78"/>
      <c r="VIB206" s="78"/>
      <c r="VIC206" s="78"/>
      <c r="VID206" s="78"/>
      <c r="VIE206" s="78"/>
      <c r="VIF206" s="78"/>
      <c r="VIG206" s="78"/>
      <c r="VIH206" s="78"/>
      <c r="VII206" s="78"/>
      <c r="VIJ206" s="78"/>
      <c r="VIK206" s="78"/>
      <c r="VIL206" s="78"/>
      <c r="VIM206" s="78"/>
      <c r="VIN206" s="78"/>
      <c r="VIO206" s="78"/>
      <c r="VIP206" s="78"/>
      <c r="VIQ206" s="78"/>
      <c r="VIR206" s="78"/>
      <c r="VIS206" s="78"/>
      <c r="VIT206" s="78"/>
      <c r="VIU206" s="78"/>
      <c r="VIV206" s="78"/>
      <c r="VIW206" s="78"/>
      <c r="VIX206" s="78"/>
      <c r="VIY206" s="78"/>
      <c r="VIZ206" s="78"/>
      <c r="VJA206" s="78"/>
      <c r="VJB206" s="78"/>
      <c r="VJC206" s="78"/>
      <c r="VJD206" s="78"/>
      <c r="VJE206" s="78"/>
      <c r="VJF206" s="78"/>
      <c r="VJG206" s="78"/>
      <c r="VJH206" s="78"/>
      <c r="VJI206" s="78"/>
      <c r="VJJ206" s="78"/>
      <c r="VJK206" s="78"/>
      <c r="VJL206" s="78"/>
      <c r="VJM206" s="78"/>
      <c r="VJN206" s="78"/>
      <c r="VJO206" s="78"/>
      <c r="VJP206" s="78"/>
      <c r="VJQ206" s="78"/>
      <c r="VJR206" s="78"/>
      <c r="VJS206" s="78"/>
      <c r="VJT206" s="78"/>
      <c r="VJU206" s="78"/>
      <c r="VJV206" s="78"/>
      <c r="VJW206" s="78"/>
      <c r="VJX206" s="78"/>
      <c r="VJY206" s="78"/>
      <c r="VJZ206" s="78"/>
      <c r="VKA206" s="78"/>
      <c r="VKB206" s="78"/>
      <c r="VKC206" s="78"/>
      <c r="VKD206" s="78"/>
      <c r="VKE206" s="78"/>
      <c r="VKF206" s="78"/>
      <c r="VKG206" s="78"/>
      <c r="VKH206" s="78"/>
      <c r="VKI206" s="78"/>
      <c r="VKJ206" s="78"/>
      <c r="VKK206" s="78"/>
      <c r="VKL206" s="78"/>
      <c r="VKM206" s="78"/>
      <c r="VKN206" s="78"/>
      <c r="VKO206" s="78"/>
      <c r="VKP206" s="78"/>
      <c r="VKQ206" s="78"/>
      <c r="VKR206" s="78"/>
      <c r="VKS206" s="78"/>
      <c r="VKT206" s="78"/>
      <c r="VKU206" s="78"/>
      <c r="VKV206" s="78"/>
      <c r="VKW206" s="78"/>
      <c r="VKX206" s="78"/>
      <c r="VKY206" s="78"/>
      <c r="VKZ206" s="78"/>
      <c r="VLA206" s="78"/>
      <c r="VLB206" s="78"/>
      <c r="VLC206" s="78"/>
      <c r="VLD206" s="78"/>
      <c r="VLE206" s="78"/>
      <c r="VLF206" s="78"/>
      <c r="VLG206" s="78"/>
      <c r="VLH206" s="78"/>
      <c r="VLI206" s="78"/>
      <c r="VLJ206" s="78"/>
      <c r="VLK206" s="78"/>
      <c r="VLL206" s="78"/>
      <c r="VLM206" s="78"/>
      <c r="VLN206" s="78"/>
      <c r="VLO206" s="78"/>
      <c r="VLP206" s="78"/>
      <c r="VLQ206" s="78"/>
      <c r="VLR206" s="78"/>
      <c r="VLS206" s="78"/>
      <c r="VLT206" s="78"/>
      <c r="VLU206" s="78"/>
      <c r="VLV206" s="78"/>
      <c r="VLW206" s="78"/>
      <c r="VLX206" s="78"/>
      <c r="VLY206" s="78"/>
      <c r="VLZ206" s="78"/>
      <c r="VMA206" s="78"/>
      <c r="VMB206" s="78"/>
      <c r="VMC206" s="78"/>
      <c r="VMD206" s="78"/>
      <c r="VME206" s="78"/>
      <c r="VMF206" s="78"/>
      <c r="VMG206" s="78"/>
      <c r="VMH206" s="78"/>
      <c r="VMI206" s="78"/>
      <c r="VMJ206" s="78"/>
      <c r="VMK206" s="78"/>
      <c r="VML206" s="78"/>
      <c r="VMM206" s="78"/>
      <c r="VMN206" s="78"/>
      <c r="VMO206" s="78"/>
      <c r="VMP206" s="78"/>
      <c r="VMQ206" s="78"/>
      <c r="VMR206" s="78"/>
      <c r="VMS206" s="78"/>
      <c r="VMT206" s="78"/>
      <c r="VMU206" s="78"/>
      <c r="VMV206" s="78"/>
      <c r="VMW206" s="78"/>
      <c r="VMX206" s="78"/>
      <c r="VMY206" s="78"/>
      <c r="VMZ206" s="78"/>
      <c r="VNA206" s="78"/>
      <c r="VNB206" s="78"/>
      <c r="VNC206" s="78"/>
      <c r="VND206" s="78"/>
      <c r="VNE206" s="78"/>
      <c r="VNF206" s="78"/>
      <c r="VNG206" s="78"/>
      <c r="VNH206" s="78"/>
      <c r="VNI206" s="78"/>
      <c r="VNJ206" s="78"/>
      <c r="VNK206" s="78"/>
      <c r="VNL206" s="78"/>
      <c r="VNM206" s="78"/>
      <c r="VNN206" s="78"/>
      <c r="VNO206" s="78"/>
      <c r="VNP206" s="78"/>
      <c r="VNQ206" s="78"/>
      <c r="VNR206" s="78"/>
      <c r="VNS206" s="78"/>
      <c r="VNT206" s="78"/>
      <c r="VNU206" s="78"/>
      <c r="VNV206" s="78"/>
      <c r="VNW206" s="78"/>
      <c r="VNX206" s="78"/>
      <c r="VNY206" s="78"/>
      <c r="VNZ206" s="78"/>
      <c r="VOA206" s="78"/>
      <c r="VOB206" s="78"/>
      <c r="VOC206" s="78"/>
      <c r="VOD206" s="78"/>
      <c r="VOE206" s="78"/>
      <c r="VOF206" s="78"/>
      <c r="VOG206" s="78"/>
      <c r="VOH206" s="78"/>
      <c r="VOI206" s="78"/>
      <c r="VOJ206" s="78"/>
      <c r="VOK206" s="78"/>
      <c r="VOL206" s="78"/>
      <c r="VOM206" s="78"/>
      <c r="VON206" s="78"/>
      <c r="VOO206" s="78"/>
      <c r="VOP206" s="78"/>
      <c r="VOQ206" s="78"/>
      <c r="VOR206" s="78"/>
      <c r="VOS206" s="78"/>
      <c r="VOT206" s="78"/>
      <c r="VOU206" s="78"/>
      <c r="VOV206" s="78"/>
      <c r="VOW206" s="78"/>
      <c r="VOX206" s="78"/>
      <c r="VOY206" s="78"/>
      <c r="VOZ206" s="78"/>
      <c r="VPA206" s="78"/>
      <c r="VPB206" s="78"/>
      <c r="VPC206" s="78"/>
      <c r="VPD206" s="78"/>
      <c r="VPE206" s="78"/>
      <c r="VPF206" s="78"/>
      <c r="VPG206" s="78"/>
      <c r="VPH206" s="78"/>
      <c r="VPI206" s="78"/>
      <c r="VPJ206" s="78"/>
      <c r="VPK206" s="78"/>
      <c r="VPL206" s="78"/>
      <c r="VPM206" s="78"/>
      <c r="VPN206" s="78"/>
      <c r="VPO206" s="78"/>
      <c r="VPP206" s="78"/>
      <c r="VPQ206" s="78"/>
      <c r="VPR206" s="78"/>
      <c r="VPS206" s="78"/>
      <c r="VPT206" s="78"/>
      <c r="VPU206" s="78"/>
      <c r="VPV206" s="78"/>
      <c r="VPW206" s="78"/>
      <c r="VPX206" s="78"/>
      <c r="VPY206" s="78"/>
      <c r="VPZ206" s="78"/>
      <c r="VQA206" s="78"/>
      <c r="VQB206" s="78"/>
      <c r="VQC206" s="78"/>
      <c r="VQD206" s="78"/>
      <c r="VQE206" s="78"/>
      <c r="VQF206" s="78"/>
      <c r="VQG206" s="78"/>
      <c r="VQH206" s="78"/>
      <c r="VQI206" s="78"/>
      <c r="VQJ206" s="78"/>
      <c r="VQK206" s="78"/>
      <c r="VQL206" s="78"/>
      <c r="VQM206" s="78"/>
      <c r="VQN206" s="78"/>
      <c r="VQO206" s="78"/>
      <c r="VQP206" s="78"/>
      <c r="VQQ206" s="78"/>
      <c r="VQR206" s="78"/>
      <c r="VQS206" s="78"/>
      <c r="VQT206" s="78"/>
      <c r="VQU206" s="78"/>
      <c r="VQV206" s="78"/>
      <c r="VQW206" s="78"/>
      <c r="VQX206" s="78"/>
      <c r="VQY206" s="78"/>
      <c r="VQZ206" s="78"/>
      <c r="VRA206" s="78"/>
      <c r="VRB206" s="78"/>
      <c r="VRC206" s="78"/>
      <c r="VRD206" s="78"/>
      <c r="VRE206" s="78"/>
      <c r="VRF206" s="78"/>
      <c r="VRG206" s="78"/>
      <c r="VRH206" s="78"/>
      <c r="VRI206" s="78"/>
      <c r="VRJ206" s="78"/>
      <c r="VRK206" s="78"/>
      <c r="VRL206" s="78"/>
      <c r="VRM206" s="78"/>
      <c r="VRN206" s="78"/>
      <c r="VRO206" s="78"/>
      <c r="VRP206" s="78"/>
      <c r="VRQ206" s="78"/>
      <c r="VRR206" s="78"/>
      <c r="VRS206" s="78"/>
      <c r="VRT206" s="78"/>
      <c r="VRU206" s="78"/>
      <c r="VRV206" s="78"/>
      <c r="VRW206" s="78"/>
      <c r="VRX206" s="78"/>
      <c r="VRY206" s="78"/>
      <c r="VRZ206" s="78"/>
      <c r="VSA206" s="78"/>
      <c r="VSB206" s="78"/>
      <c r="VSC206" s="78"/>
      <c r="VSD206" s="78"/>
      <c r="VSE206" s="78"/>
      <c r="VSF206" s="78"/>
      <c r="VSG206" s="78"/>
      <c r="VSH206" s="78"/>
      <c r="VSI206" s="78"/>
      <c r="VSJ206" s="78"/>
      <c r="VSK206" s="78"/>
      <c r="VSL206" s="78"/>
      <c r="VSM206" s="78"/>
      <c r="VSN206" s="78"/>
      <c r="VSO206" s="78"/>
      <c r="VSP206" s="78"/>
      <c r="VSQ206" s="78"/>
      <c r="VSR206" s="78"/>
      <c r="VSS206" s="78"/>
      <c r="VST206" s="78"/>
      <c r="VSU206" s="78"/>
      <c r="VSV206" s="78"/>
      <c r="VSW206" s="78"/>
      <c r="VSX206" s="78"/>
      <c r="VSY206" s="78"/>
      <c r="VSZ206" s="78"/>
      <c r="VTA206" s="78"/>
      <c r="VTB206" s="78"/>
      <c r="VTC206" s="78"/>
      <c r="VTD206" s="78"/>
      <c r="VTE206" s="78"/>
      <c r="VTF206" s="78"/>
      <c r="VTG206" s="78"/>
      <c r="VTH206" s="78"/>
      <c r="VTI206" s="78"/>
      <c r="VTJ206" s="78"/>
      <c r="VTK206" s="78"/>
      <c r="VTL206" s="78"/>
      <c r="VTM206" s="78"/>
      <c r="VTN206" s="78"/>
      <c r="VTO206" s="78"/>
      <c r="VTP206" s="78"/>
      <c r="VTQ206" s="78"/>
      <c r="VTR206" s="78"/>
      <c r="VTS206" s="78"/>
      <c r="VTT206" s="78"/>
      <c r="VTU206" s="78"/>
      <c r="VTV206" s="78"/>
      <c r="VTW206" s="78"/>
      <c r="VTX206" s="78"/>
      <c r="VTY206" s="78"/>
      <c r="VTZ206" s="78"/>
      <c r="VUA206" s="78"/>
      <c r="VUB206" s="78"/>
      <c r="VUC206" s="78"/>
      <c r="VUD206" s="78"/>
      <c r="VUE206" s="78"/>
      <c r="VUF206" s="78"/>
      <c r="VUG206" s="78"/>
      <c r="VUH206" s="78"/>
      <c r="VUI206" s="78"/>
      <c r="VUJ206" s="78"/>
      <c r="VUK206" s="78"/>
      <c r="VUL206" s="78"/>
      <c r="VUM206" s="78"/>
      <c r="VUN206" s="78"/>
      <c r="VUO206" s="78"/>
      <c r="VUP206" s="78"/>
      <c r="VUQ206" s="78"/>
      <c r="VUR206" s="78"/>
      <c r="VUS206" s="78"/>
      <c r="VUT206" s="78"/>
      <c r="VUU206" s="78"/>
      <c r="VUV206" s="78"/>
      <c r="VUW206" s="78"/>
      <c r="VUX206" s="78"/>
      <c r="VUY206" s="78"/>
      <c r="VUZ206" s="78"/>
      <c r="VVA206" s="78"/>
      <c r="VVB206" s="78"/>
      <c r="VVC206" s="78"/>
      <c r="VVD206" s="78"/>
      <c r="VVE206" s="78"/>
      <c r="VVF206" s="78"/>
      <c r="VVG206" s="78"/>
      <c r="VVH206" s="78"/>
      <c r="VVI206" s="78"/>
      <c r="VVJ206" s="78"/>
      <c r="VVK206" s="78"/>
      <c r="VVL206" s="78"/>
      <c r="VVM206" s="78"/>
      <c r="VVN206" s="78"/>
      <c r="VVO206" s="78"/>
      <c r="VVP206" s="78"/>
      <c r="VVQ206" s="78"/>
      <c r="VVR206" s="78"/>
      <c r="VVS206" s="78"/>
      <c r="VVT206" s="78"/>
      <c r="VVU206" s="78"/>
      <c r="VVV206" s="78"/>
      <c r="VVW206" s="78"/>
      <c r="VVX206" s="78"/>
      <c r="VVY206" s="78"/>
      <c r="VVZ206" s="78"/>
      <c r="VWA206" s="78"/>
      <c r="VWB206" s="78"/>
      <c r="VWC206" s="78"/>
      <c r="VWD206" s="78"/>
      <c r="VWE206" s="78"/>
      <c r="VWF206" s="78"/>
      <c r="VWG206" s="78"/>
      <c r="VWH206" s="78"/>
      <c r="VWI206" s="78"/>
      <c r="VWJ206" s="78"/>
      <c r="VWK206" s="78"/>
      <c r="VWL206" s="78"/>
      <c r="VWM206" s="78"/>
      <c r="VWN206" s="78"/>
      <c r="VWO206" s="78"/>
      <c r="VWP206" s="78"/>
      <c r="VWQ206" s="78"/>
      <c r="VWR206" s="78"/>
      <c r="VWS206" s="78"/>
      <c r="VWT206" s="78"/>
      <c r="VWU206" s="78"/>
      <c r="VWV206" s="78"/>
      <c r="VWW206" s="78"/>
      <c r="VWX206" s="78"/>
      <c r="VWY206" s="78"/>
      <c r="VWZ206" s="78"/>
      <c r="VXA206" s="78"/>
      <c r="VXB206" s="78"/>
      <c r="VXC206" s="78"/>
      <c r="VXD206" s="78"/>
      <c r="VXE206" s="78"/>
      <c r="VXF206" s="78"/>
      <c r="VXG206" s="78"/>
      <c r="VXH206" s="78"/>
      <c r="VXI206" s="78"/>
      <c r="VXJ206" s="78"/>
      <c r="VXK206" s="78"/>
      <c r="VXL206" s="78"/>
      <c r="VXM206" s="78"/>
      <c r="VXN206" s="78"/>
      <c r="VXO206" s="78"/>
      <c r="VXP206" s="78"/>
      <c r="VXQ206" s="78"/>
      <c r="VXR206" s="78"/>
      <c r="VXS206" s="78"/>
      <c r="VXT206" s="78"/>
      <c r="VXU206" s="78"/>
      <c r="VXV206" s="78"/>
      <c r="VXW206" s="78"/>
      <c r="VXX206" s="78"/>
      <c r="VXY206" s="78"/>
      <c r="VXZ206" s="78"/>
      <c r="VYA206" s="78"/>
      <c r="VYB206" s="78"/>
      <c r="VYC206" s="78"/>
      <c r="VYD206" s="78"/>
      <c r="VYE206" s="78"/>
      <c r="VYF206" s="78"/>
      <c r="VYG206" s="78"/>
      <c r="VYH206" s="78"/>
      <c r="VYI206" s="78"/>
      <c r="VYJ206" s="78"/>
      <c r="VYK206" s="78"/>
      <c r="VYL206" s="78"/>
      <c r="VYM206" s="78"/>
      <c r="VYN206" s="78"/>
      <c r="VYO206" s="78"/>
      <c r="VYP206" s="78"/>
      <c r="VYQ206" s="78"/>
      <c r="VYR206" s="78"/>
      <c r="VYS206" s="78"/>
      <c r="VYT206" s="78"/>
      <c r="VYU206" s="78"/>
      <c r="VYV206" s="78"/>
      <c r="VYW206" s="78"/>
      <c r="VYX206" s="78"/>
      <c r="VYY206" s="78"/>
      <c r="VYZ206" s="78"/>
      <c r="VZA206" s="78"/>
      <c r="VZB206" s="78"/>
      <c r="VZC206" s="78"/>
      <c r="VZD206" s="78"/>
      <c r="VZE206" s="78"/>
      <c r="VZF206" s="78"/>
      <c r="VZG206" s="78"/>
      <c r="VZH206" s="78"/>
      <c r="VZI206" s="78"/>
      <c r="VZJ206" s="78"/>
      <c r="VZK206" s="78"/>
      <c r="VZL206" s="78"/>
      <c r="VZM206" s="78"/>
      <c r="VZN206" s="78"/>
      <c r="VZO206" s="78"/>
      <c r="VZP206" s="78"/>
      <c r="VZQ206" s="78"/>
      <c r="VZR206" s="78"/>
      <c r="VZS206" s="78"/>
      <c r="VZT206" s="78"/>
      <c r="VZU206" s="78"/>
      <c r="VZV206" s="78"/>
      <c r="VZW206" s="78"/>
      <c r="VZX206" s="78"/>
      <c r="VZY206" s="78"/>
      <c r="VZZ206" s="78"/>
      <c r="WAA206" s="78"/>
      <c r="WAB206" s="78"/>
      <c r="WAC206" s="78"/>
      <c r="WAD206" s="78"/>
      <c r="WAE206" s="78"/>
      <c r="WAF206" s="78"/>
      <c r="WAG206" s="78"/>
      <c r="WAH206" s="78"/>
      <c r="WAI206" s="78"/>
      <c r="WAJ206" s="78"/>
      <c r="WAK206" s="78"/>
      <c r="WAL206" s="78"/>
      <c r="WAM206" s="78"/>
      <c r="WAN206" s="78"/>
      <c r="WAO206" s="78"/>
      <c r="WAP206" s="78"/>
      <c r="WAQ206" s="78"/>
      <c r="WAR206" s="78"/>
      <c r="WAS206" s="78"/>
      <c r="WAT206" s="78"/>
      <c r="WAU206" s="78"/>
      <c r="WAV206" s="78"/>
      <c r="WAW206" s="78"/>
      <c r="WAX206" s="78"/>
      <c r="WAY206" s="78"/>
      <c r="WAZ206" s="78"/>
      <c r="WBA206" s="78"/>
      <c r="WBB206" s="78"/>
      <c r="WBC206" s="78"/>
      <c r="WBD206" s="78"/>
      <c r="WBE206" s="78"/>
      <c r="WBF206" s="78"/>
      <c r="WBG206" s="78"/>
      <c r="WBH206" s="78"/>
      <c r="WBI206" s="78"/>
      <c r="WBJ206" s="78"/>
      <c r="WBK206" s="78"/>
      <c r="WBL206" s="78"/>
      <c r="WBM206" s="78"/>
      <c r="WBN206" s="78"/>
      <c r="WBO206" s="78"/>
      <c r="WBP206" s="78"/>
      <c r="WBQ206" s="78"/>
      <c r="WBR206" s="78"/>
      <c r="WBS206" s="78"/>
      <c r="WBT206" s="78"/>
      <c r="WBU206" s="78"/>
      <c r="WBV206" s="78"/>
      <c r="WBW206" s="78"/>
      <c r="WBX206" s="78"/>
      <c r="WBY206" s="78"/>
      <c r="WBZ206" s="78"/>
      <c r="WCA206" s="78"/>
      <c r="WCB206" s="78"/>
      <c r="WCC206" s="78"/>
      <c r="WCD206" s="78"/>
      <c r="WCE206" s="78"/>
      <c r="WCF206" s="78"/>
      <c r="WCG206" s="78"/>
      <c r="WCH206" s="78"/>
      <c r="WCI206" s="78"/>
      <c r="WCJ206" s="78"/>
      <c r="WCK206" s="78"/>
      <c r="WCL206" s="78"/>
      <c r="WCM206" s="78"/>
      <c r="WCN206" s="78"/>
      <c r="WCO206" s="78"/>
      <c r="WCP206" s="78"/>
      <c r="WCQ206" s="78"/>
      <c r="WCR206" s="78"/>
      <c r="WCS206" s="78"/>
      <c r="WCT206" s="78"/>
      <c r="WCU206" s="78"/>
      <c r="WCV206" s="78"/>
      <c r="WCW206" s="78"/>
      <c r="WCX206" s="78"/>
      <c r="WCY206" s="78"/>
      <c r="WCZ206" s="78"/>
      <c r="WDA206" s="78"/>
      <c r="WDB206" s="78"/>
      <c r="WDC206" s="78"/>
      <c r="WDD206" s="78"/>
      <c r="WDE206" s="78"/>
      <c r="WDF206" s="78"/>
      <c r="WDG206" s="78"/>
      <c r="WDH206" s="78"/>
      <c r="WDI206" s="78"/>
      <c r="WDJ206" s="78"/>
      <c r="WDK206" s="78"/>
      <c r="WDL206" s="78"/>
      <c r="WDM206" s="78"/>
      <c r="WDN206" s="78"/>
      <c r="WDO206" s="78"/>
      <c r="WDP206" s="78"/>
      <c r="WDQ206" s="78"/>
      <c r="WDR206" s="78"/>
      <c r="WDS206" s="78"/>
      <c r="WDT206" s="78"/>
      <c r="WDU206" s="78"/>
      <c r="WDV206" s="78"/>
      <c r="WDW206" s="78"/>
      <c r="WDX206" s="78"/>
      <c r="WDY206" s="78"/>
      <c r="WDZ206" s="78"/>
      <c r="WEA206" s="78"/>
      <c r="WEB206" s="78"/>
      <c r="WEC206" s="78"/>
      <c r="WED206" s="78"/>
      <c r="WEE206" s="78"/>
      <c r="WEF206" s="78"/>
      <c r="WEG206" s="78"/>
      <c r="WEH206" s="78"/>
      <c r="WEI206" s="78"/>
      <c r="WEJ206" s="78"/>
      <c r="WEK206" s="78"/>
      <c r="WEL206" s="78"/>
      <c r="WEM206" s="78"/>
      <c r="WEN206" s="78"/>
      <c r="WEO206" s="78"/>
      <c r="WEP206" s="78"/>
      <c r="WEQ206" s="78"/>
      <c r="WER206" s="78"/>
      <c r="WES206" s="78"/>
      <c r="WET206" s="78"/>
      <c r="WEU206" s="78"/>
      <c r="WEV206" s="78"/>
      <c r="WEW206" s="78"/>
      <c r="WEX206" s="78"/>
      <c r="WEY206" s="78"/>
      <c r="WEZ206" s="78"/>
      <c r="WFA206" s="78"/>
      <c r="WFB206" s="78"/>
      <c r="WFC206" s="78"/>
      <c r="WFD206" s="78"/>
      <c r="WFE206" s="78"/>
      <c r="WFF206" s="78"/>
      <c r="WFG206" s="78"/>
      <c r="WFH206" s="78"/>
      <c r="WFI206" s="78"/>
      <c r="WFJ206" s="78"/>
      <c r="WFK206" s="78"/>
      <c r="WFL206" s="78"/>
      <c r="WFM206" s="78"/>
      <c r="WFN206" s="78"/>
      <c r="WFO206" s="78"/>
      <c r="WFP206" s="78"/>
      <c r="WFQ206" s="78"/>
      <c r="WFR206" s="78"/>
      <c r="WFS206" s="78"/>
      <c r="WFT206" s="78"/>
      <c r="WFU206" s="78"/>
      <c r="WFV206" s="78"/>
      <c r="WFW206" s="78"/>
      <c r="WFX206" s="78"/>
      <c r="WFY206" s="78"/>
      <c r="WFZ206" s="78"/>
      <c r="WGA206" s="78"/>
      <c r="WGB206" s="78"/>
      <c r="WGC206" s="78"/>
      <c r="WGD206" s="78"/>
      <c r="WGE206" s="78"/>
      <c r="WGF206" s="78"/>
      <c r="WGG206" s="78"/>
      <c r="WGH206" s="78"/>
      <c r="WGI206" s="78"/>
      <c r="WGJ206" s="78"/>
      <c r="WGK206" s="78"/>
      <c r="WGL206" s="78"/>
      <c r="WGM206" s="78"/>
      <c r="WGN206" s="78"/>
      <c r="WGO206" s="78"/>
      <c r="WGP206" s="78"/>
      <c r="WGQ206" s="78"/>
      <c r="WGR206" s="78"/>
      <c r="WGS206" s="78"/>
      <c r="WGT206" s="78"/>
      <c r="WGU206" s="78"/>
      <c r="WGV206" s="78"/>
      <c r="WGW206" s="78"/>
      <c r="WGX206" s="78"/>
      <c r="WGY206" s="78"/>
      <c r="WGZ206" s="78"/>
      <c r="WHA206" s="78"/>
      <c r="WHB206" s="78"/>
      <c r="WHC206" s="78"/>
      <c r="WHD206" s="78"/>
      <c r="WHE206" s="78"/>
      <c r="WHF206" s="78"/>
      <c r="WHG206" s="78"/>
      <c r="WHH206" s="78"/>
      <c r="WHI206" s="78"/>
      <c r="WHJ206" s="78"/>
      <c r="WHK206" s="78"/>
      <c r="WHL206" s="78"/>
      <c r="WHM206" s="78"/>
      <c r="WHN206" s="78"/>
      <c r="WHO206" s="78"/>
      <c r="WHP206" s="78"/>
      <c r="WHQ206" s="78"/>
      <c r="WHR206" s="78"/>
      <c r="WHS206" s="78"/>
      <c r="WHT206" s="78"/>
      <c r="WHU206" s="78"/>
      <c r="WHV206" s="78"/>
      <c r="WHW206" s="78"/>
      <c r="WHX206" s="78"/>
      <c r="WHY206" s="78"/>
      <c r="WHZ206" s="78"/>
      <c r="WIA206" s="78"/>
      <c r="WIB206" s="78"/>
      <c r="WIC206" s="78"/>
      <c r="WID206" s="78"/>
      <c r="WIE206" s="78"/>
      <c r="WIF206" s="78"/>
      <c r="WIG206" s="78"/>
      <c r="WIH206" s="78"/>
      <c r="WII206" s="78"/>
      <c r="WIJ206" s="78"/>
      <c r="WIK206" s="78"/>
      <c r="WIL206" s="78"/>
      <c r="WIM206" s="78"/>
      <c r="WIN206" s="78"/>
      <c r="WIO206" s="78"/>
      <c r="WIP206" s="78"/>
      <c r="WIQ206" s="78"/>
      <c r="WIR206" s="78"/>
      <c r="WIS206" s="78"/>
      <c r="WIT206" s="78"/>
      <c r="WIU206" s="78"/>
      <c r="WIV206" s="78"/>
      <c r="WIW206" s="78"/>
      <c r="WIX206" s="78"/>
      <c r="WIY206" s="78"/>
      <c r="WIZ206" s="78"/>
      <c r="WJA206" s="78"/>
      <c r="WJB206" s="78"/>
      <c r="WJC206" s="78"/>
      <c r="WJD206" s="78"/>
      <c r="WJE206" s="78"/>
      <c r="WJF206" s="78"/>
      <c r="WJG206" s="78"/>
      <c r="WJH206" s="78"/>
      <c r="WJI206" s="78"/>
      <c r="WJJ206" s="78"/>
      <c r="WJK206" s="78"/>
      <c r="WJL206" s="78"/>
      <c r="WJM206" s="78"/>
      <c r="WJN206" s="78"/>
      <c r="WJO206" s="78"/>
      <c r="WJP206" s="78"/>
      <c r="WJQ206" s="78"/>
      <c r="WJR206" s="78"/>
      <c r="WJS206" s="78"/>
      <c r="WJT206" s="78"/>
      <c r="WJU206" s="78"/>
      <c r="WJV206" s="78"/>
      <c r="WJW206" s="78"/>
      <c r="WJX206" s="78"/>
      <c r="WJY206" s="78"/>
      <c r="WJZ206" s="78"/>
      <c r="WKA206" s="78"/>
      <c r="WKB206" s="78"/>
      <c r="WKC206" s="78"/>
      <c r="WKD206" s="78"/>
      <c r="WKE206" s="78"/>
      <c r="WKF206" s="78"/>
      <c r="WKG206" s="78"/>
      <c r="WKH206" s="78"/>
      <c r="WKI206" s="78"/>
      <c r="WKJ206" s="78"/>
      <c r="WKK206" s="78"/>
      <c r="WKL206" s="78"/>
      <c r="WKM206" s="78"/>
      <c r="WKN206" s="78"/>
      <c r="WKO206" s="78"/>
      <c r="WKP206" s="78"/>
      <c r="WKQ206" s="78"/>
      <c r="WKR206" s="78"/>
      <c r="WKS206" s="78"/>
      <c r="WKT206" s="78"/>
      <c r="WKU206" s="78"/>
      <c r="WKV206" s="78"/>
      <c r="WKW206" s="78"/>
      <c r="WKX206" s="78"/>
      <c r="WKY206" s="78"/>
      <c r="WKZ206" s="78"/>
      <c r="WLA206" s="78"/>
      <c r="WLB206" s="78"/>
      <c r="WLC206" s="78"/>
      <c r="WLD206" s="78"/>
      <c r="WLE206" s="78"/>
      <c r="WLF206" s="78"/>
      <c r="WLG206" s="78"/>
      <c r="WLH206" s="78"/>
      <c r="WLI206" s="78"/>
      <c r="WLJ206" s="78"/>
      <c r="WLK206" s="78"/>
      <c r="WLL206" s="78"/>
      <c r="WLM206" s="78"/>
      <c r="WLN206" s="78"/>
      <c r="WLO206" s="78"/>
      <c r="WLP206" s="78"/>
      <c r="WLQ206" s="78"/>
      <c r="WLR206" s="78"/>
      <c r="WLS206" s="78"/>
      <c r="WLT206" s="78"/>
      <c r="WLU206" s="78"/>
      <c r="WLV206" s="78"/>
      <c r="WLW206" s="78"/>
      <c r="WLX206" s="78"/>
      <c r="WLY206" s="78"/>
      <c r="WLZ206" s="78"/>
      <c r="WMA206" s="78"/>
      <c r="WMB206" s="78"/>
      <c r="WMC206" s="78"/>
      <c r="WMD206" s="78"/>
      <c r="WME206" s="78"/>
      <c r="WMF206" s="78"/>
      <c r="WMG206" s="78"/>
      <c r="WMH206" s="78"/>
      <c r="WMI206" s="78"/>
      <c r="WMJ206" s="78"/>
      <c r="WMK206" s="78"/>
      <c r="WML206" s="78"/>
      <c r="WMM206" s="78"/>
      <c r="WMN206" s="78"/>
      <c r="WMO206" s="78"/>
      <c r="WMP206" s="78"/>
      <c r="WMQ206" s="78"/>
      <c r="WMR206" s="78"/>
      <c r="WMS206" s="78"/>
      <c r="WMT206" s="78"/>
      <c r="WMU206" s="78"/>
      <c r="WMV206" s="78"/>
      <c r="WMW206" s="78"/>
      <c r="WMX206" s="78"/>
      <c r="WMY206" s="78"/>
      <c r="WMZ206" s="78"/>
      <c r="WNA206" s="78"/>
      <c r="WNB206" s="78"/>
      <c r="WNC206" s="78"/>
      <c r="WND206" s="78"/>
      <c r="WNE206" s="78"/>
      <c r="WNF206" s="78"/>
      <c r="WNG206" s="78"/>
      <c r="WNH206" s="78"/>
      <c r="WNI206" s="78"/>
      <c r="WNJ206" s="78"/>
      <c r="WNK206" s="78"/>
      <c r="WNL206" s="78"/>
      <c r="WNM206" s="78"/>
      <c r="WNN206" s="78"/>
      <c r="WNO206" s="78"/>
      <c r="WNP206" s="78"/>
      <c r="WNQ206" s="78"/>
      <c r="WNR206" s="78"/>
      <c r="WNS206" s="78"/>
      <c r="WNT206" s="78"/>
      <c r="WNU206" s="78"/>
      <c r="WNV206" s="78"/>
      <c r="WNW206" s="78"/>
      <c r="WNX206" s="78"/>
      <c r="WNY206" s="78"/>
      <c r="WNZ206" s="78"/>
      <c r="WOA206" s="78"/>
      <c r="WOB206" s="78"/>
      <c r="WOC206" s="78"/>
      <c r="WOD206" s="78"/>
      <c r="WOE206" s="78"/>
      <c r="WOF206" s="78"/>
      <c r="WOG206" s="78"/>
      <c r="WOH206" s="78"/>
      <c r="WOI206" s="78"/>
      <c r="WOJ206" s="78"/>
      <c r="WOK206" s="78"/>
      <c r="WOL206" s="78"/>
      <c r="WOM206" s="78"/>
      <c r="WON206" s="78"/>
      <c r="WOO206" s="78"/>
      <c r="WOP206" s="78"/>
      <c r="WOQ206" s="78"/>
      <c r="WOR206" s="78"/>
      <c r="WOS206" s="78"/>
      <c r="WOT206" s="78"/>
      <c r="WOU206" s="78"/>
      <c r="WOV206" s="78"/>
      <c r="WOW206" s="78"/>
      <c r="WOX206" s="78"/>
      <c r="WOY206" s="78"/>
      <c r="WOZ206" s="78"/>
      <c r="WPA206" s="78"/>
      <c r="WPB206" s="78"/>
      <c r="WPC206" s="78"/>
      <c r="WPD206" s="78"/>
      <c r="WPE206" s="78"/>
      <c r="WPF206" s="78"/>
      <c r="WPG206" s="78"/>
      <c r="WPH206" s="78"/>
      <c r="WPI206" s="78"/>
      <c r="WPJ206" s="78"/>
      <c r="WPK206" s="78"/>
      <c r="WPL206" s="78"/>
      <c r="WPM206" s="78"/>
      <c r="WPN206" s="78"/>
      <c r="WPO206" s="78"/>
      <c r="WPP206" s="78"/>
      <c r="WPQ206" s="78"/>
      <c r="WPR206" s="78"/>
      <c r="WPS206" s="78"/>
      <c r="WPT206" s="78"/>
      <c r="WPU206" s="78"/>
      <c r="WPV206" s="78"/>
      <c r="WPW206" s="78"/>
      <c r="WPX206" s="78"/>
      <c r="WPY206" s="78"/>
      <c r="WPZ206" s="78"/>
      <c r="WQA206" s="78"/>
      <c r="WQB206" s="78"/>
      <c r="WQC206" s="78"/>
      <c r="WQD206" s="78"/>
      <c r="WQE206" s="78"/>
      <c r="WQF206" s="78"/>
      <c r="WQG206" s="78"/>
      <c r="WQH206" s="78"/>
      <c r="WQI206" s="78"/>
      <c r="WQJ206" s="78"/>
      <c r="WQK206" s="78"/>
      <c r="WQL206" s="78"/>
      <c r="WQM206" s="78"/>
      <c r="WQN206" s="78"/>
      <c r="WQO206" s="78"/>
      <c r="WQP206" s="78"/>
      <c r="WQQ206" s="78"/>
      <c r="WQR206" s="78"/>
      <c r="WQS206" s="78"/>
      <c r="WQT206" s="78"/>
      <c r="WQU206" s="78"/>
      <c r="WQV206" s="78"/>
      <c r="WQW206" s="78"/>
      <c r="WQX206" s="78"/>
      <c r="WQY206" s="78"/>
      <c r="WQZ206" s="78"/>
      <c r="WRA206" s="78"/>
      <c r="WRB206" s="78"/>
      <c r="WRC206" s="78"/>
      <c r="WRD206" s="78"/>
      <c r="WRE206" s="78"/>
      <c r="WRF206" s="78"/>
      <c r="WRG206" s="78"/>
      <c r="WRH206" s="78"/>
      <c r="WRI206" s="78"/>
      <c r="WRJ206" s="78"/>
      <c r="WRK206" s="78"/>
      <c r="WRL206" s="78"/>
      <c r="WRM206" s="78"/>
      <c r="WRN206" s="78"/>
      <c r="WRO206" s="78"/>
      <c r="WRP206" s="78"/>
      <c r="WRQ206" s="78"/>
      <c r="WRR206" s="78"/>
      <c r="WRS206" s="78"/>
      <c r="WRT206" s="78"/>
      <c r="WRU206" s="78"/>
      <c r="WRV206" s="78"/>
      <c r="WRW206" s="78"/>
      <c r="WRX206" s="78"/>
      <c r="WRY206" s="78"/>
      <c r="WRZ206" s="78"/>
      <c r="WSA206" s="78"/>
      <c r="WSB206" s="78"/>
      <c r="WSC206" s="78"/>
      <c r="WSD206" s="78"/>
      <c r="WSE206" s="78"/>
      <c r="WSF206" s="78"/>
      <c r="WSG206" s="78"/>
      <c r="WSH206" s="78"/>
      <c r="WSI206" s="78"/>
      <c r="WSJ206" s="78"/>
      <c r="WSK206" s="78"/>
      <c r="WSL206" s="78"/>
      <c r="WSM206" s="78"/>
      <c r="WSN206" s="78"/>
      <c r="WSO206" s="78"/>
      <c r="WSP206" s="78"/>
      <c r="WSQ206" s="78"/>
      <c r="WSR206" s="78"/>
      <c r="WSS206" s="78"/>
      <c r="WST206" s="78"/>
      <c r="WSU206" s="78"/>
      <c r="WSV206" s="78"/>
      <c r="WSW206" s="78"/>
      <c r="WSX206" s="78"/>
      <c r="WSY206" s="78"/>
      <c r="WSZ206" s="78"/>
      <c r="WTA206" s="78"/>
      <c r="WTB206" s="78"/>
      <c r="WTC206" s="78"/>
      <c r="WTD206" s="78"/>
      <c r="WTE206" s="78"/>
      <c r="WTF206" s="78"/>
      <c r="WTG206" s="78"/>
      <c r="WTH206" s="78"/>
      <c r="WTI206" s="78"/>
      <c r="WTJ206" s="78"/>
      <c r="WTK206" s="78"/>
      <c r="WTL206" s="78"/>
      <c r="WTM206" s="78"/>
      <c r="WTN206" s="78"/>
      <c r="WTO206" s="78"/>
      <c r="WTP206" s="78"/>
      <c r="WTQ206" s="78"/>
      <c r="WTR206" s="78"/>
      <c r="WTS206" s="78"/>
      <c r="WTT206" s="78"/>
      <c r="WTU206" s="78"/>
      <c r="WTV206" s="78"/>
      <c r="WTW206" s="78"/>
      <c r="WTX206" s="78"/>
      <c r="WTY206" s="78"/>
      <c r="WTZ206" s="78"/>
      <c r="WUA206" s="78"/>
      <c r="WUB206" s="78"/>
      <c r="WUC206" s="78"/>
      <c r="WUD206" s="78"/>
      <c r="WUE206" s="78"/>
      <c r="WUF206" s="78"/>
      <c r="WUG206" s="78"/>
      <c r="WUH206" s="78"/>
      <c r="WUI206" s="78"/>
      <c r="WUJ206" s="78"/>
      <c r="WUK206" s="78"/>
      <c r="WUL206" s="78"/>
      <c r="WUM206" s="78"/>
      <c r="WUN206" s="78"/>
      <c r="WUO206" s="78"/>
      <c r="WUP206" s="78"/>
      <c r="WUQ206" s="78"/>
      <c r="WUR206" s="78"/>
      <c r="WUS206" s="78"/>
      <c r="WUT206" s="78"/>
      <c r="WUU206" s="78"/>
      <c r="WUV206" s="78"/>
      <c r="WUW206" s="78"/>
      <c r="WUX206" s="78"/>
      <c r="WUY206" s="78"/>
      <c r="WUZ206" s="78"/>
      <c r="WVA206" s="78"/>
      <c r="WVB206" s="78"/>
      <c r="WVC206" s="78"/>
      <c r="WVD206" s="78"/>
      <c r="WVE206" s="78"/>
      <c r="WVF206" s="78"/>
      <c r="WVG206" s="78"/>
      <c r="WVH206" s="78"/>
      <c r="WVI206" s="78"/>
      <c r="WVJ206" s="78"/>
      <c r="WVK206" s="78"/>
      <c r="WVL206" s="78"/>
      <c r="WVM206" s="78"/>
      <c r="WVN206" s="78"/>
      <c r="WVO206" s="78"/>
      <c r="WVP206" s="78"/>
      <c r="WVQ206" s="78"/>
      <c r="WVR206" s="78"/>
      <c r="WVS206" s="78"/>
      <c r="WVT206" s="78"/>
      <c r="WVU206" s="78"/>
      <c r="WVV206" s="78"/>
      <c r="WVW206" s="78"/>
      <c r="WVX206" s="78"/>
      <c r="WVY206" s="78"/>
      <c r="WVZ206" s="78"/>
      <c r="WWA206" s="78"/>
      <c r="WWB206" s="78"/>
      <c r="WWC206" s="78"/>
      <c r="WWD206" s="78"/>
      <c r="WWE206" s="78"/>
      <c r="WWF206" s="78"/>
      <c r="WWG206" s="78"/>
      <c r="WWH206" s="78"/>
      <c r="WWI206" s="78"/>
      <c r="WWJ206" s="78"/>
      <c r="WWK206" s="78"/>
      <c r="WWL206" s="78"/>
      <c r="WWM206" s="78"/>
      <c r="WWN206" s="78"/>
      <c r="WWO206" s="78"/>
      <c r="WWP206" s="78"/>
      <c r="WWQ206" s="78"/>
      <c r="WWR206" s="78"/>
      <c r="WWS206" s="78"/>
      <c r="WWT206" s="78"/>
      <c r="WWU206" s="78"/>
      <c r="WWV206" s="78"/>
      <c r="WWW206" s="78"/>
      <c r="WWX206" s="78"/>
      <c r="WWY206" s="78"/>
      <c r="WWZ206" s="78"/>
      <c r="WXA206" s="78"/>
      <c r="WXB206" s="78"/>
      <c r="WXC206" s="78"/>
      <c r="WXD206" s="78"/>
      <c r="WXE206" s="78"/>
      <c r="WXF206" s="78"/>
      <c r="WXG206" s="78"/>
      <c r="WXH206" s="78"/>
      <c r="WXI206" s="78"/>
      <c r="WXJ206" s="78"/>
      <c r="WXK206" s="78"/>
      <c r="WXL206" s="78"/>
      <c r="WXM206" s="78"/>
      <c r="WXN206" s="78"/>
      <c r="WXO206" s="78"/>
      <c r="WXP206" s="78"/>
      <c r="WXQ206" s="78"/>
      <c r="WXR206" s="78"/>
      <c r="WXS206" s="78"/>
      <c r="WXT206" s="78"/>
      <c r="WXU206" s="78"/>
      <c r="WXV206" s="78"/>
      <c r="WXW206" s="78"/>
      <c r="WXX206" s="78"/>
      <c r="WXY206" s="78"/>
      <c r="WXZ206" s="78"/>
      <c r="WYA206" s="78"/>
      <c r="WYB206" s="78"/>
      <c r="WYC206" s="78"/>
      <c r="WYD206" s="78"/>
      <c r="WYE206" s="78"/>
      <c r="WYF206" s="78"/>
      <c r="WYG206" s="78"/>
      <c r="WYH206" s="78"/>
      <c r="WYI206" s="78"/>
      <c r="WYJ206" s="78"/>
      <c r="WYK206" s="78"/>
      <c r="WYL206" s="78"/>
      <c r="WYM206" s="78"/>
      <c r="WYN206" s="78"/>
      <c r="WYO206" s="78"/>
      <c r="WYP206" s="78"/>
      <c r="WYQ206" s="78"/>
      <c r="WYR206" s="78"/>
      <c r="WYS206" s="78"/>
      <c r="WYT206" s="78"/>
      <c r="WYU206" s="78"/>
      <c r="WYV206" s="78"/>
      <c r="WYW206" s="78"/>
      <c r="WYX206" s="78"/>
      <c r="WYY206" s="78"/>
      <c r="WYZ206" s="78"/>
      <c r="WZA206" s="78"/>
      <c r="WZB206" s="78"/>
    </row>
    <row r="207" spans="1:16226" s="112" customFormat="1" ht="20.25" hidden="1" x14ac:dyDescent="0.25">
      <c r="A207" s="176" t="s">
        <v>128</v>
      </c>
      <c r="B207" s="176"/>
      <c r="C207" s="176"/>
      <c r="D207" s="113" t="s">
        <v>4</v>
      </c>
      <c r="E207" s="115" t="s">
        <v>112</v>
      </c>
      <c r="F207" s="114" t="s">
        <v>129</v>
      </c>
      <c r="G207" s="113" t="s">
        <v>4</v>
      </c>
      <c r="H207" s="180" t="s">
        <v>112</v>
      </c>
      <c r="I207" s="180"/>
      <c r="J207" s="78"/>
      <c r="K207" s="78" t="s">
        <v>243</v>
      </c>
      <c r="L207" s="78" t="s">
        <v>244</v>
      </c>
      <c r="M207" s="78" t="s">
        <v>247</v>
      </c>
      <c r="N207" s="78"/>
      <c r="O207" s="78"/>
      <c r="P207" s="78"/>
      <c r="Q207" s="78"/>
      <c r="R207" s="78"/>
      <c r="S207" s="78"/>
      <c r="T207" s="78"/>
      <c r="U207" s="78"/>
      <c r="V207" s="78"/>
      <c r="W207" s="78"/>
      <c r="X207" s="78"/>
      <c r="Y207" s="78"/>
      <c r="Z207" s="78"/>
      <c r="AA207" s="78"/>
      <c r="EV207" s="78"/>
      <c r="EW207" s="78"/>
      <c r="EX207" s="78"/>
      <c r="EY207" s="78"/>
      <c r="EZ207" s="78"/>
      <c r="FA207" s="78"/>
      <c r="FB207" s="78"/>
      <c r="FC207" s="78"/>
      <c r="FD207" s="78"/>
      <c r="FE207" s="78"/>
      <c r="FF207" s="78"/>
      <c r="FG207" s="78"/>
      <c r="FH207" s="78"/>
      <c r="FI207" s="78"/>
      <c r="FJ207" s="78"/>
      <c r="FK207" s="78"/>
      <c r="FL207" s="78"/>
      <c r="FM207" s="78"/>
      <c r="FN207" s="78"/>
      <c r="FO207" s="78"/>
      <c r="FP207" s="78"/>
      <c r="FQ207" s="78"/>
      <c r="FR207" s="78"/>
      <c r="FS207" s="78"/>
      <c r="FT207" s="78"/>
      <c r="FU207" s="78"/>
      <c r="FV207" s="78"/>
      <c r="FW207" s="78"/>
      <c r="FX207" s="78"/>
      <c r="FY207" s="78"/>
      <c r="FZ207" s="78"/>
      <c r="GA207" s="78"/>
      <c r="GB207" s="78"/>
      <c r="GC207" s="78"/>
      <c r="GD207" s="78"/>
      <c r="GE207" s="78"/>
      <c r="GF207" s="78"/>
      <c r="GG207" s="78"/>
      <c r="GH207" s="78"/>
      <c r="GI207" s="78"/>
      <c r="GJ207" s="78"/>
      <c r="GK207" s="78"/>
      <c r="GL207" s="78"/>
      <c r="GM207" s="78"/>
      <c r="GN207" s="78"/>
      <c r="GO207" s="78"/>
      <c r="GP207" s="78"/>
      <c r="GQ207" s="78"/>
      <c r="GR207" s="78"/>
      <c r="GS207" s="78"/>
      <c r="GT207" s="78"/>
      <c r="GU207" s="78"/>
      <c r="GV207" s="78"/>
      <c r="GW207" s="78"/>
      <c r="GX207" s="78"/>
      <c r="GY207" s="78"/>
      <c r="GZ207" s="78"/>
      <c r="HA207" s="78"/>
      <c r="HB207" s="78"/>
      <c r="HC207" s="78"/>
      <c r="HD207" s="78"/>
      <c r="HE207" s="78"/>
      <c r="HF207" s="78"/>
      <c r="HG207" s="78"/>
      <c r="HH207" s="78"/>
      <c r="HI207" s="78"/>
      <c r="HJ207" s="78"/>
      <c r="HK207" s="78"/>
      <c r="HL207" s="78"/>
      <c r="HM207" s="78"/>
      <c r="HN207" s="78"/>
      <c r="HO207" s="78"/>
      <c r="HP207" s="78"/>
      <c r="HQ207" s="78"/>
      <c r="HR207" s="78"/>
      <c r="HS207" s="78"/>
      <c r="HT207" s="78"/>
      <c r="HU207" s="78"/>
      <c r="HV207" s="78"/>
      <c r="HW207" s="78"/>
      <c r="HX207" s="78"/>
      <c r="HY207" s="78"/>
      <c r="HZ207" s="78"/>
      <c r="IA207" s="78"/>
      <c r="IB207" s="78"/>
      <c r="IC207" s="78"/>
      <c r="ID207" s="78"/>
      <c r="IE207" s="78"/>
      <c r="IF207" s="78"/>
      <c r="IG207" s="78"/>
      <c r="IH207" s="78"/>
      <c r="II207" s="78"/>
      <c r="IJ207" s="78"/>
      <c r="IK207" s="78"/>
      <c r="IL207" s="78"/>
      <c r="IM207" s="78"/>
      <c r="IN207" s="78"/>
      <c r="IO207" s="78"/>
      <c r="IP207" s="78"/>
      <c r="IQ207" s="78"/>
      <c r="IR207" s="78"/>
      <c r="IS207" s="78"/>
      <c r="IT207" s="78"/>
      <c r="IU207" s="78"/>
      <c r="IV207" s="78"/>
      <c r="IW207" s="78"/>
      <c r="IX207" s="78"/>
      <c r="IY207" s="78"/>
      <c r="IZ207" s="78"/>
      <c r="JA207" s="78"/>
      <c r="JB207" s="78"/>
      <c r="JC207" s="78"/>
      <c r="JD207" s="78"/>
      <c r="JE207" s="78"/>
      <c r="JF207" s="78"/>
      <c r="JG207" s="78"/>
      <c r="JH207" s="78"/>
      <c r="JI207" s="78"/>
      <c r="JJ207" s="78"/>
      <c r="JK207" s="78"/>
      <c r="JL207" s="78"/>
      <c r="JM207" s="78"/>
      <c r="JN207" s="78"/>
      <c r="JO207" s="78"/>
      <c r="JP207" s="78"/>
      <c r="JQ207" s="78"/>
      <c r="JR207" s="78"/>
      <c r="JS207" s="78"/>
      <c r="JT207" s="78"/>
      <c r="JU207" s="78"/>
      <c r="JV207" s="78"/>
      <c r="JW207" s="78"/>
      <c r="JX207" s="78"/>
      <c r="JY207" s="78"/>
      <c r="JZ207" s="78"/>
      <c r="KA207" s="78"/>
      <c r="KB207" s="78"/>
      <c r="KC207" s="78"/>
      <c r="KD207" s="78"/>
      <c r="KE207" s="78"/>
      <c r="KF207" s="78"/>
      <c r="KG207" s="78"/>
      <c r="KH207" s="78"/>
      <c r="KI207" s="78"/>
      <c r="KJ207" s="78"/>
      <c r="KK207" s="78"/>
      <c r="KL207" s="78"/>
      <c r="KM207" s="78"/>
      <c r="KN207" s="78"/>
      <c r="KO207" s="78"/>
      <c r="KP207" s="78"/>
      <c r="KQ207" s="78"/>
      <c r="KR207" s="78"/>
      <c r="KS207" s="78"/>
      <c r="KT207" s="78"/>
      <c r="KU207" s="78"/>
      <c r="KV207" s="78"/>
      <c r="KW207" s="78"/>
      <c r="KX207" s="78"/>
      <c r="KY207" s="78"/>
      <c r="KZ207" s="78"/>
      <c r="LA207" s="78"/>
      <c r="LB207" s="78"/>
      <c r="LC207" s="78"/>
      <c r="LD207" s="78"/>
      <c r="LE207" s="78"/>
      <c r="LF207" s="78"/>
      <c r="LG207" s="78"/>
      <c r="LH207" s="78"/>
      <c r="LI207" s="78"/>
      <c r="LJ207" s="78"/>
      <c r="LK207" s="78"/>
      <c r="LL207" s="78"/>
      <c r="LM207" s="78"/>
      <c r="LN207" s="78"/>
      <c r="LO207" s="78"/>
      <c r="LP207" s="78"/>
      <c r="LQ207" s="78"/>
      <c r="LR207" s="78"/>
      <c r="LS207" s="78"/>
      <c r="LT207" s="78"/>
      <c r="LU207" s="78"/>
      <c r="LV207" s="78"/>
      <c r="LW207" s="78"/>
      <c r="LX207" s="78"/>
      <c r="LY207" s="78"/>
      <c r="LZ207" s="78"/>
      <c r="MA207" s="78"/>
      <c r="MB207" s="78"/>
      <c r="MC207" s="78"/>
      <c r="MD207" s="78"/>
      <c r="ME207" s="78"/>
      <c r="MF207" s="78"/>
      <c r="MG207" s="78"/>
      <c r="MH207" s="78"/>
      <c r="MI207" s="78"/>
      <c r="MJ207" s="78"/>
      <c r="MK207" s="78"/>
      <c r="ML207" s="78"/>
      <c r="MM207" s="78"/>
      <c r="MN207" s="78"/>
      <c r="MO207" s="78"/>
      <c r="MP207" s="78"/>
      <c r="MQ207" s="78"/>
      <c r="MR207" s="78"/>
      <c r="MS207" s="78"/>
      <c r="MT207" s="78"/>
      <c r="MU207" s="78"/>
      <c r="MV207" s="78"/>
      <c r="MW207" s="78"/>
      <c r="MX207" s="78"/>
      <c r="MY207" s="78"/>
      <c r="MZ207" s="78"/>
      <c r="NA207" s="78"/>
      <c r="NB207" s="78"/>
      <c r="NC207" s="78"/>
      <c r="ND207" s="78"/>
      <c r="NE207" s="78"/>
      <c r="NF207" s="78"/>
      <c r="NG207" s="78"/>
      <c r="NH207" s="78"/>
      <c r="NI207" s="78"/>
      <c r="NJ207" s="78"/>
      <c r="NK207" s="78"/>
      <c r="NL207" s="78"/>
      <c r="NM207" s="78"/>
      <c r="NN207" s="78"/>
      <c r="NO207" s="78"/>
      <c r="NP207" s="78"/>
      <c r="NQ207" s="78"/>
      <c r="NR207" s="78"/>
      <c r="NS207" s="78"/>
      <c r="NT207" s="78"/>
      <c r="NU207" s="78"/>
      <c r="NV207" s="78"/>
      <c r="NW207" s="78"/>
      <c r="NX207" s="78"/>
      <c r="NY207" s="78"/>
      <c r="NZ207" s="78"/>
      <c r="OA207" s="78"/>
      <c r="OB207" s="78"/>
      <c r="OC207" s="78"/>
      <c r="OD207" s="78"/>
      <c r="OE207" s="78"/>
      <c r="OF207" s="78"/>
      <c r="OG207" s="78"/>
      <c r="OH207" s="78"/>
      <c r="OI207" s="78"/>
      <c r="OJ207" s="78"/>
      <c r="OK207" s="78"/>
      <c r="OL207" s="78"/>
      <c r="OM207" s="78"/>
      <c r="ON207" s="78"/>
      <c r="OO207" s="78"/>
      <c r="OP207" s="78"/>
      <c r="OQ207" s="78"/>
      <c r="OR207" s="78"/>
      <c r="OS207" s="78"/>
      <c r="OT207" s="78"/>
      <c r="OU207" s="78"/>
      <c r="OV207" s="78"/>
      <c r="OW207" s="78"/>
      <c r="OX207" s="78"/>
      <c r="OY207" s="78"/>
      <c r="OZ207" s="78"/>
      <c r="PA207" s="78"/>
      <c r="PB207" s="78"/>
      <c r="PC207" s="78"/>
      <c r="PD207" s="78"/>
      <c r="PE207" s="78"/>
      <c r="PF207" s="78"/>
      <c r="PG207" s="78"/>
      <c r="PH207" s="78"/>
      <c r="PI207" s="78"/>
      <c r="PJ207" s="78"/>
      <c r="PK207" s="78"/>
      <c r="PL207" s="78"/>
      <c r="PM207" s="78"/>
      <c r="PN207" s="78"/>
      <c r="PO207" s="78"/>
      <c r="PP207" s="78"/>
      <c r="PQ207" s="78"/>
      <c r="PR207" s="78"/>
      <c r="PS207" s="78"/>
      <c r="PT207" s="78"/>
      <c r="PU207" s="78"/>
      <c r="PV207" s="78"/>
      <c r="PW207" s="78"/>
      <c r="PX207" s="78"/>
      <c r="PY207" s="78"/>
      <c r="PZ207" s="78"/>
      <c r="QA207" s="78"/>
      <c r="QB207" s="78"/>
      <c r="QC207" s="78"/>
      <c r="QD207" s="78"/>
      <c r="QE207" s="78"/>
      <c r="QF207" s="78"/>
      <c r="QG207" s="78"/>
      <c r="QH207" s="78"/>
      <c r="QI207" s="78"/>
      <c r="QJ207" s="78"/>
      <c r="QK207" s="78"/>
      <c r="QL207" s="78"/>
      <c r="QM207" s="78"/>
      <c r="QN207" s="78"/>
      <c r="QO207" s="78"/>
      <c r="QP207" s="78"/>
      <c r="QQ207" s="78"/>
      <c r="QR207" s="78"/>
      <c r="QS207" s="78"/>
      <c r="QT207" s="78"/>
      <c r="QU207" s="78"/>
      <c r="QV207" s="78"/>
      <c r="QW207" s="78"/>
      <c r="QX207" s="78"/>
      <c r="QY207" s="78"/>
      <c r="QZ207" s="78"/>
      <c r="RA207" s="78"/>
      <c r="RB207" s="78"/>
      <c r="RC207" s="78"/>
      <c r="RD207" s="78"/>
      <c r="RE207" s="78"/>
      <c r="RF207" s="78"/>
      <c r="RG207" s="78"/>
      <c r="RH207" s="78"/>
      <c r="RI207" s="78"/>
      <c r="RJ207" s="78"/>
      <c r="RK207" s="78"/>
      <c r="RL207" s="78"/>
      <c r="RM207" s="78"/>
      <c r="RN207" s="78"/>
      <c r="RO207" s="78"/>
      <c r="RP207" s="78"/>
      <c r="RQ207" s="78"/>
      <c r="RR207" s="78"/>
      <c r="RS207" s="78"/>
      <c r="RT207" s="78"/>
      <c r="RU207" s="78"/>
      <c r="RV207" s="78"/>
      <c r="RW207" s="78"/>
      <c r="RX207" s="78"/>
      <c r="RY207" s="78"/>
      <c r="RZ207" s="78"/>
      <c r="SA207" s="78"/>
      <c r="SB207" s="78"/>
      <c r="SC207" s="78"/>
      <c r="SD207" s="78"/>
      <c r="SE207" s="78"/>
      <c r="SF207" s="78"/>
      <c r="SG207" s="78"/>
      <c r="SH207" s="78"/>
      <c r="SI207" s="78"/>
      <c r="SJ207" s="78"/>
      <c r="SK207" s="78"/>
      <c r="SL207" s="78"/>
      <c r="SM207" s="78"/>
      <c r="SN207" s="78"/>
      <c r="SO207" s="78"/>
      <c r="SP207" s="78"/>
      <c r="SQ207" s="78"/>
      <c r="SR207" s="78"/>
      <c r="SS207" s="78"/>
      <c r="ST207" s="78"/>
      <c r="SU207" s="78"/>
      <c r="SV207" s="78"/>
      <c r="SW207" s="78"/>
      <c r="SX207" s="78"/>
      <c r="SY207" s="78"/>
      <c r="SZ207" s="78"/>
      <c r="TA207" s="78"/>
      <c r="TB207" s="78"/>
      <c r="TC207" s="78"/>
      <c r="TD207" s="78"/>
      <c r="TE207" s="78"/>
      <c r="TF207" s="78"/>
      <c r="TG207" s="78"/>
      <c r="TH207" s="78"/>
      <c r="TI207" s="78"/>
      <c r="TJ207" s="78"/>
      <c r="TK207" s="78"/>
      <c r="TL207" s="78"/>
      <c r="TM207" s="78"/>
      <c r="TN207" s="78"/>
      <c r="TO207" s="78"/>
      <c r="TP207" s="78"/>
      <c r="TQ207" s="78"/>
      <c r="TR207" s="78"/>
      <c r="TS207" s="78"/>
      <c r="TT207" s="78"/>
      <c r="TU207" s="78"/>
      <c r="TV207" s="78"/>
      <c r="TW207" s="78"/>
      <c r="TX207" s="78"/>
      <c r="TY207" s="78"/>
      <c r="TZ207" s="78"/>
      <c r="UA207" s="78"/>
      <c r="UB207" s="78"/>
      <c r="UC207" s="78"/>
      <c r="UD207" s="78"/>
      <c r="UE207" s="78"/>
      <c r="UF207" s="78"/>
      <c r="UG207" s="78"/>
      <c r="UH207" s="78"/>
      <c r="UI207" s="78"/>
      <c r="UJ207" s="78"/>
      <c r="UK207" s="78"/>
      <c r="UL207" s="78"/>
      <c r="UM207" s="78"/>
      <c r="UN207" s="78"/>
      <c r="UO207" s="78"/>
      <c r="UP207" s="78"/>
      <c r="UQ207" s="78"/>
      <c r="UR207" s="78"/>
      <c r="US207" s="78"/>
      <c r="UT207" s="78"/>
      <c r="UU207" s="78"/>
      <c r="UV207" s="78"/>
      <c r="UW207" s="78"/>
      <c r="UX207" s="78"/>
      <c r="UY207" s="78"/>
      <c r="UZ207" s="78"/>
      <c r="VA207" s="78"/>
      <c r="VB207" s="78"/>
      <c r="VC207" s="78"/>
      <c r="VD207" s="78"/>
      <c r="VE207" s="78"/>
      <c r="VF207" s="78"/>
      <c r="VG207" s="78"/>
      <c r="VH207" s="78"/>
      <c r="VI207" s="78"/>
      <c r="VJ207" s="78"/>
      <c r="VK207" s="78"/>
      <c r="VL207" s="78"/>
      <c r="VM207" s="78"/>
      <c r="VN207" s="78"/>
      <c r="VO207" s="78"/>
      <c r="VP207" s="78"/>
      <c r="VQ207" s="78"/>
      <c r="VR207" s="78"/>
      <c r="VS207" s="78"/>
      <c r="VT207" s="78"/>
      <c r="VU207" s="78"/>
      <c r="VV207" s="78"/>
      <c r="VW207" s="78"/>
      <c r="VX207" s="78"/>
      <c r="VY207" s="78"/>
      <c r="VZ207" s="78"/>
      <c r="WA207" s="78"/>
      <c r="WB207" s="78"/>
      <c r="WC207" s="78"/>
      <c r="WD207" s="78"/>
      <c r="WE207" s="78"/>
      <c r="WF207" s="78"/>
      <c r="WG207" s="78"/>
      <c r="WH207" s="78"/>
      <c r="WI207" s="78"/>
      <c r="WJ207" s="78"/>
      <c r="WK207" s="78"/>
      <c r="WL207" s="78"/>
      <c r="WM207" s="78"/>
      <c r="WN207" s="78"/>
      <c r="WO207" s="78"/>
      <c r="WP207" s="78"/>
      <c r="WQ207" s="78"/>
      <c r="WR207" s="78"/>
      <c r="WS207" s="78"/>
      <c r="WT207" s="78"/>
      <c r="WU207" s="78"/>
      <c r="WV207" s="78"/>
      <c r="WW207" s="78"/>
      <c r="WX207" s="78"/>
      <c r="WY207" s="78"/>
      <c r="WZ207" s="78"/>
      <c r="XA207" s="78"/>
      <c r="XB207" s="78"/>
      <c r="XC207" s="78"/>
      <c r="XD207" s="78"/>
      <c r="XE207" s="78"/>
      <c r="XF207" s="78"/>
      <c r="XG207" s="78"/>
      <c r="XH207" s="78"/>
      <c r="XI207" s="78"/>
      <c r="XJ207" s="78"/>
      <c r="XK207" s="78"/>
      <c r="XL207" s="78"/>
      <c r="XM207" s="78"/>
      <c r="XN207" s="78"/>
      <c r="XO207" s="78"/>
      <c r="XP207" s="78"/>
      <c r="XQ207" s="78"/>
      <c r="XR207" s="78"/>
      <c r="XS207" s="78"/>
      <c r="XT207" s="78"/>
      <c r="XU207" s="78"/>
      <c r="XV207" s="78"/>
      <c r="XW207" s="78"/>
      <c r="XX207" s="78"/>
      <c r="XY207" s="78"/>
      <c r="XZ207" s="78"/>
      <c r="YA207" s="78"/>
      <c r="YB207" s="78"/>
      <c r="YC207" s="78"/>
      <c r="YD207" s="78"/>
      <c r="YE207" s="78"/>
      <c r="YF207" s="78"/>
      <c r="YG207" s="78"/>
      <c r="YH207" s="78"/>
      <c r="YI207" s="78"/>
      <c r="YJ207" s="78"/>
      <c r="YK207" s="78"/>
      <c r="YL207" s="78"/>
      <c r="YM207" s="78"/>
      <c r="YN207" s="78"/>
      <c r="YO207" s="78"/>
      <c r="YP207" s="78"/>
      <c r="YQ207" s="78"/>
      <c r="YR207" s="78"/>
      <c r="YS207" s="78"/>
      <c r="YT207" s="78"/>
      <c r="YU207" s="78"/>
      <c r="YV207" s="78"/>
      <c r="YW207" s="78"/>
      <c r="YX207" s="78"/>
      <c r="YY207" s="78"/>
      <c r="YZ207" s="78"/>
      <c r="ZA207" s="78"/>
      <c r="ZB207" s="78"/>
      <c r="ZC207" s="78"/>
      <c r="ZD207" s="78"/>
      <c r="ZE207" s="78"/>
      <c r="ZF207" s="78"/>
      <c r="ZG207" s="78"/>
      <c r="ZH207" s="78"/>
      <c r="ZI207" s="78"/>
      <c r="ZJ207" s="78"/>
      <c r="ZK207" s="78"/>
      <c r="ZL207" s="78"/>
      <c r="ZM207" s="78"/>
      <c r="ZN207" s="78"/>
      <c r="ZO207" s="78"/>
      <c r="ZP207" s="78"/>
      <c r="ZQ207" s="78"/>
      <c r="ZR207" s="78"/>
      <c r="ZS207" s="78"/>
      <c r="ZT207" s="78"/>
      <c r="ZU207" s="78"/>
      <c r="ZV207" s="78"/>
      <c r="ZW207" s="78"/>
      <c r="ZX207" s="78"/>
      <c r="ZY207" s="78"/>
      <c r="ZZ207" s="78"/>
      <c r="AAA207" s="78"/>
      <c r="AAB207" s="78"/>
      <c r="AAC207" s="78"/>
      <c r="AAD207" s="78"/>
      <c r="AAE207" s="78"/>
      <c r="AAF207" s="78"/>
      <c r="AAG207" s="78"/>
      <c r="AAH207" s="78"/>
      <c r="AAI207" s="78"/>
      <c r="AAJ207" s="78"/>
      <c r="AAK207" s="78"/>
      <c r="AAL207" s="78"/>
      <c r="AAM207" s="78"/>
      <c r="AAN207" s="78"/>
      <c r="AAO207" s="78"/>
      <c r="AAP207" s="78"/>
      <c r="AAQ207" s="78"/>
      <c r="AAR207" s="78"/>
      <c r="AAS207" s="78"/>
      <c r="AAT207" s="78"/>
      <c r="AAU207" s="78"/>
      <c r="AAV207" s="78"/>
      <c r="AAW207" s="78"/>
      <c r="AAX207" s="78"/>
      <c r="AAY207" s="78"/>
      <c r="AAZ207" s="78"/>
      <c r="ABA207" s="78"/>
      <c r="ABB207" s="78"/>
      <c r="ABC207" s="78"/>
      <c r="ABD207" s="78"/>
      <c r="ABE207" s="78"/>
      <c r="ABF207" s="78"/>
      <c r="ABG207" s="78"/>
      <c r="ABH207" s="78"/>
      <c r="ABI207" s="78"/>
      <c r="ABJ207" s="78"/>
      <c r="ABK207" s="78"/>
      <c r="ABL207" s="78"/>
      <c r="ABM207" s="78"/>
      <c r="ABN207" s="78"/>
      <c r="ABO207" s="78"/>
      <c r="ABP207" s="78"/>
      <c r="ABQ207" s="78"/>
      <c r="ABR207" s="78"/>
      <c r="ABS207" s="78"/>
      <c r="ABT207" s="78"/>
      <c r="ABU207" s="78"/>
      <c r="ABV207" s="78"/>
      <c r="ABW207" s="78"/>
      <c r="ABX207" s="78"/>
      <c r="ABY207" s="78"/>
      <c r="ABZ207" s="78"/>
      <c r="ACA207" s="78"/>
      <c r="ACB207" s="78"/>
      <c r="ACC207" s="78"/>
      <c r="ACD207" s="78"/>
      <c r="ACE207" s="78"/>
      <c r="ACF207" s="78"/>
      <c r="ACG207" s="78"/>
      <c r="ACH207" s="78"/>
      <c r="ACI207" s="78"/>
      <c r="ACJ207" s="78"/>
      <c r="ACK207" s="78"/>
      <c r="ACL207" s="78"/>
      <c r="ACM207" s="78"/>
      <c r="ACN207" s="78"/>
      <c r="ACO207" s="78"/>
      <c r="ACP207" s="78"/>
      <c r="ACQ207" s="78"/>
      <c r="ACR207" s="78"/>
      <c r="ACS207" s="78"/>
      <c r="ACT207" s="78"/>
      <c r="ACU207" s="78"/>
      <c r="ACV207" s="78"/>
      <c r="ACW207" s="78"/>
      <c r="ACX207" s="78"/>
      <c r="ACY207" s="78"/>
      <c r="ACZ207" s="78"/>
      <c r="ADA207" s="78"/>
      <c r="ADB207" s="78"/>
      <c r="ADC207" s="78"/>
      <c r="ADD207" s="78"/>
      <c r="ADE207" s="78"/>
      <c r="ADF207" s="78"/>
      <c r="ADG207" s="78"/>
      <c r="ADH207" s="78"/>
      <c r="ADI207" s="78"/>
      <c r="ADJ207" s="78"/>
      <c r="ADK207" s="78"/>
      <c r="ADL207" s="78"/>
      <c r="ADM207" s="78"/>
      <c r="ADN207" s="78"/>
      <c r="ADO207" s="78"/>
      <c r="ADP207" s="78"/>
      <c r="ADQ207" s="78"/>
      <c r="ADR207" s="78"/>
      <c r="ADS207" s="78"/>
      <c r="ADT207" s="78"/>
      <c r="ADU207" s="78"/>
      <c r="ADV207" s="78"/>
      <c r="ADW207" s="78"/>
      <c r="ADX207" s="78"/>
      <c r="ADY207" s="78"/>
      <c r="ADZ207" s="78"/>
      <c r="AEA207" s="78"/>
      <c r="AEB207" s="78"/>
      <c r="AEC207" s="78"/>
      <c r="AED207" s="78"/>
      <c r="AEE207" s="78"/>
      <c r="AEF207" s="78"/>
      <c r="AEG207" s="78"/>
      <c r="AEH207" s="78"/>
      <c r="AEI207" s="78"/>
      <c r="AEJ207" s="78"/>
      <c r="AEK207" s="78"/>
      <c r="AEL207" s="78"/>
      <c r="AEM207" s="78"/>
      <c r="AEN207" s="78"/>
      <c r="AEO207" s="78"/>
      <c r="AEP207" s="78"/>
      <c r="AEQ207" s="78"/>
      <c r="AER207" s="78"/>
      <c r="AES207" s="78"/>
      <c r="AET207" s="78"/>
      <c r="AEU207" s="78"/>
      <c r="AEV207" s="78"/>
      <c r="AEW207" s="78"/>
      <c r="AEX207" s="78"/>
      <c r="AEY207" s="78"/>
      <c r="AEZ207" s="78"/>
      <c r="AFA207" s="78"/>
      <c r="AFB207" s="78"/>
      <c r="AFC207" s="78"/>
      <c r="AFD207" s="78"/>
      <c r="AFE207" s="78"/>
      <c r="AFF207" s="78"/>
      <c r="AFG207" s="78"/>
      <c r="AFH207" s="78"/>
      <c r="AFI207" s="78"/>
      <c r="AFJ207" s="78"/>
      <c r="AFK207" s="78"/>
      <c r="AFL207" s="78"/>
      <c r="AFM207" s="78"/>
      <c r="AFN207" s="78"/>
      <c r="AFO207" s="78"/>
      <c r="AFP207" s="78"/>
      <c r="AFQ207" s="78"/>
      <c r="AFR207" s="78"/>
      <c r="AFS207" s="78"/>
      <c r="AFT207" s="78"/>
      <c r="AFU207" s="78"/>
      <c r="AFV207" s="78"/>
      <c r="AFW207" s="78"/>
      <c r="AFX207" s="78"/>
      <c r="AFY207" s="78"/>
      <c r="AFZ207" s="78"/>
      <c r="AGA207" s="78"/>
      <c r="AGB207" s="78"/>
      <c r="AGC207" s="78"/>
      <c r="AGD207" s="78"/>
      <c r="AGE207" s="78"/>
      <c r="AGF207" s="78"/>
      <c r="AGG207" s="78"/>
      <c r="AGH207" s="78"/>
      <c r="AGI207" s="78"/>
      <c r="AGJ207" s="78"/>
      <c r="AGK207" s="78"/>
      <c r="AGL207" s="78"/>
      <c r="AGM207" s="78"/>
      <c r="AGN207" s="78"/>
      <c r="AGO207" s="78"/>
      <c r="AGP207" s="78"/>
      <c r="AGQ207" s="78"/>
      <c r="AGR207" s="78"/>
      <c r="AGS207" s="78"/>
      <c r="AGT207" s="78"/>
      <c r="AGU207" s="78"/>
      <c r="AGV207" s="78"/>
      <c r="AGW207" s="78"/>
      <c r="AGX207" s="78"/>
      <c r="AGY207" s="78"/>
      <c r="AGZ207" s="78"/>
      <c r="AHA207" s="78"/>
      <c r="AHB207" s="78"/>
      <c r="AHC207" s="78"/>
      <c r="AHD207" s="78"/>
      <c r="AHE207" s="78"/>
      <c r="AHF207" s="78"/>
      <c r="AHG207" s="78"/>
      <c r="AHH207" s="78"/>
      <c r="AHI207" s="78"/>
      <c r="AHJ207" s="78"/>
      <c r="AHK207" s="78"/>
      <c r="AHL207" s="78"/>
      <c r="AHM207" s="78"/>
      <c r="AHN207" s="78"/>
      <c r="AHO207" s="78"/>
      <c r="AHP207" s="78"/>
      <c r="AHQ207" s="78"/>
      <c r="AHR207" s="78"/>
      <c r="AHS207" s="78"/>
      <c r="AHT207" s="78"/>
      <c r="AHU207" s="78"/>
      <c r="AHV207" s="78"/>
      <c r="AHW207" s="78"/>
      <c r="AHX207" s="78"/>
      <c r="AHY207" s="78"/>
      <c r="AHZ207" s="78"/>
      <c r="AIA207" s="78"/>
      <c r="AIB207" s="78"/>
      <c r="AIC207" s="78"/>
      <c r="AID207" s="78"/>
      <c r="AIE207" s="78"/>
      <c r="AIF207" s="78"/>
      <c r="AIG207" s="78"/>
      <c r="AIH207" s="78"/>
      <c r="AII207" s="78"/>
      <c r="AIJ207" s="78"/>
      <c r="AIK207" s="78"/>
      <c r="AIL207" s="78"/>
      <c r="AIM207" s="78"/>
      <c r="AIN207" s="78"/>
      <c r="AIO207" s="78"/>
      <c r="AIP207" s="78"/>
      <c r="AIQ207" s="78"/>
      <c r="AIR207" s="78"/>
      <c r="AIS207" s="78"/>
      <c r="AIT207" s="78"/>
      <c r="AIU207" s="78"/>
      <c r="AIV207" s="78"/>
      <c r="AIW207" s="78"/>
      <c r="AIX207" s="78"/>
      <c r="AIY207" s="78"/>
      <c r="AIZ207" s="78"/>
      <c r="AJA207" s="78"/>
      <c r="AJB207" s="78"/>
      <c r="AJC207" s="78"/>
      <c r="AJD207" s="78"/>
      <c r="AJE207" s="78"/>
      <c r="AJF207" s="78"/>
      <c r="AJG207" s="78"/>
      <c r="AJH207" s="78"/>
      <c r="AJI207" s="78"/>
      <c r="AJJ207" s="78"/>
      <c r="AJK207" s="78"/>
      <c r="AJL207" s="78"/>
      <c r="AJM207" s="78"/>
      <c r="AJN207" s="78"/>
      <c r="AJO207" s="78"/>
      <c r="AJP207" s="78"/>
      <c r="AJQ207" s="78"/>
      <c r="AJR207" s="78"/>
      <c r="AJS207" s="78"/>
      <c r="AJT207" s="78"/>
      <c r="AJU207" s="78"/>
      <c r="AJV207" s="78"/>
      <c r="AJW207" s="78"/>
      <c r="AJX207" s="78"/>
      <c r="AJY207" s="78"/>
      <c r="AJZ207" s="78"/>
      <c r="AKA207" s="78"/>
      <c r="AKB207" s="78"/>
      <c r="AKC207" s="78"/>
      <c r="AKD207" s="78"/>
      <c r="AKE207" s="78"/>
      <c r="AKF207" s="78"/>
      <c r="AKG207" s="78"/>
      <c r="AKH207" s="78"/>
      <c r="AKI207" s="78"/>
      <c r="AKJ207" s="78"/>
      <c r="AKK207" s="78"/>
      <c r="AKL207" s="78"/>
      <c r="AKM207" s="78"/>
      <c r="AKN207" s="78"/>
      <c r="AKO207" s="78"/>
      <c r="AKP207" s="78"/>
      <c r="AKQ207" s="78"/>
      <c r="AKR207" s="78"/>
      <c r="AKS207" s="78"/>
      <c r="AKT207" s="78"/>
      <c r="AKU207" s="78"/>
      <c r="AKV207" s="78"/>
      <c r="AKW207" s="78"/>
      <c r="AKX207" s="78"/>
      <c r="AKY207" s="78"/>
      <c r="AKZ207" s="78"/>
      <c r="ALA207" s="78"/>
      <c r="ALB207" s="78"/>
      <c r="ALC207" s="78"/>
      <c r="ALD207" s="78"/>
      <c r="ALE207" s="78"/>
      <c r="ALF207" s="78"/>
      <c r="ALG207" s="78"/>
      <c r="ALH207" s="78"/>
      <c r="ALI207" s="78"/>
      <c r="ALJ207" s="78"/>
      <c r="ALK207" s="78"/>
      <c r="ALL207" s="78"/>
      <c r="ALM207" s="78"/>
      <c r="ALN207" s="78"/>
      <c r="ALO207" s="78"/>
      <c r="ALP207" s="78"/>
      <c r="ALQ207" s="78"/>
      <c r="ALR207" s="78"/>
      <c r="ALS207" s="78"/>
      <c r="ALT207" s="78"/>
      <c r="ALU207" s="78"/>
      <c r="ALV207" s="78"/>
      <c r="ALW207" s="78"/>
      <c r="ALX207" s="78"/>
      <c r="ALY207" s="78"/>
      <c r="ALZ207" s="78"/>
      <c r="AMA207" s="78"/>
      <c r="AMB207" s="78"/>
      <c r="AMC207" s="78"/>
      <c r="AMD207" s="78"/>
      <c r="AME207" s="78"/>
      <c r="AMF207" s="78"/>
      <c r="AMG207" s="78"/>
      <c r="AMH207" s="78"/>
      <c r="AMI207" s="78"/>
      <c r="AMJ207" s="78"/>
      <c r="AMK207" s="78"/>
      <c r="AML207" s="78"/>
      <c r="AMM207" s="78"/>
      <c r="AMN207" s="78"/>
      <c r="AMO207" s="78"/>
      <c r="AMP207" s="78"/>
      <c r="AMQ207" s="78"/>
      <c r="AMR207" s="78"/>
      <c r="AMS207" s="78"/>
      <c r="AMT207" s="78"/>
      <c r="AMU207" s="78"/>
      <c r="AMV207" s="78"/>
      <c r="AMW207" s="78"/>
      <c r="AMX207" s="78"/>
      <c r="AMY207" s="78"/>
      <c r="AMZ207" s="78"/>
      <c r="ANA207" s="78"/>
      <c r="ANB207" s="78"/>
      <c r="ANC207" s="78"/>
      <c r="AND207" s="78"/>
      <c r="ANE207" s="78"/>
      <c r="ANF207" s="78"/>
      <c r="ANG207" s="78"/>
      <c r="ANH207" s="78"/>
      <c r="ANI207" s="78"/>
      <c r="ANJ207" s="78"/>
      <c r="ANK207" s="78"/>
      <c r="ANL207" s="78"/>
      <c r="ANM207" s="78"/>
      <c r="ANN207" s="78"/>
      <c r="ANO207" s="78"/>
      <c r="ANP207" s="78"/>
      <c r="ANQ207" s="78"/>
      <c r="ANR207" s="78"/>
      <c r="ANS207" s="78"/>
      <c r="ANT207" s="78"/>
      <c r="ANU207" s="78"/>
      <c r="ANV207" s="78"/>
      <c r="ANW207" s="78"/>
      <c r="ANX207" s="78"/>
      <c r="ANY207" s="78"/>
      <c r="ANZ207" s="78"/>
      <c r="AOA207" s="78"/>
      <c r="AOB207" s="78"/>
      <c r="AOC207" s="78"/>
      <c r="AOD207" s="78"/>
      <c r="AOE207" s="78"/>
      <c r="AOF207" s="78"/>
      <c r="AOG207" s="78"/>
      <c r="AOH207" s="78"/>
      <c r="AOI207" s="78"/>
      <c r="AOJ207" s="78"/>
      <c r="AOK207" s="78"/>
      <c r="AOL207" s="78"/>
      <c r="AOM207" s="78"/>
      <c r="AON207" s="78"/>
      <c r="AOO207" s="78"/>
      <c r="AOP207" s="78"/>
      <c r="AOQ207" s="78"/>
      <c r="AOR207" s="78"/>
      <c r="AOS207" s="78"/>
      <c r="AOT207" s="78"/>
      <c r="AOU207" s="78"/>
      <c r="AOV207" s="78"/>
      <c r="AOW207" s="78"/>
      <c r="AOX207" s="78"/>
      <c r="AOY207" s="78"/>
      <c r="AOZ207" s="78"/>
      <c r="APA207" s="78"/>
      <c r="APB207" s="78"/>
      <c r="APC207" s="78"/>
      <c r="APD207" s="78"/>
      <c r="APE207" s="78"/>
      <c r="APF207" s="78"/>
      <c r="APG207" s="78"/>
      <c r="APH207" s="78"/>
      <c r="API207" s="78"/>
      <c r="APJ207" s="78"/>
      <c r="APK207" s="78"/>
      <c r="APL207" s="78"/>
      <c r="APM207" s="78"/>
      <c r="APN207" s="78"/>
      <c r="APO207" s="78"/>
      <c r="APP207" s="78"/>
      <c r="APQ207" s="78"/>
      <c r="APR207" s="78"/>
      <c r="APS207" s="78"/>
      <c r="APT207" s="78"/>
      <c r="APU207" s="78"/>
      <c r="APV207" s="78"/>
      <c r="APW207" s="78"/>
      <c r="APX207" s="78"/>
      <c r="APY207" s="78"/>
      <c r="APZ207" s="78"/>
      <c r="AQA207" s="78"/>
      <c r="AQB207" s="78"/>
      <c r="AQC207" s="78"/>
      <c r="AQD207" s="78"/>
      <c r="AQE207" s="78"/>
      <c r="AQF207" s="78"/>
      <c r="AQG207" s="78"/>
      <c r="AQH207" s="78"/>
      <c r="AQI207" s="78"/>
      <c r="AQJ207" s="78"/>
      <c r="AQK207" s="78"/>
      <c r="AQL207" s="78"/>
      <c r="AQM207" s="78"/>
      <c r="AQN207" s="78"/>
      <c r="AQO207" s="78"/>
      <c r="AQP207" s="78"/>
      <c r="AQQ207" s="78"/>
      <c r="AQR207" s="78"/>
      <c r="AQS207" s="78"/>
      <c r="AQT207" s="78"/>
      <c r="AQU207" s="78"/>
      <c r="AQV207" s="78"/>
      <c r="AQW207" s="78"/>
      <c r="AQX207" s="78"/>
      <c r="AQY207" s="78"/>
      <c r="AQZ207" s="78"/>
      <c r="ARA207" s="78"/>
      <c r="ARB207" s="78"/>
      <c r="ARC207" s="78"/>
      <c r="ARD207" s="78"/>
      <c r="ARE207" s="78"/>
      <c r="ARF207" s="78"/>
      <c r="ARG207" s="78"/>
      <c r="ARH207" s="78"/>
      <c r="ARI207" s="78"/>
      <c r="ARJ207" s="78"/>
      <c r="ARK207" s="78"/>
      <c r="ARL207" s="78"/>
      <c r="ARM207" s="78"/>
      <c r="ARN207" s="78"/>
      <c r="ARO207" s="78"/>
      <c r="ARP207" s="78"/>
      <c r="ARQ207" s="78"/>
      <c r="ARR207" s="78"/>
      <c r="ARS207" s="78"/>
      <c r="ART207" s="78"/>
      <c r="ARU207" s="78"/>
      <c r="ARV207" s="78"/>
      <c r="ARW207" s="78"/>
      <c r="ARX207" s="78"/>
      <c r="ARY207" s="78"/>
      <c r="ARZ207" s="78"/>
      <c r="ASA207" s="78"/>
      <c r="ASB207" s="78"/>
      <c r="ASC207" s="78"/>
      <c r="ASD207" s="78"/>
      <c r="ASE207" s="78"/>
      <c r="ASF207" s="78"/>
      <c r="ASG207" s="78"/>
      <c r="ASH207" s="78"/>
      <c r="ASI207" s="78"/>
      <c r="ASJ207" s="78"/>
      <c r="ASK207" s="78"/>
      <c r="ASL207" s="78"/>
      <c r="ASM207" s="78"/>
      <c r="ASN207" s="78"/>
      <c r="ASO207" s="78"/>
      <c r="ASP207" s="78"/>
      <c r="ASQ207" s="78"/>
      <c r="ASR207" s="78"/>
      <c r="ASS207" s="78"/>
      <c r="AST207" s="78"/>
      <c r="ASU207" s="78"/>
      <c r="ASV207" s="78"/>
      <c r="ASW207" s="78"/>
      <c r="ASX207" s="78"/>
      <c r="ASY207" s="78"/>
      <c r="ASZ207" s="78"/>
      <c r="ATA207" s="78"/>
      <c r="ATB207" s="78"/>
      <c r="ATC207" s="78"/>
      <c r="ATD207" s="78"/>
      <c r="ATE207" s="78"/>
      <c r="ATF207" s="78"/>
      <c r="ATG207" s="78"/>
      <c r="ATH207" s="78"/>
      <c r="ATI207" s="78"/>
      <c r="ATJ207" s="78"/>
      <c r="ATK207" s="78"/>
      <c r="ATL207" s="78"/>
      <c r="ATM207" s="78"/>
      <c r="ATN207" s="78"/>
      <c r="ATO207" s="78"/>
      <c r="ATP207" s="78"/>
      <c r="ATQ207" s="78"/>
      <c r="ATR207" s="78"/>
      <c r="ATS207" s="78"/>
      <c r="ATT207" s="78"/>
      <c r="ATU207" s="78"/>
      <c r="ATV207" s="78"/>
      <c r="ATW207" s="78"/>
      <c r="ATX207" s="78"/>
      <c r="ATY207" s="78"/>
      <c r="ATZ207" s="78"/>
      <c r="AUA207" s="78"/>
      <c r="AUB207" s="78"/>
      <c r="AUC207" s="78"/>
      <c r="AUD207" s="78"/>
      <c r="AUE207" s="78"/>
      <c r="AUF207" s="78"/>
      <c r="AUG207" s="78"/>
      <c r="AUH207" s="78"/>
      <c r="AUI207" s="78"/>
      <c r="AUJ207" s="78"/>
      <c r="AUK207" s="78"/>
      <c r="AUL207" s="78"/>
      <c r="AUM207" s="78"/>
      <c r="AUN207" s="78"/>
      <c r="AUO207" s="78"/>
      <c r="AUP207" s="78"/>
      <c r="AUQ207" s="78"/>
      <c r="AUR207" s="78"/>
      <c r="AUS207" s="78"/>
      <c r="AUT207" s="78"/>
      <c r="AUU207" s="78"/>
      <c r="AUV207" s="78"/>
      <c r="AUW207" s="78"/>
      <c r="AUX207" s="78"/>
      <c r="AUY207" s="78"/>
      <c r="AUZ207" s="78"/>
      <c r="AVA207" s="78"/>
      <c r="AVB207" s="78"/>
      <c r="AVC207" s="78"/>
      <c r="AVD207" s="78"/>
      <c r="AVE207" s="78"/>
      <c r="AVF207" s="78"/>
      <c r="AVG207" s="78"/>
      <c r="AVH207" s="78"/>
      <c r="AVI207" s="78"/>
      <c r="AVJ207" s="78"/>
      <c r="AVK207" s="78"/>
      <c r="AVL207" s="78"/>
      <c r="AVM207" s="78"/>
      <c r="AVN207" s="78"/>
      <c r="AVO207" s="78"/>
      <c r="AVP207" s="78"/>
      <c r="AVQ207" s="78"/>
      <c r="AVR207" s="78"/>
      <c r="AVS207" s="78"/>
      <c r="AVT207" s="78"/>
      <c r="AVU207" s="78"/>
      <c r="AVV207" s="78"/>
      <c r="AVW207" s="78"/>
      <c r="AVX207" s="78"/>
      <c r="AVY207" s="78"/>
      <c r="AVZ207" s="78"/>
      <c r="AWA207" s="78"/>
      <c r="AWB207" s="78"/>
      <c r="AWC207" s="78"/>
      <c r="AWD207" s="78"/>
      <c r="AWE207" s="78"/>
      <c r="AWF207" s="78"/>
      <c r="AWG207" s="78"/>
      <c r="AWH207" s="78"/>
      <c r="AWI207" s="78"/>
      <c r="AWJ207" s="78"/>
      <c r="AWK207" s="78"/>
      <c r="AWL207" s="78"/>
      <c r="AWM207" s="78"/>
      <c r="AWN207" s="78"/>
      <c r="AWO207" s="78"/>
      <c r="AWP207" s="78"/>
      <c r="AWQ207" s="78"/>
      <c r="AWR207" s="78"/>
      <c r="AWS207" s="78"/>
      <c r="AWT207" s="78"/>
      <c r="AWU207" s="78"/>
      <c r="AWV207" s="78"/>
      <c r="AWW207" s="78"/>
      <c r="AWX207" s="78"/>
      <c r="AWY207" s="78"/>
      <c r="AWZ207" s="78"/>
      <c r="AXA207" s="78"/>
      <c r="AXB207" s="78"/>
      <c r="AXC207" s="78"/>
      <c r="AXD207" s="78"/>
      <c r="AXE207" s="78"/>
      <c r="AXF207" s="78"/>
      <c r="AXG207" s="78"/>
      <c r="AXH207" s="78"/>
      <c r="AXI207" s="78"/>
      <c r="AXJ207" s="78"/>
      <c r="AXK207" s="78"/>
      <c r="AXL207" s="78"/>
      <c r="AXM207" s="78"/>
      <c r="AXN207" s="78"/>
      <c r="AXO207" s="78"/>
      <c r="AXP207" s="78"/>
      <c r="AXQ207" s="78"/>
      <c r="AXR207" s="78"/>
      <c r="AXS207" s="78"/>
      <c r="AXT207" s="78"/>
      <c r="AXU207" s="78"/>
      <c r="AXV207" s="78"/>
      <c r="AXW207" s="78"/>
      <c r="AXX207" s="78"/>
      <c r="AXY207" s="78"/>
      <c r="AXZ207" s="78"/>
      <c r="AYA207" s="78"/>
      <c r="AYB207" s="78"/>
      <c r="AYC207" s="78"/>
      <c r="AYD207" s="78"/>
      <c r="AYE207" s="78"/>
      <c r="AYF207" s="78"/>
      <c r="AYG207" s="78"/>
      <c r="AYH207" s="78"/>
      <c r="AYI207" s="78"/>
      <c r="AYJ207" s="78"/>
      <c r="AYK207" s="78"/>
      <c r="AYL207" s="78"/>
      <c r="AYM207" s="78"/>
      <c r="AYN207" s="78"/>
      <c r="AYO207" s="78"/>
      <c r="AYP207" s="78"/>
      <c r="AYQ207" s="78"/>
      <c r="AYR207" s="78"/>
      <c r="AYS207" s="78"/>
      <c r="AYT207" s="78"/>
      <c r="AYU207" s="78"/>
      <c r="AYV207" s="78"/>
      <c r="AYW207" s="78"/>
      <c r="AYX207" s="78"/>
      <c r="AYY207" s="78"/>
      <c r="AYZ207" s="78"/>
      <c r="AZA207" s="78"/>
      <c r="AZB207" s="78"/>
      <c r="AZC207" s="78"/>
      <c r="AZD207" s="78"/>
      <c r="AZE207" s="78"/>
      <c r="AZF207" s="78"/>
      <c r="AZG207" s="78"/>
      <c r="AZH207" s="78"/>
      <c r="AZI207" s="78"/>
      <c r="AZJ207" s="78"/>
      <c r="AZK207" s="78"/>
      <c r="AZL207" s="78"/>
      <c r="AZM207" s="78"/>
      <c r="AZN207" s="78"/>
      <c r="AZO207" s="78"/>
      <c r="AZP207" s="78"/>
      <c r="AZQ207" s="78"/>
      <c r="AZR207" s="78"/>
      <c r="AZS207" s="78"/>
      <c r="AZT207" s="78"/>
      <c r="AZU207" s="78"/>
      <c r="AZV207" s="78"/>
      <c r="AZW207" s="78"/>
      <c r="AZX207" s="78"/>
      <c r="AZY207" s="78"/>
      <c r="AZZ207" s="78"/>
      <c r="BAA207" s="78"/>
      <c r="BAB207" s="78"/>
      <c r="BAC207" s="78"/>
      <c r="BAD207" s="78"/>
      <c r="BAE207" s="78"/>
      <c r="BAF207" s="78"/>
      <c r="BAG207" s="78"/>
      <c r="BAH207" s="78"/>
      <c r="BAI207" s="78"/>
      <c r="BAJ207" s="78"/>
      <c r="BAK207" s="78"/>
      <c r="BAL207" s="78"/>
      <c r="BAM207" s="78"/>
      <c r="BAN207" s="78"/>
      <c r="BAO207" s="78"/>
      <c r="BAP207" s="78"/>
      <c r="BAQ207" s="78"/>
      <c r="BAR207" s="78"/>
      <c r="BAS207" s="78"/>
      <c r="BAT207" s="78"/>
      <c r="BAU207" s="78"/>
      <c r="BAV207" s="78"/>
      <c r="BAW207" s="78"/>
      <c r="BAX207" s="78"/>
      <c r="BAY207" s="78"/>
      <c r="BAZ207" s="78"/>
      <c r="BBA207" s="78"/>
      <c r="BBB207" s="78"/>
      <c r="BBC207" s="78"/>
      <c r="BBD207" s="78"/>
      <c r="BBE207" s="78"/>
      <c r="BBF207" s="78"/>
      <c r="BBG207" s="78"/>
      <c r="BBH207" s="78"/>
      <c r="BBI207" s="78"/>
      <c r="BBJ207" s="78"/>
      <c r="BBK207" s="78"/>
      <c r="BBL207" s="78"/>
      <c r="BBM207" s="78"/>
      <c r="BBN207" s="78"/>
      <c r="BBO207" s="78"/>
      <c r="BBP207" s="78"/>
      <c r="BBQ207" s="78"/>
      <c r="BBR207" s="78"/>
      <c r="BBS207" s="78"/>
      <c r="BBT207" s="78"/>
      <c r="BBU207" s="78"/>
      <c r="BBV207" s="78"/>
      <c r="BBW207" s="78"/>
      <c r="BBX207" s="78"/>
      <c r="BBY207" s="78"/>
      <c r="BBZ207" s="78"/>
      <c r="BCA207" s="78"/>
      <c r="BCB207" s="78"/>
      <c r="BCC207" s="78"/>
      <c r="BCD207" s="78"/>
      <c r="BCE207" s="78"/>
      <c r="BCF207" s="78"/>
      <c r="BCG207" s="78"/>
      <c r="BCH207" s="78"/>
      <c r="BCI207" s="78"/>
      <c r="BCJ207" s="78"/>
      <c r="BCK207" s="78"/>
      <c r="BCL207" s="78"/>
      <c r="BCM207" s="78"/>
      <c r="BCN207" s="78"/>
      <c r="BCO207" s="78"/>
      <c r="BCP207" s="78"/>
      <c r="BCQ207" s="78"/>
      <c r="BCR207" s="78"/>
      <c r="BCS207" s="78"/>
      <c r="BCT207" s="78"/>
      <c r="BCU207" s="78"/>
      <c r="BCV207" s="78"/>
      <c r="BCW207" s="78"/>
      <c r="BCX207" s="78"/>
      <c r="BCY207" s="78"/>
      <c r="BCZ207" s="78"/>
      <c r="BDA207" s="78"/>
      <c r="BDB207" s="78"/>
      <c r="BDC207" s="78"/>
      <c r="BDD207" s="78"/>
      <c r="BDE207" s="78"/>
      <c r="BDF207" s="78"/>
      <c r="BDG207" s="78"/>
      <c r="BDH207" s="78"/>
      <c r="BDI207" s="78"/>
      <c r="BDJ207" s="78"/>
      <c r="BDK207" s="78"/>
      <c r="BDL207" s="78"/>
      <c r="BDM207" s="78"/>
      <c r="BDN207" s="78"/>
      <c r="BDO207" s="78"/>
      <c r="BDP207" s="78"/>
      <c r="BDQ207" s="78"/>
      <c r="BDR207" s="78"/>
      <c r="BDS207" s="78"/>
      <c r="BDT207" s="78"/>
      <c r="BDU207" s="78"/>
      <c r="BDV207" s="78"/>
      <c r="BDW207" s="78"/>
      <c r="BDX207" s="78"/>
      <c r="BDY207" s="78"/>
      <c r="BDZ207" s="78"/>
      <c r="BEA207" s="78"/>
      <c r="BEB207" s="78"/>
      <c r="BEC207" s="78"/>
      <c r="BED207" s="78"/>
      <c r="BEE207" s="78"/>
      <c r="BEF207" s="78"/>
      <c r="BEG207" s="78"/>
      <c r="BEH207" s="78"/>
      <c r="BEI207" s="78"/>
      <c r="BEJ207" s="78"/>
      <c r="BEK207" s="78"/>
      <c r="BEL207" s="78"/>
      <c r="BEM207" s="78"/>
      <c r="BEN207" s="78"/>
      <c r="BEO207" s="78"/>
      <c r="BEP207" s="78"/>
      <c r="BEQ207" s="78"/>
      <c r="BER207" s="78"/>
      <c r="BES207" s="78"/>
      <c r="BET207" s="78"/>
      <c r="BEU207" s="78"/>
      <c r="BEV207" s="78"/>
      <c r="BEW207" s="78"/>
      <c r="BEX207" s="78"/>
      <c r="BEY207" s="78"/>
      <c r="BEZ207" s="78"/>
      <c r="BFA207" s="78"/>
      <c r="BFB207" s="78"/>
      <c r="BFC207" s="78"/>
      <c r="BFD207" s="78"/>
      <c r="BFE207" s="78"/>
      <c r="BFF207" s="78"/>
      <c r="BFG207" s="78"/>
      <c r="BFH207" s="78"/>
      <c r="BFI207" s="78"/>
      <c r="BFJ207" s="78"/>
      <c r="BFK207" s="78"/>
      <c r="BFL207" s="78"/>
      <c r="BFM207" s="78"/>
      <c r="BFN207" s="78"/>
      <c r="BFO207" s="78"/>
      <c r="BFP207" s="78"/>
      <c r="BFQ207" s="78"/>
      <c r="BFR207" s="78"/>
      <c r="BFS207" s="78"/>
      <c r="BFT207" s="78"/>
      <c r="BFU207" s="78"/>
      <c r="BFV207" s="78"/>
      <c r="BFW207" s="78"/>
      <c r="BFX207" s="78"/>
      <c r="BFY207" s="78"/>
      <c r="BFZ207" s="78"/>
      <c r="BGA207" s="78"/>
      <c r="BGB207" s="78"/>
      <c r="BGC207" s="78"/>
      <c r="BGD207" s="78"/>
      <c r="BGE207" s="78"/>
      <c r="BGF207" s="78"/>
      <c r="BGG207" s="78"/>
      <c r="BGH207" s="78"/>
      <c r="BGI207" s="78"/>
      <c r="BGJ207" s="78"/>
      <c r="BGK207" s="78"/>
      <c r="BGL207" s="78"/>
      <c r="BGM207" s="78"/>
      <c r="BGN207" s="78"/>
      <c r="BGO207" s="78"/>
      <c r="BGP207" s="78"/>
      <c r="BGQ207" s="78"/>
      <c r="BGR207" s="78"/>
      <c r="BGS207" s="78"/>
      <c r="BGT207" s="78"/>
      <c r="BGU207" s="78"/>
      <c r="BGV207" s="78"/>
      <c r="BGW207" s="78"/>
      <c r="BGX207" s="78"/>
      <c r="BGY207" s="78"/>
      <c r="BGZ207" s="78"/>
      <c r="BHA207" s="78"/>
      <c r="BHB207" s="78"/>
      <c r="BHC207" s="78"/>
      <c r="BHD207" s="78"/>
      <c r="BHE207" s="78"/>
      <c r="BHF207" s="78"/>
      <c r="BHG207" s="78"/>
      <c r="BHH207" s="78"/>
      <c r="BHI207" s="78"/>
      <c r="BHJ207" s="78"/>
      <c r="BHK207" s="78"/>
      <c r="BHL207" s="78"/>
      <c r="BHM207" s="78"/>
      <c r="BHN207" s="78"/>
      <c r="BHO207" s="78"/>
      <c r="BHP207" s="78"/>
      <c r="BHQ207" s="78"/>
      <c r="BHR207" s="78"/>
      <c r="BHS207" s="78"/>
      <c r="BHT207" s="78"/>
      <c r="BHU207" s="78"/>
      <c r="BHV207" s="78"/>
      <c r="BHW207" s="78"/>
      <c r="BHX207" s="78"/>
      <c r="BHY207" s="78"/>
      <c r="BHZ207" s="78"/>
      <c r="BIA207" s="78"/>
      <c r="BIB207" s="78"/>
      <c r="BIC207" s="78"/>
      <c r="BID207" s="78"/>
      <c r="BIE207" s="78"/>
      <c r="BIF207" s="78"/>
      <c r="BIG207" s="78"/>
      <c r="BIH207" s="78"/>
      <c r="BII207" s="78"/>
      <c r="BIJ207" s="78"/>
      <c r="BIK207" s="78"/>
      <c r="BIL207" s="78"/>
      <c r="BIM207" s="78"/>
      <c r="BIN207" s="78"/>
      <c r="BIO207" s="78"/>
      <c r="BIP207" s="78"/>
      <c r="BIQ207" s="78"/>
      <c r="BIR207" s="78"/>
      <c r="BIS207" s="78"/>
      <c r="BIT207" s="78"/>
      <c r="BIU207" s="78"/>
      <c r="BIV207" s="78"/>
      <c r="BIW207" s="78"/>
      <c r="BIX207" s="78"/>
      <c r="BIY207" s="78"/>
      <c r="BIZ207" s="78"/>
      <c r="BJA207" s="78"/>
      <c r="BJB207" s="78"/>
      <c r="BJC207" s="78"/>
      <c r="BJD207" s="78"/>
      <c r="BJE207" s="78"/>
      <c r="BJF207" s="78"/>
      <c r="BJG207" s="78"/>
      <c r="BJH207" s="78"/>
      <c r="BJI207" s="78"/>
      <c r="BJJ207" s="78"/>
      <c r="BJK207" s="78"/>
      <c r="BJL207" s="78"/>
      <c r="BJM207" s="78"/>
      <c r="BJN207" s="78"/>
      <c r="BJO207" s="78"/>
      <c r="BJP207" s="78"/>
      <c r="BJQ207" s="78"/>
      <c r="BJR207" s="78"/>
      <c r="BJS207" s="78"/>
      <c r="BJT207" s="78"/>
      <c r="BJU207" s="78"/>
      <c r="BJV207" s="78"/>
      <c r="BJW207" s="78"/>
      <c r="BJX207" s="78"/>
      <c r="BJY207" s="78"/>
      <c r="BJZ207" s="78"/>
      <c r="BKA207" s="78"/>
      <c r="BKB207" s="78"/>
      <c r="BKC207" s="78"/>
      <c r="BKD207" s="78"/>
      <c r="BKE207" s="78"/>
      <c r="BKF207" s="78"/>
      <c r="BKG207" s="78"/>
      <c r="BKH207" s="78"/>
      <c r="BKI207" s="78"/>
      <c r="BKJ207" s="78"/>
      <c r="BKK207" s="78"/>
      <c r="BKL207" s="78"/>
      <c r="BKM207" s="78"/>
      <c r="BKN207" s="78"/>
      <c r="BKO207" s="78"/>
      <c r="BKP207" s="78"/>
      <c r="BKQ207" s="78"/>
      <c r="BKR207" s="78"/>
      <c r="BKS207" s="78"/>
      <c r="BKT207" s="78"/>
      <c r="BKU207" s="78"/>
      <c r="BKV207" s="78"/>
      <c r="BKW207" s="78"/>
      <c r="BKX207" s="78"/>
      <c r="BKY207" s="78"/>
      <c r="BKZ207" s="78"/>
      <c r="BLA207" s="78"/>
      <c r="BLB207" s="78"/>
      <c r="BLC207" s="78"/>
      <c r="BLD207" s="78"/>
      <c r="BLE207" s="78"/>
      <c r="BLF207" s="78"/>
      <c r="BLG207" s="78"/>
      <c r="BLH207" s="78"/>
      <c r="BLI207" s="78"/>
      <c r="BLJ207" s="78"/>
      <c r="BLK207" s="78"/>
      <c r="BLL207" s="78"/>
      <c r="BLM207" s="78"/>
      <c r="BLN207" s="78"/>
      <c r="BLO207" s="78"/>
      <c r="BLP207" s="78"/>
      <c r="BLQ207" s="78"/>
      <c r="BLR207" s="78"/>
      <c r="BLS207" s="78"/>
      <c r="BLT207" s="78"/>
      <c r="BLU207" s="78"/>
      <c r="BLV207" s="78"/>
      <c r="BLW207" s="78"/>
      <c r="BLX207" s="78"/>
      <c r="BLY207" s="78"/>
      <c r="BLZ207" s="78"/>
      <c r="BMA207" s="78"/>
      <c r="BMB207" s="78"/>
      <c r="BMC207" s="78"/>
      <c r="BMD207" s="78"/>
      <c r="BME207" s="78"/>
      <c r="BMF207" s="78"/>
      <c r="BMG207" s="78"/>
      <c r="BMH207" s="78"/>
      <c r="BMI207" s="78"/>
      <c r="BMJ207" s="78"/>
      <c r="BMK207" s="78"/>
      <c r="BML207" s="78"/>
      <c r="BMM207" s="78"/>
      <c r="BMN207" s="78"/>
      <c r="BMO207" s="78"/>
      <c r="BMP207" s="78"/>
      <c r="BMQ207" s="78"/>
      <c r="BMR207" s="78"/>
      <c r="BMS207" s="78"/>
      <c r="BMT207" s="78"/>
      <c r="BMU207" s="78"/>
      <c r="BMV207" s="78"/>
      <c r="BMW207" s="78"/>
      <c r="BMX207" s="78"/>
      <c r="BMY207" s="78"/>
      <c r="BMZ207" s="78"/>
      <c r="BNA207" s="78"/>
      <c r="BNB207" s="78"/>
      <c r="BNC207" s="78"/>
      <c r="BND207" s="78"/>
      <c r="BNE207" s="78"/>
      <c r="BNF207" s="78"/>
      <c r="BNG207" s="78"/>
      <c r="BNH207" s="78"/>
      <c r="BNI207" s="78"/>
      <c r="BNJ207" s="78"/>
      <c r="BNK207" s="78"/>
      <c r="BNL207" s="78"/>
      <c r="BNM207" s="78"/>
      <c r="BNN207" s="78"/>
      <c r="BNO207" s="78"/>
      <c r="BNP207" s="78"/>
      <c r="BNQ207" s="78"/>
      <c r="BNR207" s="78"/>
      <c r="BNS207" s="78"/>
      <c r="BNT207" s="78"/>
      <c r="BNU207" s="78"/>
      <c r="BNV207" s="78"/>
      <c r="BNW207" s="78"/>
      <c r="BNX207" s="78"/>
      <c r="BNY207" s="78"/>
      <c r="BNZ207" s="78"/>
      <c r="BOA207" s="78"/>
      <c r="BOB207" s="78"/>
      <c r="BOC207" s="78"/>
      <c r="BOD207" s="78"/>
      <c r="BOE207" s="78"/>
      <c r="BOF207" s="78"/>
      <c r="BOG207" s="78"/>
      <c r="BOH207" s="78"/>
      <c r="BOI207" s="78"/>
      <c r="BOJ207" s="78"/>
      <c r="BOK207" s="78"/>
      <c r="BOL207" s="78"/>
      <c r="BOM207" s="78"/>
      <c r="BON207" s="78"/>
      <c r="BOO207" s="78"/>
      <c r="BOP207" s="78"/>
      <c r="BOQ207" s="78"/>
      <c r="BOR207" s="78"/>
      <c r="BOS207" s="78"/>
      <c r="BOT207" s="78"/>
      <c r="BOU207" s="78"/>
      <c r="BOV207" s="78"/>
      <c r="BOW207" s="78"/>
      <c r="BOX207" s="78"/>
      <c r="BOY207" s="78"/>
      <c r="BOZ207" s="78"/>
      <c r="BPA207" s="78"/>
      <c r="BPB207" s="78"/>
      <c r="BPC207" s="78"/>
      <c r="BPD207" s="78"/>
      <c r="BPE207" s="78"/>
      <c r="BPF207" s="78"/>
      <c r="BPG207" s="78"/>
      <c r="BPH207" s="78"/>
      <c r="BPI207" s="78"/>
      <c r="BPJ207" s="78"/>
      <c r="BPK207" s="78"/>
      <c r="BPL207" s="78"/>
      <c r="BPM207" s="78"/>
      <c r="BPN207" s="78"/>
      <c r="BPO207" s="78"/>
      <c r="BPP207" s="78"/>
      <c r="BPQ207" s="78"/>
      <c r="BPR207" s="78"/>
      <c r="BPS207" s="78"/>
      <c r="BPT207" s="78"/>
      <c r="BPU207" s="78"/>
      <c r="BPV207" s="78"/>
      <c r="BPW207" s="78"/>
      <c r="BPX207" s="78"/>
      <c r="BPY207" s="78"/>
      <c r="BPZ207" s="78"/>
      <c r="BQA207" s="78"/>
      <c r="BQB207" s="78"/>
      <c r="BQC207" s="78"/>
      <c r="BQD207" s="78"/>
      <c r="BQE207" s="78"/>
      <c r="BQF207" s="78"/>
      <c r="BQG207" s="78"/>
      <c r="BQH207" s="78"/>
      <c r="BQI207" s="78"/>
      <c r="BQJ207" s="78"/>
      <c r="BQK207" s="78"/>
      <c r="BQL207" s="78"/>
      <c r="BQM207" s="78"/>
      <c r="BQN207" s="78"/>
      <c r="BQO207" s="78"/>
      <c r="BQP207" s="78"/>
      <c r="BQQ207" s="78"/>
      <c r="BQR207" s="78"/>
      <c r="BQS207" s="78"/>
      <c r="BQT207" s="78"/>
      <c r="BQU207" s="78"/>
      <c r="BQV207" s="78"/>
      <c r="BQW207" s="78"/>
      <c r="BQX207" s="78"/>
      <c r="BQY207" s="78"/>
      <c r="BQZ207" s="78"/>
      <c r="BRA207" s="78"/>
      <c r="BRB207" s="78"/>
      <c r="BRC207" s="78"/>
      <c r="BRD207" s="78"/>
      <c r="BRE207" s="78"/>
      <c r="BRF207" s="78"/>
      <c r="BRG207" s="78"/>
      <c r="BRH207" s="78"/>
      <c r="BRI207" s="78"/>
      <c r="BRJ207" s="78"/>
      <c r="BRK207" s="78"/>
      <c r="BRL207" s="78"/>
      <c r="BRM207" s="78"/>
      <c r="BRN207" s="78"/>
      <c r="BRO207" s="78"/>
      <c r="BRP207" s="78"/>
      <c r="BRQ207" s="78"/>
      <c r="BRR207" s="78"/>
      <c r="BRS207" s="78"/>
      <c r="BRT207" s="78"/>
      <c r="BRU207" s="78"/>
      <c r="BRV207" s="78"/>
      <c r="BRW207" s="78"/>
      <c r="BRX207" s="78"/>
      <c r="BRY207" s="78"/>
      <c r="BRZ207" s="78"/>
      <c r="BSA207" s="78"/>
      <c r="BSB207" s="78"/>
      <c r="BSC207" s="78"/>
      <c r="BSD207" s="78"/>
      <c r="BSE207" s="78"/>
      <c r="BSF207" s="78"/>
      <c r="BSG207" s="78"/>
      <c r="BSH207" s="78"/>
      <c r="BSI207" s="78"/>
      <c r="BSJ207" s="78"/>
      <c r="BSK207" s="78"/>
      <c r="BSL207" s="78"/>
      <c r="BSM207" s="78"/>
      <c r="BSN207" s="78"/>
      <c r="BSO207" s="78"/>
      <c r="BSP207" s="78"/>
      <c r="BSQ207" s="78"/>
      <c r="BSR207" s="78"/>
      <c r="BSS207" s="78"/>
      <c r="BST207" s="78"/>
      <c r="BSU207" s="78"/>
      <c r="BSV207" s="78"/>
      <c r="BSW207" s="78"/>
      <c r="BSX207" s="78"/>
      <c r="BSY207" s="78"/>
      <c r="BSZ207" s="78"/>
      <c r="BTA207" s="78"/>
      <c r="BTB207" s="78"/>
      <c r="BTC207" s="78"/>
      <c r="BTD207" s="78"/>
      <c r="BTE207" s="78"/>
      <c r="BTF207" s="78"/>
      <c r="BTG207" s="78"/>
      <c r="BTH207" s="78"/>
      <c r="BTI207" s="78"/>
      <c r="BTJ207" s="78"/>
      <c r="BTK207" s="78"/>
      <c r="BTL207" s="78"/>
      <c r="BTM207" s="78"/>
      <c r="BTN207" s="78"/>
      <c r="BTO207" s="78"/>
      <c r="BTP207" s="78"/>
      <c r="BTQ207" s="78"/>
      <c r="BTR207" s="78"/>
      <c r="BTS207" s="78"/>
      <c r="BTT207" s="78"/>
      <c r="BTU207" s="78"/>
      <c r="BTV207" s="78"/>
      <c r="BTW207" s="78"/>
      <c r="BTX207" s="78"/>
      <c r="BTY207" s="78"/>
      <c r="BTZ207" s="78"/>
      <c r="BUA207" s="78"/>
      <c r="BUB207" s="78"/>
      <c r="BUC207" s="78"/>
      <c r="BUD207" s="78"/>
      <c r="BUE207" s="78"/>
      <c r="BUF207" s="78"/>
      <c r="BUG207" s="78"/>
      <c r="BUH207" s="78"/>
      <c r="BUI207" s="78"/>
      <c r="BUJ207" s="78"/>
      <c r="BUK207" s="78"/>
      <c r="BUL207" s="78"/>
      <c r="BUM207" s="78"/>
      <c r="BUN207" s="78"/>
      <c r="BUO207" s="78"/>
      <c r="BUP207" s="78"/>
      <c r="BUQ207" s="78"/>
      <c r="BUR207" s="78"/>
      <c r="BUS207" s="78"/>
      <c r="BUT207" s="78"/>
      <c r="BUU207" s="78"/>
      <c r="BUV207" s="78"/>
      <c r="BUW207" s="78"/>
      <c r="BUX207" s="78"/>
      <c r="BUY207" s="78"/>
      <c r="BUZ207" s="78"/>
      <c r="BVA207" s="78"/>
      <c r="BVB207" s="78"/>
      <c r="BVC207" s="78"/>
      <c r="BVD207" s="78"/>
      <c r="BVE207" s="78"/>
      <c r="BVF207" s="78"/>
      <c r="BVG207" s="78"/>
      <c r="BVH207" s="78"/>
      <c r="BVI207" s="78"/>
      <c r="BVJ207" s="78"/>
      <c r="BVK207" s="78"/>
      <c r="BVL207" s="78"/>
      <c r="BVM207" s="78"/>
      <c r="BVN207" s="78"/>
      <c r="BVO207" s="78"/>
      <c r="BVP207" s="78"/>
      <c r="BVQ207" s="78"/>
      <c r="BVR207" s="78"/>
      <c r="BVS207" s="78"/>
      <c r="BVT207" s="78"/>
      <c r="BVU207" s="78"/>
      <c r="BVV207" s="78"/>
      <c r="BVW207" s="78"/>
      <c r="BVX207" s="78"/>
      <c r="BVY207" s="78"/>
      <c r="BVZ207" s="78"/>
      <c r="BWA207" s="78"/>
      <c r="BWB207" s="78"/>
      <c r="BWC207" s="78"/>
      <c r="BWD207" s="78"/>
      <c r="BWE207" s="78"/>
      <c r="BWF207" s="78"/>
      <c r="BWG207" s="78"/>
      <c r="BWH207" s="78"/>
      <c r="BWI207" s="78"/>
      <c r="BWJ207" s="78"/>
      <c r="BWK207" s="78"/>
      <c r="BWL207" s="78"/>
      <c r="BWM207" s="78"/>
      <c r="BWN207" s="78"/>
      <c r="BWO207" s="78"/>
      <c r="BWP207" s="78"/>
      <c r="BWQ207" s="78"/>
      <c r="BWR207" s="78"/>
      <c r="BWS207" s="78"/>
      <c r="BWT207" s="78"/>
      <c r="BWU207" s="78"/>
      <c r="BWV207" s="78"/>
      <c r="BWW207" s="78"/>
      <c r="BWX207" s="78"/>
      <c r="BWY207" s="78"/>
      <c r="BWZ207" s="78"/>
      <c r="BXA207" s="78"/>
      <c r="BXB207" s="78"/>
      <c r="BXC207" s="78"/>
      <c r="BXD207" s="78"/>
      <c r="BXE207" s="78"/>
      <c r="BXF207" s="78"/>
      <c r="BXG207" s="78"/>
      <c r="BXH207" s="78"/>
      <c r="BXI207" s="78"/>
      <c r="BXJ207" s="78"/>
      <c r="BXK207" s="78"/>
      <c r="BXL207" s="78"/>
      <c r="BXM207" s="78"/>
      <c r="BXN207" s="78"/>
      <c r="BXO207" s="78"/>
      <c r="BXP207" s="78"/>
      <c r="BXQ207" s="78"/>
      <c r="BXR207" s="78"/>
      <c r="BXS207" s="78"/>
      <c r="BXT207" s="78"/>
      <c r="BXU207" s="78"/>
      <c r="BXV207" s="78"/>
      <c r="BXW207" s="78"/>
      <c r="BXX207" s="78"/>
      <c r="BXY207" s="78"/>
      <c r="BXZ207" s="78"/>
      <c r="BYA207" s="78"/>
      <c r="BYB207" s="78"/>
      <c r="BYC207" s="78"/>
      <c r="BYD207" s="78"/>
      <c r="BYE207" s="78"/>
      <c r="BYF207" s="78"/>
      <c r="BYG207" s="78"/>
      <c r="BYH207" s="78"/>
      <c r="BYI207" s="78"/>
      <c r="BYJ207" s="78"/>
      <c r="BYK207" s="78"/>
      <c r="BYL207" s="78"/>
      <c r="BYM207" s="78"/>
      <c r="BYN207" s="78"/>
      <c r="BYO207" s="78"/>
      <c r="BYP207" s="78"/>
      <c r="BYQ207" s="78"/>
      <c r="BYR207" s="78"/>
      <c r="BYS207" s="78"/>
      <c r="BYT207" s="78"/>
      <c r="BYU207" s="78"/>
      <c r="BYV207" s="78"/>
      <c r="BYW207" s="78"/>
      <c r="BYX207" s="78"/>
      <c r="BYY207" s="78"/>
      <c r="BYZ207" s="78"/>
      <c r="BZA207" s="78"/>
      <c r="BZB207" s="78"/>
      <c r="BZC207" s="78"/>
      <c r="BZD207" s="78"/>
      <c r="BZE207" s="78"/>
      <c r="BZF207" s="78"/>
      <c r="BZG207" s="78"/>
      <c r="BZH207" s="78"/>
      <c r="BZI207" s="78"/>
      <c r="BZJ207" s="78"/>
      <c r="BZK207" s="78"/>
      <c r="BZL207" s="78"/>
      <c r="BZM207" s="78"/>
      <c r="BZN207" s="78"/>
      <c r="BZO207" s="78"/>
      <c r="BZP207" s="78"/>
      <c r="BZQ207" s="78"/>
      <c r="BZR207" s="78"/>
      <c r="BZS207" s="78"/>
      <c r="BZT207" s="78"/>
      <c r="BZU207" s="78"/>
      <c r="BZV207" s="78"/>
      <c r="BZW207" s="78"/>
      <c r="BZX207" s="78"/>
      <c r="BZY207" s="78"/>
      <c r="BZZ207" s="78"/>
      <c r="CAA207" s="78"/>
      <c r="CAB207" s="78"/>
      <c r="CAC207" s="78"/>
      <c r="CAD207" s="78"/>
      <c r="CAE207" s="78"/>
      <c r="CAF207" s="78"/>
      <c r="CAG207" s="78"/>
      <c r="CAH207" s="78"/>
      <c r="CAI207" s="78"/>
      <c r="CAJ207" s="78"/>
      <c r="CAK207" s="78"/>
      <c r="CAL207" s="78"/>
      <c r="CAM207" s="78"/>
      <c r="CAN207" s="78"/>
      <c r="CAO207" s="78"/>
      <c r="CAP207" s="78"/>
      <c r="CAQ207" s="78"/>
      <c r="CAR207" s="78"/>
      <c r="CAS207" s="78"/>
      <c r="CAT207" s="78"/>
      <c r="CAU207" s="78"/>
      <c r="CAV207" s="78"/>
      <c r="CAW207" s="78"/>
      <c r="CAX207" s="78"/>
      <c r="CAY207" s="78"/>
      <c r="CAZ207" s="78"/>
      <c r="CBA207" s="78"/>
      <c r="CBB207" s="78"/>
      <c r="CBC207" s="78"/>
      <c r="CBD207" s="78"/>
      <c r="CBE207" s="78"/>
      <c r="CBF207" s="78"/>
      <c r="CBG207" s="78"/>
      <c r="CBH207" s="78"/>
      <c r="CBI207" s="78"/>
      <c r="CBJ207" s="78"/>
      <c r="CBK207" s="78"/>
      <c r="CBL207" s="78"/>
      <c r="CBM207" s="78"/>
      <c r="CBN207" s="78"/>
      <c r="CBO207" s="78"/>
      <c r="CBP207" s="78"/>
      <c r="CBQ207" s="78"/>
      <c r="CBR207" s="78"/>
      <c r="CBS207" s="78"/>
      <c r="CBT207" s="78"/>
      <c r="CBU207" s="78"/>
      <c r="CBV207" s="78"/>
      <c r="CBW207" s="78"/>
      <c r="CBX207" s="78"/>
      <c r="CBY207" s="78"/>
      <c r="CBZ207" s="78"/>
      <c r="CCA207" s="78"/>
      <c r="CCB207" s="78"/>
      <c r="CCC207" s="78"/>
      <c r="CCD207" s="78"/>
      <c r="CCE207" s="78"/>
      <c r="CCF207" s="78"/>
      <c r="CCG207" s="78"/>
      <c r="CCH207" s="78"/>
      <c r="CCI207" s="78"/>
      <c r="CCJ207" s="78"/>
      <c r="CCK207" s="78"/>
      <c r="CCL207" s="78"/>
      <c r="CCM207" s="78"/>
      <c r="CCN207" s="78"/>
      <c r="CCO207" s="78"/>
      <c r="CCP207" s="78"/>
      <c r="CCQ207" s="78"/>
      <c r="CCR207" s="78"/>
      <c r="CCS207" s="78"/>
      <c r="CCT207" s="78"/>
      <c r="CCU207" s="78"/>
      <c r="CCV207" s="78"/>
      <c r="CCW207" s="78"/>
      <c r="CCX207" s="78"/>
      <c r="CCY207" s="78"/>
      <c r="CCZ207" s="78"/>
      <c r="CDA207" s="78"/>
      <c r="CDB207" s="78"/>
      <c r="CDC207" s="78"/>
      <c r="CDD207" s="78"/>
      <c r="CDE207" s="78"/>
      <c r="CDF207" s="78"/>
      <c r="CDG207" s="78"/>
      <c r="CDH207" s="78"/>
      <c r="CDI207" s="78"/>
      <c r="CDJ207" s="78"/>
      <c r="CDK207" s="78"/>
      <c r="CDL207" s="78"/>
      <c r="CDM207" s="78"/>
      <c r="CDN207" s="78"/>
      <c r="CDO207" s="78"/>
      <c r="CDP207" s="78"/>
      <c r="CDQ207" s="78"/>
      <c r="CDR207" s="78"/>
      <c r="CDS207" s="78"/>
      <c r="CDT207" s="78"/>
      <c r="CDU207" s="78"/>
      <c r="CDV207" s="78"/>
      <c r="CDW207" s="78"/>
      <c r="CDX207" s="78"/>
      <c r="CDY207" s="78"/>
      <c r="CDZ207" s="78"/>
      <c r="CEA207" s="78"/>
      <c r="CEB207" s="78"/>
      <c r="CEC207" s="78"/>
      <c r="CED207" s="78"/>
      <c r="CEE207" s="78"/>
      <c r="CEF207" s="78"/>
      <c r="CEG207" s="78"/>
      <c r="CEH207" s="78"/>
      <c r="CEI207" s="78"/>
      <c r="CEJ207" s="78"/>
      <c r="CEK207" s="78"/>
      <c r="CEL207" s="78"/>
      <c r="CEM207" s="78"/>
      <c r="CEN207" s="78"/>
      <c r="CEO207" s="78"/>
      <c r="CEP207" s="78"/>
      <c r="CEQ207" s="78"/>
      <c r="CER207" s="78"/>
      <c r="CES207" s="78"/>
      <c r="CET207" s="78"/>
      <c r="CEU207" s="78"/>
      <c r="CEV207" s="78"/>
      <c r="CEW207" s="78"/>
      <c r="CEX207" s="78"/>
      <c r="CEY207" s="78"/>
      <c r="CEZ207" s="78"/>
      <c r="CFA207" s="78"/>
      <c r="CFB207" s="78"/>
      <c r="CFC207" s="78"/>
      <c r="CFD207" s="78"/>
      <c r="CFE207" s="78"/>
      <c r="CFF207" s="78"/>
      <c r="CFG207" s="78"/>
      <c r="CFH207" s="78"/>
      <c r="CFI207" s="78"/>
      <c r="CFJ207" s="78"/>
      <c r="CFK207" s="78"/>
      <c r="CFL207" s="78"/>
      <c r="CFM207" s="78"/>
      <c r="CFN207" s="78"/>
      <c r="CFO207" s="78"/>
      <c r="CFP207" s="78"/>
      <c r="CFQ207" s="78"/>
      <c r="CFR207" s="78"/>
      <c r="CFS207" s="78"/>
      <c r="CFT207" s="78"/>
      <c r="CFU207" s="78"/>
      <c r="CFV207" s="78"/>
      <c r="CFW207" s="78"/>
      <c r="CFX207" s="78"/>
      <c r="CFY207" s="78"/>
      <c r="CFZ207" s="78"/>
      <c r="CGA207" s="78"/>
      <c r="CGB207" s="78"/>
      <c r="CGC207" s="78"/>
      <c r="CGD207" s="78"/>
      <c r="CGE207" s="78"/>
      <c r="CGF207" s="78"/>
      <c r="CGG207" s="78"/>
      <c r="CGH207" s="78"/>
      <c r="CGI207" s="78"/>
      <c r="CGJ207" s="78"/>
      <c r="CGK207" s="78"/>
      <c r="CGL207" s="78"/>
      <c r="CGM207" s="78"/>
      <c r="CGN207" s="78"/>
      <c r="CGO207" s="78"/>
      <c r="CGP207" s="78"/>
      <c r="CGQ207" s="78"/>
      <c r="CGR207" s="78"/>
      <c r="CGS207" s="78"/>
      <c r="CGT207" s="78"/>
      <c r="CGU207" s="78"/>
      <c r="CGV207" s="78"/>
      <c r="CGW207" s="78"/>
      <c r="CGX207" s="78"/>
      <c r="CGY207" s="78"/>
      <c r="CGZ207" s="78"/>
      <c r="CHA207" s="78"/>
      <c r="CHB207" s="78"/>
      <c r="CHC207" s="78"/>
      <c r="CHD207" s="78"/>
      <c r="CHE207" s="78"/>
      <c r="CHF207" s="78"/>
      <c r="CHG207" s="78"/>
      <c r="CHH207" s="78"/>
      <c r="CHI207" s="78"/>
      <c r="CHJ207" s="78"/>
      <c r="CHK207" s="78"/>
      <c r="CHL207" s="78"/>
      <c r="CHM207" s="78"/>
      <c r="CHN207" s="78"/>
      <c r="CHO207" s="78"/>
      <c r="CHP207" s="78"/>
      <c r="CHQ207" s="78"/>
      <c r="CHR207" s="78"/>
      <c r="CHS207" s="78"/>
      <c r="CHT207" s="78"/>
      <c r="CHU207" s="78"/>
      <c r="CHV207" s="78"/>
      <c r="CHW207" s="78"/>
      <c r="CHX207" s="78"/>
      <c r="CHY207" s="78"/>
      <c r="CHZ207" s="78"/>
      <c r="CIA207" s="78"/>
      <c r="CIB207" s="78"/>
      <c r="CIC207" s="78"/>
      <c r="CID207" s="78"/>
      <c r="CIE207" s="78"/>
      <c r="CIF207" s="78"/>
      <c r="CIG207" s="78"/>
      <c r="CIH207" s="78"/>
      <c r="CII207" s="78"/>
      <c r="CIJ207" s="78"/>
      <c r="CIK207" s="78"/>
      <c r="CIL207" s="78"/>
      <c r="CIM207" s="78"/>
      <c r="CIN207" s="78"/>
      <c r="CIO207" s="78"/>
      <c r="CIP207" s="78"/>
      <c r="CIQ207" s="78"/>
      <c r="CIR207" s="78"/>
      <c r="CIS207" s="78"/>
      <c r="CIT207" s="78"/>
      <c r="CIU207" s="78"/>
      <c r="CIV207" s="78"/>
      <c r="CIW207" s="78"/>
      <c r="CIX207" s="78"/>
      <c r="CIY207" s="78"/>
      <c r="CIZ207" s="78"/>
      <c r="CJA207" s="78"/>
      <c r="CJB207" s="78"/>
      <c r="CJC207" s="78"/>
      <c r="CJD207" s="78"/>
      <c r="CJE207" s="78"/>
      <c r="CJF207" s="78"/>
      <c r="CJG207" s="78"/>
      <c r="CJH207" s="78"/>
      <c r="CJI207" s="78"/>
      <c r="CJJ207" s="78"/>
      <c r="CJK207" s="78"/>
      <c r="CJL207" s="78"/>
      <c r="CJM207" s="78"/>
      <c r="CJN207" s="78"/>
      <c r="CJO207" s="78"/>
      <c r="CJP207" s="78"/>
      <c r="CJQ207" s="78"/>
      <c r="CJR207" s="78"/>
      <c r="CJS207" s="78"/>
      <c r="CJT207" s="78"/>
      <c r="CJU207" s="78"/>
      <c r="CJV207" s="78"/>
      <c r="CJW207" s="78"/>
      <c r="CJX207" s="78"/>
      <c r="CJY207" s="78"/>
      <c r="CJZ207" s="78"/>
      <c r="CKA207" s="78"/>
      <c r="CKB207" s="78"/>
      <c r="CKC207" s="78"/>
      <c r="CKD207" s="78"/>
      <c r="CKE207" s="78"/>
      <c r="CKF207" s="78"/>
      <c r="CKG207" s="78"/>
      <c r="CKH207" s="78"/>
      <c r="CKI207" s="78"/>
      <c r="CKJ207" s="78"/>
      <c r="CKK207" s="78"/>
      <c r="CKL207" s="78"/>
      <c r="CKM207" s="78"/>
      <c r="CKN207" s="78"/>
      <c r="CKO207" s="78"/>
      <c r="CKP207" s="78"/>
      <c r="CKQ207" s="78"/>
      <c r="CKR207" s="78"/>
      <c r="CKS207" s="78"/>
      <c r="CKT207" s="78"/>
      <c r="CKU207" s="78"/>
      <c r="CKV207" s="78"/>
      <c r="CKW207" s="78"/>
      <c r="CKX207" s="78"/>
      <c r="CKY207" s="78"/>
      <c r="CKZ207" s="78"/>
      <c r="CLA207" s="78"/>
      <c r="CLB207" s="78"/>
      <c r="CLC207" s="78"/>
      <c r="CLD207" s="78"/>
      <c r="CLE207" s="78"/>
      <c r="CLF207" s="78"/>
      <c r="CLG207" s="78"/>
      <c r="CLH207" s="78"/>
      <c r="CLI207" s="78"/>
      <c r="CLJ207" s="78"/>
      <c r="CLK207" s="78"/>
      <c r="CLL207" s="78"/>
      <c r="CLM207" s="78"/>
      <c r="CLN207" s="78"/>
      <c r="CLO207" s="78"/>
      <c r="CLP207" s="78"/>
      <c r="CLQ207" s="78"/>
      <c r="CLR207" s="78"/>
      <c r="CLS207" s="78"/>
      <c r="CLT207" s="78"/>
      <c r="CLU207" s="78"/>
      <c r="CLV207" s="78"/>
      <c r="CLW207" s="78"/>
      <c r="CLX207" s="78"/>
      <c r="CLY207" s="78"/>
      <c r="CLZ207" s="78"/>
      <c r="CMA207" s="78"/>
      <c r="CMB207" s="78"/>
      <c r="CMC207" s="78"/>
      <c r="CMD207" s="78"/>
      <c r="CME207" s="78"/>
      <c r="CMF207" s="78"/>
      <c r="CMG207" s="78"/>
      <c r="CMH207" s="78"/>
      <c r="CMI207" s="78"/>
      <c r="CMJ207" s="78"/>
      <c r="CMK207" s="78"/>
      <c r="CML207" s="78"/>
      <c r="CMM207" s="78"/>
      <c r="CMN207" s="78"/>
      <c r="CMO207" s="78"/>
      <c r="CMP207" s="78"/>
      <c r="CMQ207" s="78"/>
      <c r="CMR207" s="78"/>
      <c r="CMS207" s="78"/>
      <c r="CMT207" s="78"/>
      <c r="CMU207" s="78"/>
      <c r="CMV207" s="78"/>
      <c r="CMW207" s="78"/>
      <c r="CMX207" s="78"/>
      <c r="CMY207" s="78"/>
      <c r="CMZ207" s="78"/>
      <c r="CNA207" s="78"/>
      <c r="CNB207" s="78"/>
      <c r="CNC207" s="78"/>
      <c r="CND207" s="78"/>
      <c r="CNE207" s="78"/>
      <c r="CNF207" s="78"/>
      <c r="CNG207" s="78"/>
      <c r="CNH207" s="78"/>
      <c r="CNI207" s="78"/>
      <c r="CNJ207" s="78"/>
      <c r="CNK207" s="78"/>
      <c r="CNL207" s="78"/>
      <c r="CNM207" s="78"/>
      <c r="CNN207" s="78"/>
      <c r="CNO207" s="78"/>
      <c r="CNP207" s="78"/>
      <c r="CNQ207" s="78"/>
      <c r="CNR207" s="78"/>
      <c r="CNS207" s="78"/>
      <c r="CNT207" s="78"/>
      <c r="CNU207" s="78"/>
      <c r="CNV207" s="78"/>
      <c r="CNW207" s="78"/>
      <c r="CNX207" s="78"/>
      <c r="CNY207" s="78"/>
      <c r="CNZ207" s="78"/>
      <c r="COA207" s="78"/>
      <c r="COB207" s="78"/>
      <c r="COC207" s="78"/>
      <c r="COD207" s="78"/>
      <c r="COE207" s="78"/>
      <c r="COF207" s="78"/>
      <c r="COG207" s="78"/>
      <c r="COH207" s="78"/>
      <c r="COI207" s="78"/>
      <c r="COJ207" s="78"/>
      <c r="COK207" s="78"/>
      <c r="COL207" s="78"/>
      <c r="COM207" s="78"/>
      <c r="CON207" s="78"/>
      <c r="COO207" s="78"/>
      <c r="COP207" s="78"/>
      <c r="COQ207" s="78"/>
      <c r="COR207" s="78"/>
      <c r="COS207" s="78"/>
      <c r="COT207" s="78"/>
      <c r="COU207" s="78"/>
      <c r="COV207" s="78"/>
      <c r="COW207" s="78"/>
      <c r="COX207" s="78"/>
      <c r="COY207" s="78"/>
      <c r="COZ207" s="78"/>
      <c r="CPA207" s="78"/>
      <c r="CPB207" s="78"/>
      <c r="CPC207" s="78"/>
      <c r="CPD207" s="78"/>
      <c r="CPE207" s="78"/>
      <c r="CPF207" s="78"/>
      <c r="CPG207" s="78"/>
      <c r="CPH207" s="78"/>
      <c r="CPI207" s="78"/>
      <c r="CPJ207" s="78"/>
      <c r="CPK207" s="78"/>
      <c r="CPL207" s="78"/>
      <c r="CPM207" s="78"/>
      <c r="CPN207" s="78"/>
      <c r="CPO207" s="78"/>
      <c r="CPP207" s="78"/>
      <c r="CPQ207" s="78"/>
      <c r="CPR207" s="78"/>
      <c r="CPS207" s="78"/>
      <c r="CPT207" s="78"/>
      <c r="CPU207" s="78"/>
      <c r="CPV207" s="78"/>
      <c r="CPW207" s="78"/>
      <c r="CPX207" s="78"/>
      <c r="CPY207" s="78"/>
      <c r="CPZ207" s="78"/>
      <c r="CQA207" s="78"/>
      <c r="CQB207" s="78"/>
      <c r="CQC207" s="78"/>
      <c r="CQD207" s="78"/>
      <c r="CQE207" s="78"/>
      <c r="CQF207" s="78"/>
      <c r="CQG207" s="78"/>
      <c r="CQH207" s="78"/>
      <c r="CQI207" s="78"/>
      <c r="CQJ207" s="78"/>
      <c r="CQK207" s="78"/>
      <c r="CQL207" s="78"/>
      <c r="CQM207" s="78"/>
      <c r="CQN207" s="78"/>
      <c r="CQO207" s="78"/>
      <c r="CQP207" s="78"/>
      <c r="CQQ207" s="78"/>
      <c r="CQR207" s="78"/>
      <c r="CQS207" s="78"/>
      <c r="CQT207" s="78"/>
      <c r="CQU207" s="78"/>
      <c r="CQV207" s="78"/>
      <c r="CQW207" s="78"/>
      <c r="CQX207" s="78"/>
      <c r="CQY207" s="78"/>
      <c r="CQZ207" s="78"/>
      <c r="CRA207" s="78"/>
      <c r="CRB207" s="78"/>
      <c r="CRC207" s="78"/>
      <c r="CRD207" s="78"/>
      <c r="CRE207" s="78"/>
      <c r="CRF207" s="78"/>
      <c r="CRG207" s="78"/>
      <c r="CRH207" s="78"/>
      <c r="CRI207" s="78"/>
      <c r="CRJ207" s="78"/>
      <c r="CRK207" s="78"/>
      <c r="CRL207" s="78"/>
      <c r="CRM207" s="78"/>
      <c r="CRN207" s="78"/>
      <c r="CRO207" s="78"/>
      <c r="CRP207" s="78"/>
      <c r="CRQ207" s="78"/>
      <c r="CRR207" s="78"/>
      <c r="CRS207" s="78"/>
      <c r="CRT207" s="78"/>
      <c r="CRU207" s="78"/>
      <c r="CRV207" s="78"/>
      <c r="CRW207" s="78"/>
      <c r="CRX207" s="78"/>
      <c r="CRY207" s="78"/>
      <c r="CRZ207" s="78"/>
      <c r="CSA207" s="78"/>
      <c r="CSB207" s="78"/>
      <c r="CSC207" s="78"/>
      <c r="CSD207" s="78"/>
      <c r="CSE207" s="78"/>
      <c r="CSF207" s="78"/>
      <c r="CSG207" s="78"/>
      <c r="CSH207" s="78"/>
      <c r="CSI207" s="78"/>
      <c r="CSJ207" s="78"/>
      <c r="CSK207" s="78"/>
      <c r="CSL207" s="78"/>
      <c r="CSM207" s="78"/>
      <c r="CSN207" s="78"/>
      <c r="CSO207" s="78"/>
      <c r="CSP207" s="78"/>
      <c r="CSQ207" s="78"/>
      <c r="CSR207" s="78"/>
      <c r="CSS207" s="78"/>
      <c r="CST207" s="78"/>
      <c r="CSU207" s="78"/>
      <c r="CSV207" s="78"/>
      <c r="CSW207" s="78"/>
      <c r="CSX207" s="78"/>
      <c r="CSY207" s="78"/>
      <c r="CSZ207" s="78"/>
      <c r="CTA207" s="78"/>
      <c r="CTB207" s="78"/>
      <c r="CTC207" s="78"/>
      <c r="CTD207" s="78"/>
      <c r="CTE207" s="78"/>
      <c r="CTF207" s="78"/>
      <c r="CTG207" s="78"/>
      <c r="CTH207" s="78"/>
      <c r="CTI207" s="78"/>
      <c r="CTJ207" s="78"/>
      <c r="CTK207" s="78"/>
      <c r="CTL207" s="78"/>
      <c r="CTM207" s="78"/>
      <c r="CTN207" s="78"/>
      <c r="CTO207" s="78"/>
      <c r="CTP207" s="78"/>
      <c r="CTQ207" s="78"/>
      <c r="CTR207" s="78"/>
      <c r="CTS207" s="78"/>
      <c r="CTT207" s="78"/>
      <c r="CTU207" s="78"/>
      <c r="CTV207" s="78"/>
      <c r="CTW207" s="78"/>
      <c r="CTX207" s="78"/>
      <c r="CTY207" s="78"/>
      <c r="CTZ207" s="78"/>
      <c r="CUA207" s="78"/>
      <c r="CUB207" s="78"/>
      <c r="CUC207" s="78"/>
      <c r="CUD207" s="78"/>
      <c r="CUE207" s="78"/>
      <c r="CUF207" s="78"/>
      <c r="CUG207" s="78"/>
      <c r="CUH207" s="78"/>
      <c r="CUI207" s="78"/>
      <c r="CUJ207" s="78"/>
      <c r="CUK207" s="78"/>
      <c r="CUL207" s="78"/>
      <c r="CUM207" s="78"/>
      <c r="CUN207" s="78"/>
      <c r="CUO207" s="78"/>
      <c r="CUP207" s="78"/>
      <c r="CUQ207" s="78"/>
      <c r="CUR207" s="78"/>
      <c r="CUS207" s="78"/>
      <c r="CUT207" s="78"/>
      <c r="CUU207" s="78"/>
      <c r="CUV207" s="78"/>
      <c r="CUW207" s="78"/>
      <c r="CUX207" s="78"/>
      <c r="CUY207" s="78"/>
      <c r="CUZ207" s="78"/>
      <c r="CVA207" s="78"/>
      <c r="CVB207" s="78"/>
      <c r="CVC207" s="78"/>
      <c r="CVD207" s="78"/>
      <c r="CVE207" s="78"/>
      <c r="CVF207" s="78"/>
      <c r="CVG207" s="78"/>
      <c r="CVH207" s="78"/>
      <c r="CVI207" s="78"/>
      <c r="CVJ207" s="78"/>
      <c r="CVK207" s="78"/>
      <c r="CVL207" s="78"/>
      <c r="CVM207" s="78"/>
      <c r="CVN207" s="78"/>
      <c r="CVO207" s="78"/>
      <c r="CVP207" s="78"/>
      <c r="CVQ207" s="78"/>
      <c r="CVR207" s="78"/>
      <c r="CVS207" s="78"/>
      <c r="CVT207" s="78"/>
      <c r="CVU207" s="78"/>
      <c r="CVV207" s="78"/>
      <c r="CVW207" s="78"/>
      <c r="CVX207" s="78"/>
      <c r="CVY207" s="78"/>
      <c r="CVZ207" s="78"/>
      <c r="CWA207" s="78"/>
      <c r="CWB207" s="78"/>
      <c r="CWC207" s="78"/>
      <c r="CWD207" s="78"/>
      <c r="CWE207" s="78"/>
      <c r="CWF207" s="78"/>
      <c r="CWG207" s="78"/>
      <c r="CWH207" s="78"/>
      <c r="CWI207" s="78"/>
      <c r="CWJ207" s="78"/>
      <c r="CWK207" s="78"/>
      <c r="CWL207" s="78"/>
      <c r="CWM207" s="78"/>
      <c r="CWN207" s="78"/>
      <c r="CWO207" s="78"/>
      <c r="CWP207" s="78"/>
      <c r="CWQ207" s="78"/>
      <c r="CWR207" s="78"/>
      <c r="CWS207" s="78"/>
      <c r="CWT207" s="78"/>
      <c r="CWU207" s="78"/>
      <c r="CWV207" s="78"/>
      <c r="CWW207" s="78"/>
      <c r="CWX207" s="78"/>
      <c r="CWY207" s="78"/>
      <c r="CWZ207" s="78"/>
      <c r="CXA207" s="78"/>
      <c r="CXB207" s="78"/>
      <c r="CXC207" s="78"/>
      <c r="CXD207" s="78"/>
      <c r="CXE207" s="78"/>
      <c r="CXF207" s="78"/>
      <c r="CXG207" s="78"/>
      <c r="CXH207" s="78"/>
      <c r="CXI207" s="78"/>
      <c r="CXJ207" s="78"/>
      <c r="CXK207" s="78"/>
      <c r="CXL207" s="78"/>
      <c r="CXM207" s="78"/>
      <c r="CXN207" s="78"/>
      <c r="CXO207" s="78"/>
      <c r="CXP207" s="78"/>
      <c r="CXQ207" s="78"/>
      <c r="CXR207" s="78"/>
      <c r="CXS207" s="78"/>
      <c r="CXT207" s="78"/>
      <c r="CXU207" s="78"/>
      <c r="CXV207" s="78"/>
      <c r="CXW207" s="78"/>
      <c r="CXX207" s="78"/>
      <c r="CXY207" s="78"/>
      <c r="CXZ207" s="78"/>
      <c r="CYA207" s="78"/>
      <c r="CYB207" s="78"/>
      <c r="CYC207" s="78"/>
      <c r="CYD207" s="78"/>
      <c r="CYE207" s="78"/>
      <c r="CYF207" s="78"/>
      <c r="CYG207" s="78"/>
      <c r="CYH207" s="78"/>
      <c r="CYI207" s="78"/>
      <c r="CYJ207" s="78"/>
      <c r="CYK207" s="78"/>
      <c r="CYL207" s="78"/>
      <c r="CYM207" s="78"/>
      <c r="CYN207" s="78"/>
      <c r="CYO207" s="78"/>
      <c r="CYP207" s="78"/>
      <c r="CYQ207" s="78"/>
      <c r="CYR207" s="78"/>
      <c r="CYS207" s="78"/>
      <c r="CYT207" s="78"/>
      <c r="CYU207" s="78"/>
      <c r="CYV207" s="78"/>
      <c r="CYW207" s="78"/>
      <c r="CYX207" s="78"/>
      <c r="CYY207" s="78"/>
      <c r="CYZ207" s="78"/>
      <c r="CZA207" s="78"/>
      <c r="CZB207" s="78"/>
      <c r="CZC207" s="78"/>
      <c r="CZD207" s="78"/>
      <c r="CZE207" s="78"/>
      <c r="CZF207" s="78"/>
      <c r="CZG207" s="78"/>
      <c r="CZH207" s="78"/>
      <c r="CZI207" s="78"/>
      <c r="CZJ207" s="78"/>
      <c r="CZK207" s="78"/>
      <c r="CZL207" s="78"/>
      <c r="CZM207" s="78"/>
      <c r="CZN207" s="78"/>
      <c r="CZO207" s="78"/>
      <c r="CZP207" s="78"/>
      <c r="CZQ207" s="78"/>
      <c r="CZR207" s="78"/>
      <c r="CZS207" s="78"/>
      <c r="CZT207" s="78"/>
      <c r="CZU207" s="78"/>
      <c r="CZV207" s="78"/>
      <c r="CZW207" s="78"/>
      <c r="CZX207" s="78"/>
      <c r="CZY207" s="78"/>
      <c r="CZZ207" s="78"/>
      <c r="DAA207" s="78"/>
      <c r="DAB207" s="78"/>
      <c r="DAC207" s="78"/>
      <c r="DAD207" s="78"/>
      <c r="DAE207" s="78"/>
      <c r="DAF207" s="78"/>
      <c r="DAG207" s="78"/>
      <c r="DAH207" s="78"/>
      <c r="DAI207" s="78"/>
      <c r="DAJ207" s="78"/>
      <c r="DAK207" s="78"/>
      <c r="DAL207" s="78"/>
      <c r="DAM207" s="78"/>
      <c r="DAN207" s="78"/>
      <c r="DAO207" s="78"/>
      <c r="DAP207" s="78"/>
      <c r="DAQ207" s="78"/>
      <c r="DAR207" s="78"/>
      <c r="DAS207" s="78"/>
      <c r="DAT207" s="78"/>
      <c r="DAU207" s="78"/>
      <c r="DAV207" s="78"/>
      <c r="DAW207" s="78"/>
      <c r="DAX207" s="78"/>
      <c r="DAY207" s="78"/>
      <c r="DAZ207" s="78"/>
      <c r="DBA207" s="78"/>
      <c r="DBB207" s="78"/>
      <c r="DBC207" s="78"/>
      <c r="DBD207" s="78"/>
      <c r="DBE207" s="78"/>
      <c r="DBF207" s="78"/>
      <c r="DBG207" s="78"/>
      <c r="DBH207" s="78"/>
      <c r="DBI207" s="78"/>
      <c r="DBJ207" s="78"/>
      <c r="DBK207" s="78"/>
      <c r="DBL207" s="78"/>
      <c r="DBM207" s="78"/>
      <c r="DBN207" s="78"/>
      <c r="DBO207" s="78"/>
      <c r="DBP207" s="78"/>
      <c r="DBQ207" s="78"/>
      <c r="DBR207" s="78"/>
      <c r="DBS207" s="78"/>
      <c r="DBT207" s="78"/>
      <c r="DBU207" s="78"/>
      <c r="DBV207" s="78"/>
      <c r="DBW207" s="78"/>
      <c r="DBX207" s="78"/>
      <c r="DBY207" s="78"/>
      <c r="DBZ207" s="78"/>
      <c r="DCA207" s="78"/>
      <c r="DCB207" s="78"/>
      <c r="DCC207" s="78"/>
      <c r="DCD207" s="78"/>
      <c r="DCE207" s="78"/>
      <c r="DCF207" s="78"/>
      <c r="DCG207" s="78"/>
      <c r="DCH207" s="78"/>
      <c r="DCI207" s="78"/>
      <c r="DCJ207" s="78"/>
      <c r="DCK207" s="78"/>
      <c r="DCL207" s="78"/>
      <c r="DCM207" s="78"/>
      <c r="DCN207" s="78"/>
      <c r="DCO207" s="78"/>
      <c r="DCP207" s="78"/>
      <c r="DCQ207" s="78"/>
      <c r="DCR207" s="78"/>
      <c r="DCS207" s="78"/>
      <c r="DCT207" s="78"/>
      <c r="DCU207" s="78"/>
      <c r="DCV207" s="78"/>
      <c r="DCW207" s="78"/>
      <c r="DCX207" s="78"/>
      <c r="DCY207" s="78"/>
      <c r="DCZ207" s="78"/>
      <c r="DDA207" s="78"/>
      <c r="DDB207" s="78"/>
      <c r="DDC207" s="78"/>
      <c r="DDD207" s="78"/>
      <c r="DDE207" s="78"/>
      <c r="DDF207" s="78"/>
      <c r="DDG207" s="78"/>
      <c r="DDH207" s="78"/>
      <c r="DDI207" s="78"/>
      <c r="DDJ207" s="78"/>
      <c r="DDK207" s="78"/>
      <c r="DDL207" s="78"/>
      <c r="DDM207" s="78"/>
      <c r="DDN207" s="78"/>
      <c r="DDO207" s="78"/>
      <c r="DDP207" s="78"/>
      <c r="DDQ207" s="78"/>
      <c r="DDR207" s="78"/>
      <c r="DDS207" s="78"/>
      <c r="DDT207" s="78"/>
      <c r="DDU207" s="78"/>
      <c r="DDV207" s="78"/>
      <c r="DDW207" s="78"/>
      <c r="DDX207" s="78"/>
      <c r="DDY207" s="78"/>
      <c r="DDZ207" s="78"/>
      <c r="DEA207" s="78"/>
      <c r="DEB207" s="78"/>
      <c r="DEC207" s="78"/>
      <c r="DED207" s="78"/>
      <c r="DEE207" s="78"/>
      <c r="DEF207" s="78"/>
      <c r="DEG207" s="78"/>
      <c r="DEH207" s="78"/>
      <c r="DEI207" s="78"/>
      <c r="DEJ207" s="78"/>
      <c r="DEK207" s="78"/>
      <c r="DEL207" s="78"/>
      <c r="DEM207" s="78"/>
      <c r="DEN207" s="78"/>
      <c r="DEO207" s="78"/>
      <c r="DEP207" s="78"/>
      <c r="DEQ207" s="78"/>
      <c r="DER207" s="78"/>
      <c r="DES207" s="78"/>
      <c r="DET207" s="78"/>
      <c r="DEU207" s="78"/>
      <c r="DEV207" s="78"/>
      <c r="DEW207" s="78"/>
      <c r="DEX207" s="78"/>
      <c r="DEY207" s="78"/>
      <c r="DEZ207" s="78"/>
      <c r="DFA207" s="78"/>
      <c r="DFB207" s="78"/>
      <c r="DFC207" s="78"/>
      <c r="DFD207" s="78"/>
      <c r="DFE207" s="78"/>
      <c r="DFF207" s="78"/>
      <c r="DFG207" s="78"/>
      <c r="DFH207" s="78"/>
      <c r="DFI207" s="78"/>
      <c r="DFJ207" s="78"/>
      <c r="DFK207" s="78"/>
      <c r="DFL207" s="78"/>
      <c r="DFM207" s="78"/>
      <c r="DFN207" s="78"/>
      <c r="DFO207" s="78"/>
      <c r="DFP207" s="78"/>
      <c r="DFQ207" s="78"/>
      <c r="DFR207" s="78"/>
      <c r="DFS207" s="78"/>
      <c r="DFT207" s="78"/>
      <c r="DFU207" s="78"/>
      <c r="DFV207" s="78"/>
      <c r="DFW207" s="78"/>
      <c r="DFX207" s="78"/>
      <c r="DFY207" s="78"/>
      <c r="DFZ207" s="78"/>
      <c r="DGA207" s="78"/>
      <c r="DGB207" s="78"/>
      <c r="DGC207" s="78"/>
      <c r="DGD207" s="78"/>
      <c r="DGE207" s="78"/>
      <c r="DGF207" s="78"/>
      <c r="DGG207" s="78"/>
      <c r="DGH207" s="78"/>
      <c r="DGI207" s="78"/>
      <c r="DGJ207" s="78"/>
      <c r="DGK207" s="78"/>
      <c r="DGL207" s="78"/>
      <c r="DGM207" s="78"/>
      <c r="DGN207" s="78"/>
      <c r="DGO207" s="78"/>
      <c r="DGP207" s="78"/>
      <c r="DGQ207" s="78"/>
      <c r="DGR207" s="78"/>
      <c r="DGS207" s="78"/>
      <c r="DGT207" s="78"/>
      <c r="DGU207" s="78"/>
      <c r="DGV207" s="78"/>
      <c r="DGW207" s="78"/>
      <c r="DGX207" s="78"/>
      <c r="DGY207" s="78"/>
      <c r="DGZ207" s="78"/>
      <c r="DHA207" s="78"/>
      <c r="DHB207" s="78"/>
      <c r="DHC207" s="78"/>
      <c r="DHD207" s="78"/>
      <c r="DHE207" s="78"/>
      <c r="DHF207" s="78"/>
      <c r="DHG207" s="78"/>
      <c r="DHH207" s="78"/>
      <c r="DHI207" s="78"/>
      <c r="DHJ207" s="78"/>
      <c r="DHK207" s="78"/>
      <c r="DHL207" s="78"/>
      <c r="DHM207" s="78"/>
      <c r="DHN207" s="78"/>
      <c r="DHO207" s="78"/>
      <c r="DHP207" s="78"/>
      <c r="DHQ207" s="78"/>
      <c r="DHR207" s="78"/>
      <c r="DHS207" s="78"/>
      <c r="DHT207" s="78"/>
      <c r="DHU207" s="78"/>
      <c r="DHV207" s="78"/>
      <c r="DHW207" s="78"/>
      <c r="DHX207" s="78"/>
      <c r="DHY207" s="78"/>
      <c r="DHZ207" s="78"/>
      <c r="DIA207" s="78"/>
      <c r="DIB207" s="78"/>
      <c r="DIC207" s="78"/>
      <c r="DID207" s="78"/>
      <c r="DIE207" s="78"/>
      <c r="DIF207" s="78"/>
      <c r="DIG207" s="78"/>
      <c r="DIH207" s="78"/>
      <c r="DII207" s="78"/>
      <c r="DIJ207" s="78"/>
      <c r="DIK207" s="78"/>
      <c r="DIL207" s="78"/>
      <c r="DIM207" s="78"/>
      <c r="DIN207" s="78"/>
      <c r="DIO207" s="78"/>
      <c r="DIP207" s="78"/>
      <c r="DIQ207" s="78"/>
      <c r="DIR207" s="78"/>
      <c r="DIS207" s="78"/>
      <c r="DIT207" s="78"/>
      <c r="DIU207" s="78"/>
      <c r="DIV207" s="78"/>
      <c r="DIW207" s="78"/>
      <c r="DIX207" s="78"/>
      <c r="DIY207" s="78"/>
      <c r="DIZ207" s="78"/>
      <c r="DJA207" s="78"/>
      <c r="DJB207" s="78"/>
      <c r="DJC207" s="78"/>
      <c r="DJD207" s="78"/>
      <c r="DJE207" s="78"/>
      <c r="DJF207" s="78"/>
      <c r="DJG207" s="78"/>
      <c r="DJH207" s="78"/>
      <c r="DJI207" s="78"/>
      <c r="DJJ207" s="78"/>
      <c r="DJK207" s="78"/>
      <c r="DJL207" s="78"/>
      <c r="DJM207" s="78"/>
      <c r="DJN207" s="78"/>
      <c r="DJO207" s="78"/>
      <c r="DJP207" s="78"/>
      <c r="DJQ207" s="78"/>
      <c r="DJR207" s="78"/>
      <c r="DJS207" s="78"/>
      <c r="DJT207" s="78"/>
      <c r="DJU207" s="78"/>
      <c r="DJV207" s="78"/>
      <c r="DJW207" s="78"/>
      <c r="DJX207" s="78"/>
      <c r="DJY207" s="78"/>
      <c r="DJZ207" s="78"/>
      <c r="DKA207" s="78"/>
      <c r="DKB207" s="78"/>
      <c r="DKC207" s="78"/>
      <c r="DKD207" s="78"/>
      <c r="DKE207" s="78"/>
      <c r="DKF207" s="78"/>
      <c r="DKG207" s="78"/>
      <c r="DKH207" s="78"/>
      <c r="DKI207" s="78"/>
      <c r="DKJ207" s="78"/>
      <c r="DKK207" s="78"/>
      <c r="DKL207" s="78"/>
      <c r="DKM207" s="78"/>
      <c r="DKN207" s="78"/>
      <c r="DKO207" s="78"/>
      <c r="DKP207" s="78"/>
      <c r="DKQ207" s="78"/>
      <c r="DKR207" s="78"/>
      <c r="DKS207" s="78"/>
      <c r="DKT207" s="78"/>
      <c r="DKU207" s="78"/>
      <c r="DKV207" s="78"/>
      <c r="DKW207" s="78"/>
      <c r="DKX207" s="78"/>
      <c r="DKY207" s="78"/>
      <c r="DKZ207" s="78"/>
      <c r="DLA207" s="78"/>
      <c r="DLB207" s="78"/>
      <c r="DLC207" s="78"/>
      <c r="DLD207" s="78"/>
      <c r="DLE207" s="78"/>
      <c r="DLF207" s="78"/>
      <c r="DLG207" s="78"/>
      <c r="DLH207" s="78"/>
      <c r="DLI207" s="78"/>
      <c r="DLJ207" s="78"/>
      <c r="DLK207" s="78"/>
      <c r="DLL207" s="78"/>
      <c r="DLM207" s="78"/>
      <c r="DLN207" s="78"/>
      <c r="DLO207" s="78"/>
      <c r="DLP207" s="78"/>
      <c r="DLQ207" s="78"/>
      <c r="DLR207" s="78"/>
      <c r="DLS207" s="78"/>
      <c r="DLT207" s="78"/>
      <c r="DLU207" s="78"/>
      <c r="DLV207" s="78"/>
      <c r="DLW207" s="78"/>
      <c r="DLX207" s="78"/>
      <c r="DLY207" s="78"/>
      <c r="DLZ207" s="78"/>
      <c r="DMA207" s="78"/>
      <c r="DMB207" s="78"/>
      <c r="DMC207" s="78"/>
      <c r="DMD207" s="78"/>
      <c r="DME207" s="78"/>
      <c r="DMF207" s="78"/>
      <c r="DMG207" s="78"/>
      <c r="DMH207" s="78"/>
      <c r="DMI207" s="78"/>
      <c r="DMJ207" s="78"/>
      <c r="DMK207" s="78"/>
      <c r="DML207" s="78"/>
      <c r="DMM207" s="78"/>
      <c r="DMN207" s="78"/>
      <c r="DMO207" s="78"/>
      <c r="DMP207" s="78"/>
      <c r="DMQ207" s="78"/>
      <c r="DMR207" s="78"/>
      <c r="DMS207" s="78"/>
      <c r="DMT207" s="78"/>
      <c r="DMU207" s="78"/>
      <c r="DMV207" s="78"/>
      <c r="DMW207" s="78"/>
      <c r="DMX207" s="78"/>
      <c r="DMY207" s="78"/>
      <c r="DMZ207" s="78"/>
      <c r="DNA207" s="78"/>
      <c r="DNB207" s="78"/>
      <c r="DNC207" s="78"/>
      <c r="DND207" s="78"/>
      <c r="DNE207" s="78"/>
      <c r="DNF207" s="78"/>
      <c r="DNG207" s="78"/>
      <c r="DNH207" s="78"/>
      <c r="DNI207" s="78"/>
      <c r="DNJ207" s="78"/>
      <c r="DNK207" s="78"/>
      <c r="DNL207" s="78"/>
      <c r="DNM207" s="78"/>
      <c r="DNN207" s="78"/>
      <c r="DNO207" s="78"/>
      <c r="DNP207" s="78"/>
      <c r="DNQ207" s="78"/>
      <c r="DNR207" s="78"/>
      <c r="DNS207" s="78"/>
      <c r="DNT207" s="78"/>
      <c r="DNU207" s="78"/>
      <c r="DNV207" s="78"/>
      <c r="DNW207" s="78"/>
      <c r="DNX207" s="78"/>
      <c r="DNY207" s="78"/>
      <c r="DNZ207" s="78"/>
      <c r="DOA207" s="78"/>
      <c r="DOB207" s="78"/>
      <c r="DOC207" s="78"/>
      <c r="DOD207" s="78"/>
      <c r="DOE207" s="78"/>
      <c r="DOF207" s="78"/>
      <c r="DOG207" s="78"/>
      <c r="DOH207" s="78"/>
      <c r="DOI207" s="78"/>
      <c r="DOJ207" s="78"/>
      <c r="DOK207" s="78"/>
      <c r="DOL207" s="78"/>
      <c r="DOM207" s="78"/>
      <c r="DON207" s="78"/>
      <c r="DOO207" s="78"/>
      <c r="DOP207" s="78"/>
      <c r="DOQ207" s="78"/>
      <c r="DOR207" s="78"/>
      <c r="DOS207" s="78"/>
      <c r="DOT207" s="78"/>
      <c r="DOU207" s="78"/>
      <c r="DOV207" s="78"/>
      <c r="DOW207" s="78"/>
      <c r="DOX207" s="78"/>
      <c r="DOY207" s="78"/>
      <c r="DOZ207" s="78"/>
      <c r="DPA207" s="78"/>
      <c r="DPB207" s="78"/>
      <c r="DPC207" s="78"/>
      <c r="DPD207" s="78"/>
      <c r="DPE207" s="78"/>
      <c r="DPF207" s="78"/>
      <c r="DPG207" s="78"/>
      <c r="DPH207" s="78"/>
      <c r="DPI207" s="78"/>
      <c r="DPJ207" s="78"/>
      <c r="DPK207" s="78"/>
      <c r="DPL207" s="78"/>
      <c r="DPM207" s="78"/>
      <c r="DPN207" s="78"/>
      <c r="DPO207" s="78"/>
      <c r="DPP207" s="78"/>
      <c r="DPQ207" s="78"/>
      <c r="DPR207" s="78"/>
      <c r="DPS207" s="78"/>
      <c r="DPT207" s="78"/>
      <c r="DPU207" s="78"/>
      <c r="DPV207" s="78"/>
      <c r="DPW207" s="78"/>
      <c r="DPX207" s="78"/>
      <c r="DPY207" s="78"/>
      <c r="DPZ207" s="78"/>
      <c r="DQA207" s="78"/>
      <c r="DQB207" s="78"/>
      <c r="DQC207" s="78"/>
      <c r="DQD207" s="78"/>
      <c r="DQE207" s="78"/>
      <c r="DQF207" s="78"/>
      <c r="DQG207" s="78"/>
      <c r="DQH207" s="78"/>
      <c r="DQI207" s="78"/>
      <c r="DQJ207" s="78"/>
      <c r="DQK207" s="78"/>
      <c r="DQL207" s="78"/>
      <c r="DQM207" s="78"/>
      <c r="DQN207" s="78"/>
      <c r="DQO207" s="78"/>
      <c r="DQP207" s="78"/>
      <c r="DQQ207" s="78"/>
      <c r="DQR207" s="78"/>
      <c r="DQS207" s="78"/>
      <c r="DQT207" s="78"/>
      <c r="DQU207" s="78"/>
      <c r="DQV207" s="78"/>
      <c r="DQW207" s="78"/>
      <c r="DQX207" s="78"/>
      <c r="DQY207" s="78"/>
      <c r="DQZ207" s="78"/>
      <c r="DRA207" s="78"/>
      <c r="DRB207" s="78"/>
      <c r="DRC207" s="78"/>
      <c r="DRD207" s="78"/>
      <c r="DRE207" s="78"/>
      <c r="DRF207" s="78"/>
      <c r="DRG207" s="78"/>
      <c r="DRH207" s="78"/>
      <c r="DRI207" s="78"/>
      <c r="DRJ207" s="78"/>
      <c r="DRK207" s="78"/>
      <c r="DRL207" s="78"/>
      <c r="DRM207" s="78"/>
      <c r="DRN207" s="78"/>
      <c r="DRO207" s="78"/>
      <c r="DRP207" s="78"/>
      <c r="DRQ207" s="78"/>
      <c r="DRR207" s="78"/>
      <c r="DRS207" s="78"/>
      <c r="DRT207" s="78"/>
      <c r="DRU207" s="78"/>
      <c r="DRV207" s="78"/>
      <c r="DRW207" s="78"/>
      <c r="DRX207" s="78"/>
      <c r="DRY207" s="78"/>
      <c r="DRZ207" s="78"/>
      <c r="DSA207" s="78"/>
      <c r="DSB207" s="78"/>
      <c r="DSC207" s="78"/>
      <c r="DSD207" s="78"/>
      <c r="DSE207" s="78"/>
      <c r="DSF207" s="78"/>
      <c r="DSG207" s="78"/>
      <c r="DSH207" s="78"/>
      <c r="DSI207" s="78"/>
      <c r="DSJ207" s="78"/>
      <c r="DSK207" s="78"/>
      <c r="DSL207" s="78"/>
      <c r="DSM207" s="78"/>
      <c r="DSN207" s="78"/>
      <c r="DSO207" s="78"/>
      <c r="DSP207" s="78"/>
      <c r="DSQ207" s="78"/>
      <c r="DSR207" s="78"/>
      <c r="DSS207" s="78"/>
      <c r="DST207" s="78"/>
      <c r="DSU207" s="78"/>
      <c r="DSV207" s="78"/>
      <c r="DSW207" s="78"/>
      <c r="DSX207" s="78"/>
      <c r="DSY207" s="78"/>
      <c r="DSZ207" s="78"/>
      <c r="DTA207" s="78"/>
      <c r="DTB207" s="78"/>
      <c r="DTC207" s="78"/>
      <c r="DTD207" s="78"/>
      <c r="DTE207" s="78"/>
      <c r="DTF207" s="78"/>
      <c r="DTG207" s="78"/>
      <c r="DTH207" s="78"/>
      <c r="DTI207" s="78"/>
      <c r="DTJ207" s="78"/>
      <c r="DTK207" s="78"/>
      <c r="DTL207" s="78"/>
      <c r="DTM207" s="78"/>
      <c r="DTN207" s="78"/>
      <c r="DTO207" s="78"/>
      <c r="DTP207" s="78"/>
      <c r="DTQ207" s="78"/>
      <c r="DTR207" s="78"/>
      <c r="DTS207" s="78"/>
      <c r="DTT207" s="78"/>
      <c r="DTU207" s="78"/>
      <c r="DTV207" s="78"/>
      <c r="DTW207" s="78"/>
      <c r="DTX207" s="78"/>
      <c r="DTY207" s="78"/>
      <c r="DTZ207" s="78"/>
      <c r="DUA207" s="78"/>
      <c r="DUB207" s="78"/>
      <c r="DUC207" s="78"/>
      <c r="DUD207" s="78"/>
      <c r="DUE207" s="78"/>
      <c r="DUF207" s="78"/>
      <c r="DUG207" s="78"/>
      <c r="DUH207" s="78"/>
      <c r="DUI207" s="78"/>
      <c r="DUJ207" s="78"/>
      <c r="DUK207" s="78"/>
      <c r="DUL207" s="78"/>
      <c r="DUM207" s="78"/>
      <c r="DUN207" s="78"/>
      <c r="DUO207" s="78"/>
      <c r="DUP207" s="78"/>
      <c r="DUQ207" s="78"/>
      <c r="DUR207" s="78"/>
      <c r="DUS207" s="78"/>
      <c r="DUT207" s="78"/>
      <c r="DUU207" s="78"/>
      <c r="DUV207" s="78"/>
      <c r="DUW207" s="78"/>
      <c r="DUX207" s="78"/>
      <c r="DUY207" s="78"/>
      <c r="DUZ207" s="78"/>
      <c r="DVA207" s="78"/>
      <c r="DVB207" s="78"/>
      <c r="DVC207" s="78"/>
      <c r="DVD207" s="78"/>
      <c r="DVE207" s="78"/>
      <c r="DVF207" s="78"/>
      <c r="DVG207" s="78"/>
      <c r="DVH207" s="78"/>
      <c r="DVI207" s="78"/>
      <c r="DVJ207" s="78"/>
      <c r="DVK207" s="78"/>
      <c r="DVL207" s="78"/>
      <c r="DVM207" s="78"/>
      <c r="DVN207" s="78"/>
      <c r="DVO207" s="78"/>
      <c r="DVP207" s="78"/>
      <c r="DVQ207" s="78"/>
      <c r="DVR207" s="78"/>
      <c r="DVS207" s="78"/>
      <c r="DVT207" s="78"/>
      <c r="DVU207" s="78"/>
      <c r="DVV207" s="78"/>
      <c r="DVW207" s="78"/>
      <c r="DVX207" s="78"/>
      <c r="DVY207" s="78"/>
      <c r="DVZ207" s="78"/>
      <c r="DWA207" s="78"/>
      <c r="DWB207" s="78"/>
      <c r="DWC207" s="78"/>
      <c r="DWD207" s="78"/>
      <c r="DWE207" s="78"/>
      <c r="DWF207" s="78"/>
      <c r="DWG207" s="78"/>
      <c r="DWH207" s="78"/>
      <c r="DWI207" s="78"/>
      <c r="DWJ207" s="78"/>
      <c r="DWK207" s="78"/>
      <c r="DWL207" s="78"/>
      <c r="DWM207" s="78"/>
      <c r="DWN207" s="78"/>
      <c r="DWO207" s="78"/>
      <c r="DWP207" s="78"/>
      <c r="DWQ207" s="78"/>
      <c r="DWR207" s="78"/>
      <c r="DWS207" s="78"/>
      <c r="DWT207" s="78"/>
      <c r="DWU207" s="78"/>
      <c r="DWV207" s="78"/>
      <c r="DWW207" s="78"/>
      <c r="DWX207" s="78"/>
      <c r="DWY207" s="78"/>
      <c r="DWZ207" s="78"/>
      <c r="DXA207" s="78"/>
      <c r="DXB207" s="78"/>
      <c r="DXC207" s="78"/>
      <c r="DXD207" s="78"/>
      <c r="DXE207" s="78"/>
      <c r="DXF207" s="78"/>
      <c r="DXG207" s="78"/>
      <c r="DXH207" s="78"/>
      <c r="DXI207" s="78"/>
      <c r="DXJ207" s="78"/>
      <c r="DXK207" s="78"/>
      <c r="DXL207" s="78"/>
      <c r="DXM207" s="78"/>
      <c r="DXN207" s="78"/>
      <c r="DXO207" s="78"/>
      <c r="DXP207" s="78"/>
      <c r="DXQ207" s="78"/>
      <c r="DXR207" s="78"/>
      <c r="DXS207" s="78"/>
      <c r="DXT207" s="78"/>
      <c r="DXU207" s="78"/>
      <c r="DXV207" s="78"/>
      <c r="DXW207" s="78"/>
      <c r="DXX207" s="78"/>
      <c r="DXY207" s="78"/>
      <c r="DXZ207" s="78"/>
      <c r="DYA207" s="78"/>
      <c r="DYB207" s="78"/>
      <c r="DYC207" s="78"/>
      <c r="DYD207" s="78"/>
      <c r="DYE207" s="78"/>
      <c r="DYF207" s="78"/>
      <c r="DYG207" s="78"/>
      <c r="DYH207" s="78"/>
      <c r="DYI207" s="78"/>
      <c r="DYJ207" s="78"/>
      <c r="DYK207" s="78"/>
      <c r="DYL207" s="78"/>
      <c r="DYM207" s="78"/>
      <c r="DYN207" s="78"/>
      <c r="DYO207" s="78"/>
      <c r="DYP207" s="78"/>
      <c r="DYQ207" s="78"/>
      <c r="DYR207" s="78"/>
      <c r="DYS207" s="78"/>
      <c r="DYT207" s="78"/>
      <c r="DYU207" s="78"/>
      <c r="DYV207" s="78"/>
      <c r="DYW207" s="78"/>
      <c r="DYX207" s="78"/>
      <c r="DYY207" s="78"/>
      <c r="DYZ207" s="78"/>
      <c r="DZA207" s="78"/>
      <c r="DZB207" s="78"/>
      <c r="DZC207" s="78"/>
      <c r="DZD207" s="78"/>
      <c r="DZE207" s="78"/>
      <c r="DZF207" s="78"/>
      <c r="DZG207" s="78"/>
      <c r="DZH207" s="78"/>
      <c r="DZI207" s="78"/>
      <c r="DZJ207" s="78"/>
      <c r="DZK207" s="78"/>
      <c r="DZL207" s="78"/>
      <c r="DZM207" s="78"/>
      <c r="DZN207" s="78"/>
      <c r="DZO207" s="78"/>
      <c r="DZP207" s="78"/>
      <c r="DZQ207" s="78"/>
      <c r="DZR207" s="78"/>
      <c r="DZS207" s="78"/>
      <c r="DZT207" s="78"/>
      <c r="DZU207" s="78"/>
      <c r="DZV207" s="78"/>
      <c r="DZW207" s="78"/>
      <c r="DZX207" s="78"/>
      <c r="DZY207" s="78"/>
      <c r="DZZ207" s="78"/>
      <c r="EAA207" s="78"/>
      <c r="EAB207" s="78"/>
      <c r="EAC207" s="78"/>
      <c r="EAD207" s="78"/>
      <c r="EAE207" s="78"/>
      <c r="EAF207" s="78"/>
      <c r="EAG207" s="78"/>
      <c r="EAH207" s="78"/>
      <c r="EAI207" s="78"/>
      <c r="EAJ207" s="78"/>
      <c r="EAK207" s="78"/>
      <c r="EAL207" s="78"/>
      <c r="EAM207" s="78"/>
      <c r="EAN207" s="78"/>
      <c r="EAO207" s="78"/>
      <c r="EAP207" s="78"/>
      <c r="EAQ207" s="78"/>
      <c r="EAR207" s="78"/>
      <c r="EAS207" s="78"/>
      <c r="EAT207" s="78"/>
      <c r="EAU207" s="78"/>
      <c r="EAV207" s="78"/>
      <c r="EAW207" s="78"/>
      <c r="EAX207" s="78"/>
      <c r="EAY207" s="78"/>
      <c r="EAZ207" s="78"/>
      <c r="EBA207" s="78"/>
      <c r="EBB207" s="78"/>
      <c r="EBC207" s="78"/>
      <c r="EBD207" s="78"/>
      <c r="EBE207" s="78"/>
      <c r="EBF207" s="78"/>
      <c r="EBG207" s="78"/>
      <c r="EBH207" s="78"/>
      <c r="EBI207" s="78"/>
      <c r="EBJ207" s="78"/>
      <c r="EBK207" s="78"/>
      <c r="EBL207" s="78"/>
      <c r="EBM207" s="78"/>
      <c r="EBN207" s="78"/>
      <c r="EBO207" s="78"/>
      <c r="EBP207" s="78"/>
      <c r="EBQ207" s="78"/>
      <c r="EBR207" s="78"/>
      <c r="EBS207" s="78"/>
      <c r="EBT207" s="78"/>
      <c r="EBU207" s="78"/>
      <c r="EBV207" s="78"/>
      <c r="EBW207" s="78"/>
      <c r="EBX207" s="78"/>
      <c r="EBY207" s="78"/>
      <c r="EBZ207" s="78"/>
      <c r="ECA207" s="78"/>
      <c r="ECB207" s="78"/>
      <c r="ECC207" s="78"/>
      <c r="ECD207" s="78"/>
      <c r="ECE207" s="78"/>
      <c r="ECF207" s="78"/>
      <c r="ECG207" s="78"/>
      <c r="ECH207" s="78"/>
      <c r="ECI207" s="78"/>
      <c r="ECJ207" s="78"/>
      <c r="ECK207" s="78"/>
      <c r="ECL207" s="78"/>
      <c r="ECM207" s="78"/>
      <c r="ECN207" s="78"/>
      <c r="ECO207" s="78"/>
      <c r="ECP207" s="78"/>
      <c r="ECQ207" s="78"/>
      <c r="ECR207" s="78"/>
      <c r="ECS207" s="78"/>
      <c r="ECT207" s="78"/>
      <c r="ECU207" s="78"/>
      <c r="ECV207" s="78"/>
      <c r="ECW207" s="78"/>
      <c r="ECX207" s="78"/>
      <c r="ECY207" s="78"/>
      <c r="ECZ207" s="78"/>
      <c r="EDA207" s="78"/>
      <c r="EDB207" s="78"/>
      <c r="EDC207" s="78"/>
      <c r="EDD207" s="78"/>
      <c r="EDE207" s="78"/>
      <c r="EDF207" s="78"/>
      <c r="EDG207" s="78"/>
      <c r="EDH207" s="78"/>
      <c r="EDI207" s="78"/>
      <c r="EDJ207" s="78"/>
      <c r="EDK207" s="78"/>
      <c r="EDL207" s="78"/>
      <c r="EDM207" s="78"/>
      <c r="EDN207" s="78"/>
      <c r="EDO207" s="78"/>
      <c r="EDP207" s="78"/>
      <c r="EDQ207" s="78"/>
      <c r="EDR207" s="78"/>
      <c r="EDS207" s="78"/>
      <c r="EDT207" s="78"/>
      <c r="EDU207" s="78"/>
      <c r="EDV207" s="78"/>
      <c r="EDW207" s="78"/>
      <c r="EDX207" s="78"/>
      <c r="EDY207" s="78"/>
      <c r="EDZ207" s="78"/>
      <c r="EEA207" s="78"/>
      <c r="EEB207" s="78"/>
      <c r="EEC207" s="78"/>
      <c r="EED207" s="78"/>
      <c r="EEE207" s="78"/>
      <c r="EEF207" s="78"/>
      <c r="EEG207" s="78"/>
      <c r="EEH207" s="78"/>
      <c r="EEI207" s="78"/>
      <c r="EEJ207" s="78"/>
      <c r="EEK207" s="78"/>
      <c r="EEL207" s="78"/>
      <c r="EEM207" s="78"/>
      <c r="EEN207" s="78"/>
      <c r="EEO207" s="78"/>
      <c r="EEP207" s="78"/>
      <c r="EEQ207" s="78"/>
      <c r="EER207" s="78"/>
      <c r="EES207" s="78"/>
      <c r="EET207" s="78"/>
      <c r="EEU207" s="78"/>
      <c r="EEV207" s="78"/>
      <c r="EEW207" s="78"/>
      <c r="EEX207" s="78"/>
      <c r="EEY207" s="78"/>
      <c r="EEZ207" s="78"/>
      <c r="EFA207" s="78"/>
      <c r="EFB207" s="78"/>
      <c r="EFC207" s="78"/>
      <c r="EFD207" s="78"/>
      <c r="EFE207" s="78"/>
      <c r="EFF207" s="78"/>
      <c r="EFG207" s="78"/>
      <c r="EFH207" s="78"/>
      <c r="EFI207" s="78"/>
      <c r="EFJ207" s="78"/>
      <c r="EFK207" s="78"/>
      <c r="EFL207" s="78"/>
      <c r="EFM207" s="78"/>
      <c r="EFN207" s="78"/>
      <c r="EFO207" s="78"/>
      <c r="EFP207" s="78"/>
      <c r="EFQ207" s="78"/>
      <c r="EFR207" s="78"/>
      <c r="EFS207" s="78"/>
      <c r="EFT207" s="78"/>
      <c r="EFU207" s="78"/>
      <c r="EFV207" s="78"/>
      <c r="EFW207" s="78"/>
      <c r="EFX207" s="78"/>
      <c r="EFY207" s="78"/>
      <c r="EFZ207" s="78"/>
      <c r="EGA207" s="78"/>
      <c r="EGB207" s="78"/>
      <c r="EGC207" s="78"/>
      <c r="EGD207" s="78"/>
      <c r="EGE207" s="78"/>
      <c r="EGF207" s="78"/>
      <c r="EGG207" s="78"/>
      <c r="EGH207" s="78"/>
      <c r="EGI207" s="78"/>
      <c r="EGJ207" s="78"/>
      <c r="EGK207" s="78"/>
      <c r="EGL207" s="78"/>
      <c r="EGM207" s="78"/>
      <c r="EGN207" s="78"/>
      <c r="EGO207" s="78"/>
      <c r="EGP207" s="78"/>
      <c r="EGQ207" s="78"/>
      <c r="EGR207" s="78"/>
      <c r="EGS207" s="78"/>
      <c r="EGT207" s="78"/>
      <c r="EGU207" s="78"/>
      <c r="EGV207" s="78"/>
      <c r="EGW207" s="78"/>
      <c r="EGX207" s="78"/>
      <c r="EGY207" s="78"/>
      <c r="EGZ207" s="78"/>
      <c r="EHA207" s="78"/>
      <c r="EHB207" s="78"/>
      <c r="EHC207" s="78"/>
      <c r="EHD207" s="78"/>
      <c r="EHE207" s="78"/>
      <c r="EHF207" s="78"/>
      <c r="EHG207" s="78"/>
      <c r="EHH207" s="78"/>
      <c r="EHI207" s="78"/>
      <c r="EHJ207" s="78"/>
      <c r="EHK207" s="78"/>
      <c r="EHL207" s="78"/>
      <c r="EHM207" s="78"/>
      <c r="EHN207" s="78"/>
      <c r="EHO207" s="78"/>
      <c r="EHP207" s="78"/>
      <c r="EHQ207" s="78"/>
      <c r="EHR207" s="78"/>
      <c r="EHS207" s="78"/>
      <c r="EHT207" s="78"/>
      <c r="EHU207" s="78"/>
      <c r="EHV207" s="78"/>
      <c r="EHW207" s="78"/>
      <c r="EHX207" s="78"/>
      <c r="EHY207" s="78"/>
      <c r="EHZ207" s="78"/>
      <c r="EIA207" s="78"/>
      <c r="EIB207" s="78"/>
      <c r="EIC207" s="78"/>
      <c r="EID207" s="78"/>
      <c r="EIE207" s="78"/>
      <c r="EIF207" s="78"/>
      <c r="EIG207" s="78"/>
      <c r="EIH207" s="78"/>
      <c r="EII207" s="78"/>
      <c r="EIJ207" s="78"/>
      <c r="EIK207" s="78"/>
      <c r="EIL207" s="78"/>
      <c r="EIM207" s="78"/>
      <c r="EIN207" s="78"/>
      <c r="EIO207" s="78"/>
      <c r="EIP207" s="78"/>
      <c r="EIQ207" s="78"/>
      <c r="EIR207" s="78"/>
      <c r="EIS207" s="78"/>
      <c r="EIT207" s="78"/>
      <c r="EIU207" s="78"/>
      <c r="EIV207" s="78"/>
      <c r="EIW207" s="78"/>
      <c r="EIX207" s="78"/>
      <c r="EIY207" s="78"/>
      <c r="EIZ207" s="78"/>
      <c r="EJA207" s="78"/>
      <c r="EJB207" s="78"/>
      <c r="EJC207" s="78"/>
      <c r="EJD207" s="78"/>
      <c r="EJE207" s="78"/>
      <c r="EJF207" s="78"/>
      <c r="EJG207" s="78"/>
      <c r="EJH207" s="78"/>
      <c r="EJI207" s="78"/>
      <c r="EJJ207" s="78"/>
      <c r="EJK207" s="78"/>
      <c r="EJL207" s="78"/>
      <c r="EJM207" s="78"/>
      <c r="EJN207" s="78"/>
      <c r="EJO207" s="78"/>
      <c r="EJP207" s="78"/>
      <c r="EJQ207" s="78"/>
      <c r="EJR207" s="78"/>
      <c r="EJS207" s="78"/>
      <c r="EJT207" s="78"/>
      <c r="EJU207" s="78"/>
      <c r="EJV207" s="78"/>
      <c r="EJW207" s="78"/>
      <c r="EJX207" s="78"/>
      <c r="EJY207" s="78"/>
      <c r="EJZ207" s="78"/>
      <c r="EKA207" s="78"/>
      <c r="EKB207" s="78"/>
      <c r="EKC207" s="78"/>
      <c r="EKD207" s="78"/>
      <c r="EKE207" s="78"/>
      <c r="EKF207" s="78"/>
      <c r="EKG207" s="78"/>
      <c r="EKH207" s="78"/>
      <c r="EKI207" s="78"/>
      <c r="EKJ207" s="78"/>
      <c r="EKK207" s="78"/>
      <c r="EKL207" s="78"/>
      <c r="EKM207" s="78"/>
      <c r="EKN207" s="78"/>
      <c r="EKO207" s="78"/>
      <c r="EKP207" s="78"/>
      <c r="EKQ207" s="78"/>
      <c r="EKR207" s="78"/>
      <c r="EKS207" s="78"/>
      <c r="EKT207" s="78"/>
      <c r="EKU207" s="78"/>
      <c r="EKV207" s="78"/>
      <c r="EKW207" s="78"/>
      <c r="EKX207" s="78"/>
      <c r="EKY207" s="78"/>
      <c r="EKZ207" s="78"/>
      <c r="ELA207" s="78"/>
      <c r="ELB207" s="78"/>
      <c r="ELC207" s="78"/>
      <c r="ELD207" s="78"/>
      <c r="ELE207" s="78"/>
      <c r="ELF207" s="78"/>
      <c r="ELG207" s="78"/>
      <c r="ELH207" s="78"/>
      <c r="ELI207" s="78"/>
      <c r="ELJ207" s="78"/>
      <c r="ELK207" s="78"/>
      <c r="ELL207" s="78"/>
      <c r="ELM207" s="78"/>
      <c r="ELN207" s="78"/>
      <c r="ELO207" s="78"/>
      <c r="ELP207" s="78"/>
      <c r="ELQ207" s="78"/>
      <c r="ELR207" s="78"/>
      <c r="ELS207" s="78"/>
      <c r="ELT207" s="78"/>
      <c r="ELU207" s="78"/>
      <c r="ELV207" s="78"/>
      <c r="ELW207" s="78"/>
      <c r="ELX207" s="78"/>
      <c r="ELY207" s="78"/>
      <c r="ELZ207" s="78"/>
      <c r="EMA207" s="78"/>
      <c r="EMB207" s="78"/>
      <c r="EMC207" s="78"/>
      <c r="EMD207" s="78"/>
      <c r="EME207" s="78"/>
      <c r="EMF207" s="78"/>
      <c r="EMG207" s="78"/>
      <c r="EMH207" s="78"/>
      <c r="EMI207" s="78"/>
      <c r="EMJ207" s="78"/>
      <c r="EMK207" s="78"/>
      <c r="EML207" s="78"/>
      <c r="EMM207" s="78"/>
      <c r="EMN207" s="78"/>
      <c r="EMO207" s="78"/>
      <c r="EMP207" s="78"/>
      <c r="EMQ207" s="78"/>
      <c r="EMR207" s="78"/>
      <c r="EMS207" s="78"/>
      <c r="EMT207" s="78"/>
      <c r="EMU207" s="78"/>
      <c r="EMV207" s="78"/>
      <c r="EMW207" s="78"/>
      <c r="EMX207" s="78"/>
      <c r="EMY207" s="78"/>
      <c r="EMZ207" s="78"/>
      <c r="ENA207" s="78"/>
      <c r="ENB207" s="78"/>
      <c r="ENC207" s="78"/>
      <c r="END207" s="78"/>
      <c r="ENE207" s="78"/>
      <c r="ENF207" s="78"/>
      <c r="ENG207" s="78"/>
      <c r="ENH207" s="78"/>
      <c r="ENI207" s="78"/>
      <c r="ENJ207" s="78"/>
      <c r="ENK207" s="78"/>
      <c r="ENL207" s="78"/>
      <c r="ENM207" s="78"/>
      <c r="ENN207" s="78"/>
      <c r="ENO207" s="78"/>
      <c r="ENP207" s="78"/>
      <c r="ENQ207" s="78"/>
      <c r="ENR207" s="78"/>
      <c r="ENS207" s="78"/>
      <c r="ENT207" s="78"/>
      <c r="ENU207" s="78"/>
      <c r="ENV207" s="78"/>
      <c r="ENW207" s="78"/>
      <c r="ENX207" s="78"/>
      <c r="ENY207" s="78"/>
      <c r="ENZ207" s="78"/>
      <c r="EOA207" s="78"/>
      <c r="EOB207" s="78"/>
      <c r="EOC207" s="78"/>
      <c r="EOD207" s="78"/>
      <c r="EOE207" s="78"/>
      <c r="EOF207" s="78"/>
      <c r="EOG207" s="78"/>
      <c r="EOH207" s="78"/>
      <c r="EOI207" s="78"/>
      <c r="EOJ207" s="78"/>
      <c r="EOK207" s="78"/>
      <c r="EOL207" s="78"/>
      <c r="EOM207" s="78"/>
      <c r="EON207" s="78"/>
      <c r="EOO207" s="78"/>
      <c r="EOP207" s="78"/>
      <c r="EOQ207" s="78"/>
      <c r="EOR207" s="78"/>
      <c r="EOS207" s="78"/>
      <c r="EOT207" s="78"/>
      <c r="EOU207" s="78"/>
      <c r="EOV207" s="78"/>
      <c r="EOW207" s="78"/>
      <c r="EOX207" s="78"/>
      <c r="EOY207" s="78"/>
      <c r="EOZ207" s="78"/>
      <c r="EPA207" s="78"/>
      <c r="EPB207" s="78"/>
      <c r="EPC207" s="78"/>
      <c r="EPD207" s="78"/>
      <c r="EPE207" s="78"/>
      <c r="EPF207" s="78"/>
      <c r="EPG207" s="78"/>
      <c r="EPH207" s="78"/>
      <c r="EPI207" s="78"/>
      <c r="EPJ207" s="78"/>
      <c r="EPK207" s="78"/>
      <c r="EPL207" s="78"/>
      <c r="EPM207" s="78"/>
      <c r="EPN207" s="78"/>
      <c r="EPO207" s="78"/>
      <c r="EPP207" s="78"/>
      <c r="EPQ207" s="78"/>
      <c r="EPR207" s="78"/>
      <c r="EPS207" s="78"/>
      <c r="EPT207" s="78"/>
      <c r="EPU207" s="78"/>
      <c r="EPV207" s="78"/>
      <c r="EPW207" s="78"/>
      <c r="EPX207" s="78"/>
      <c r="EPY207" s="78"/>
      <c r="EPZ207" s="78"/>
      <c r="EQA207" s="78"/>
      <c r="EQB207" s="78"/>
      <c r="EQC207" s="78"/>
      <c r="EQD207" s="78"/>
      <c r="EQE207" s="78"/>
      <c r="EQF207" s="78"/>
      <c r="EQG207" s="78"/>
      <c r="EQH207" s="78"/>
      <c r="EQI207" s="78"/>
      <c r="EQJ207" s="78"/>
      <c r="EQK207" s="78"/>
      <c r="EQL207" s="78"/>
      <c r="EQM207" s="78"/>
      <c r="EQN207" s="78"/>
      <c r="EQO207" s="78"/>
      <c r="EQP207" s="78"/>
      <c r="EQQ207" s="78"/>
      <c r="EQR207" s="78"/>
      <c r="EQS207" s="78"/>
      <c r="EQT207" s="78"/>
      <c r="EQU207" s="78"/>
      <c r="EQV207" s="78"/>
      <c r="EQW207" s="78"/>
      <c r="EQX207" s="78"/>
      <c r="EQY207" s="78"/>
      <c r="EQZ207" s="78"/>
      <c r="ERA207" s="78"/>
      <c r="ERB207" s="78"/>
      <c r="ERC207" s="78"/>
      <c r="ERD207" s="78"/>
      <c r="ERE207" s="78"/>
      <c r="ERF207" s="78"/>
      <c r="ERG207" s="78"/>
      <c r="ERH207" s="78"/>
      <c r="ERI207" s="78"/>
      <c r="ERJ207" s="78"/>
      <c r="ERK207" s="78"/>
      <c r="ERL207" s="78"/>
      <c r="ERM207" s="78"/>
      <c r="ERN207" s="78"/>
      <c r="ERO207" s="78"/>
      <c r="ERP207" s="78"/>
      <c r="ERQ207" s="78"/>
      <c r="ERR207" s="78"/>
      <c r="ERS207" s="78"/>
      <c r="ERT207" s="78"/>
      <c r="ERU207" s="78"/>
      <c r="ERV207" s="78"/>
      <c r="ERW207" s="78"/>
      <c r="ERX207" s="78"/>
      <c r="ERY207" s="78"/>
      <c r="ERZ207" s="78"/>
      <c r="ESA207" s="78"/>
      <c r="ESB207" s="78"/>
      <c r="ESC207" s="78"/>
      <c r="ESD207" s="78"/>
      <c r="ESE207" s="78"/>
      <c r="ESF207" s="78"/>
      <c r="ESG207" s="78"/>
      <c r="ESH207" s="78"/>
      <c r="ESI207" s="78"/>
      <c r="ESJ207" s="78"/>
      <c r="ESK207" s="78"/>
      <c r="ESL207" s="78"/>
      <c r="ESM207" s="78"/>
      <c r="ESN207" s="78"/>
      <c r="ESO207" s="78"/>
      <c r="ESP207" s="78"/>
      <c r="ESQ207" s="78"/>
      <c r="ESR207" s="78"/>
      <c r="ESS207" s="78"/>
      <c r="EST207" s="78"/>
      <c r="ESU207" s="78"/>
      <c r="ESV207" s="78"/>
      <c r="ESW207" s="78"/>
      <c r="ESX207" s="78"/>
      <c r="ESY207" s="78"/>
      <c r="ESZ207" s="78"/>
      <c r="ETA207" s="78"/>
      <c r="ETB207" s="78"/>
      <c r="ETC207" s="78"/>
      <c r="ETD207" s="78"/>
      <c r="ETE207" s="78"/>
      <c r="ETF207" s="78"/>
      <c r="ETG207" s="78"/>
      <c r="ETH207" s="78"/>
      <c r="ETI207" s="78"/>
      <c r="ETJ207" s="78"/>
      <c r="ETK207" s="78"/>
      <c r="ETL207" s="78"/>
      <c r="ETM207" s="78"/>
      <c r="ETN207" s="78"/>
      <c r="ETO207" s="78"/>
      <c r="ETP207" s="78"/>
      <c r="ETQ207" s="78"/>
      <c r="ETR207" s="78"/>
      <c r="ETS207" s="78"/>
      <c r="ETT207" s="78"/>
      <c r="ETU207" s="78"/>
      <c r="ETV207" s="78"/>
      <c r="ETW207" s="78"/>
      <c r="ETX207" s="78"/>
      <c r="ETY207" s="78"/>
      <c r="ETZ207" s="78"/>
      <c r="EUA207" s="78"/>
      <c r="EUB207" s="78"/>
      <c r="EUC207" s="78"/>
      <c r="EUD207" s="78"/>
      <c r="EUE207" s="78"/>
      <c r="EUF207" s="78"/>
      <c r="EUG207" s="78"/>
      <c r="EUH207" s="78"/>
      <c r="EUI207" s="78"/>
      <c r="EUJ207" s="78"/>
      <c r="EUK207" s="78"/>
      <c r="EUL207" s="78"/>
      <c r="EUM207" s="78"/>
      <c r="EUN207" s="78"/>
      <c r="EUO207" s="78"/>
      <c r="EUP207" s="78"/>
      <c r="EUQ207" s="78"/>
      <c r="EUR207" s="78"/>
      <c r="EUS207" s="78"/>
      <c r="EUT207" s="78"/>
      <c r="EUU207" s="78"/>
      <c r="EUV207" s="78"/>
      <c r="EUW207" s="78"/>
      <c r="EUX207" s="78"/>
      <c r="EUY207" s="78"/>
      <c r="EUZ207" s="78"/>
      <c r="EVA207" s="78"/>
      <c r="EVB207" s="78"/>
      <c r="EVC207" s="78"/>
      <c r="EVD207" s="78"/>
      <c r="EVE207" s="78"/>
      <c r="EVF207" s="78"/>
      <c r="EVG207" s="78"/>
      <c r="EVH207" s="78"/>
      <c r="EVI207" s="78"/>
      <c r="EVJ207" s="78"/>
      <c r="EVK207" s="78"/>
      <c r="EVL207" s="78"/>
      <c r="EVM207" s="78"/>
      <c r="EVN207" s="78"/>
      <c r="EVO207" s="78"/>
      <c r="EVP207" s="78"/>
      <c r="EVQ207" s="78"/>
      <c r="EVR207" s="78"/>
      <c r="EVS207" s="78"/>
      <c r="EVT207" s="78"/>
      <c r="EVU207" s="78"/>
      <c r="EVV207" s="78"/>
      <c r="EVW207" s="78"/>
      <c r="EVX207" s="78"/>
      <c r="EVY207" s="78"/>
      <c r="EVZ207" s="78"/>
      <c r="EWA207" s="78"/>
      <c r="EWB207" s="78"/>
      <c r="EWC207" s="78"/>
      <c r="EWD207" s="78"/>
      <c r="EWE207" s="78"/>
      <c r="EWF207" s="78"/>
      <c r="EWG207" s="78"/>
      <c r="EWH207" s="78"/>
      <c r="EWI207" s="78"/>
      <c r="EWJ207" s="78"/>
      <c r="EWK207" s="78"/>
      <c r="EWL207" s="78"/>
      <c r="EWM207" s="78"/>
      <c r="EWN207" s="78"/>
      <c r="EWO207" s="78"/>
      <c r="EWP207" s="78"/>
      <c r="EWQ207" s="78"/>
      <c r="EWR207" s="78"/>
      <c r="EWS207" s="78"/>
      <c r="EWT207" s="78"/>
      <c r="EWU207" s="78"/>
      <c r="EWV207" s="78"/>
      <c r="EWW207" s="78"/>
      <c r="EWX207" s="78"/>
      <c r="EWY207" s="78"/>
      <c r="EWZ207" s="78"/>
      <c r="EXA207" s="78"/>
      <c r="EXB207" s="78"/>
      <c r="EXC207" s="78"/>
      <c r="EXD207" s="78"/>
      <c r="EXE207" s="78"/>
      <c r="EXF207" s="78"/>
      <c r="EXG207" s="78"/>
      <c r="EXH207" s="78"/>
      <c r="EXI207" s="78"/>
      <c r="EXJ207" s="78"/>
      <c r="EXK207" s="78"/>
      <c r="EXL207" s="78"/>
      <c r="EXM207" s="78"/>
      <c r="EXN207" s="78"/>
      <c r="EXO207" s="78"/>
      <c r="EXP207" s="78"/>
      <c r="EXQ207" s="78"/>
      <c r="EXR207" s="78"/>
      <c r="EXS207" s="78"/>
      <c r="EXT207" s="78"/>
      <c r="EXU207" s="78"/>
      <c r="EXV207" s="78"/>
      <c r="EXW207" s="78"/>
      <c r="EXX207" s="78"/>
      <c r="EXY207" s="78"/>
      <c r="EXZ207" s="78"/>
      <c r="EYA207" s="78"/>
      <c r="EYB207" s="78"/>
      <c r="EYC207" s="78"/>
      <c r="EYD207" s="78"/>
      <c r="EYE207" s="78"/>
      <c r="EYF207" s="78"/>
      <c r="EYG207" s="78"/>
      <c r="EYH207" s="78"/>
      <c r="EYI207" s="78"/>
      <c r="EYJ207" s="78"/>
      <c r="EYK207" s="78"/>
      <c r="EYL207" s="78"/>
      <c r="EYM207" s="78"/>
      <c r="EYN207" s="78"/>
      <c r="EYO207" s="78"/>
      <c r="EYP207" s="78"/>
      <c r="EYQ207" s="78"/>
      <c r="EYR207" s="78"/>
      <c r="EYS207" s="78"/>
      <c r="EYT207" s="78"/>
      <c r="EYU207" s="78"/>
      <c r="EYV207" s="78"/>
      <c r="EYW207" s="78"/>
      <c r="EYX207" s="78"/>
      <c r="EYY207" s="78"/>
      <c r="EYZ207" s="78"/>
      <c r="EZA207" s="78"/>
      <c r="EZB207" s="78"/>
      <c r="EZC207" s="78"/>
      <c r="EZD207" s="78"/>
      <c r="EZE207" s="78"/>
      <c r="EZF207" s="78"/>
      <c r="EZG207" s="78"/>
      <c r="EZH207" s="78"/>
      <c r="EZI207" s="78"/>
      <c r="EZJ207" s="78"/>
      <c r="EZK207" s="78"/>
      <c r="EZL207" s="78"/>
      <c r="EZM207" s="78"/>
      <c r="EZN207" s="78"/>
      <c r="EZO207" s="78"/>
      <c r="EZP207" s="78"/>
      <c r="EZQ207" s="78"/>
      <c r="EZR207" s="78"/>
      <c r="EZS207" s="78"/>
      <c r="EZT207" s="78"/>
      <c r="EZU207" s="78"/>
      <c r="EZV207" s="78"/>
      <c r="EZW207" s="78"/>
      <c r="EZX207" s="78"/>
      <c r="EZY207" s="78"/>
      <c r="EZZ207" s="78"/>
      <c r="FAA207" s="78"/>
      <c r="FAB207" s="78"/>
      <c r="FAC207" s="78"/>
      <c r="FAD207" s="78"/>
      <c r="FAE207" s="78"/>
      <c r="FAF207" s="78"/>
      <c r="FAG207" s="78"/>
      <c r="FAH207" s="78"/>
      <c r="FAI207" s="78"/>
      <c r="FAJ207" s="78"/>
      <c r="FAK207" s="78"/>
      <c r="FAL207" s="78"/>
      <c r="FAM207" s="78"/>
      <c r="FAN207" s="78"/>
      <c r="FAO207" s="78"/>
      <c r="FAP207" s="78"/>
      <c r="FAQ207" s="78"/>
      <c r="FAR207" s="78"/>
      <c r="FAS207" s="78"/>
      <c r="FAT207" s="78"/>
      <c r="FAU207" s="78"/>
      <c r="FAV207" s="78"/>
      <c r="FAW207" s="78"/>
      <c r="FAX207" s="78"/>
      <c r="FAY207" s="78"/>
      <c r="FAZ207" s="78"/>
      <c r="FBA207" s="78"/>
      <c r="FBB207" s="78"/>
      <c r="FBC207" s="78"/>
      <c r="FBD207" s="78"/>
      <c r="FBE207" s="78"/>
      <c r="FBF207" s="78"/>
      <c r="FBG207" s="78"/>
      <c r="FBH207" s="78"/>
      <c r="FBI207" s="78"/>
      <c r="FBJ207" s="78"/>
      <c r="FBK207" s="78"/>
      <c r="FBL207" s="78"/>
      <c r="FBM207" s="78"/>
      <c r="FBN207" s="78"/>
      <c r="FBO207" s="78"/>
      <c r="FBP207" s="78"/>
      <c r="FBQ207" s="78"/>
      <c r="FBR207" s="78"/>
      <c r="FBS207" s="78"/>
      <c r="FBT207" s="78"/>
      <c r="FBU207" s="78"/>
      <c r="FBV207" s="78"/>
      <c r="FBW207" s="78"/>
      <c r="FBX207" s="78"/>
      <c r="FBY207" s="78"/>
      <c r="FBZ207" s="78"/>
      <c r="FCA207" s="78"/>
      <c r="FCB207" s="78"/>
      <c r="FCC207" s="78"/>
      <c r="FCD207" s="78"/>
      <c r="FCE207" s="78"/>
      <c r="FCF207" s="78"/>
      <c r="FCG207" s="78"/>
      <c r="FCH207" s="78"/>
      <c r="FCI207" s="78"/>
      <c r="FCJ207" s="78"/>
      <c r="FCK207" s="78"/>
      <c r="FCL207" s="78"/>
      <c r="FCM207" s="78"/>
      <c r="FCN207" s="78"/>
      <c r="FCO207" s="78"/>
      <c r="FCP207" s="78"/>
      <c r="FCQ207" s="78"/>
      <c r="FCR207" s="78"/>
      <c r="FCS207" s="78"/>
      <c r="FCT207" s="78"/>
      <c r="FCU207" s="78"/>
      <c r="FCV207" s="78"/>
      <c r="FCW207" s="78"/>
      <c r="FCX207" s="78"/>
      <c r="FCY207" s="78"/>
      <c r="FCZ207" s="78"/>
      <c r="FDA207" s="78"/>
      <c r="FDB207" s="78"/>
      <c r="FDC207" s="78"/>
      <c r="FDD207" s="78"/>
      <c r="FDE207" s="78"/>
      <c r="FDF207" s="78"/>
      <c r="FDG207" s="78"/>
      <c r="FDH207" s="78"/>
      <c r="FDI207" s="78"/>
      <c r="FDJ207" s="78"/>
      <c r="FDK207" s="78"/>
      <c r="FDL207" s="78"/>
      <c r="FDM207" s="78"/>
      <c r="FDN207" s="78"/>
      <c r="FDO207" s="78"/>
      <c r="FDP207" s="78"/>
      <c r="FDQ207" s="78"/>
      <c r="FDR207" s="78"/>
      <c r="FDS207" s="78"/>
      <c r="FDT207" s="78"/>
      <c r="FDU207" s="78"/>
      <c r="FDV207" s="78"/>
      <c r="FDW207" s="78"/>
      <c r="FDX207" s="78"/>
      <c r="FDY207" s="78"/>
      <c r="FDZ207" s="78"/>
      <c r="FEA207" s="78"/>
      <c r="FEB207" s="78"/>
      <c r="FEC207" s="78"/>
      <c r="FED207" s="78"/>
      <c r="FEE207" s="78"/>
      <c r="FEF207" s="78"/>
      <c r="FEG207" s="78"/>
      <c r="FEH207" s="78"/>
      <c r="FEI207" s="78"/>
      <c r="FEJ207" s="78"/>
      <c r="FEK207" s="78"/>
      <c r="FEL207" s="78"/>
      <c r="FEM207" s="78"/>
      <c r="FEN207" s="78"/>
      <c r="FEO207" s="78"/>
      <c r="FEP207" s="78"/>
      <c r="FEQ207" s="78"/>
      <c r="FER207" s="78"/>
      <c r="FES207" s="78"/>
      <c r="FET207" s="78"/>
      <c r="FEU207" s="78"/>
      <c r="FEV207" s="78"/>
      <c r="FEW207" s="78"/>
      <c r="FEX207" s="78"/>
      <c r="FEY207" s="78"/>
      <c r="FEZ207" s="78"/>
      <c r="FFA207" s="78"/>
      <c r="FFB207" s="78"/>
      <c r="FFC207" s="78"/>
      <c r="FFD207" s="78"/>
      <c r="FFE207" s="78"/>
      <c r="FFF207" s="78"/>
      <c r="FFG207" s="78"/>
      <c r="FFH207" s="78"/>
      <c r="FFI207" s="78"/>
      <c r="FFJ207" s="78"/>
      <c r="FFK207" s="78"/>
      <c r="FFL207" s="78"/>
      <c r="FFM207" s="78"/>
      <c r="FFN207" s="78"/>
      <c r="FFO207" s="78"/>
      <c r="FFP207" s="78"/>
      <c r="FFQ207" s="78"/>
      <c r="FFR207" s="78"/>
      <c r="FFS207" s="78"/>
      <c r="FFT207" s="78"/>
      <c r="FFU207" s="78"/>
      <c r="FFV207" s="78"/>
      <c r="FFW207" s="78"/>
      <c r="FFX207" s="78"/>
      <c r="FFY207" s="78"/>
      <c r="FFZ207" s="78"/>
      <c r="FGA207" s="78"/>
      <c r="FGB207" s="78"/>
      <c r="FGC207" s="78"/>
      <c r="FGD207" s="78"/>
      <c r="FGE207" s="78"/>
      <c r="FGF207" s="78"/>
      <c r="FGG207" s="78"/>
      <c r="FGH207" s="78"/>
      <c r="FGI207" s="78"/>
      <c r="FGJ207" s="78"/>
      <c r="FGK207" s="78"/>
      <c r="FGL207" s="78"/>
      <c r="FGM207" s="78"/>
      <c r="FGN207" s="78"/>
      <c r="FGO207" s="78"/>
      <c r="FGP207" s="78"/>
      <c r="FGQ207" s="78"/>
      <c r="FGR207" s="78"/>
      <c r="FGS207" s="78"/>
      <c r="FGT207" s="78"/>
      <c r="FGU207" s="78"/>
      <c r="FGV207" s="78"/>
      <c r="FGW207" s="78"/>
      <c r="FGX207" s="78"/>
      <c r="FGY207" s="78"/>
      <c r="FGZ207" s="78"/>
      <c r="FHA207" s="78"/>
      <c r="FHB207" s="78"/>
      <c r="FHC207" s="78"/>
      <c r="FHD207" s="78"/>
      <c r="FHE207" s="78"/>
      <c r="FHF207" s="78"/>
      <c r="FHG207" s="78"/>
      <c r="FHH207" s="78"/>
      <c r="FHI207" s="78"/>
      <c r="FHJ207" s="78"/>
      <c r="FHK207" s="78"/>
      <c r="FHL207" s="78"/>
      <c r="FHM207" s="78"/>
      <c r="FHN207" s="78"/>
      <c r="FHO207" s="78"/>
      <c r="FHP207" s="78"/>
      <c r="FHQ207" s="78"/>
      <c r="FHR207" s="78"/>
      <c r="FHS207" s="78"/>
      <c r="FHT207" s="78"/>
      <c r="FHU207" s="78"/>
      <c r="FHV207" s="78"/>
      <c r="FHW207" s="78"/>
      <c r="FHX207" s="78"/>
      <c r="FHY207" s="78"/>
      <c r="FHZ207" s="78"/>
      <c r="FIA207" s="78"/>
      <c r="FIB207" s="78"/>
      <c r="FIC207" s="78"/>
      <c r="FID207" s="78"/>
      <c r="FIE207" s="78"/>
      <c r="FIF207" s="78"/>
      <c r="FIG207" s="78"/>
      <c r="FIH207" s="78"/>
      <c r="FII207" s="78"/>
      <c r="FIJ207" s="78"/>
      <c r="FIK207" s="78"/>
      <c r="FIL207" s="78"/>
      <c r="FIM207" s="78"/>
      <c r="FIN207" s="78"/>
      <c r="FIO207" s="78"/>
      <c r="FIP207" s="78"/>
      <c r="FIQ207" s="78"/>
      <c r="FIR207" s="78"/>
      <c r="FIS207" s="78"/>
      <c r="FIT207" s="78"/>
      <c r="FIU207" s="78"/>
      <c r="FIV207" s="78"/>
      <c r="FIW207" s="78"/>
      <c r="FIX207" s="78"/>
      <c r="FIY207" s="78"/>
      <c r="FIZ207" s="78"/>
      <c r="FJA207" s="78"/>
      <c r="FJB207" s="78"/>
      <c r="FJC207" s="78"/>
      <c r="FJD207" s="78"/>
      <c r="FJE207" s="78"/>
      <c r="FJF207" s="78"/>
      <c r="FJG207" s="78"/>
      <c r="FJH207" s="78"/>
      <c r="FJI207" s="78"/>
      <c r="FJJ207" s="78"/>
      <c r="FJK207" s="78"/>
      <c r="FJL207" s="78"/>
      <c r="FJM207" s="78"/>
      <c r="FJN207" s="78"/>
      <c r="FJO207" s="78"/>
      <c r="FJP207" s="78"/>
      <c r="FJQ207" s="78"/>
      <c r="FJR207" s="78"/>
      <c r="FJS207" s="78"/>
      <c r="FJT207" s="78"/>
      <c r="FJU207" s="78"/>
      <c r="FJV207" s="78"/>
      <c r="FJW207" s="78"/>
      <c r="FJX207" s="78"/>
      <c r="FJY207" s="78"/>
      <c r="FJZ207" s="78"/>
      <c r="FKA207" s="78"/>
      <c r="FKB207" s="78"/>
      <c r="FKC207" s="78"/>
      <c r="FKD207" s="78"/>
      <c r="FKE207" s="78"/>
      <c r="FKF207" s="78"/>
      <c r="FKG207" s="78"/>
      <c r="FKH207" s="78"/>
      <c r="FKI207" s="78"/>
      <c r="FKJ207" s="78"/>
      <c r="FKK207" s="78"/>
      <c r="FKL207" s="78"/>
      <c r="FKM207" s="78"/>
      <c r="FKN207" s="78"/>
      <c r="FKO207" s="78"/>
      <c r="FKP207" s="78"/>
      <c r="FKQ207" s="78"/>
      <c r="FKR207" s="78"/>
      <c r="FKS207" s="78"/>
      <c r="FKT207" s="78"/>
      <c r="FKU207" s="78"/>
      <c r="FKV207" s="78"/>
      <c r="FKW207" s="78"/>
      <c r="FKX207" s="78"/>
      <c r="FKY207" s="78"/>
      <c r="FKZ207" s="78"/>
      <c r="FLA207" s="78"/>
      <c r="FLB207" s="78"/>
      <c r="FLC207" s="78"/>
      <c r="FLD207" s="78"/>
      <c r="FLE207" s="78"/>
      <c r="FLF207" s="78"/>
      <c r="FLG207" s="78"/>
      <c r="FLH207" s="78"/>
      <c r="FLI207" s="78"/>
      <c r="FLJ207" s="78"/>
      <c r="FLK207" s="78"/>
      <c r="FLL207" s="78"/>
      <c r="FLM207" s="78"/>
      <c r="FLN207" s="78"/>
      <c r="FLO207" s="78"/>
      <c r="FLP207" s="78"/>
      <c r="FLQ207" s="78"/>
      <c r="FLR207" s="78"/>
      <c r="FLS207" s="78"/>
      <c r="FLT207" s="78"/>
      <c r="FLU207" s="78"/>
      <c r="FLV207" s="78"/>
      <c r="FLW207" s="78"/>
      <c r="FLX207" s="78"/>
      <c r="FLY207" s="78"/>
      <c r="FLZ207" s="78"/>
      <c r="FMA207" s="78"/>
      <c r="FMB207" s="78"/>
      <c r="FMC207" s="78"/>
      <c r="FMD207" s="78"/>
      <c r="FME207" s="78"/>
      <c r="FMF207" s="78"/>
      <c r="FMG207" s="78"/>
      <c r="FMH207" s="78"/>
      <c r="FMI207" s="78"/>
      <c r="FMJ207" s="78"/>
      <c r="FMK207" s="78"/>
      <c r="FML207" s="78"/>
      <c r="FMM207" s="78"/>
      <c r="FMN207" s="78"/>
      <c r="FMO207" s="78"/>
      <c r="FMP207" s="78"/>
      <c r="FMQ207" s="78"/>
      <c r="FMR207" s="78"/>
      <c r="FMS207" s="78"/>
      <c r="FMT207" s="78"/>
      <c r="FMU207" s="78"/>
      <c r="FMV207" s="78"/>
      <c r="FMW207" s="78"/>
      <c r="FMX207" s="78"/>
      <c r="FMY207" s="78"/>
      <c r="FMZ207" s="78"/>
      <c r="FNA207" s="78"/>
      <c r="FNB207" s="78"/>
      <c r="FNC207" s="78"/>
      <c r="FND207" s="78"/>
      <c r="FNE207" s="78"/>
      <c r="FNF207" s="78"/>
      <c r="FNG207" s="78"/>
      <c r="FNH207" s="78"/>
      <c r="FNI207" s="78"/>
      <c r="FNJ207" s="78"/>
      <c r="FNK207" s="78"/>
      <c r="FNL207" s="78"/>
      <c r="FNM207" s="78"/>
      <c r="FNN207" s="78"/>
      <c r="FNO207" s="78"/>
      <c r="FNP207" s="78"/>
      <c r="FNQ207" s="78"/>
      <c r="FNR207" s="78"/>
      <c r="FNS207" s="78"/>
      <c r="FNT207" s="78"/>
      <c r="FNU207" s="78"/>
      <c r="FNV207" s="78"/>
      <c r="FNW207" s="78"/>
      <c r="FNX207" s="78"/>
      <c r="FNY207" s="78"/>
      <c r="FNZ207" s="78"/>
      <c r="FOA207" s="78"/>
      <c r="FOB207" s="78"/>
      <c r="FOC207" s="78"/>
      <c r="FOD207" s="78"/>
      <c r="FOE207" s="78"/>
      <c r="FOF207" s="78"/>
      <c r="FOG207" s="78"/>
      <c r="FOH207" s="78"/>
      <c r="FOI207" s="78"/>
      <c r="FOJ207" s="78"/>
      <c r="FOK207" s="78"/>
      <c r="FOL207" s="78"/>
      <c r="FOM207" s="78"/>
      <c r="FON207" s="78"/>
      <c r="FOO207" s="78"/>
      <c r="FOP207" s="78"/>
      <c r="FOQ207" s="78"/>
      <c r="FOR207" s="78"/>
      <c r="FOS207" s="78"/>
      <c r="FOT207" s="78"/>
      <c r="FOU207" s="78"/>
      <c r="FOV207" s="78"/>
      <c r="FOW207" s="78"/>
      <c r="FOX207" s="78"/>
      <c r="FOY207" s="78"/>
      <c r="FOZ207" s="78"/>
      <c r="FPA207" s="78"/>
      <c r="FPB207" s="78"/>
      <c r="FPC207" s="78"/>
      <c r="FPD207" s="78"/>
      <c r="FPE207" s="78"/>
      <c r="FPF207" s="78"/>
      <c r="FPG207" s="78"/>
      <c r="FPH207" s="78"/>
      <c r="FPI207" s="78"/>
      <c r="FPJ207" s="78"/>
      <c r="FPK207" s="78"/>
      <c r="FPL207" s="78"/>
      <c r="FPM207" s="78"/>
      <c r="FPN207" s="78"/>
      <c r="FPO207" s="78"/>
      <c r="FPP207" s="78"/>
      <c r="FPQ207" s="78"/>
      <c r="FPR207" s="78"/>
      <c r="FPS207" s="78"/>
      <c r="FPT207" s="78"/>
      <c r="FPU207" s="78"/>
      <c r="FPV207" s="78"/>
      <c r="FPW207" s="78"/>
      <c r="FPX207" s="78"/>
      <c r="FPY207" s="78"/>
      <c r="FPZ207" s="78"/>
      <c r="FQA207" s="78"/>
      <c r="FQB207" s="78"/>
      <c r="FQC207" s="78"/>
      <c r="FQD207" s="78"/>
      <c r="FQE207" s="78"/>
      <c r="FQF207" s="78"/>
      <c r="FQG207" s="78"/>
      <c r="FQH207" s="78"/>
      <c r="FQI207" s="78"/>
      <c r="FQJ207" s="78"/>
      <c r="FQK207" s="78"/>
      <c r="FQL207" s="78"/>
      <c r="FQM207" s="78"/>
      <c r="FQN207" s="78"/>
      <c r="FQO207" s="78"/>
      <c r="FQP207" s="78"/>
      <c r="FQQ207" s="78"/>
      <c r="FQR207" s="78"/>
      <c r="FQS207" s="78"/>
      <c r="FQT207" s="78"/>
      <c r="FQU207" s="78"/>
      <c r="FQV207" s="78"/>
      <c r="FQW207" s="78"/>
      <c r="FQX207" s="78"/>
      <c r="FQY207" s="78"/>
      <c r="FQZ207" s="78"/>
      <c r="FRA207" s="78"/>
      <c r="FRB207" s="78"/>
      <c r="FRC207" s="78"/>
      <c r="FRD207" s="78"/>
      <c r="FRE207" s="78"/>
      <c r="FRF207" s="78"/>
      <c r="FRG207" s="78"/>
      <c r="FRH207" s="78"/>
      <c r="FRI207" s="78"/>
      <c r="FRJ207" s="78"/>
      <c r="FRK207" s="78"/>
      <c r="FRL207" s="78"/>
      <c r="FRM207" s="78"/>
      <c r="FRN207" s="78"/>
      <c r="FRO207" s="78"/>
      <c r="FRP207" s="78"/>
      <c r="FRQ207" s="78"/>
      <c r="FRR207" s="78"/>
      <c r="FRS207" s="78"/>
      <c r="FRT207" s="78"/>
      <c r="FRU207" s="78"/>
      <c r="FRV207" s="78"/>
      <c r="FRW207" s="78"/>
      <c r="FRX207" s="78"/>
      <c r="FRY207" s="78"/>
      <c r="FRZ207" s="78"/>
      <c r="FSA207" s="78"/>
      <c r="FSB207" s="78"/>
      <c r="FSC207" s="78"/>
      <c r="FSD207" s="78"/>
      <c r="FSE207" s="78"/>
      <c r="FSF207" s="78"/>
      <c r="FSG207" s="78"/>
      <c r="FSH207" s="78"/>
      <c r="FSI207" s="78"/>
      <c r="FSJ207" s="78"/>
      <c r="FSK207" s="78"/>
      <c r="FSL207" s="78"/>
      <c r="FSM207" s="78"/>
      <c r="FSN207" s="78"/>
      <c r="FSO207" s="78"/>
      <c r="FSP207" s="78"/>
      <c r="FSQ207" s="78"/>
      <c r="FSR207" s="78"/>
      <c r="FSS207" s="78"/>
      <c r="FST207" s="78"/>
      <c r="FSU207" s="78"/>
      <c r="FSV207" s="78"/>
      <c r="FSW207" s="78"/>
      <c r="FSX207" s="78"/>
      <c r="FSY207" s="78"/>
      <c r="FSZ207" s="78"/>
      <c r="FTA207" s="78"/>
      <c r="FTB207" s="78"/>
      <c r="FTC207" s="78"/>
      <c r="FTD207" s="78"/>
      <c r="FTE207" s="78"/>
      <c r="FTF207" s="78"/>
      <c r="FTG207" s="78"/>
      <c r="FTH207" s="78"/>
      <c r="FTI207" s="78"/>
      <c r="FTJ207" s="78"/>
      <c r="FTK207" s="78"/>
      <c r="FTL207" s="78"/>
      <c r="FTM207" s="78"/>
      <c r="FTN207" s="78"/>
      <c r="FTO207" s="78"/>
      <c r="FTP207" s="78"/>
      <c r="FTQ207" s="78"/>
      <c r="FTR207" s="78"/>
      <c r="FTS207" s="78"/>
      <c r="FTT207" s="78"/>
      <c r="FTU207" s="78"/>
      <c r="FTV207" s="78"/>
      <c r="FTW207" s="78"/>
      <c r="FTX207" s="78"/>
      <c r="FTY207" s="78"/>
      <c r="FTZ207" s="78"/>
      <c r="FUA207" s="78"/>
      <c r="FUB207" s="78"/>
      <c r="FUC207" s="78"/>
      <c r="FUD207" s="78"/>
      <c r="FUE207" s="78"/>
      <c r="FUF207" s="78"/>
      <c r="FUG207" s="78"/>
      <c r="FUH207" s="78"/>
      <c r="FUI207" s="78"/>
      <c r="FUJ207" s="78"/>
      <c r="FUK207" s="78"/>
      <c r="FUL207" s="78"/>
      <c r="FUM207" s="78"/>
      <c r="FUN207" s="78"/>
      <c r="FUO207" s="78"/>
      <c r="FUP207" s="78"/>
      <c r="FUQ207" s="78"/>
      <c r="FUR207" s="78"/>
      <c r="FUS207" s="78"/>
      <c r="FUT207" s="78"/>
      <c r="FUU207" s="78"/>
      <c r="FUV207" s="78"/>
      <c r="FUW207" s="78"/>
      <c r="FUX207" s="78"/>
      <c r="FUY207" s="78"/>
      <c r="FUZ207" s="78"/>
      <c r="FVA207" s="78"/>
      <c r="FVB207" s="78"/>
      <c r="FVC207" s="78"/>
      <c r="FVD207" s="78"/>
      <c r="FVE207" s="78"/>
      <c r="FVF207" s="78"/>
      <c r="FVG207" s="78"/>
      <c r="FVH207" s="78"/>
      <c r="FVI207" s="78"/>
      <c r="FVJ207" s="78"/>
      <c r="FVK207" s="78"/>
      <c r="FVL207" s="78"/>
      <c r="FVM207" s="78"/>
      <c r="FVN207" s="78"/>
      <c r="FVO207" s="78"/>
      <c r="FVP207" s="78"/>
      <c r="FVQ207" s="78"/>
      <c r="FVR207" s="78"/>
      <c r="FVS207" s="78"/>
      <c r="FVT207" s="78"/>
      <c r="FVU207" s="78"/>
      <c r="FVV207" s="78"/>
      <c r="FVW207" s="78"/>
      <c r="FVX207" s="78"/>
      <c r="FVY207" s="78"/>
      <c r="FVZ207" s="78"/>
      <c r="FWA207" s="78"/>
      <c r="FWB207" s="78"/>
      <c r="FWC207" s="78"/>
      <c r="FWD207" s="78"/>
      <c r="FWE207" s="78"/>
      <c r="FWF207" s="78"/>
      <c r="FWG207" s="78"/>
      <c r="FWH207" s="78"/>
      <c r="FWI207" s="78"/>
      <c r="FWJ207" s="78"/>
      <c r="FWK207" s="78"/>
      <c r="FWL207" s="78"/>
      <c r="FWM207" s="78"/>
      <c r="FWN207" s="78"/>
      <c r="FWO207" s="78"/>
      <c r="FWP207" s="78"/>
      <c r="FWQ207" s="78"/>
      <c r="FWR207" s="78"/>
      <c r="FWS207" s="78"/>
      <c r="FWT207" s="78"/>
      <c r="FWU207" s="78"/>
      <c r="FWV207" s="78"/>
      <c r="FWW207" s="78"/>
      <c r="FWX207" s="78"/>
      <c r="FWY207" s="78"/>
      <c r="FWZ207" s="78"/>
      <c r="FXA207" s="78"/>
      <c r="FXB207" s="78"/>
      <c r="FXC207" s="78"/>
      <c r="FXD207" s="78"/>
      <c r="FXE207" s="78"/>
      <c r="FXF207" s="78"/>
      <c r="FXG207" s="78"/>
      <c r="FXH207" s="78"/>
      <c r="FXI207" s="78"/>
      <c r="FXJ207" s="78"/>
      <c r="FXK207" s="78"/>
      <c r="FXL207" s="78"/>
      <c r="FXM207" s="78"/>
      <c r="FXN207" s="78"/>
      <c r="FXO207" s="78"/>
      <c r="FXP207" s="78"/>
      <c r="FXQ207" s="78"/>
      <c r="FXR207" s="78"/>
      <c r="FXS207" s="78"/>
      <c r="FXT207" s="78"/>
      <c r="FXU207" s="78"/>
      <c r="FXV207" s="78"/>
      <c r="FXW207" s="78"/>
      <c r="FXX207" s="78"/>
      <c r="FXY207" s="78"/>
      <c r="FXZ207" s="78"/>
      <c r="FYA207" s="78"/>
      <c r="FYB207" s="78"/>
      <c r="FYC207" s="78"/>
      <c r="FYD207" s="78"/>
      <c r="FYE207" s="78"/>
      <c r="FYF207" s="78"/>
      <c r="FYG207" s="78"/>
      <c r="FYH207" s="78"/>
      <c r="FYI207" s="78"/>
      <c r="FYJ207" s="78"/>
      <c r="FYK207" s="78"/>
      <c r="FYL207" s="78"/>
      <c r="FYM207" s="78"/>
      <c r="FYN207" s="78"/>
      <c r="FYO207" s="78"/>
      <c r="FYP207" s="78"/>
      <c r="FYQ207" s="78"/>
      <c r="FYR207" s="78"/>
      <c r="FYS207" s="78"/>
      <c r="FYT207" s="78"/>
      <c r="FYU207" s="78"/>
      <c r="FYV207" s="78"/>
      <c r="FYW207" s="78"/>
      <c r="FYX207" s="78"/>
      <c r="FYY207" s="78"/>
      <c r="FYZ207" s="78"/>
      <c r="FZA207" s="78"/>
      <c r="FZB207" s="78"/>
      <c r="FZC207" s="78"/>
      <c r="FZD207" s="78"/>
      <c r="FZE207" s="78"/>
      <c r="FZF207" s="78"/>
      <c r="FZG207" s="78"/>
      <c r="FZH207" s="78"/>
      <c r="FZI207" s="78"/>
      <c r="FZJ207" s="78"/>
      <c r="FZK207" s="78"/>
      <c r="FZL207" s="78"/>
      <c r="FZM207" s="78"/>
      <c r="FZN207" s="78"/>
      <c r="FZO207" s="78"/>
      <c r="FZP207" s="78"/>
      <c r="FZQ207" s="78"/>
      <c r="FZR207" s="78"/>
      <c r="FZS207" s="78"/>
      <c r="FZT207" s="78"/>
      <c r="FZU207" s="78"/>
      <c r="FZV207" s="78"/>
      <c r="FZW207" s="78"/>
      <c r="FZX207" s="78"/>
      <c r="FZY207" s="78"/>
      <c r="FZZ207" s="78"/>
      <c r="GAA207" s="78"/>
      <c r="GAB207" s="78"/>
      <c r="GAC207" s="78"/>
      <c r="GAD207" s="78"/>
      <c r="GAE207" s="78"/>
      <c r="GAF207" s="78"/>
      <c r="GAG207" s="78"/>
      <c r="GAH207" s="78"/>
      <c r="GAI207" s="78"/>
      <c r="GAJ207" s="78"/>
      <c r="GAK207" s="78"/>
      <c r="GAL207" s="78"/>
      <c r="GAM207" s="78"/>
      <c r="GAN207" s="78"/>
      <c r="GAO207" s="78"/>
      <c r="GAP207" s="78"/>
      <c r="GAQ207" s="78"/>
      <c r="GAR207" s="78"/>
      <c r="GAS207" s="78"/>
      <c r="GAT207" s="78"/>
      <c r="GAU207" s="78"/>
      <c r="GAV207" s="78"/>
      <c r="GAW207" s="78"/>
      <c r="GAX207" s="78"/>
      <c r="GAY207" s="78"/>
      <c r="GAZ207" s="78"/>
      <c r="GBA207" s="78"/>
      <c r="GBB207" s="78"/>
      <c r="GBC207" s="78"/>
      <c r="GBD207" s="78"/>
      <c r="GBE207" s="78"/>
      <c r="GBF207" s="78"/>
      <c r="GBG207" s="78"/>
      <c r="GBH207" s="78"/>
      <c r="GBI207" s="78"/>
      <c r="GBJ207" s="78"/>
      <c r="GBK207" s="78"/>
      <c r="GBL207" s="78"/>
      <c r="GBM207" s="78"/>
      <c r="GBN207" s="78"/>
      <c r="GBO207" s="78"/>
      <c r="GBP207" s="78"/>
      <c r="GBQ207" s="78"/>
      <c r="GBR207" s="78"/>
      <c r="GBS207" s="78"/>
      <c r="GBT207" s="78"/>
      <c r="GBU207" s="78"/>
      <c r="GBV207" s="78"/>
      <c r="GBW207" s="78"/>
      <c r="GBX207" s="78"/>
      <c r="GBY207" s="78"/>
      <c r="GBZ207" s="78"/>
      <c r="GCA207" s="78"/>
      <c r="GCB207" s="78"/>
      <c r="GCC207" s="78"/>
      <c r="GCD207" s="78"/>
      <c r="GCE207" s="78"/>
      <c r="GCF207" s="78"/>
      <c r="GCG207" s="78"/>
      <c r="GCH207" s="78"/>
      <c r="GCI207" s="78"/>
      <c r="GCJ207" s="78"/>
      <c r="GCK207" s="78"/>
      <c r="GCL207" s="78"/>
      <c r="GCM207" s="78"/>
      <c r="GCN207" s="78"/>
      <c r="GCO207" s="78"/>
      <c r="GCP207" s="78"/>
      <c r="GCQ207" s="78"/>
      <c r="GCR207" s="78"/>
      <c r="GCS207" s="78"/>
      <c r="GCT207" s="78"/>
      <c r="GCU207" s="78"/>
      <c r="GCV207" s="78"/>
      <c r="GCW207" s="78"/>
      <c r="GCX207" s="78"/>
      <c r="GCY207" s="78"/>
      <c r="GCZ207" s="78"/>
      <c r="GDA207" s="78"/>
      <c r="GDB207" s="78"/>
      <c r="GDC207" s="78"/>
      <c r="GDD207" s="78"/>
      <c r="GDE207" s="78"/>
      <c r="GDF207" s="78"/>
      <c r="GDG207" s="78"/>
      <c r="GDH207" s="78"/>
      <c r="GDI207" s="78"/>
      <c r="GDJ207" s="78"/>
      <c r="GDK207" s="78"/>
      <c r="GDL207" s="78"/>
      <c r="GDM207" s="78"/>
      <c r="GDN207" s="78"/>
      <c r="GDO207" s="78"/>
      <c r="GDP207" s="78"/>
      <c r="GDQ207" s="78"/>
      <c r="GDR207" s="78"/>
      <c r="GDS207" s="78"/>
      <c r="GDT207" s="78"/>
      <c r="GDU207" s="78"/>
      <c r="GDV207" s="78"/>
      <c r="GDW207" s="78"/>
      <c r="GDX207" s="78"/>
      <c r="GDY207" s="78"/>
      <c r="GDZ207" s="78"/>
      <c r="GEA207" s="78"/>
      <c r="GEB207" s="78"/>
      <c r="GEC207" s="78"/>
      <c r="GED207" s="78"/>
      <c r="GEE207" s="78"/>
      <c r="GEF207" s="78"/>
      <c r="GEG207" s="78"/>
      <c r="GEH207" s="78"/>
      <c r="GEI207" s="78"/>
      <c r="GEJ207" s="78"/>
      <c r="GEK207" s="78"/>
      <c r="GEL207" s="78"/>
      <c r="GEM207" s="78"/>
      <c r="GEN207" s="78"/>
      <c r="GEO207" s="78"/>
      <c r="GEP207" s="78"/>
      <c r="GEQ207" s="78"/>
      <c r="GER207" s="78"/>
      <c r="GES207" s="78"/>
      <c r="GET207" s="78"/>
      <c r="GEU207" s="78"/>
      <c r="GEV207" s="78"/>
      <c r="GEW207" s="78"/>
      <c r="GEX207" s="78"/>
      <c r="GEY207" s="78"/>
      <c r="GEZ207" s="78"/>
      <c r="GFA207" s="78"/>
      <c r="GFB207" s="78"/>
      <c r="GFC207" s="78"/>
      <c r="GFD207" s="78"/>
      <c r="GFE207" s="78"/>
      <c r="GFF207" s="78"/>
      <c r="GFG207" s="78"/>
      <c r="GFH207" s="78"/>
      <c r="GFI207" s="78"/>
      <c r="GFJ207" s="78"/>
      <c r="GFK207" s="78"/>
      <c r="GFL207" s="78"/>
      <c r="GFM207" s="78"/>
      <c r="GFN207" s="78"/>
      <c r="GFO207" s="78"/>
      <c r="GFP207" s="78"/>
      <c r="GFQ207" s="78"/>
      <c r="GFR207" s="78"/>
      <c r="GFS207" s="78"/>
      <c r="GFT207" s="78"/>
      <c r="GFU207" s="78"/>
      <c r="GFV207" s="78"/>
      <c r="GFW207" s="78"/>
      <c r="GFX207" s="78"/>
      <c r="GFY207" s="78"/>
      <c r="GFZ207" s="78"/>
      <c r="GGA207" s="78"/>
      <c r="GGB207" s="78"/>
      <c r="GGC207" s="78"/>
      <c r="GGD207" s="78"/>
      <c r="GGE207" s="78"/>
      <c r="GGF207" s="78"/>
      <c r="GGG207" s="78"/>
      <c r="GGH207" s="78"/>
      <c r="GGI207" s="78"/>
      <c r="GGJ207" s="78"/>
      <c r="GGK207" s="78"/>
      <c r="GGL207" s="78"/>
      <c r="GGM207" s="78"/>
      <c r="GGN207" s="78"/>
      <c r="GGO207" s="78"/>
      <c r="GGP207" s="78"/>
      <c r="GGQ207" s="78"/>
      <c r="GGR207" s="78"/>
      <c r="GGS207" s="78"/>
      <c r="GGT207" s="78"/>
      <c r="GGU207" s="78"/>
      <c r="GGV207" s="78"/>
      <c r="GGW207" s="78"/>
      <c r="GGX207" s="78"/>
      <c r="GGY207" s="78"/>
      <c r="GGZ207" s="78"/>
      <c r="GHA207" s="78"/>
      <c r="GHB207" s="78"/>
      <c r="GHC207" s="78"/>
      <c r="GHD207" s="78"/>
      <c r="GHE207" s="78"/>
      <c r="GHF207" s="78"/>
      <c r="GHG207" s="78"/>
      <c r="GHH207" s="78"/>
      <c r="GHI207" s="78"/>
      <c r="GHJ207" s="78"/>
      <c r="GHK207" s="78"/>
      <c r="GHL207" s="78"/>
      <c r="GHM207" s="78"/>
      <c r="GHN207" s="78"/>
      <c r="GHO207" s="78"/>
      <c r="GHP207" s="78"/>
      <c r="GHQ207" s="78"/>
      <c r="GHR207" s="78"/>
      <c r="GHS207" s="78"/>
      <c r="GHT207" s="78"/>
      <c r="GHU207" s="78"/>
      <c r="GHV207" s="78"/>
      <c r="GHW207" s="78"/>
      <c r="GHX207" s="78"/>
      <c r="GHY207" s="78"/>
      <c r="GHZ207" s="78"/>
      <c r="GIA207" s="78"/>
      <c r="GIB207" s="78"/>
      <c r="GIC207" s="78"/>
      <c r="GID207" s="78"/>
      <c r="GIE207" s="78"/>
      <c r="GIF207" s="78"/>
      <c r="GIG207" s="78"/>
      <c r="GIH207" s="78"/>
      <c r="GII207" s="78"/>
      <c r="GIJ207" s="78"/>
      <c r="GIK207" s="78"/>
      <c r="GIL207" s="78"/>
      <c r="GIM207" s="78"/>
      <c r="GIN207" s="78"/>
      <c r="GIO207" s="78"/>
      <c r="GIP207" s="78"/>
      <c r="GIQ207" s="78"/>
      <c r="GIR207" s="78"/>
      <c r="GIS207" s="78"/>
      <c r="GIT207" s="78"/>
      <c r="GIU207" s="78"/>
      <c r="GIV207" s="78"/>
      <c r="GIW207" s="78"/>
      <c r="GIX207" s="78"/>
      <c r="GIY207" s="78"/>
      <c r="GIZ207" s="78"/>
      <c r="GJA207" s="78"/>
      <c r="GJB207" s="78"/>
      <c r="GJC207" s="78"/>
      <c r="GJD207" s="78"/>
      <c r="GJE207" s="78"/>
      <c r="GJF207" s="78"/>
      <c r="GJG207" s="78"/>
      <c r="GJH207" s="78"/>
      <c r="GJI207" s="78"/>
      <c r="GJJ207" s="78"/>
      <c r="GJK207" s="78"/>
      <c r="GJL207" s="78"/>
      <c r="GJM207" s="78"/>
      <c r="GJN207" s="78"/>
      <c r="GJO207" s="78"/>
      <c r="GJP207" s="78"/>
      <c r="GJQ207" s="78"/>
      <c r="GJR207" s="78"/>
      <c r="GJS207" s="78"/>
      <c r="GJT207" s="78"/>
      <c r="GJU207" s="78"/>
      <c r="GJV207" s="78"/>
      <c r="GJW207" s="78"/>
      <c r="GJX207" s="78"/>
      <c r="GJY207" s="78"/>
      <c r="GJZ207" s="78"/>
      <c r="GKA207" s="78"/>
      <c r="GKB207" s="78"/>
      <c r="GKC207" s="78"/>
      <c r="GKD207" s="78"/>
      <c r="GKE207" s="78"/>
      <c r="GKF207" s="78"/>
      <c r="GKG207" s="78"/>
      <c r="GKH207" s="78"/>
      <c r="GKI207" s="78"/>
      <c r="GKJ207" s="78"/>
      <c r="GKK207" s="78"/>
      <c r="GKL207" s="78"/>
      <c r="GKM207" s="78"/>
      <c r="GKN207" s="78"/>
      <c r="GKO207" s="78"/>
      <c r="GKP207" s="78"/>
      <c r="GKQ207" s="78"/>
      <c r="GKR207" s="78"/>
      <c r="GKS207" s="78"/>
      <c r="GKT207" s="78"/>
      <c r="GKU207" s="78"/>
      <c r="GKV207" s="78"/>
      <c r="GKW207" s="78"/>
      <c r="GKX207" s="78"/>
      <c r="GKY207" s="78"/>
      <c r="GKZ207" s="78"/>
      <c r="GLA207" s="78"/>
      <c r="GLB207" s="78"/>
      <c r="GLC207" s="78"/>
      <c r="GLD207" s="78"/>
      <c r="GLE207" s="78"/>
      <c r="GLF207" s="78"/>
      <c r="GLG207" s="78"/>
      <c r="GLH207" s="78"/>
      <c r="GLI207" s="78"/>
      <c r="GLJ207" s="78"/>
      <c r="GLK207" s="78"/>
      <c r="GLL207" s="78"/>
      <c r="GLM207" s="78"/>
      <c r="GLN207" s="78"/>
      <c r="GLO207" s="78"/>
      <c r="GLP207" s="78"/>
      <c r="GLQ207" s="78"/>
      <c r="GLR207" s="78"/>
      <c r="GLS207" s="78"/>
      <c r="GLT207" s="78"/>
      <c r="GLU207" s="78"/>
      <c r="GLV207" s="78"/>
      <c r="GLW207" s="78"/>
      <c r="GLX207" s="78"/>
      <c r="GLY207" s="78"/>
      <c r="GLZ207" s="78"/>
      <c r="GMA207" s="78"/>
      <c r="GMB207" s="78"/>
      <c r="GMC207" s="78"/>
      <c r="GMD207" s="78"/>
      <c r="GME207" s="78"/>
      <c r="GMF207" s="78"/>
      <c r="GMG207" s="78"/>
      <c r="GMH207" s="78"/>
      <c r="GMI207" s="78"/>
      <c r="GMJ207" s="78"/>
      <c r="GMK207" s="78"/>
      <c r="GML207" s="78"/>
      <c r="GMM207" s="78"/>
      <c r="GMN207" s="78"/>
      <c r="GMO207" s="78"/>
      <c r="GMP207" s="78"/>
      <c r="GMQ207" s="78"/>
      <c r="GMR207" s="78"/>
      <c r="GMS207" s="78"/>
      <c r="GMT207" s="78"/>
      <c r="GMU207" s="78"/>
      <c r="GMV207" s="78"/>
      <c r="GMW207" s="78"/>
      <c r="GMX207" s="78"/>
      <c r="GMY207" s="78"/>
      <c r="GMZ207" s="78"/>
      <c r="GNA207" s="78"/>
      <c r="GNB207" s="78"/>
      <c r="GNC207" s="78"/>
      <c r="GND207" s="78"/>
      <c r="GNE207" s="78"/>
      <c r="GNF207" s="78"/>
      <c r="GNG207" s="78"/>
      <c r="GNH207" s="78"/>
      <c r="GNI207" s="78"/>
      <c r="GNJ207" s="78"/>
      <c r="GNK207" s="78"/>
      <c r="GNL207" s="78"/>
      <c r="GNM207" s="78"/>
      <c r="GNN207" s="78"/>
      <c r="GNO207" s="78"/>
      <c r="GNP207" s="78"/>
      <c r="GNQ207" s="78"/>
      <c r="GNR207" s="78"/>
      <c r="GNS207" s="78"/>
      <c r="GNT207" s="78"/>
      <c r="GNU207" s="78"/>
      <c r="GNV207" s="78"/>
      <c r="GNW207" s="78"/>
      <c r="GNX207" s="78"/>
      <c r="GNY207" s="78"/>
      <c r="GNZ207" s="78"/>
      <c r="GOA207" s="78"/>
      <c r="GOB207" s="78"/>
      <c r="GOC207" s="78"/>
      <c r="GOD207" s="78"/>
      <c r="GOE207" s="78"/>
      <c r="GOF207" s="78"/>
      <c r="GOG207" s="78"/>
      <c r="GOH207" s="78"/>
      <c r="GOI207" s="78"/>
      <c r="GOJ207" s="78"/>
      <c r="GOK207" s="78"/>
      <c r="GOL207" s="78"/>
      <c r="GOM207" s="78"/>
      <c r="GON207" s="78"/>
      <c r="GOO207" s="78"/>
      <c r="GOP207" s="78"/>
      <c r="GOQ207" s="78"/>
      <c r="GOR207" s="78"/>
      <c r="GOS207" s="78"/>
      <c r="GOT207" s="78"/>
      <c r="GOU207" s="78"/>
      <c r="GOV207" s="78"/>
      <c r="GOW207" s="78"/>
      <c r="GOX207" s="78"/>
      <c r="GOY207" s="78"/>
      <c r="GOZ207" s="78"/>
      <c r="GPA207" s="78"/>
      <c r="GPB207" s="78"/>
      <c r="GPC207" s="78"/>
      <c r="GPD207" s="78"/>
      <c r="GPE207" s="78"/>
      <c r="GPF207" s="78"/>
      <c r="GPG207" s="78"/>
      <c r="GPH207" s="78"/>
      <c r="GPI207" s="78"/>
      <c r="GPJ207" s="78"/>
      <c r="GPK207" s="78"/>
      <c r="GPL207" s="78"/>
      <c r="GPM207" s="78"/>
      <c r="GPN207" s="78"/>
      <c r="GPO207" s="78"/>
      <c r="GPP207" s="78"/>
      <c r="GPQ207" s="78"/>
      <c r="GPR207" s="78"/>
      <c r="GPS207" s="78"/>
      <c r="GPT207" s="78"/>
      <c r="GPU207" s="78"/>
      <c r="GPV207" s="78"/>
      <c r="GPW207" s="78"/>
      <c r="GPX207" s="78"/>
      <c r="GPY207" s="78"/>
      <c r="GPZ207" s="78"/>
      <c r="GQA207" s="78"/>
      <c r="GQB207" s="78"/>
      <c r="GQC207" s="78"/>
      <c r="GQD207" s="78"/>
      <c r="GQE207" s="78"/>
      <c r="GQF207" s="78"/>
      <c r="GQG207" s="78"/>
      <c r="GQH207" s="78"/>
      <c r="GQI207" s="78"/>
      <c r="GQJ207" s="78"/>
      <c r="GQK207" s="78"/>
      <c r="GQL207" s="78"/>
      <c r="GQM207" s="78"/>
      <c r="GQN207" s="78"/>
      <c r="GQO207" s="78"/>
      <c r="GQP207" s="78"/>
      <c r="GQQ207" s="78"/>
      <c r="GQR207" s="78"/>
      <c r="GQS207" s="78"/>
      <c r="GQT207" s="78"/>
      <c r="GQU207" s="78"/>
      <c r="GQV207" s="78"/>
      <c r="GQW207" s="78"/>
      <c r="GQX207" s="78"/>
      <c r="GQY207" s="78"/>
      <c r="GQZ207" s="78"/>
      <c r="GRA207" s="78"/>
      <c r="GRB207" s="78"/>
      <c r="GRC207" s="78"/>
      <c r="GRD207" s="78"/>
      <c r="GRE207" s="78"/>
      <c r="GRF207" s="78"/>
      <c r="GRG207" s="78"/>
      <c r="GRH207" s="78"/>
      <c r="GRI207" s="78"/>
      <c r="GRJ207" s="78"/>
      <c r="GRK207" s="78"/>
      <c r="GRL207" s="78"/>
      <c r="GRM207" s="78"/>
      <c r="GRN207" s="78"/>
      <c r="GRO207" s="78"/>
      <c r="GRP207" s="78"/>
      <c r="GRQ207" s="78"/>
      <c r="GRR207" s="78"/>
      <c r="GRS207" s="78"/>
      <c r="GRT207" s="78"/>
      <c r="GRU207" s="78"/>
      <c r="GRV207" s="78"/>
      <c r="GRW207" s="78"/>
      <c r="GRX207" s="78"/>
      <c r="GRY207" s="78"/>
      <c r="GRZ207" s="78"/>
      <c r="GSA207" s="78"/>
      <c r="GSB207" s="78"/>
      <c r="GSC207" s="78"/>
      <c r="GSD207" s="78"/>
      <c r="GSE207" s="78"/>
      <c r="GSF207" s="78"/>
      <c r="GSG207" s="78"/>
      <c r="GSH207" s="78"/>
      <c r="GSI207" s="78"/>
      <c r="GSJ207" s="78"/>
      <c r="GSK207" s="78"/>
      <c r="GSL207" s="78"/>
      <c r="GSM207" s="78"/>
      <c r="GSN207" s="78"/>
      <c r="GSO207" s="78"/>
      <c r="GSP207" s="78"/>
      <c r="GSQ207" s="78"/>
      <c r="GSR207" s="78"/>
      <c r="GSS207" s="78"/>
      <c r="GST207" s="78"/>
      <c r="GSU207" s="78"/>
      <c r="GSV207" s="78"/>
      <c r="GSW207" s="78"/>
      <c r="GSX207" s="78"/>
      <c r="GSY207" s="78"/>
      <c r="GSZ207" s="78"/>
      <c r="GTA207" s="78"/>
      <c r="GTB207" s="78"/>
      <c r="GTC207" s="78"/>
      <c r="GTD207" s="78"/>
      <c r="GTE207" s="78"/>
      <c r="GTF207" s="78"/>
      <c r="GTG207" s="78"/>
      <c r="GTH207" s="78"/>
      <c r="GTI207" s="78"/>
      <c r="GTJ207" s="78"/>
      <c r="GTK207" s="78"/>
      <c r="GTL207" s="78"/>
      <c r="GTM207" s="78"/>
      <c r="GTN207" s="78"/>
      <c r="GTO207" s="78"/>
      <c r="GTP207" s="78"/>
      <c r="GTQ207" s="78"/>
      <c r="GTR207" s="78"/>
      <c r="GTS207" s="78"/>
      <c r="GTT207" s="78"/>
      <c r="GTU207" s="78"/>
      <c r="GTV207" s="78"/>
      <c r="GTW207" s="78"/>
      <c r="GTX207" s="78"/>
      <c r="GTY207" s="78"/>
      <c r="GTZ207" s="78"/>
      <c r="GUA207" s="78"/>
      <c r="GUB207" s="78"/>
      <c r="GUC207" s="78"/>
      <c r="GUD207" s="78"/>
      <c r="GUE207" s="78"/>
      <c r="GUF207" s="78"/>
      <c r="GUG207" s="78"/>
      <c r="GUH207" s="78"/>
      <c r="GUI207" s="78"/>
      <c r="GUJ207" s="78"/>
      <c r="GUK207" s="78"/>
      <c r="GUL207" s="78"/>
      <c r="GUM207" s="78"/>
      <c r="GUN207" s="78"/>
      <c r="GUO207" s="78"/>
      <c r="GUP207" s="78"/>
      <c r="GUQ207" s="78"/>
      <c r="GUR207" s="78"/>
      <c r="GUS207" s="78"/>
      <c r="GUT207" s="78"/>
      <c r="GUU207" s="78"/>
      <c r="GUV207" s="78"/>
      <c r="GUW207" s="78"/>
      <c r="GUX207" s="78"/>
      <c r="GUY207" s="78"/>
      <c r="GUZ207" s="78"/>
      <c r="GVA207" s="78"/>
      <c r="GVB207" s="78"/>
      <c r="GVC207" s="78"/>
      <c r="GVD207" s="78"/>
      <c r="GVE207" s="78"/>
      <c r="GVF207" s="78"/>
      <c r="GVG207" s="78"/>
      <c r="GVH207" s="78"/>
      <c r="GVI207" s="78"/>
      <c r="GVJ207" s="78"/>
      <c r="GVK207" s="78"/>
      <c r="GVL207" s="78"/>
      <c r="GVM207" s="78"/>
      <c r="GVN207" s="78"/>
      <c r="GVO207" s="78"/>
      <c r="GVP207" s="78"/>
      <c r="GVQ207" s="78"/>
      <c r="GVR207" s="78"/>
      <c r="GVS207" s="78"/>
      <c r="GVT207" s="78"/>
      <c r="GVU207" s="78"/>
      <c r="GVV207" s="78"/>
      <c r="GVW207" s="78"/>
      <c r="GVX207" s="78"/>
      <c r="GVY207" s="78"/>
      <c r="GVZ207" s="78"/>
      <c r="GWA207" s="78"/>
      <c r="GWB207" s="78"/>
      <c r="GWC207" s="78"/>
      <c r="GWD207" s="78"/>
      <c r="GWE207" s="78"/>
      <c r="GWF207" s="78"/>
      <c r="GWG207" s="78"/>
      <c r="GWH207" s="78"/>
      <c r="GWI207" s="78"/>
      <c r="GWJ207" s="78"/>
      <c r="GWK207" s="78"/>
      <c r="GWL207" s="78"/>
      <c r="GWM207" s="78"/>
      <c r="GWN207" s="78"/>
      <c r="GWO207" s="78"/>
      <c r="GWP207" s="78"/>
      <c r="GWQ207" s="78"/>
      <c r="GWR207" s="78"/>
      <c r="GWS207" s="78"/>
      <c r="GWT207" s="78"/>
      <c r="GWU207" s="78"/>
      <c r="GWV207" s="78"/>
      <c r="GWW207" s="78"/>
      <c r="GWX207" s="78"/>
      <c r="GWY207" s="78"/>
      <c r="GWZ207" s="78"/>
      <c r="GXA207" s="78"/>
      <c r="GXB207" s="78"/>
      <c r="GXC207" s="78"/>
      <c r="GXD207" s="78"/>
      <c r="GXE207" s="78"/>
      <c r="GXF207" s="78"/>
      <c r="GXG207" s="78"/>
      <c r="GXH207" s="78"/>
      <c r="GXI207" s="78"/>
      <c r="GXJ207" s="78"/>
      <c r="GXK207" s="78"/>
      <c r="GXL207" s="78"/>
      <c r="GXM207" s="78"/>
      <c r="GXN207" s="78"/>
      <c r="GXO207" s="78"/>
      <c r="GXP207" s="78"/>
      <c r="GXQ207" s="78"/>
      <c r="GXR207" s="78"/>
      <c r="GXS207" s="78"/>
      <c r="GXT207" s="78"/>
      <c r="GXU207" s="78"/>
      <c r="GXV207" s="78"/>
      <c r="GXW207" s="78"/>
      <c r="GXX207" s="78"/>
      <c r="GXY207" s="78"/>
      <c r="GXZ207" s="78"/>
      <c r="GYA207" s="78"/>
      <c r="GYB207" s="78"/>
      <c r="GYC207" s="78"/>
      <c r="GYD207" s="78"/>
      <c r="GYE207" s="78"/>
      <c r="GYF207" s="78"/>
      <c r="GYG207" s="78"/>
      <c r="GYH207" s="78"/>
      <c r="GYI207" s="78"/>
      <c r="GYJ207" s="78"/>
      <c r="GYK207" s="78"/>
      <c r="GYL207" s="78"/>
      <c r="GYM207" s="78"/>
      <c r="GYN207" s="78"/>
      <c r="GYO207" s="78"/>
      <c r="GYP207" s="78"/>
      <c r="GYQ207" s="78"/>
      <c r="GYR207" s="78"/>
      <c r="GYS207" s="78"/>
      <c r="GYT207" s="78"/>
      <c r="GYU207" s="78"/>
      <c r="GYV207" s="78"/>
      <c r="GYW207" s="78"/>
      <c r="GYX207" s="78"/>
      <c r="GYY207" s="78"/>
      <c r="GYZ207" s="78"/>
      <c r="GZA207" s="78"/>
      <c r="GZB207" s="78"/>
      <c r="GZC207" s="78"/>
      <c r="GZD207" s="78"/>
      <c r="GZE207" s="78"/>
      <c r="GZF207" s="78"/>
      <c r="GZG207" s="78"/>
      <c r="GZH207" s="78"/>
      <c r="GZI207" s="78"/>
      <c r="GZJ207" s="78"/>
      <c r="GZK207" s="78"/>
      <c r="GZL207" s="78"/>
      <c r="GZM207" s="78"/>
      <c r="GZN207" s="78"/>
      <c r="GZO207" s="78"/>
      <c r="GZP207" s="78"/>
      <c r="GZQ207" s="78"/>
      <c r="GZR207" s="78"/>
      <c r="GZS207" s="78"/>
      <c r="GZT207" s="78"/>
      <c r="GZU207" s="78"/>
      <c r="GZV207" s="78"/>
      <c r="GZW207" s="78"/>
      <c r="GZX207" s="78"/>
      <c r="GZY207" s="78"/>
      <c r="GZZ207" s="78"/>
      <c r="HAA207" s="78"/>
      <c r="HAB207" s="78"/>
      <c r="HAC207" s="78"/>
      <c r="HAD207" s="78"/>
      <c r="HAE207" s="78"/>
      <c r="HAF207" s="78"/>
      <c r="HAG207" s="78"/>
      <c r="HAH207" s="78"/>
      <c r="HAI207" s="78"/>
      <c r="HAJ207" s="78"/>
      <c r="HAK207" s="78"/>
      <c r="HAL207" s="78"/>
      <c r="HAM207" s="78"/>
      <c r="HAN207" s="78"/>
      <c r="HAO207" s="78"/>
      <c r="HAP207" s="78"/>
      <c r="HAQ207" s="78"/>
      <c r="HAR207" s="78"/>
      <c r="HAS207" s="78"/>
      <c r="HAT207" s="78"/>
      <c r="HAU207" s="78"/>
      <c r="HAV207" s="78"/>
      <c r="HAW207" s="78"/>
      <c r="HAX207" s="78"/>
      <c r="HAY207" s="78"/>
      <c r="HAZ207" s="78"/>
      <c r="HBA207" s="78"/>
      <c r="HBB207" s="78"/>
      <c r="HBC207" s="78"/>
      <c r="HBD207" s="78"/>
      <c r="HBE207" s="78"/>
      <c r="HBF207" s="78"/>
      <c r="HBG207" s="78"/>
      <c r="HBH207" s="78"/>
      <c r="HBI207" s="78"/>
      <c r="HBJ207" s="78"/>
      <c r="HBK207" s="78"/>
      <c r="HBL207" s="78"/>
      <c r="HBM207" s="78"/>
      <c r="HBN207" s="78"/>
      <c r="HBO207" s="78"/>
      <c r="HBP207" s="78"/>
      <c r="HBQ207" s="78"/>
      <c r="HBR207" s="78"/>
      <c r="HBS207" s="78"/>
      <c r="HBT207" s="78"/>
      <c r="HBU207" s="78"/>
      <c r="HBV207" s="78"/>
      <c r="HBW207" s="78"/>
      <c r="HBX207" s="78"/>
      <c r="HBY207" s="78"/>
      <c r="HBZ207" s="78"/>
      <c r="HCA207" s="78"/>
      <c r="HCB207" s="78"/>
      <c r="HCC207" s="78"/>
      <c r="HCD207" s="78"/>
      <c r="HCE207" s="78"/>
      <c r="HCF207" s="78"/>
      <c r="HCG207" s="78"/>
      <c r="HCH207" s="78"/>
      <c r="HCI207" s="78"/>
      <c r="HCJ207" s="78"/>
      <c r="HCK207" s="78"/>
      <c r="HCL207" s="78"/>
      <c r="HCM207" s="78"/>
      <c r="HCN207" s="78"/>
      <c r="HCO207" s="78"/>
      <c r="HCP207" s="78"/>
      <c r="HCQ207" s="78"/>
      <c r="HCR207" s="78"/>
      <c r="HCS207" s="78"/>
      <c r="HCT207" s="78"/>
      <c r="HCU207" s="78"/>
      <c r="HCV207" s="78"/>
      <c r="HCW207" s="78"/>
      <c r="HCX207" s="78"/>
      <c r="HCY207" s="78"/>
      <c r="HCZ207" s="78"/>
      <c r="HDA207" s="78"/>
      <c r="HDB207" s="78"/>
      <c r="HDC207" s="78"/>
      <c r="HDD207" s="78"/>
      <c r="HDE207" s="78"/>
      <c r="HDF207" s="78"/>
      <c r="HDG207" s="78"/>
      <c r="HDH207" s="78"/>
      <c r="HDI207" s="78"/>
      <c r="HDJ207" s="78"/>
      <c r="HDK207" s="78"/>
      <c r="HDL207" s="78"/>
      <c r="HDM207" s="78"/>
      <c r="HDN207" s="78"/>
      <c r="HDO207" s="78"/>
      <c r="HDP207" s="78"/>
      <c r="HDQ207" s="78"/>
      <c r="HDR207" s="78"/>
      <c r="HDS207" s="78"/>
      <c r="HDT207" s="78"/>
      <c r="HDU207" s="78"/>
      <c r="HDV207" s="78"/>
      <c r="HDW207" s="78"/>
      <c r="HDX207" s="78"/>
      <c r="HDY207" s="78"/>
      <c r="HDZ207" s="78"/>
      <c r="HEA207" s="78"/>
      <c r="HEB207" s="78"/>
      <c r="HEC207" s="78"/>
      <c r="HED207" s="78"/>
      <c r="HEE207" s="78"/>
      <c r="HEF207" s="78"/>
      <c r="HEG207" s="78"/>
      <c r="HEH207" s="78"/>
      <c r="HEI207" s="78"/>
      <c r="HEJ207" s="78"/>
      <c r="HEK207" s="78"/>
      <c r="HEL207" s="78"/>
      <c r="HEM207" s="78"/>
      <c r="HEN207" s="78"/>
      <c r="HEO207" s="78"/>
      <c r="HEP207" s="78"/>
      <c r="HEQ207" s="78"/>
      <c r="HER207" s="78"/>
      <c r="HES207" s="78"/>
      <c r="HET207" s="78"/>
      <c r="HEU207" s="78"/>
      <c r="HEV207" s="78"/>
      <c r="HEW207" s="78"/>
      <c r="HEX207" s="78"/>
      <c r="HEY207" s="78"/>
      <c r="HEZ207" s="78"/>
      <c r="HFA207" s="78"/>
      <c r="HFB207" s="78"/>
      <c r="HFC207" s="78"/>
      <c r="HFD207" s="78"/>
      <c r="HFE207" s="78"/>
      <c r="HFF207" s="78"/>
      <c r="HFG207" s="78"/>
      <c r="HFH207" s="78"/>
      <c r="HFI207" s="78"/>
      <c r="HFJ207" s="78"/>
      <c r="HFK207" s="78"/>
      <c r="HFL207" s="78"/>
      <c r="HFM207" s="78"/>
      <c r="HFN207" s="78"/>
      <c r="HFO207" s="78"/>
      <c r="HFP207" s="78"/>
      <c r="HFQ207" s="78"/>
      <c r="HFR207" s="78"/>
      <c r="HFS207" s="78"/>
      <c r="HFT207" s="78"/>
      <c r="HFU207" s="78"/>
      <c r="HFV207" s="78"/>
      <c r="HFW207" s="78"/>
      <c r="HFX207" s="78"/>
      <c r="HFY207" s="78"/>
      <c r="HFZ207" s="78"/>
      <c r="HGA207" s="78"/>
      <c r="HGB207" s="78"/>
      <c r="HGC207" s="78"/>
      <c r="HGD207" s="78"/>
      <c r="HGE207" s="78"/>
      <c r="HGF207" s="78"/>
      <c r="HGG207" s="78"/>
      <c r="HGH207" s="78"/>
      <c r="HGI207" s="78"/>
      <c r="HGJ207" s="78"/>
      <c r="HGK207" s="78"/>
      <c r="HGL207" s="78"/>
      <c r="HGM207" s="78"/>
      <c r="HGN207" s="78"/>
      <c r="HGO207" s="78"/>
      <c r="HGP207" s="78"/>
      <c r="HGQ207" s="78"/>
      <c r="HGR207" s="78"/>
      <c r="HGS207" s="78"/>
      <c r="HGT207" s="78"/>
      <c r="HGU207" s="78"/>
      <c r="HGV207" s="78"/>
      <c r="HGW207" s="78"/>
      <c r="HGX207" s="78"/>
      <c r="HGY207" s="78"/>
      <c r="HGZ207" s="78"/>
      <c r="HHA207" s="78"/>
      <c r="HHB207" s="78"/>
      <c r="HHC207" s="78"/>
      <c r="HHD207" s="78"/>
      <c r="HHE207" s="78"/>
      <c r="HHF207" s="78"/>
      <c r="HHG207" s="78"/>
      <c r="HHH207" s="78"/>
      <c r="HHI207" s="78"/>
      <c r="HHJ207" s="78"/>
      <c r="HHK207" s="78"/>
      <c r="HHL207" s="78"/>
      <c r="HHM207" s="78"/>
      <c r="HHN207" s="78"/>
      <c r="HHO207" s="78"/>
      <c r="HHP207" s="78"/>
      <c r="HHQ207" s="78"/>
      <c r="HHR207" s="78"/>
      <c r="HHS207" s="78"/>
      <c r="HHT207" s="78"/>
      <c r="HHU207" s="78"/>
      <c r="HHV207" s="78"/>
      <c r="HHW207" s="78"/>
      <c r="HHX207" s="78"/>
      <c r="HHY207" s="78"/>
      <c r="HHZ207" s="78"/>
      <c r="HIA207" s="78"/>
      <c r="HIB207" s="78"/>
      <c r="HIC207" s="78"/>
      <c r="HID207" s="78"/>
      <c r="HIE207" s="78"/>
      <c r="HIF207" s="78"/>
      <c r="HIG207" s="78"/>
      <c r="HIH207" s="78"/>
      <c r="HII207" s="78"/>
      <c r="HIJ207" s="78"/>
      <c r="HIK207" s="78"/>
      <c r="HIL207" s="78"/>
      <c r="HIM207" s="78"/>
      <c r="HIN207" s="78"/>
      <c r="HIO207" s="78"/>
      <c r="HIP207" s="78"/>
      <c r="HIQ207" s="78"/>
      <c r="HIR207" s="78"/>
      <c r="HIS207" s="78"/>
      <c r="HIT207" s="78"/>
      <c r="HIU207" s="78"/>
      <c r="HIV207" s="78"/>
      <c r="HIW207" s="78"/>
      <c r="HIX207" s="78"/>
      <c r="HIY207" s="78"/>
      <c r="HIZ207" s="78"/>
      <c r="HJA207" s="78"/>
      <c r="HJB207" s="78"/>
      <c r="HJC207" s="78"/>
      <c r="HJD207" s="78"/>
      <c r="HJE207" s="78"/>
      <c r="HJF207" s="78"/>
      <c r="HJG207" s="78"/>
      <c r="HJH207" s="78"/>
      <c r="HJI207" s="78"/>
      <c r="HJJ207" s="78"/>
      <c r="HJK207" s="78"/>
      <c r="HJL207" s="78"/>
      <c r="HJM207" s="78"/>
      <c r="HJN207" s="78"/>
      <c r="HJO207" s="78"/>
      <c r="HJP207" s="78"/>
      <c r="HJQ207" s="78"/>
      <c r="HJR207" s="78"/>
      <c r="HJS207" s="78"/>
      <c r="HJT207" s="78"/>
      <c r="HJU207" s="78"/>
      <c r="HJV207" s="78"/>
      <c r="HJW207" s="78"/>
      <c r="HJX207" s="78"/>
      <c r="HJY207" s="78"/>
      <c r="HJZ207" s="78"/>
      <c r="HKA207" s="78"/>
      <c r="HKB207" s="78"/>
      <c r="HKC207" s="78"/>
      <c r="HKD207" s="78"/>
      <c r="HKE207" s="78"/>
      <c r="HKF207" s="78"/>
      <c r="HKG207" s="78"/>
      <c r="HKH207" s="78"/>
      <c r="HKI207" s="78"/>
      <c r="HKJ207" s="78"/>
      <c r="HKK207" s="78"/>
      <c r="HKL207" s="78"/>
      <c r="HKM207" s="78"/>
      <c r="HKN207" s="78"/>
      <c r="HKO207" s="78"/>
      <c r="HKP207" s="78"/>
      <c r="HKQ207" s="78"/>
      <c r="HKR207" s="78"/>
      <c r="HKS207" s="78"/>
      <c r="HKT207" s="78"/>
      <c r="HKU207" s="78"/>
      <c r="HKV207" s="78"/>
      <c r="HKW207" s="78"/>
      <c r="HKX207" s="78"/>
      <c r="HKY207" s="78"/>
      <c r="HKZ207" s="78"/>
      <c r="HLA207" s="78"/>
      <c r="HLB207" s="78"/>
      <c r="HLC207" s="78"/>
      <c r="HLD207" s="78"/>
      <c r="HLE207" s="78"/>
      <c r="HLF207" s="78"/>
      <c r="HLG207" s="78"/>
      <c r="HLH207" s="78"/>
      <c r="HLI207" s="78"/>
      <c r="HLJ207" s="78"/>
      <c r="HLK207" s="78"/>
      <c r="HLL207" s="78"/>
      <c r="HLM207" s="78"/>
      <c r="HLN207" s="78"/>
      <c r="HLO207" s="78"/>
      <c r="HLP207" s="78"/>
      <c r="HLQ207" s="78"/>
      <c r="HLR207" s="78"/>
      <c r="HLS207" s="78"/>
      <c r="HLT207" s="78"/>
      <c r="HLU207" s="78"/>
      <c r="HLV207" s="78"/>
      <c r="HLW207" s="78"/>
      <c r="HLX207" s="78"/>
      <c r="HLY207" s="78"/>
      <c r="HLZ207" s="78"/>
      <c r="HMA207" s="78"/>
      <c r="HMB207" s="78"/>
      <c r="HMC207" s="78"/>
      <c r="HMD207" s="78"/>
      <c r="HME207" s="78"/>
      <c r="HMF207" s="78"/>
      <c r="HMG207" s="78"/>
      <c r="HMH207" s="78"/>
      <c r="HMI207" s="78"/>
      <c r="HMJ207" s="78"/>
      <c r="HMK207" s="78"/>
      <c r="HML207" s="78"/>
      <c r="HMM207" s="78"/>
      <c r="HMN207" s="78"/>
      <c r="HMO207" s="78"/>
      <c r="HMP207" s="78"/>
      <c r="HMQ207" s="78"/>
      <c r="HMR207" s="78"/>
      <c r="HMS207" s="78"/>
      <c r="HMT207" s="78"/>
      <c r="HMU207" s="78"/>
      <c r="HMV207" s="78"/>
      <c r="HMW207" s="78"/>
      <c r="HMX207" s="78"/>
      <c r="HMY207" s="78"/>
      <c r="HMZ207" s="78"/>
      <c r="HNA207" s="78"/>
      <c r="HNB207" s="78"/>
      <c r="HNC207" s="78"/>
      <c r="HND207" s="78"/>
      <c r="HNE207" s="78"/>
      <c r="HNF207" s="78"/>
      <c r="HNG207" s="78"/>
      <c r="HNH207" s="78"/>
      <c r="HNI207" s="78"/>
      <c r="HNJ207" s="78"/>
      <c r="HNK207" s="78"/>
      <c r="HNL207" s="78"/>
      <c r="HNM207" s="78"/>
      <c r="HNN207" s="78"/>
      <c r="HNO207" s="78"/>
      <c r="HNP207" s="78"/>
      <c r="HNQ207" s="78"/>
      <c r="HNR207" s="78"/>
      <c r="HNS207" s="78"/>
      <c r="HNT207" s="78"/>
      <c r="HNU207" s="78"/>
      <c r="HNV207" s="78"/>
      <c r="HNW207" s="78"/>
      <c r="HNX207" s="78"/>
      <c r="HNY207" s="78"/>
      <c r="HNZ207" s="78"/>
      <c r="HOA207" s="78"/>
      <c r="HOB207" s="78"/>
      <c r="HOC207" s="78"/>
      <c r="HOD207" s="78"/>
      <c r="HOE207" s="78"/>
      <c r="HOF207" s="78"/>
      <c r="HOG207" s="78"/>
      <c r="HOH207" s="78"/>
      <c r="HOI207" s="78"/>
      <c r="HOJ207" s="78"/>
      <c r="HOK207" s="78"/>
      <c r="HOL207" s="78"/>
      <c r="HOM207" s="78"/>
      <c r="HON207" s="78"/>
      <c r="HOO207" s="78"/>
      <c r="HOP207" s="78"/>
      <c r="HOQ207" s="78"/>
      <c r="HOR207" s="78"/>
      <c r="HOS207" s="78"/>
      <c r="HOT207" s="78"/>
      <c r="HOU207" s="78"/>
      <c r="HOV207" s="78"/>
      <c r="HOW207" s="78"/>
      <c r="HOX207" s="78"/>
      <c r="HOY207" s="78"/>
      <c r="HOZ207" s="78"/>
      <c r="HPA207" s="78"/>
      <c r="HPB207" s="78"/>
      <c r="HPC207" s="78"/>
      <c r="HPD207" s="78"/>
      <c r="HPE207" s="78"/>
      <c r="HPF207" s="78"/>
      <c r="HPG207" s="78"/>
      <c r="HPH207" s="78"/>
      <c r="HPI207" s="78"/>
      <c r="HPJ207" s="78"/>
      <c r="HPK207" s="78"/>
      <c r="HPL207" s="78"/>
      <c r="HPM207" s="78"/>
      <c r="HPN207" s="78"/>
      <c r="HPO207" s="78"/>
      <c r="HPP207" s="78"/>
      <c r="HPQ207" s="78"/>
      <c r="HPR207" s="78"/>
      <c r="HPS207" s="78"/>
      <c r="HPT207" s="78"/>
      <c r="HPU207" s="78"/>
      <c r="HPV207" s="78"/>
      <c r="HPW207" s="78"/>
      <c r="HPX207" s="78"/>
      <c r="HPY207" s="78"/>
      <c r="HPZ207" s="78"/>
      <c r="HQA207" s="78"/>
      <c r="HQB207" s="78"/>
      <c r="HQC207" s="78"/>
      <c r="HQD207" s="78"/>
      <c r="HQE207" s="78"/>
      <c r="HQF207" s="78"/>
      <c r="HQG207" s="78"/>
      <c r="HQH207" s="78"/>
      <c r="HQI207" s="78"/>
      <c r="HQJ207" s="78"/>
      <c r="HQK207" s="78"/>
      <c r="HQL207" s="78"/>
      <c r="HQM207" s="78"/>
      <c r="HQN207" s="78"/>
      <c r="HQO207" s="78"/>
      <c r="HQP207" s="78"/>
      <c r="HQQ207" s="78"/>
      <c r="HQR207" s="78"/>
      <c r="HQS207" s="78"/>
      <c r="HQT207" s="78"/>
      <c r="HQU207" s="78"/>
      <c r="HQV207" s="78"/>
      <c r="HQW207" s="78"/>
      <c r="HQX207" s="78"/>
      <c r="HQY207" s="78"/>
      <c r="HQZ207" s="78"/>
      <c r="HRA207" s="78"/>
      <c r="HRB207" s="78"/>
      <c r="HRC207" s="78"/>
      <c r="HRD207" s="78"/>
      <c r="HRE207" s="78"/>
      <c r="HRF207" s="78"/>
      <c r="HRG207" s="78"/>
      <c r="HRH207" s="78"/>
      <c r="HRI207" s="78"/>
      <c r="HRJ207" s="78"/>
      <c r="HRK207" s="78"/>
      <c r="HRL207" s="78"/>
      <c r="HRM207" s="78"/>
      <c r="HRN207" s="78"/>
      <c r="HRO207" s="78"/>
      <c r="HRP207" s="78"/>
      <c r="HRQ207" s="78"/>
      <c r="HRR207" s="78"/>
      <c r="HRS207" s="78"/>
      <c r="HRT207" s="78"/>
      <c r="HRU207" s="78"/>
      <c r="HRV207" s="78"/>
      <c r="HRW207" s="78"/>
      <c r="HRX207" s="78"/>
      <c r="HRY207" s="78"/>
      <c r="HRZ207" s="78"/>
      <c r="HSA207" s="78"/>
      <c r="HSB207" s="78"/>
      <c r="HSC207" s="78"/>
      <c r="HSD207" s="78"/>
      <c r="HSE207" s="78"/>
      <c r="HSF207" s="78"/>
      <c r="HSG207" s="78"/>
      <c r="HSH207" s="78"/>
      <c r="HSI207" s="78"/>
      <c r="HSJ207" s="78"/>
      <c r="HSK207" s="78"/>
      <c r="HSL207" s="78"/>
      <c r="HSM207" s="78"/>
      <c r="HSN207" s="78"/>
      <c r="HSO207" s="78"/>
      <c r="HSP207" s="78"/>
      <c r="HSQ207" s="78"/>
      <c r="HSR207" s="78"/>
      <c r="HSS207" s="78"/>
      <c r="HST207" s="78"/>
      <c r="HSU207" s="78"/>
      <c r="HSV207" s="78"/>
      <c r="HSW207" s="78"/>
      <c r="HSX207" s="78"/>
      <c r="HSY207" s="78"/>
      <c r="HSZ207" s="78"/>
      <c r="HTA207" s="78"/>
      <c r="HTB207" s="78"/>
      <c r="HTC207" s="78"/>
      <c r="HTD207" s="78"/>
      <c r="HTE207" s="78"/>
      <c r="HTF207" s="78"/>
      <c r="HTG207" s="78"/>
      <c r="HTH207" s="78"/>
      <c r="HTI207" s="78"/>
      <c r="HTJ207" s="78"/>
      <c r="HTK207" s="78"/>
      <c r="HTL207" s="78"/>
      <c r="HTM207" s="78"/>
      <c r="HTN207" s="78"/>
      <c r="HTO207" s="78"/>
      <c r="HTP207" s="78"/>
      <c r="HTQ207" s="78"/>
      <c r="HTR207" s="78"/>
      <c r="HTS207" s="78"/>
      <c r="HTT207" s="78"/>
      <c r="HTU207" s="78"/>
      <c r="HTV207" s="78"/>
      <c r="HTW207" s="78"/>
      <c r="HTX207" s="78"/>
      <c r="HTY207" s="78"/>
      <c r="HTZ207" s="78"/>
      <c r="HUA207" s="78"/>
      <c r="HUB207" s="78"/>
      <c r="HUC207" s="78"/>
      <c r="HUD207" s="78"/>
      <c r="HUE207" s="78"/>
      <c r="HUF207" s="78"/>
      <c r="HUG207" s="78"/>
      <c r="HUH207" s="78"/>
      <c r="HUI207" s="78"/>
      <c r="HUJ207" s="78"/>
      <c r="HUK207" s="78"/>
      <c r="HUL207" s="78"/>
      <c r="HUM207" s="78"/>
      <c r="HUN207" s="78"/>
      <c r="HUO207" s="78"/>
      <c r="HUP207" s="78"/>
      <c r="HUQ207" s="78"/>
      <c r="HUR207" s="78"/>
      <c r="HUS207" s="78"/>
      <c r="HUT207" s="78"/>
      <c r="HUU207" s="78"/>
      <c r="HUV207" s="78"/>
      <c r="HUW207" s="78"/>
      <c r="HUX207" s="78"/>
      <c r="HUY207" s="78"/>
      <c r="HUZ207" s="78"/>
      <c r="HVA207" s="78"/>
      <c r="HVB207" s="78"/>
      <c r="HVC207" s="78"/>
      <c r="HVD207" s="78"/>
      <c r="HVE207" s="78"/>
      <c r="HVF207" s="78"/>
      <c r="HVG207" s="78"/>
      <c r="HVH207" s="78"/>
      <c r="HVI207" s="78"/>
      <c r="HVJ207" s="78"/>
      <c r="HVK207" s="78"/>
      <c r="HVL207" s="78"/>
      <c r="HVM207" s="78"/>
      <c r="HVN207" s="78"/>
      <c r="HVO207" s="78"/>
      <c r="HVP207" s="78"/>
      <c r="HVQ207" s="78"/>
      <c r="HVR207" s="78"/>
      <c r="HVS207" s="78"/>
      <c r="HVT207" s="78"/>
      <c r="HVU207" s="78"/>
      <c r="HVV207" s="78"/>
      <c r="HVW207" s="78"/>
      <c r="HVX207" s="78"/>
      <c r="HVY207" s="78"/>
      <c r="HVZ207" s="78"/>
      <c r="HWA207" s="78"/>
      <c r="HWB207" s="78"/>
      <c r="HWC207" s="78"/>
      <c r="HWD207" s="78"/>
      <c r="HWE207" s="78"/>
      <c r="HWF207" s="78"/>
      <c r="HWG207" s="78"/>
      <c r="HWH207" s="78"/>
      <c r="HWI207" s="78"/>
      <c r="HWJ207" s="78"/>
      <c r="HWK207" s="78"/>
      <c r="HWL207" s="78"/>
      <c r="HWM207" s="78"/>
      <c r="HWN207" s="78"/>
      <c r="HWO207" s="78"/>
      <c r="HWP207" s="78"/>
      <c r="HWQ207" s="78"/>
      <c r="HWR207" s="78"/>
      <c r="HWS207" s="78"/>
      <c r="HWT207" s="78"/>
      <c r="HWU207" s="78"/>
      <c r="HWV207" s="78"/>
      <c r="HWW207" s="78"/>
      <c r="HWX207" s="78"/>
      <c r="HWY207" s="78"/>
      <c r="HWZ207" s="78"/>
      <c r="HXA207" s="78"/>
      <c r="HXB207" s="78"/>
      <c r="HXC207" s="78"/>
      <c r="HXD207" s="78"/>
      <c r="HXE207" s="78"/>
      <c r="HXF207" s="78"/>
      <c r="HXG207" s="78"/>
      <c r="HXH207" s="78"/>
      <c r="HXI207" s="78"/>
      <c r="HXJ207" s="78"/>
      <c r="HXK207" s="78"/>
      <c r="HXL207" s="78"/>
      <c r="HXM207" s="78"/>
      <c r="HXN207" s="78"/>
      <c r="HXO207" s="78"/>
      <c r="HXP207" s="78"/>
      <c r="HXQ207" s="78"/>
      <c r="HXR207" s="78"/>
      <c r="HXS207" s="78"/>
      <c r="HXT207" s="78"/>
      <c r="HXU207" s="78"/>
      <c r="HXV207" s="78"/>
      <c r="HXW207" s="78"/>
      <c r="HXX207" s="78"/>
      <c r="HXY207" s="78"/>
      <c r="HXZ207" s="78"/>
      <c r="HYA207" s="78"/>
      <c r="HYB207" s="78"/>
      <c r="HYC207" s="78"/>
      <c r="HYD207" s="78"/>
      <c r="HYE207" s="78"/>
      <c r="HYF207" s="78"/>
      <c r="HYG207" s="78"/>
      <c r="HYH207" s="78"/>
      <c r="HYI207" s="78"/>
      <c r="HYJ207" s="78"/>
      <c r="HYK207" s="78"/>
      <c r="HYL207" s="78"/>
      <c r="HYM207" s="78"/>
      <c r="HYN207" s="78"/>
      <c r="HYO207" s="78"/>
      <c r="HYP207" s="78"/>
      <c r="HYQ207" s="78"/>
      <c r="HYR207" s="78"/>
      <c r="HYS207" s="78"/>
      <c r="HYT207" s="78"/>
      <c r="HYU207" s="78"/>
      <c r="HYV207" s="78"/>
      <c r="HYW207" s="78"/>
      <c r="HYX207" s="78"/>
      <c r="HYY207" s="78"/>
      <c r="HYZ207" s="78"/>
      <c r="HZA207" s="78"/>
      <c r="HZB207" s="78"/>
      <c r="HZC207" s="78"/>
      <c r="HZD207" s="78"/>
      <c r="HZE207" s="78"/>
      <c r="HZF207" s="78"/>
      <c r="HZG207" s="78"/>
      <c r="HZH207" s="78"/>
      <c r="HZI207" s="78"/>
      <c r="HZJ207" s="78"/>
      <c r="HZK207" s="78"/>
      <c r="HZL207" s="78"/>
      <c r="HZM207" s="78"/>
      <c r="HZN207" s="78"/>
      <c r="HZO207" s="78"/>
      <c r="HZP207" s="78"/>
      <c r="HZQ207" s="78"/>
      <c r="HZR207" s="78"/>
      <c r="HZS207" s="78"/>
      <c r="HZT207" s="78"/>
      <c r="HZU207" s="78"/>
      <c r="HZV207" s="78"/>
      <c r="HZW207" s="78"/>
      <c r="HZX207" s="78"/>
      <c r="HZY207" s="78"/>
      <c r="HZZ207" s="78"/>
      <c r="IAA207" s="78"/>
      <c r="IAB207" s="78"/>
      <c r="IAC207" s="78"/>
      <c r="IAD207" s="78"/>
      <c r="IAE207" s="78"/>
      <c r="IAF207" s="78"/>
      <c r="IAG207" s="78"/>
      <c r="IAH207" s="78"/>
      <c r="IAI207" s="78"/>
      <c r="IAJ207" s="78"/>
      <c r="IAK207" s="78"/>
      <c r="IAL207" s="78"/>
      <c r="IAM207" s="78"/>
      <c r="IAN207" s="78"/>
      <c r="IAO207" s="78"/>
      <c r="IAP207" s="78"/>
      <c r="IAQ207" s="78"/>
      <c r="IAR207" s="78"/>
      <c r="IAS207" s="78"/>
      <c r="IAT207" s="78"/>
      <c r="IAU207" s="78"/>
      <c r="IAV207" s="78"/>
      <c r="IAW207" s="78"/>
      <c r="IAX207" s="78"/>
      <c r="IAY207" s="78"/>
      <c r="IAZ207" s="78"/>
      <c r="IBA207" s="78"/>
      <c r="IBB207" s="78"/>
      <c r="IBC207" s="78"/>
      <c r="IBD207" s="78"/>
      <c r="IBE207" s="78"/>
      <c r="IBF207" s="78"/>
      <c r="IBG207" s="78"/>
      <c r="IBH207" s="78"/>
      <c r="IBI207" s="78"/>
      <c r="IBJ207" s="78"/>
      <c r="IBK207" s="78"/>
      <c r="IBL207" s="78"/>
      <c r="IBM207" s="78"/>
      <c r="IBN207" s="78"/>
      <c r="IBO207" s="78"/>
      <c r="IBP207" s="78"/>
      <c r="IBQ207" s="78"/>
      <c r="IBR207" s="78"/>
      <c r="IBS207" s="78"/>
      <c r="IBT207" s="78"/>
      <c r="IBU207" s="78"/>
      <c r="IBV207" s="78"/>
      <c r="IBW207" s="78"/>
      <c r="IBX207" s="78"/>
      <c r="IBY207" s="78"/>
      <c r="IBZ207" s="78"/>
      <c r="ICA207" s="78"/>
      <c r="ICB207" s="78"/>
      <c r="ICC207" s="78"/>
      <c r="ICD207" s="78"/>
      <c r="ICE207" s="78"/>
      <c r="ICF207" s="78"/>
      <c r="ICG207" s="78"/>
      <c r="ICH207" s="78"/>
      <c r="ICI207" s="78"/>
      <c r="ICJ207" s="78"/>
      <c r="ICK207" s="78"/>
      <c r="ICL207" s="78"/>
      <c r="ICM207" s="78"/>
      <c r="ICN207" s="78"/>
      <c r="ICO207" s="78"/>
      <c r="ICP207" s="78"/>
      <c r="ICQ207" s="78"/>
      <c r="ICR207" s="78"/>
      <c r="ICS207" s="78"/>
      <c r="ICT207" s="78"/>
      <c r="ICU207" s="78"/>
      <c r="ICV207" s="78"/>
      <c r="ICW207" s="78"/>
      <c r="ICX207" s="78"/>
      <c r="ICY207" s="78"/>
      <c r="ICZ207" s="78"/>
      <c r="IDA207" s="78"/>
      <c r="IDB207" s="78"/>
      <c r="IDC207" s="78"/>
      <c r="IDD207" s="78"/>
      <c r="IDE207" s="78"/>
      <c r="IDF207" s="78"/>
      <c r="IDG207" s="78"/>
      <c r="IDH207" s="78"/>
      <c r="IDI207" s="78"/>
      <c r="IDJ207" s="78"/>
      <c r="IDK207" s="78"/>
      <c r="IDL207" s="78"/>
      <c r="IDM207" s="78"/>
      <c r="IDN207" s="78"/>
      <c r="IDO207" s="78"/>
      <c r="IDP207" s="78"/>
      <c r="IDQ207" s="78"/>
      <c r="IDR207" s="78"/>
      <c r="IDS207" s="78"/>
      <c r="IDT207" s="78"/>
      <c r="IDU207" s="78"/>
      <c r="IDV207" s="78"/>
      <c r="IDW207" s="78"/>
      <c r="IDX207" s="78"/>
      <c r="IDY207" s="78"/>
      <c r="IDZ207" s="78"/>
      <c r="IEA207" s="78"/>
      <c r="IEB207" s="78"/>
      <c r="IEC207" s="78"/>
      <c r="IED207" s="78"/>
      <c r="IEE207" s="78"/>
      <c r="IEF207" s="78"/>
      <c r="IEG207" s="78"/>
      <c r="IEH207" s="78"/>
      <c r="IEI207" s="78"/>
      <c r="IEJ207" s="78"/>
      <c r="IEK207" s="78"/>
      <c r="IEL207" s="78"/>
      <c r="IEM207" s="78"/>
      <c r="IEN207" s="78"/>
      <c r="IEO207" s="78"/>
      <c r="IEP207" s="78"/>
      <c r="IEQ207" s="78"/>
      <c r="IER207" s="78"/>
      <c r="IES207" s="78"/>
      <c r="IET207" s="78"/>
      <c r="IEU207" s="78"/>
      <c r="IEV207" s="78"/>
      <c r="IEW207" s="78"/>
      <c r="IEX207" s="78"/>
      <c r="IEY207" s="78"/>
      <c r="IEZ207" s="78"/>
      <c r="IFA207" s="78"/>
      <c r="IFB207" s="78"/>
      <c r="IFC207" s="78"/>
      <c r="IFD207" s="78"/>
      <c r="IFE207" s="78"/>
      <c r="IFF207" s="78"/>
      <c r="IFG207" s="78"/>
      <c r="IFH207" s="78"/>
      <c r="IFI207" s="78"/>
      <c r="IFJ207" s="78"/>
      <c r="IFK207" s="78"/>
      <c r="IFL207" s="78"/>
      <c r="IFM207" s="78"/>
      <c r="IFN207" s="78"/>
      <c r="IFO207" s="78"/>
      <c r="IFP207" s="78"/>
      <c r="IFQ207" s="78"/>
      <c r="IFR207" s="78"/>
      <c r="IFS207" s="78"/>
      <c r="IFT207" s="78"/>
      <c r="IFU207" s="78"/>
      <c r="IFV207" s="78"/>
      <c r="IFW207" s="78"/>
      <c r="IFX207" s="78"/>
      <c r="IFY207" s="78"/>
      <c r="IFZ207" s="78"/>
      <c r="IGA207" s="78"/>
      <c r="IGB207" s="78"/>
      <c r="IGC207" s="78"/>
      <c r="IGD207" s="78"/>
      <c r="IGE207" s="78"/>
      <c r="IGF207" s="78"/>
      <c r="IGG207" s="78"/>
      <c r="IGH207" s="78"/>
      <c r="IGI207" s="78"/>
      <c r="IGJ207" s="78"/>
      <c r="IGK207" s="78"/>
      <c r="IGL207" s="78"/>
      <c r="IGM207" s="78"/>
      <c r="IGN207" s="78"/>
      <c r="IGO207" s="78"/>
      <c r="IGP207" s="78"/>
      <c r="IGQ207" s="78"/>
      <c r="IGR207" s="78"/>
      <c r="IGS207" s="78"/>
      <c r="IGT207" s="78"/>
      <c r="IGU207" s="78"/>
      <c r="IGV207" s="78"/>
      <c r="IGW207" s="78"/>
      <c r="IGX207" s="78"/>
      <c r="IGY207" s="78"/>
      <c r="IGZ207" s="78"/>
      <c r="IHA207" s="78"/>
      <c r="IHB207" s="78"/>
      <c r="IHC207" s="78"/>
      <c r="IHD207" s="78"/>
      <c r="IHE207" s="78"/>
      <c r="IHF207" s="78"/>
      <c r="IHG207" s="78"/>
      <c r="IHH207" s="78"/>
      <c r="IHI207" s="78"/>
      <c r="IHJ207" s="78"/>
      <c r="IHK207" s="78"/>
      <c r="IHL207" s="78"/>
      <c r="IHM207" s="78"/>
      <c r="IHN207" s="78"/>
      <c r="IHO207" s="78"/>
      <c r="IHP207" s="78"/>
      <c r="IHQ207" s="78"/>
      <c r="IHR207" s="78"/>
      <c r="IHS207" s="78"/>
      <c r="IHT207" s="78"/>
      <c r="IHU207" s="78"/>
      <c r="IHV207" s="78"/>
      <c r="IHW207" s="78"/>
      <c r="IHX207" s="78"/>
      <c r="IHY207" s="78"/>
      <c r="IHZ207" s="78"/>
      <c r="IIA207" s="78"/>
      <c r="IIB207" s="78"/>
      <c r="IIC207" s="78"/>
      <c r="IID207" s="78"/>
      <c r="IIE207" s="78"/>
      <c r="IIF207" s="78"/>
      <c r="IIG207" s="78"/>
      <c r="IIH207" s="78"/>
      <c r="III207" s="78"/>
      <c r="IIJ207" s="78"/>
      <c r="IIK207" s="78"/>
      <c r="IIL207" s="78"/>
      <c r="IIM207" s="78"/>
      <c r="IIN207" s="78"/>
      <c r="IIO207" s="78"/>
      <c r="IIP207" s="78"/>
      <c r="IIQ207" s="78"/>
      <c r="IIR207" s="78"/>
      <c r="IIS207" s="78"/>
      <c r="IIT207" s="78"/>
      <c r="IIU207" s="78"/>
      <c r="IIV207" s="78"/>
      <c r="IIW207" s="78"/>
      <c r="IIX207" s="78"/>
      <c r="IIY207" s="78"/>
      <c r="IIZ207" s="78"/>
      <c r="IJA207" s="78"/>
      <c r="IJB207" s="78"/>
      <c r="IJC207" s="78"/>
      <c r="IJD207" s="78"/>
      <c r="IJE207" s="78"/>
      <c r="IJF207" s="78"/>
      <c r="IJG207" s="78"/>
      <c r="IJH207" s="78"/>
      <c r="IJI207" s="78"/>
      <c r="IJJ207" s="78"/>
      <c r="IJK207" s="78"/>
      <c r="IJL207" s="78"/>
      <c r="IJM207" s="78"/>
      <c r="IJN207" s="78"/>
      <c r="IJO207" s="78"/>
      <c r="IJP207" s="78"/>
      <c r="IJQ207" s="78"/>
      <c r="IJR207" s="78"/>
      <c r="IJS207" s="78"/>
      <c r="IJT207" s="78"/>
      <c r="IJU207" s="78"/>
      <c r="IJV207" s="78"/>
      <c r="IJW207" s="78"/>
      <c r="IJX207" s="78"/>
      <c r="IJY207" s="78"/>
      <c r="IJZ207" s="78"/>
      <c r="IKA207" s="78"/>
      <c r="IKB207" s="78"/>
      <c r="IKC207" s="78"/>
      <c r="IKD207" s="78"/>
      <c r="IKE207" s="78"/>
      <c r="IKF207" s="78"/>
      <c r="IKG207" s="78"/>
      <c r="IKH207" s="78"/>
      <c r="IKI207" s="78"/>
      <c r="IKJ207" s="78"/>
      <c r="IKK207" s="78"/>
      <c r="IKL207" s="78"/>
      <c r="IKM207" s="78"/>
      <c r="IKN207" s="78"/>
      <c r="IKO207" s="78"/>
      <c r="IKP207" s="78"/>
      <c r="IKQ207" s="78"/>
      <c r="IKR207" s="78"/>
      <c r="IKS207" s="78"/>
      <c r="IKT207" s="78"/>
      <c r="IKU207" s="78"/>
      <c r="IKV207" s="78"/>
      <c r="IKW207" s="78"/>
      <c r="IKX207" s="78"/>
      <c r="IKY207" s="78"/>
      <c r="IKZ207" s="78"/>
      <c r="ILA207" s="78"/>
      <c r="ILB207" s="78"/>
      <c r="ILC207" s="78"/>
      <c r="ILD207" s="78"/>
      <c r="ILE207" s="78"/>
      <c r="ILF207" s="78"/>
      <c r="ILG207" s="78"/>
      <c r="ILH207" s="78"/>
      <c r="ILI207" s="78"/>
      <c r="ILJ207" s="78"/>
      <c r="ILK207" s="78"/>
      <c r="ILL207" s="78"/>
      <c r="ILM207" s="78"/>
      <c r="ILN207" s="78"/>
      <c r="ILO207" s="78"/>
      <c r="ILP207" s="78"/>
      <c r="ILQ207" s="78"/>
      <c r="ILR207" s="78"/>
      <c r="ILS207" s="78"/>
      <c r="ILT207" s="78"/>
      <c r="ILU207" s="78"/>
      <c r="ILV207" s="78"/>
      <c r="ILW207" s="78"/>
      <c r="ILX207" s="78"/>
      <c r="ILY207" s="78"/>
      <c r="ILZ207" s="78"/>
      <c r="IMA207" s="78"/>
      <c r="IMB207" s="78"/>
      <c r="IMC207" s="78"/>
      <c r="IMD207" s="78"/>
      <c r="IME207" s="78"/>
      <c r="IMF207" s="78"/>
      <c r="IMG207" s="78"/>
      <c r="IMH207" s="78"/>
      <c r="IMI207" s="78"/>
      <c r="IMJ207" s="78"/>
      <c r="IMK207" s="78"/>
      <c r="IML207" s="78"/>
      <c r="IMM207" s="78"/>
      <c r="IMN207" s="78"/>
      <c r="IMO207" s="78"/>
      <c r="IMP207" s="78"/>
      <c r="IMQ207" s="78"/>
      <c r="IMR207" s="78"/>
      <c r="IMS207" s="78"/>
      <c r="IMT207" s="78"/>
      <c r="IMU207" s="78"/>
      <c r="IMV207" s="78"/>
      <c r="IMW207" s="78"/>
      <c r="IMX207" s="78"/>
      <c r="IMY207" s="78"/>
      <c r="IMZ207" s="78"/>
      <c r="INA207" s="78"/>
      <c r="INB207" s="78"/>
      <c r="INC207" s="78"/>
      <c r="IND207" s="78"/>
      <c r="INE207" s="78"/>
      <c r="INF207" s="78"/>
      <c r="ING207" s="78"/>
      <c r="INH207" s="78"/>
      <c r="INI207" s="78"/>
      <c r="INJ207" s="78"/>
      <c r="INK207" s="78"/>
      <c r="INL207" s="78"/>
      <c r="INM207" s="78"/>
      <c r="INN207" s="78"/>
      <c r="INO207" s="78"/>
      <c r="INP207" s="78"/>
      <c r="INQ207" s="78"/>
      <c r="INR207" s="78"/>
      <c r="INS207" s="78"/>
      <c r="INT207" s="78"/>
      <c r="INU207" s="78"/>
      <c r="INV207" s="78"/>
      <c r="INW207" s="78"/>
      <c r="INX207" s="78"/>
      <c r="INY207" s="78"/>
      <c r="INZ207" s="78"/>
      <c r="IOA207" s="78"/>
      <c r="IOB207" s="78"/>
      <c r="IOC207" s="78"/>
      <c r="IOD207" s="78"/>
      <c r="IOE207" s="78"/>
      <c r="IOF207" s="78"/>
      <c r="IOG207" s="78"/>
      <c r="IOH207" s="78"/>
      <c r="IOI207" s="78"/>
      <c r="IOJ207" s="78"/>
      <c r="IOK207" s="78"/>
      <c r="IOL207" s="78"/>
      <c r="IOM207" s="78"/>
      <c r="ION207" s="78"/>
      <c r="IOO207" s="78"/>
      <c r="IOP207" s="78"/>
      <c r="IOQ207" s="78"/>
      <c r="IOR207" s="78"/>
      <c r="IOS207" s="78"/>
      <c r="IOT207" s="78"/>
      <c r="IOU207" s="78"/>
      <c r="IOV207" s="78"/>
      <c r="IOW207" s="78"/>
      <c r="IOX207" s="78"/>
      <c r="IOY207" s="78"/>
      <c r="IOZ207" s="78"/>
      <c r="IPA207" s="78"/>
      <c r="IPB207" s="78"/>
      <c r="IPC207" s="78"/>
      <c r="IPD207" s="78"/>
      <c r="IPE207" s="78"/>
      <c r="IPF207" s="78"/>
      <c r="IPG207" s="78"/>
      <c r="IPH207" s="78"/>
      <c r="IPI207" s="78"/>
      <c r="IPJ207" s="78"/>
      <c r="IPK207" s="78"/>
      <c r="IPL207" s="78"/>
      <c r="IPM207" s="78"/>
      <c r="IPN207" s="78"/>
      <c r="IPO207" s="78"/>
      <c r="IPP207" s="78"/>
      <c r="IPQ207" s="78"/>
      <c r="IPR207" s="78"/>
      <c r="IPS207" s="78"/>
      <c r="IPT207" s="78"/>
      <c r="IPU207" s="78"/>
      <c r="IPV207" s="78"/>
      <c r="IPW207" s="78"/>
      <c r="IPX207" s="78"/>
      <c r="IPY207" s="78"/>
      <c r="IPZ207" s="78"/>
      <c r="IQA207" s="78"/>
      <c r="IQB207" s="78"/>
      <c r="IQC207" s="78"/>
      <c r="IQD207" s="78"/>
      <c r="IQE207" s="78"/>
      <c r="IQF207" s="78"/>
      <c r="IQG207" s="78"/>
      <c r="IQH207" s="78"/>
      <c r="IQI207" s="78"/>
      <c r="IQJ207" s="78"/>
      <c r="IQK207" s="78"/>
      <c r="IQL207" s="78"/>
      <c r="IQM207" s="78"/>
      <c r="IQN207" s="78"/>
      <c r="IQO207" s="78"/>
      <c r="IQP207" s="78"/>
      <c r="IQQ207" s="78"/>
      <c r="IQR207" s="78"/>
      <c r="IQS207" s="78"/>
      <c r="IQT207" s="78"/>
      <c r="IQU207" s="78"/>
      <c r="IQV207" s="78"/>
      <c r="IQW207" s="78"/>
      <c r="IQX207" s="78"/>
      <c r="IQY207" s="78"/>
      <c r="IQZ207" s="78"/>
      <c r="IRA207" s="78"/>
      <c r="IRB207" s="78"/>
      <c r="IRC207" s="78"/>
      <c r="IRD207" s="78"/>
      <c r="IRE207" s="78"/>
      <c r="IRF207" s="78"/>
      <c r="IRG207" s="78"/>
      <c r="IRH207" s="78"/>
      <c r="IRI207" s="78"/>
      <c r="IRJ207" s="78"/>
      <c r="IRK207" s="78"/>
      <c r="IRL207" s="78"/>
      <c r="IRM207" s="78"/>
      <c r="IRN207" s="78"/>
      <c r="IRO207" s="78"/>
      <c r="IRP207" s="78"/>
      <c r="IRQ207" s="78"/>
      <c r="IRR207" s="78"/>
      <c r="IRS207" s="78"/>
      <c r="IRT207" s="78"/>
      <c r="IRU207" s="78"/>
      <c r="IRV207" s="78"/>
      <c r="IRW207" s="78"/>
      <c r="IRX207" s="78"/>
      <c r="IRY207" s="78"/>
      <c r="IRZ207" s="78"/>
      <c r="ISA207" s="78"/>
      <c r="ISB207" s="78"/>
      <c r="ISC207" s="78"/>
      <c r="ISD207" s="78"/>
      <c r="ISE207" s="78"/>
      <c r="ISF207" s="78"/>
      <c r="ISG207" s="78"/>
      <c r="ISH207" s="78"/>
      <c r="ISI207" s="78"/>
      <c r="ISJ207" s="78"/>
      <c r="ISK207" s="78"/>
      <c r="ISL207" s="78"/>
      <c r="ISM207" s="78"/>
      <c r="ISN207" s="78"/>
      <c r="ISO207" s="78"/>
      <c r="ISP207" s="78"/>
      <c r="ISQ207" s="78"/>
      <c r="ISR207" s="78"/>
      <c r="ISS207" s="78"/>
      <c r="IST207" s="78"/>
      <c r="ISU207" s="78"/>
      <c r="ISV207" s="78"/>
      <c r="ISW207" s="78"/>
      <c r="ISX207" s="78"/>
      <c r="ISY207" s="78"/>
      <c r="ISZ207" s="78"/>
      <c r="ITA207" s="78"/>
      <c r="ITB207" s="78"/>
      <c r="ITC207" s="78"/>
      <c r="ITD207" s="78"/>
      <c r="ITE207" s="78"/>
      <c r="ITF207" s="78"/>
      <c r="ITG207" s="78"/>
      <c r="ITH207" s="78"/>
      <c r="ITI207" s="78"/>
      <c r="ITJ207" s="78"/>
      <c r="ITK207" s="78"/>
      <c r="ITL207" s="78"/>
      <c r="ITM207" s="78"/>
      <c r="ITN207" s="78"/>
      <c r="ITO207" s="78"/>
      <c r="ITP207" s="78"/>
      <c r="ITQ207" s="78"/>
      <c r="ITR207" s="78"/>
      <c r="ITS207" s="78"/>
      <c r="ITT207" s="78"/>
      <c r="ITU207" s="78"/>
      <c r="ITV207" s="78"/>
      <c r="ITW207" s="78"/>
      <c r="ITX207" s="78"/>
      <c r="ITY207" s="78"/>
      <c r="ITZ207" s="78"/>
      <c r="IUA207" s="78"/>
      <c r="IUB207" s="78"/>
      <c r="IUC207" s="78"/>
      <c r="IUD207" s="78"/>
      <c r="IUE207" s="78"/>
      <c r="IUF207" s="78"/>
      <c r="IUG207" s="78"/>
      <c r="IUH207" s="78"/>
      <c r="IUI207" s="78"/>
      <c r="IUJ207" s="78"/>
      <c r="IUK207" s="78"/>
      <c r="IUL207" s="78"/>
      <c r="IUM207" s="78"/>
      <c r="IUN207" s="78"/>
      <c r="IUO207" s="78"/>
      <c r="IUP207" s="78"/>
      <c r="IUQ207" s="78"/>
      <c r="IUR207" s="78"/>
      <c r="IUS207" s="78"/>
      <c r="IUT207" s="78"/>
      <c r="IUU207" s="78"/>
      <c r="IUV207" s="78"/>
      <c r="IUW207" s="78"/>
      <c r="IUX207" s="78"/>
      <c r="IUY207" s="78"/>
      <c r="IUZ207" s="78"/>
      <c r="IVA207" s="78"/>
      <c r="IVB207" s="78"/>
      <c r="IVC207" s="78"/>
      <c r="IVD207" s="78"/>
      <c r="IVE207" s="78"/>
      <c r="IVF207" s="78"/>
      <c r="IVG207" s="78"/>
      <c r="IVH207" s="78"/>
      <c r="IVI207" s="78"/>
      <c r="IVJ207" s="78"/>
      <c r="IVK207" s="78"/>
      <c r="IVL207" s="78"/>
      <c r="IVM207" s="78"/>
      <c r="IVN207" s="78"/>
      <c r="IVO207" s="78"/>
      <c r="IVP207" s="78"/>
      <c r="IVQ207" s="78"/>
      <c r="IVR207" s="78"/>
      <c r="IVS207" s="78"/>
      <c r="IVT207" s="78"/>
      <c r="IVU207" s="78"/>
      <c r="IVV207" s="78"/>
      <c r="IVW207" s="78"/>
      <c r="IVX207" s="78"/>
      <c r="IVY207" s="78"/>
      <c r="IVZ207" s="78"/>
      <c r="IWA207" s="78"/>
      <c r="IWB207" s="78"/>
      <c r="IWC207" s="78"/>
      <c r="IWD207" s="78"/>
      <c r="IWE207" s="78"/>
      <c r="IWF207" s="78"/>
      <c r="IWG207" s="78"/>
      <c r="IWH207" s="78"/>
      <c r="IWI207" s="78"/>
      <c r="IWJ207" s="78"/>
      <c r="IWK207" s="78"/>
      <c r="IWL207" s="78"/>
      <c r="IWM207" s="78"/>
      <c r="IWN207" s="78"/>
      <c r="IWO207" s="78"/>
      <c r="IWP207" s="78"/>
      <c r="IWQ207" s="78"/>
      <c r="IWR207" s="78"/>
      <c r="IWS207" s="78"/>
      <c r="IWT207" s="78"/>
      <c r="IWU207" s="78"/>
      <c r="IWV207" s="78"/>
      <c r="IWW207" s="78"/>
      <c r="IWX207" s="78"/>
      <c r="IWY207" s="78"/>
      <c r="IWZ207" s="78"/>
      <c r="IXA207" s="78"/>
      <c r="IXB207" s="78"/>
      <c r="IXC207" s="78"/>
      <c r="IXD207" s="78"/>
      <c r="IXE207" s="78"/>
      <c r="IXF207" s="78"/>
      <c r="IXG207" s="78"/>
      <c r="IXH207" s="78"/>
      <c r="IXI207" s="78"/>
      <c r="IXJ207" s="78"/>
      <c r="IXK207" s="78"/>
      <c r="IXL207" s="78"/>
      <c r="IXM207" s="78"/>
      <c r="IXN207" s="78"/>
      <c r="IXO207" s="78"/>
      <c r="IXP207" s="78"/>
      <c r="IXQ207" s="78"/>
      <c r="IXR207" s="78"/>
      <c r="IXS207" s="78"/>
      <c r="IXT207" s="78"/>
      <c r="IXU207" s="78"/>
      <c r="IXV207" s="78"/>
      <c r="IXW207" s="78"/>
      <c r="IXX207" s="78"/>
      <c r="IXY207" s="78"/>
      <c r="IXZ207" s="78"/>
      <c r="IYA207" s="78"/>
      <c r="IYB207" s="78"/>
      <c r="IYC207" s="78"/>
      <c r="IYD207" s="78"/>
      <c r="IYE207" s="78"/>
      <c r="IYF207" s="78"/>
      <c r="IYG207" s="78"/>
      <c r="IYH207" s="78"/>
      <c r="IYI207" s="78"/>
      <c r="IYJ207" s="78"/>
      <c r="IYK207" s="78"/>
      <c r="IYL207" s="78"/>
      <c r="IYM207" s="78"/>
      <c r="IYN207" s="78"/>
      <c r="IYO207" s="78"/>
      <c r="IYP207" s="78"/>
      <c r="IYQ207" s="78"/>
      <c r="IYR207" s="78"/>
      <c r="IYS207" s="78"/>
      <c r="IYT207" s="78"/>
      <c r="IYU207" s="78"/>
      <c r="IYV207" s="78"/>
      <c r="IYW207" s="78"/>
      <c r="IYX207" s="78"/>
      <c r="IYY207" s="78"/>
      <c r="IYZ207" s="78"/>
      <c r="IZA207" s="78"/>
      <c r="IZB207" s="78"/>
      <c r="IZC207" s="78"/>
      <c r="IZD207" s="78"/>
      <c r="IZE207" s="78"/>
      <c r="IZF207" s="78"/>
      <c r="IZG207" s="78"/>
      <c r="IZH207" s="78"/>
      <c r="IZI207" s="78"/>
      <c r="IZJ207" s="78"/>
      <c r="IZK207" s="78"/>
      <c r="IZL207" s="78"/>
      <c r="IZM207" s="78"/>
      <c r="IZN207" s="78"/>
      <c r="IZO207" s="78"/>
      <c r="IZP207" s="78"/>
      <c r="IZQ207" s="78"/>
      <c r="IZR207" s="78"/>
      <c r="IZS207" s="78"/>
      <c r="IZT207" s="78"/>
      <c r="IZU207" s="78"/>
      <c r="IZV207" s="78"/>
      <c r="IZW207" s="78"/>
      <c r="IZX207" s="78"/>
      <c r="IZY207" s="78"/>
      <c r="IZZ207" s="78"/>
      <c r="JAA207" s="78"/>
      <c r="JAB207" s="78"/>
      <c r="JAC207" s="78"/>
      <c r="JAD207" s="78"/>
      <c r="JAE207" s="78"/>
      <c r="JAF207" s="78"/>
      <c r="JAG207" s="78"/>
      <c r="JAH207" s="78"/>
      <c r="JAI207" s="78"/>
      <c r="JAJ207" s="78"/>
      <c r="JAK207" s="78"/>
      <c r="JAL207" s="78"/>
      <c r="JAM207" s="78"/>
      <c r="JAN207" s="78"/>
      <c r="JAO207" s="78"/>
      <c r="JAP207" s="78"/>
      <c r="JAQ207" s="78"/>
      <c r="JAR207" s="78"/>
      <c r="JAS207" s="78"/>
      <c r="JAT207" s="78"/>
      <c r="JAU207" s="78"/>
      <c r="JAV207" s="78"/>
      <c r="JAW207" s="78"/>
      <c r="JAX207" s="78"/>
      <c r="JAY207" s="78"/>
      <c r="JAZ207" s="78"/>
      <c r="JBA207" s="78"/>
      <c r="JBB207" s="78"/>
      <c r="JBC207" s="78"/>
      <c r="JBD207" s="78"/>
      <c r="JBE207" s="78"/>
      <c r="JBF207" s="78"/>
      <c r="JBG207" s="78"/>
      <c r="JBH207" s="78"/>
      <c r="JBI207" s="78"/>
      <c r="JBJ207" s="78"/>
      <c r="JBK207" s="78"/>
      <c r="JBL207" s="78"/>
      <c r="JBM207" s="78"/>
      <c r="JBN207" s="78"/>
      <c r="JBO207" s="78"/>
      <c r="JBP207" s="78"/>
      <c r="JBQ207" s="78"/>
      <c r="JBR207" s="78"/>
      <c r="JBS207" s="78"/>
      <c r="JBT207" s="78"/>
      <c r="JBU207" s="78"/>
      <c r="JBV207" s="78"/>
      <c r="JBW207" s="78"/>
      <c r="JBX207" s="78"/>
      <c r="JBY207" s="78"/>
      <c r="JBZ207" s="78"/>
      <c r="JCA207" s="78"/>
      <c r="JCB207" s="78"/>
      <c r="JCC207" s="78"/>
      <c r="JCD207" s="78"/>
      <c r="JCE207" s="78"/>
      <c r="JCF207" s="78"/>
      <c r="JCG207" s="78"/>
      <c r="JCH207" s="78"/>
      <c r="JCI207" s="78"/>
      <c r="JCJ207" s="78"/>
      <c r="JCK207" s="78"/>
      <c r="JCL207" s="78"/>
      <c r="JCM207" s="78"/>
      <c r="JCN207" s="78"/>
      <c r="JCO207" s="78"/>
      <c r="JCP207" s="78"/>
      <c r="JCQ207" s="78"/>
      <c r="JCR207" s="78"/>
      <c r="JCS207" s="78"/>
      <c r="JCT207" s="78"/>
      <c r="JCU207" s="78"/>
      <c r="JCV207" s="78"/>
      <c r="JCW207" s="78"/>
      <c r="JCX207" s="78"/>
      <c r="JCY207" s="78"/>
      <c r="JCZ207" s="78"/>
      <c r="JDA207" s="78"/>
      <c r="JDB207" s="78"/>
      <c r="JDC207" s="78"/>
      <c r="JDD207" s="78"/>
      <c r="JDE207" s="78"/>
      <c r="JDF207" s="78"/>
      <c r="JDG207" s="78"/>
      <c r="JDH207" s="78"/>
      <c r="JDI207" s="78"/>
      <c r="JDJ207" s="78"/>
      <c r="JDK207" s="78"/>
      <c r="JDL207" s="78"/>
      <c r="JDM207" s="78"/>
      <c r="JDN207" s="78"/>
      <c r="JDO207" s="78"/>
      <c r="JDP207" s="78"/>
      <c r="JDQ207" s="78"/>
      <c r="JDR207" s="78"/>
      <c r="JDS207" s="78"/>
      <c r="JDT207" s="78"/>
      <c r="JDU207" s="78"/>
      <c r="JDV207" s="78"/>
      <c r="JDW207" s="78"/>
      <c r="JDX207" s="78"/>
      <c r="JDY207" s="78"/>
      <c r="JDZ207" s="78"/>
      <c r="JEA207" s="78"/>
      <c r="JEB207" s="78"/>
      <c r="JEC207" s="78"/>
      <c r="JED207" s="78"/>
      <c r="JEE207" s="78"/>
      <c r="JEF207" s="78"/>
      <c r="JEG207" s="78"/>
      <c r="JEH207" s="78"/>
      <c r="JEI207" s="78"/>
      <c r="JEJ207" s="78"/>
      <c r="JEK207" s="78"/>
      <c r="JEL207" s="78"/>
      <c r="JEM207" s="78"/>
      <c r="JEN207" s="78"/>
      <c r="JEO207" s="78"/>
      <c r="JEP207" s="78"/>
      <c r="JEQ207" s="78"/>
      <c r="JER207" s="78"/>
      <c r="JES207" s="78"/>
      <c r="JET207" s="78"/>
      <c r="JEU207" s="78"/>
      <c r="JEV207" s="78"/>
      <c r="JEW207" s="78"/>
      <c r="JEX207" s="78"/>
      <c r="JEY207" s="78"/>
      <c r="JEZ207" s="78"/>
      <c r="JFA207" s="78"/>
      <c r="JFB207" s="78"/>
      <c r="JFC207" s="78"/>
      <c r="JFD207" s="78"/>
      <c r="JFE207" s="78"/>
      <c r="JFF207" s="78"/>
      <c r="JFG207" s="78"/>
      <c r="JFH207" s="78"/>
      <c r="JFI207" s="78"/>
      <c r="JFJ207" s="78"/>
      <c r="JFK207" s="78"/>
      <c r="JFL207" s="78"/>
      <c r="JFM207" s="78"/>
      <c r="JFN207" s="78"/>
      <c r="JFO207" s="78"/>
      <c r="JFP207" s="78"/>
      <c r="JFQ207" s="78"/>
      <c r="JFR207" s="78"/>
      <c r="JFS207" s="78"/>
      <c r="JFT207" s="78"/>
      <c r="JFU207" s="78"/>
      <c r="JFV207" s="78"/>
      <c r="JFW207" s="78"/>
      <c r="JFX207" s="78"/>
      <c r="JFY207" s="78"/>
      <c r="JFZ207" s="78"/>
      <c r="JGA207" s="78"/>
      <c r="JGB207" s="78"/>
      <c r="JGC207" s="78"/>
      <c r="JGD207" s="78"/>
      <c r="JGE207" s="78"/>
      <c r="JGF207" s="78"/>
      <c r="JGG207" s="78"/>
      <c r="JGH207" s="78"/>
      <c r="JGI207" s="78"/>
      <c r="JGJ207" s="78"/>
      <c r="JGK207" s="78"/>
      <c r="JGL207" s="78"/>
      <c r="JGM207" s="78"/>
      <c r="JGN207" s="78"/>
      <c r="JGO207" s="78"/>
      <c r="JGP207" s="78"/>
      <c r="JGQ207" s="78"/>
      <c r="JGR207" s="78"/>
      <c r="JGS207" s="78"/>
      <c r="JGT207" s="78"/>
      <c r="JGU207" s="78"/>
      <c r="JGV207" s="78"/>
      <c r="JGW207" s="78"/>
      <c r="JGX207" s="78"/>
      <c r="JGY207" s="78"/>
      <c r="JGZ207" s="78"/>
      <c r="JHA207" s="78"/>
      <c r="JHB207" s="78"/>
      <c r="JHC207" s="78"/>
      <c r="JHD207" s="78"/>
      <c r="JHE207" s="78"/>
      <c r="JHF207" s="78"/>
      <c r="JHG207" s="78"/>
      <c r="JHH207" s="78"/>
      <c r="JHI207" s="78"/>
      <c r="JHJ207" s="78"/>
      <c r="JHK207" s="78"/>
      <c r="JHL207" s="78"/>
      <c r="JHM207" s="78"/>
      <c r="JHN207" s="78"/>
      <c r="JHO207" s="78"/>
      <c r="JHP207" s="78"/>
      <c r="JHQ207" s="78"/>
      <c r="JHR207" s="78"/>
      <c r="JHS207" s="78"/>
      <c r="JHT207" s="78"/>
      <c r="JHU207" s="78"/>
      <c r="JHV207" s="78"/>
      <c r="JHW207" s="78"/>
      <c r="JHX207" s="78"/>
      <c r="JHY207" s="78"/>
      <c r="JHZ207" s="78"/>
      <c r="JIA207" s="78"/>
      <c r="JIB207" s="78"/>
      <c r="JIC207" s="78"/>
      <c r="JID207" s="78"/>
      <c r="JIE207" s="78"/>
      <c r="JIF207" s="78"/>
      <c r="JIG207" s="78"/>
      <c r="JIH207" s="78"/>
      <c r="JII207" s="78"/>
      <c r="JIJ207" s="78"/>
      <c r="JIK207" s="78"/>
      <c r="JIL207" s="78"/>
      <c r="JIM207" s="78"/>
      <c r="JIN207" s="78"/>
      <c r="JIO207" s="78"/>
      <c r="JIP207" s="78"/>
      <c r="JIQ207" s="78"/>
      <c r="JIR207" s="78"/>
      <c r="JIS207" s="78"/>
      <c r="JIT207" s="78"/>
      <c r="JIU207" s="78"/>
      <c r="JIV207" s="78"/>
      <c r="JIW207" s="78"/>
      <c r="JIX207" s="78"/>
      <c r="JIY207" s="78"/>
      <c r="JIZ207" s="78"/>
      <c r="JJA207" s="78"/>
      <c r="JJB207" s="78"/>
      <c r="JJC207" s="78"/>
      <c r="JJD207" s="78"/>
      <c r="JJE207" s="78"/>
      <c r="JJF207" s="78"/>
      <c r="JJG207" s="78"/>
      <c r="JJH207" s="78"/>
      <c r="JJI207" s="78"/>
      <c r="JJJ207" s="78"/>
      <c r="JJK207" s="78"/>
      <c r="JJL207" s="78"/>
      <c r="JJM207" s="78"/>
      <c r="JJN207" s="78"/>
      <c r="JJO207" s="78"/>
      <c r="JJP207" s="78"/>
      <c r="JJQ207" s="78"/>
      <c r="JJR207" s="78"/>
      <c r="JJS207" s="78"/>
      <c r="JJT207" s="78"/>
      <c r="JJU207" s="78"/>
      <c r="JJV207" s="78"/>
      <c r="JJW207" s="78"/>
      <c r="JJX207" s="78"/>
      <c r="JJY207" s="78"/>
      <c r="JJZ207" s="78"/>
      <c r="JKA207" s="78"/>
      <c r="JKB207" s="78"/>
      <c r="JKC207" s="78"/>
      <c r="JKD207" s="78"/>
      <c r="JKE207" s="78"/>
      <c r="JKF207" s="78"/>
      <c r="JKG207" s="78"/>
      <c r="JKH207" s="78"/>
      <c r="JKI207" s="78"/>
      <c r="JKJ207" s="78"/>
      <c r="JKK207" s="78"/>
      <c r="JKL207" s="78"/>
      <c r="JKM207" s="78"/>
      <c r="JKN207" s="78"/>
      <c r="JKO207" s="78"/>
      <c r="JKP207" s="78"/>
      <c r="JKQ207" s="78"/>
      <c r="JKR207" s="78"/>
      <c r="JKS207" s="78"/>
      <c r="JKT207" s="78"/>
      <c r="JKU207" s="78"/>
      <c r="JKV207" s="78"/>
      <c r="JKW207" s="78"/>
      <c r="JKX207" s="78"/>
      <c r="JKY207" s="78"/>
      <c r="JKZ207" s="78"/>
      <c r="JLA207" s="78"/>
      <c r="JLB207" s="78"/>
      <c r="JLC207" s="78"/>
      <c r="JLD207" s="78"/>
      <c r="JLE207" s="78"/>
      <c r="JLF207" s="78"/>
      <c r="JLG207" s="78"/>
      <c r="JLH207" s="78"/>
      <c r="JLI207" s="78"/>
      <c r="JLJ207" s="78"/>
      <c r="JLK207" s="78"/>
      <c r="JLL207" s="78"/>
      <c r="JLM207" s="78"/>
      <c r="JLN207" s="78"/>
      <c r="JLO207" s="78"/>
      <c r="JLP207" s="78"/>
      <c r="JLQ207" s="78"/>
      <c r="JLR207" s="78"/>
      <c r="JLS207" s="78"/>
      <c r="JLT207" s="78"/>
      <c r="JLU207" s="78"/>
      <c r="JLV207" s="78"/>
      <c r="JLW207" s="78"/>
      <c r="JLX207" s="78"/>
      <c r="JLY207" s="78"/>
      <c r="JLZ207" s="78"/>
      <c r="JMA207" s="78"/>
      <c r="JMB207" s="78"/>
      <c r="JMC207" s="78"/>
      <c r="JMD207" s="78"/>
      <c r="JME207" s="78"/>
      <c r="JMF207" s="78"/>
      <c r="JMG207" s="78"/>
      <c r="JMH207" s="78"/>
      <c r="JMI207" s="78"/>
      <c r="JMJ207" s="78"/>
      <c r="JMK207" s="78"/>
      <c r="JML207" s="78"/>
      <c r="JMM207" s="78"/>
      <c r="JMN207" s="78"/>
      <c r="JMO207" s="78"/>
      <c r="JMP207" s="78"/>
      <c r="JMQ207" s="78"/>
      <c r="JMR207" s="78"/>
      <c r="JMS207" s="78"/>
      <c r="JMT207" s="78"/>
      <c r="JMU207" s="78"/>
      <c r="JMV207" s="78"/>
      <c r="JMW207" s="78"/>
      <c r="JMX207" s="78"/>
      <c r="JMY207" s="78"/>
      <c r="JMZ207" s="78"/>
      <c r="JNA207" s="78"/>
      <c r="JNB207" s="78"/>
      <c r="JNC207" s="78"/>
      <c r="JND207" s="78"/>
      <c r="JNE207" s="78"/>
      <c r="JNF207" s="78"/>
      <c r="JNG207" s="78"/>
      <c r="JNH207" s="78"/>
      <c r="JNI207" s="78"/>
      <c r="JNJ207" s="78"/>
      <c r="JNK207" s="78"/>
      <c r="JNL207" s="78"/>
      <c r="JNM207" s="78"/>
      <c r="JNN207" s="78"/>
      <c r="JNO207" s="78"/>
      <c r="JNP207" s="78"/>
      <c r="JNQ207" s="78"/>
      <c r="JNR207" s="78"/>
      <c r="JNS207" s="78"/>
      <c r="JNT207" s="78"/>
      <c r="JNU207" s="78"/>
      <c r="JNV207" s="78"/>
      <c r="JNW207" s="78"/>
      <c r="JNX207" s="78"/>
      <c r="JNY207" s="78"/>
      <c r="JNZ207" s="78"/>
      <c r="JOA207" s="78"/>
      <c r="JOB207" s="78"/>
      <c r="JOC207" s="78"/>
      <c r="JOD207" s="78"/>
      <c r="JOE207" s="78"/>
      <c r="JOF207" s="78"/>
      <c r="JOG207" s="78"/>
      <c r="JOH207" s="78"/>
      <c r="JOI207" s="78"/>
      <c r="JOJ207" s="78"/>
      <c r="JOK207" s="78"/>
      <c r="JOL207" s="78"/>
      <c r="JOM207" s="78"/>
      <c r="JON207" s="78"/>
      <c r="JOO207" s="78"/>
      <c r="JOP207" s="78"/>
      <c r="JOQ207" s="78"/>
      <c r="JOR207" s="78"/>
      <c r="JOS207" s="78"/>
      <c r="JOT207" s="78"/>
      <c r="JOU207" s="78"/>
      <c r="JOV207" s="78"/>
      <c r="JOW207" s="78"/>
      <c r="JOX207" s="78"/>
      <c r="JOY207" s="78"/>
      <c r="JOZ207" s="78"/>
      <c r="JPA207" s="78"/>
      <c r="JPB207" s="78"/>
      <c r="JPC207" s="78"/>
      <c r="JPD207" s="78"/>
      <c r="JPE207" s="78"/>
      <c r="JPF207" s="78"/>
      <c r="JPG207" s="78"/>
      <c r="JPH207" s="78"/>
      <c r="JPI207" s="78"/>
      <c r="JPJ207" s="78"/>
      <c r="JPK207" s="78"/>
      <c r="JPL207" s="78"/>
      <c r="JPM207" s="78"/>
      <c r="JPN207" s="78"/>
      <c r="JPO207" s="78"/>
      <c r="JPP207" s="78"/>
      <c r="JPQ207" s="78"/>
      <c r="JPR207" s="78"/>
      <c r="JPS207" s="78"/>
      <c r="JPT207" s="78"/>
      <c r="JPU207" s="78"/>
      <c r="JPV207" s="78"/>
      <c r="JPW207" s="78"/>
      <c r="JPX207" s="78"/>
      <c r="JPY207" s="78"/>
      <c r="JPZ207" s="78"/>
      <c r="JQA207" s="78"/>
      <c r="JQB207" s="78"/>
      <c r="JQC207" s="78"/>
      <c r="JQD207" s="78"/>
      <c r="JQE207" s="78"/>
      <c r="JQF207" s="78"/>
      <c r="JQG207" s="78"/>
      <c r="JQH207" s="78"/>
      <c r="JQI207" s="78"/>
      <c r="JQJ207" s="78"/>
      <c r="JQK207" s="78"/>
      <c r="JQL207" s="78"/>
      <c r="JQM207" s="78"/>
      <c r="JQN207" s="78"/>
      <c r="JQO207" s="78"/>
      <c r="JQP207" s="78"/>
      <c r="JQQ207" s="78"/>
      <c r="JQR207" s="78"/>
      <c r="JQS207" s="78"/>
      <c r="JQT207" s="78"/>
      <c r="JQU207" s="78"/>
      <c r="JQV207" s="78"/>
      <c r="JQW207" s="78"/>
      <c r="JQX207" s="78"/>
      <c r="JQY207" s="78"/>
      <c r="JQZ207" s="78"/>
      <c r="JRA207" s="78"/>
      <c r="JRB207" s="78"/>
      <c r="JRC207" s="78"/>
      <c r="JRD207" s="78"/>
      <c r="JRE207" s="78"/>
      <c r="JRF207" s="78"/>
      <c r="JRG207" s="78"/>
      <c r="JRH207" s="78"/>
      <c r="JRI207" s="78"/>
      <c r="JRJ207" s="78"/>
      <c r="JRK207" s="78"/>
      <c r="JRL207" s="78"/>
      <c r="JRM207" s="78"/>
      <c r="JRN207" s="78"/>
      <c r="JRO207" s="78"/>
      <c r="JRP207" s="78"/>
      <c r="JRQ207" s="78"/>
      <c r="JRR207" s="78"/>
      <c r="JRS207" s="78"/>
      <c r="JRT207" s="78"/>
      <c r="JRU207" s="78"/>
      <c r="JRV207" s="78"/>
      <c r="JRW207" s="78"/>
      <c r="JRX207" s="78"/>
      <c r="JRY207" s="78"/>
      <c r="JRZ207" s="78"/>
      <c r="JSA207" s="78"/>
      <c r="JSB207" s="78"/>
      <c r="JSC207" s="78"/>
      <c r="JSD207" s="78"/>
      <c r="JSE207" s="78"/>
      <c r="JSF207" s="78"/>
      <c r="JSG207" s="78"/>
      <c r="JSH207" s="78"/>
      <c r="JSI207" s="78"/>
      <c r="JSJ207" s="78"/>
      <c r="JSK207" s="78"/>
      <c r="JSL207" s="78"/>
      <c r="JSM207" s="78"/>
      <c r="JSN207" s="78"/>
      <c r="JSO207" s="78"/>
      <c r="JSP207" s="78"/>
      <c r="JSQ207" s="78"/>
      <c r="JSR207" s="78"/>
      <c r="JSS207" s="78"/>
      <c r="JST207" s="78"/>
      <c r="JSU207" s="78"/>
      <c r="JSV207" s="78"/>
      <c r="JSW207" s="78"/>
      <c r="JSX207" s="78"/>
      <c r="JSY207" s="78"/>
      <c r="JSZ207" s="78"/>
      <c r="JTA207" s="78"/>
      <c r="JTB207" s="78"/>
      <c r="JTC207" s="78"/>
      <c r="JTD207" s="78"/>
      <c r="JTE207" s="78"/>
      <c r="JTF207" s="78"/>
      <c r="JTG207" s="78"/>
      <c r="JTH207" s="78"/>
      <c r="JTI207" s="78"/>
      <c r="JTJ207" s="78"/>
      <c r="JTK207" s="78"/>
      <c r="JTL207" s="78"/>
      <c r="JTM207" s="78"/>
      <c r="JTN207" s="78"/>
      <c r="JTO207" s="78"/>
      <c r="JTP207" s="78"/>
      <c r="JTQ207" s="78"/>
      <c r="JTR207" s="78"/>
      <c r="JTS207" s="78"/>
      <c r="JTT207" s="78"/>
      <c r="JTU207" s="78"/>
      <c r="JTV207" s="78"/>
      <c r="JTW207" s="78"/>
      <c r="JTX207" s="78"/>
      <c r="JTY207" s="78"/>
      <c r="JTZ207" s="78"/>
      <c r="JUA207" s="78"/>
      <c r="JUB207" s="78"/>
      <c r="JUC207" s="78"/>
      <c r="JUD207" s="78"/>
      <c r="JUE207" s="78"/>
      <c r="JUF207" s="78"/>
      <c r="JUG207" s="78"/>
      <c r="JUH207" s="78"/>
      <c r="JUI207" s="78"/>
      <c r="JUJ207" s="78"/>
      <c r="JUK207" s="78"/>
      <c r="JUL207" s="78"/>
      <c r="JUM207" s="78"/>
      <c r="JUN207" s="78"/>
      <c r="JUO207" s="78"/>
      <c r="JUP207" s="78"/>
      <c r="JUQ207" s="78"/>
      <c r="JUR207" s="78"/>
      <c r="JUS207" s="78"/>
      <c r="JUT207" s="78"/>
      <c r="JUU207" s="78"/>
      <c r="JUV207" s="78"/>
      <c r="JUW207" s="78"/>
      <c r="JUX207" s="78"/>
      <c r="JUY207" s="78"/>
      <c r="JUZ207" s="78"/>
      <c r="JVA207" s="78"/>
      <c r="JVB207" s="78"/>
      <c r="JVC207" s="78"/>
      <c r="JVD207" s="78"/>
      <c r="JVE207" s="78"/>
      <c r="JVF207" s="78"/>
      <c r="JVG207" s="78"/>
      <c r="JVH207" s="78"/>
      <c r="JVI207" s="78"/>
      <c r="JVJ207" s="78"/>
      <c r="JVK207" s="78"/>
      <c r="JVL207" s="78"/>
      <c r="JVM207" s="78"/>
      <c r="JVN207" s="78"/>
      <c r="JVO207" s="78"/>
      <c r="JVP207" s="78"/>
      <c r="JVQ207" s="78"/>
      <c r="JVR207" s="78"/>
      <c r="JVS207" s="78"/>
      <c r="JVT207" s="78"/>
      <c r="JVU207" s="78"/>
      <c r="JVV207" s="78"/>
      <c r="JVW207" s="78"/>
      <c r="JVX207" s="78"/>
      <c r="JVY207" s="78"/>
      <c r="JVZ207" s="78"/>
      <c r="JWA207" s="78"/>
      <c r="JWB207" s="78"/>
      <c r="JWC207" s="78"/>
      <c r="JWD207" s="78"/>
      <c r="JWE207" s="78"/>
      <c r="JWF207" s="78"/>
      <c r="JWG207" s="78"/>
      <c r="JWH207" s="78"/>
      <c r="JWI207" s="78"/>
      <c r="JWJ207" s="78"/>
      <c r="JWK207" s="78"/>
      <c r="JWL207" s="78"/>
      <c r="JWM207" s="78"/>
      <c r="JWN207" s="78"/>
      <c r="JWO207" s="78"/>
      <c r="JWP207" s="78"/>
      <c r="JWQ207" s="78"/>
      <c r="JWR207" s="78"/>
      <c r="JWS207" s="78"/>
      <c r="JWT207" s="78"/>
      <c r="JWU207" s="78"/>
      <c r="JWV207" s="78"/>
      <c r="JWW207" s="78"/>
      <c r="JWX207" s="78"/>
      <c r="JWY207" s="78"/>
      <c r="JWZ207" s="78"/>
      <c r="JXA207" s="78"/>
      <c r="JXB207" s="78"/>
      <c r="JXC207" s="78"/>
      <c r="JXD207" s="78"/>
      <c r="JXE207" s="78"/>
      <c r="JXF207" s="78"/>
      <c r="JXG207" s="78"/>
      <c r="JXH207" s="78"/>
      <c r="JXI207" s="78"/>
      <c r="JXJ207" s="78"/>
      <c r="JXK207" s="78"/>
      <c r="JXL207" s="78"/>
      <c r="JXM207" s="78"/>
      <c r="JXN207" s="78"/>
      <c r="JXO207" s="78"/>
      <c r="JXP207" s="78"/>
      <c r="JXQ207" s="78"/>
      <c r="JXR207" s="78"/>
      <c r="JXS207" s="78"/>
      <c r="JXT207" s="78"/>
      <c r="JXU207" s="78"/>
      <c r="JXV207" s="78"/>
      <c r="JXW207" s="78"/>
      <c r="JXX207" s="78"/>
      <c r="JXY207" s="78"/>
      <c r="JXZ207" s="78"/>
      <c r="JYA207" s="78"/>
      <c r="JYB207" s="78"/>
      <c r="JYC207" s="78"/>
      <c r="JYD207" s="78"/>
      <c r="JYE207" s="78"/>
      <c r="JYF207" s="78"/>
      <c r="JYG207" s="78"/>
      <c r="JYH207" s="78"/>
      <c r="JYI207" s="78"/>
      <c r="JYJ207" s="78"/>
      <c r="JYK207" s="78"/>
      <c r="JYL207" s="78"/>
      <c r="JYM207" s="78"/>
      <c r="JYN207" s="78"/>
      <c r="JYO207" s="78"/>
      <c r="JYP207" s="78"/>
      <c r="JYQ207" s="78"/>
      <c r="JYR207" s="78"/>
      <c r="JYS207" s="78"/>
      <c r="JYT207" s="78"/>
      <c r="JYU207" s="78"/>
      <c r="JYV207" s="78"/>
      <c r="JYW207" s="78"/>
      <c r="JYX207" s="78"/>
      <c r="JYY207" s="78"/>
      <c r="JYZ207" s="78"/>
      <c r="JZA207" s="78"/>
      <c r="JZB207" s="78"/>
      <c r="JZC207" s="78"/>
      <c r="JZD207" s="78"/>
      <c r="JZE207" s="78"/>
      <c r="JZF207" s="78"/>
      <c r="JZG207" s="78"/>
      <c r="JZH207" s="78"/>
      <c r="JZI207" s="78"/>
      <c r="JZJ207" s="78"/>
      <c r="JZK207" s="78"/>
      <c r="JZL207" s="78"/>
      <c r="JZM207" s="78"/>
      <c r="JZN207" s="78"/>
      <c r="JZO207" s="78"/>
      <c r="JZP207" s="78"/>
      <c r="JZQ207" s="78"/>
      <c r="JZR207" s="78"/>
      <c r="JZS207" s="78"/>
      <c r="JZT207" s="78"/>
      <c r="JZU207" s="78"/>
      <c r="JZV207" s="78"/>
      <c r="JZW207" s="78"/>
      <c r="JZX207" s="78"/>
      <c r="JZY207" s="78"/>
      <c r="JZZ207" s="78"/>
      <c r="KAA207" s="78"/>
      <c r="KAB207" s="78"/>
      <c r="KAC207" s="78"/>
      <c r="KAD207" s="78"/>
      <c r="KAE207" s="78"/>
      <c r="KAF207" s="78"/>
      <c r="KAG207" s="78"/>
      <c r="KAH207" s="78"/>
      <c r="KAI207" s="78"/>
      <c r="KAJ207" s="78"/>
      <c r="KAK207" s="78"/>
      <c r="KAL207" s="78"/>
      <c r="KAM207" s="78"/>
      <c r="KAN207" s="78"/>
      <c r="KAO207" s="78"/>
      <c r="KAP207" s="78"/>
      <c r="KAQ207" s="78"/>
      <c r="KAR207" s="78"/>
      <c r="KAS207" s="78"/>
      <c r="KAT207" s="78"/>
      <c r="KAU207" s="78"/>
      <c r="KAV207" s="78"/>
      <c r="KAW207" s="78"/>
      <c r="KAX207" s="78"/>
      <c r="KAY207" s="78"/>
      <c r="KAZ207" s="78"/>
      <c r="KBA207" s="78"/>
      <c r="KBB207" s="78"/>
      <c r="KBC207" s="78"/>
      <c r="KBD207" s="78"/>
      <c r="KBE207" s="78"/>
      <c r="KBF207" s="78"/>
      <c r="KBG207" s="78"/>
      <c r="KBH207" s="78"/>
      <c r="KBI207" s="78"/>
      <c r="KBJ207" s="78"/>
      <c r="KBK207" s="78"/>
      <c r="KBL207" s="78"/>
      <c r="KBM207" s="78"/>
      <c r="KBN207" s="78"/>
      <c r="KBO207" s="78"/>
      <c r="KBP207" s="78"/>
      <c r="KBQ207" s="78"/>
      <c r="KBR207" s="78"/>
      <c r="KBS207" s="78"/>
      <c r="KBT207" s="78"/>
      <c r="KBU207" s="78"/>
      <c r="KBV207" s="78"/>
      <c r="KBW207" s="78"/>
      <c r="KBX207" s="78"/>
      <c r="KBY207" s="78"/>
      <c r="KBZ207" s="78"/>
      <c r="KCA207" s="78"/>
      <c r="KCB207" s="78"/>
      <c r="KCC207" s="78"/>
      <c r="KCD207" s="78"/>
      <c r="KCE207" s="78"/>
      <c r="KCF207" s="78"/>
      <c r="KCG207" s="78"/>
      <c r="KCH207" s="78"/>
      <c r="KCI207" s="78"/>
      <c r="KCJ207" s="78"/>
      <c r="KCK207" s="78"/>
      <c r="KCL207" s="78"/>
      <c r="KCM207" s="78"/>
      <c r="KCN207" s="78"/>
      <c r="KCO207" s="78"/>
      <c r="KCP207" s="78"/>
      <c r="KCQ207" s="78"/>
      <c r="KCR207" s="78"/>
      <c r="KCS207" s="78"/>
      <c r="KCT207" s="78"/>
      <c r="KCU207" s="78"/>
      <c r="KCV207" s="78"/>
      <c r="KCW207" s="78"/>
      <c r="KCX207" s="78"/>
      <c r="KCY207" s="78"/>
      <c r="KCZ207" s="78"/>
      <c r="KDA207" s="78"/>
      <c r="KDB207" s="78"/>
      <c r="KDC207" s="78"/>
      <c r="KDD207" s="78"/>
      <c r="KDE207" s="78"/>
      <c r="KDF207" s="78"/>
      <c r="KDG207" s="78"/>
      <c r="KDH207" s="78"/>
      <c r="KDI207" s="78"/>
      <c r="KDJ207" s="78"/>
      <c r="KDK207" s="78"/>
      <c r="KDL207" s="78"/>
      <c r="KDM207" s="78"/>
      <c r="KDN207" s="78"/>
      <c r="KDO207" s="78"/>
      <c r="KDP207" s="78"/>
      <c r="KDQ207" s="78"/>
      <c r="KDR207" s="78"/>
      <c r="KDS207" s="78"/>
      <c r="KDT207" s="78"/>
      <c r="KDU207" s="78"/>
      <c r="KDV207" s="78"/>
      <c r="KDW207" s="78"/>
      <c r="KDX207" s="78"/>
      <c r="KDY207" s="78"/>
      <c r="KDZ207" s="78"/>
      <c r="KEA207" s="78"/>
      <c r="KEB207" s="78"/>
      <c r="KEC207" s="78"/>
      <c r="KED207" s="78"/>
      <c r="KEE207" s="78"/>
      <c r="KEF207" s="78"/>
      <c r="KEG207" s="78"/>
      <c r="KEH207" s="78"/>
      <c r="KEI207" s="78"/>
      <c r="KEJ207" s="78"/>
      <c r="KEK207" s="78"/>
      <c r="KEL207" s="78"/>
      <c r="KEM207" s="78"/>
      <c r="KEN207" s="78"/>
      <c r="KEO207" s="78"/>
      <c r="KEP207" s="78"/>
      <c r="KEQ207" s="78"/>
      <c r="KER207" s="78"/>
      <c r="KES207" s="78"/>
      <c r="KET207" s="78"/>
      <c r="KEU207" s="78"/>
      <c r="KEV207" s="78"/>
      <c r="KEW207" s="78"/>
      <c r="KEX207" s="78"/>
      <c r="KEY207" s="78"/>
      <c r="KEZ207" s="78"/>
      <c r="KFA207" s="78"/>
      <c r="KFB207" s="78"/>
      <c r="KFC207" s="78"/>
      <c r="KFD207" s="78"/>
      <c r="KFE207" s="78"/>
      <c r="KFF207" s="78"/>
      <c r="KFG207" s="78"/>
      <c r="KFH207" s="78"/>
      <c r="KFI207" s="78"/>
      <c r="KFJ207" s="78"/>
      <c r="KFK207" s="78"/>
      <c r="KFL207" s="78"/>
      <c r="KFM207" s="78"/>
      <c r="KFN207" s="78"/>
      <c r="KFO207" s="78"/>
      <c r="KFP207" s="78"/>
      <c r="KFQ207" s="78"/>
      <c r="KFR207" s="78"/>
      <c r="KFS207" s="78"/>
      <c r="KFT207" s="78"/>
      <c r="KFU207" s="78"/>
      <c r="KFV207" s="78"/>
      <c r="KFW207" s="78"/>
      <c r="KFX207" s="78"/>
      <c r="KFY207" s="78"/>
      <c r="KFZ207" s="78"/>
      <c r="KGA207" s="78"/>
      <c r="KGB207" s="78"/>
      <c r="KGC207" s="78"/>
      <c r="KGD207" s="78"/>
      <c r="KGE207" s="78"/>
      <c r="KGF207" s="78"/>
      <c r="KGG207" s="78"/>
      <c r="KGH207" s="78"/>
      <c r="KGI207" s="78"/>
      <c r="KGJ207" s="78"/>
      <c r="KGK207" s="78"/>
      <c r="KGL207" s="78"/>
      <c r="KGM207" s="78"/>
      <c r="KGN207" s="78"/>
      <c r="KGO207" s="78"/>
      <c r="KGP207" s="78"/>
      <c r="KGQ207" s="78"/>
      <c r="KGR207" s="78"/>
      <c r="KGS207" s="78"/>
      <c r="KGT207" s="78"/>
      <c r="KGU207" s="78"/>
      <c r="KGV207" s="78"/>
      <c r="KGW207" s="78"/>
      <c r="KGX207" s="78"/>
      <c r="KGY207" s="78"/>
      <c r="KGZ207" s="78"/>
      <c r="KHA207" s="78"/>
      <c r="KHB207" s="78"/>
      <c r="KHC207" s="78"/>
      <c r="KHD207" s="78"/>
      <c r="KHE207" s="78"/>
      <c r="KHF207" s="78"/>
      <c r="KHG207" s="78"/>
      <c r="KHH207" s="78"/>
      <c r="KHI207" s="78"/>
      <c r="KHJ207" s="78"/>
      <c r="KHK207" s="78"/>
      <c r="KHL207" s="78"/>
      <c r="KHM207" s="78"/>
      <c r="KHN207" s="78"/>
      <c r="KHO207" s="78"/>
      <c r="KHP207" s="78"/>
      <c r="KHQ207" s="78"/>
      <c r="KHR207" s="78"/>
      <c r="KHS207" s="78"/>
      <c r="KHT207" s="78"/>
      <c r="KHU207" s="78"/>
      <c r="KHV207" s="78"/>
      <c r="KHW207" s="78"/>
      <c r="KHX207" s="78"/>
      <c r="KHY207" s="78"/>
      <c r="KHZ207" s="78"/>
      <c r="KIA207" s="78"/>
      <c r="KIB207" s="78"/>
      <c r="KIC207" s="78"/>
      <c r="KID207" s="78"/>
      <c r="KIE207" s="78"/>
      <c r="KIF207" s="78"/>
      <c r="KIG207" s="78"/>
      <c r="KIH207" s="78"/>
      <c r="KII207" s="78"/>
      <c r="KIJ207" s="78"/>
      <c r="KIK207" s="78"/>
      <c r="KIL207" s="78"/>
      <c r="KIM207" s="78"/>
      <c r="KIN207" s="78"/>
      <c r="KIO207" s="78"/>
      <c r="KIP207" s="78"/>
      <c r="KIQ207" s="78"/>
      <c r="KIR207" s="78"/>
      <c r="KIS207" s="78"/>
      <c r="KIT207" s="78"/>
      <c r="KIU207" s="78"/>
      <c r="KIV207" s="78"/>
      <c r="KIW207" s="78"/>
      <c r="KIX207" s="78"/>
      <c r="KIY207" s="78"/>
      <c r="KIZ207" s="78"/>
      <c r="KJA207" s="78"/>
      <c r="KJB207" s="78"/>
      <c r="KJC207" s="78"/>
      <c r="KJD207" s="78"/>
      <c r="KJE207" s="78"/>
      <c r="KJF207" s="78"/>
      <c r="KJG207" s="78"/>
      <c r="KJH207" s="78"/>
      <c r="KJI207" s="78"/>
      <c r="KJJ207" s="78"/>
      <c r="KJK207" s="78"/>
      <c r="KJL207" s="78"/>
      <c r="KJM207" s="78"/>
      <c r="KJN207" s="78"/>
      <c r="KJO207" s="78"/>
      <c r="KJP207" s="78"/>
      <c r="KJQ207" s="78"/>
      <c r="KJR207" s="78"/>
      <c r="KJS207" s="78"/>
      <c r="KJT207" s="78"/>
      <c r="KJU207" s="78"/>
      <c r="KJV207" s="78"/>
      <c r="KJW207" s="78"/>
      <c r="KJX207" s="78"/>
      <c r="KJY207" s="78"/>
      <c r="KJZ207" s="78"/>
      <c r="KKA207" s="78"/>
      <c r="KKB207" s="78"/>
      <c r="KKC207" s="78"/>
      <c r="KKD207" s="78"/>
      <c r="KKE207" s="78"/>
      <c r="KKF207" s="78"/>
      <c r="KKG207" s="78"/>
      <c r="KKH207" s="78"/>
      <c r="KKI207" s="78"/>
      <c r="KKJ207" s="78"/>
      <c r="KKK207" s="78"/>
      <c r="KKL207" s="78"/>
      <c r="KKM207" s="78"/>
      <c r="KKN207" s="78"/>
      <c r="KKO207" s="78"/>
      <c r="KKP207" s="78"/>
      <c r="KKQ207" s="78"/>
      <c r="KKR207" s="78"/>
      <c r="KKS207" s="78"/>
      <c r="KKT207" s="78"/>
      <c r="KKU207" s="78"/>
      <c r="KKV207" s="78"/>
      <c r="KKW207" s="78"/>
      <c r="KKX207" s="78"/>
      <c r="KKY207" s="78"/>
      <c r="KKZ207" s="78"/>
      <c r="KLA207" s="78"/>
      <c r="KLB207" s="78"/>
      <c r="KLC207" s="78"/>
      <c r="KLD207" s="78"/>
      <c r="KLE207" s="78"/>
      <c r="KLF207" s="78"/>
      <c r="KLG207" s="78"/>
      <c r="KLH207" s="78"/>
      <c r="KLI207" s="78"/>
      <c r="KLJ207" s="78"/>
      <c r="KLK207" s="78"/>
      <c r="KLL207" s="78"/>
      <c r="KLM207" s="78"/>
      <c r="KLN207" s="78"/>
      <c r="KLO207" s="78"/>
      <c r="KLP207" s="78"/>
      <c r="KLQ207" s="78"/>
      <c r="KLR207" s="78"/>
      <c r="KLS207" s="78"/>
      <c r="KLT207" s="78"/>
      <c r="KLU207" s="78"/>
      <c r="KLV207" s="78"/>
      <c r="KLW207" s="78"/>
      <c r="KLX207" s="78"/>
      <c r="KLY207" s="78"/>
      <c r="KLZ207" s="78"/>
      <c r="KMA207" s="78"/>
      <c r="KMB207" s="78"/>
      <c r="KMC207" s="78"/>
      <c r="KMD207" s="78"/>
      <c r="KME207" s="78"/>
      <c r="KMF207" s="78"/>
      <c r="KMG207" s="78"/>
      <c r="KMH207" s="78"/>
      <c r="KMI207" s="78"/>
      <c r="KMJ207" s="78"/>
      <c r="KMK207" s="78"/>
      <c r="KML207" s="78"/>
      <c r="KMM207" s="78"/>
      <c r="KMN207" s="78"/>
      <c r="KMO207" s="78"/>
      <c r="KMP207" s="78"/>
      <c r="KMQ207" s="78"/>
      <c r="KMR207" s="78"/>
      <c r="KMS207" s="78"/>
      <c r="KMT207" s="78"/>
      <c r="KMU207" s="78"/>
      <c r="KMV207" s="78"/>
      <c r="KMW207" s="78"/>
      <c r="KMX207" s="78"/>
      <c r="KMY207" s="78"/>
      <c r="KMZ207" s="78"/>
      <c r="KNA207" s="78"/>
      <c r="KNB207" s="78"/>
      <c r="KNC207" s="78"/>
      <c r="KND207" s="78"/>
      <c r="KNE207" s="78"/>
      <c r="KNF207" s="78"/>
      <c r="KNG207" s="78"/>
      <c r="KNH207" s="78"/>
      <c r="KNI207" s="78"/>
      <c r="KNJ207" s="78"/>
      <c r="KNK207" s="78"/>
      <c r="KNL207" s="78"/>
      <c r="KNM207" s="78"/>
      <c r="KNN207" s="78"/>
      <c r="KNO207" s="78"/>
      <c r="KNP207" s="78"/>
      <c r="KNQ207" s="78"/>
      <c r="KNR207" s="78"/>
      <c r="KNS207" s="78"/>
      <c r="KNT207" s="78"/>
      <c r="KNU207" s="78"/>
      <c r="KNV207" s="78"/>
      <c r="KNW207" s="78"/>
      <c r="KNX207" s="78"/>
      <c r="KNY207" s="78"/>
      <c r="KNZ207" s="78"/>
      <c r="KOA207" s="78"/>
      <c r="KOB207" s="78"/>
      <c r="KOC207" s="78"/>
      <c r="KOD207" s="78"/>
      <c r="KOE207" s="78"/>
      <c r="KOF207" s="78"/>
      <c r="KOG207" s="78"/>
      <c r="KOH207" s="78"/>
      <c r="KOI207" s="78"/>
      <c r="KOJ207" s="78"/>
      <c r="KOK207" s="78"/>
      <c r="KOL207" s="78"/>
      <c r="KOM207" s="78"/>
      <c r="KON207" s="78"/>
      <c r="KOO207" s="78"/>
      <c r="KOP207" s="78"/>
      <c r="KOQ207" s="78"/>
      <c r="KOR207" s="78"/>
      <c r="KOS207" s="78"/>
      <c r="KOT207" s="78"/>
      <c r="KOU207" s="78"/>
      <c r="KOV207" s="78"/>
      <c r="KOW207" s="78"/>
      <c r="KOX207" s="78"/>
      <c r="KOY207" s="78"/>
      <c r="KOZ207" s="78"/>
      <c r="KPA207" s="78"/>
      <c r="KPB207" s="78"/>
      <c r="KPC207" s="78"/>
      <c r="KPD207" s="78"/>
      <c r="KPE207" s="78"/>
      <c r="KPF207" s="78"/>
      <c r="KPG207" s="78"/>
      <c r="KPH207" s="78"/>
      <c r="KPI207" s="78"/>
      <c r="KPJ207" s="78"/>
      <c r="KPK207" s="78"/>
      <c r="KPL207" s="78"/>
      <c r="KPM207" s="78"/>
      <c r="KPN207" s="78"/>
      <c r="KPO207" s="78"/>
      <c r="KPP207" s="78"/>
      <c r="KPQ207" s="78"/>
      <c r="KPR207" s="78"/>
      <c r="KPS207" s="78"/>
      <c r="KPT207" s="78"/>
      <c r="KPU207" s="78"/>
      <c r="KPV207" s="78"/>
      <c r="KPW207" s="78"/>
      <c r="KPX207" s="78"/>
      <c r="KPY207" s="78"/>
      <c r="KPZ207" s="78"/>
      <c r="KQA207" s="78"/>
      <c r="KQB207" s="78"/>
      <c r="KQC207" s="78"/>
      <c r="KQD207" s="78"/>
      <c r="KQE207" s="78"/>
      <c r="KQF207" s="78"/>
      <c r="KQG207" s="78"/>
      <c r="KQH207" s="78"/>
      <c r="KQI207" s="78"/>
      <c r="KQJ207" s="78"/>
      <c r="KQK207" s="78"/>
      <c r="KQL207" s="78"/>
      <c r="KQM207" s="78"/>
      <c r="KQN207" s="78"/>
      <c r="KQO207" s="78"/>
      <c r="KQP207" s="78"/>
      <c r="KQQ207" s="78"/>
      <c r="KQR207" s="78"/>
      <c r="KQS207" s="78"/>
      <c r="KQT207" s="78"/>
      <c r="KQU207" s="78"/>
      <c r="KQV207" s="78"/>
      <c r="KQW207" s="78"/>
      <c r="KQX207" s="78"/>
      <c r="KQY207" s="78"/>
      <c r="KQZ207" s="78"/>
      <c r="KRA207" s="78"/>
      <c r="KRB207" s="78"/>
      <c r="KRC207" s="78"/>
      <c r="KRD207" s="78"/>
      <c r="KRE207" s="78"/>
      <c r="KRF207" s="78"/>
      <c r="KRG207" s="78"/>
      <c r="KRH207" s="78"/>
      <c r="KRI207" s="78"/>
      <c r="KRJ207" s="78"/>
      <c r="KRK207" s="78"/>
      <c r="KRL207" s="78"/>
      <c r="KRM207" s="78"/>
      <c r="KRN207" s="78"/>
      <c r="KRO207" s="78"/>
      <c r="KRP207" s="78"/>
      <c r="KRQ207" s="78"/>
      <c r="KRR207" s="78"/>
      <c r="KRS207" s="78"/>
      <c r="KRT207" s="78"/>
      <c r="KRU207" s="78"/>
      <c r="KRV207" s="78"/>
      <c r="KRW207" s="78"/>
      <c r="KRX207" s="78"/>
      <c r="KRY207" s="78"/>
      <c r="KRZ207" s="78"/>
      <c r="KSA207" s="78"/>
      <c r="KSB207" s="78"/>
      <c r="KSC207" s="78"/>
      <c r="KSD207" s="78"/>
      <c r="KSE207" s="78"/>
      <c r="KSF207" s="78"/>
      <c r="KSG207" s="78"/>
      <c r="KSH207" s="78"/>
      <c r="KSI207" s="78"/>
      <c r="KSJ207" s="78"/>
      <c r="KSK207" s="78"/>
      <c r="KSL207" s="78"/>
      <c r="KSM207" s="78"/>
      <c r="KSN207" s="78"/>
      <c r="KSO207" s="78"/>
      <c r="KSP207" s="78"/>
      <c r="KSQ207" s="78"/>
      <c r="KSR207" s="78"/>
      <c r="KSS207" s="78"/>
      <c r="KST207" s="78"/>
      <c r="KSU207" s="78"/>
      <c r="KSV207" s="78"/>
      <c r="KSW207" s="78"/>
      <c r="KSX207" s="78"/>
      <c r="KSY207" s="78"/>
      <c r="KSZ207" s="78"/>
      <c r="KTA207" s="78"/>
      <c r="KTB207" s="78"/>
      <c r="KTC207" s="78"/>
      <c r="KTD207" s="78"/>
      <c r="KTE207" s="78"/>
      <c r="KTF207" s="78"/>
      <c r="KTG207" s="78"/>
      <c r="KTH207" s="78"/>
      <c r="KTI207" s="78"/>
      <c r="KTJ207" s="78"/>
      <c r="KTK207" s="78"/>
      <c r="KTL207" s="78"/>
      <c r="KTM207" s="78"/>
      <c r="KTN207" s="78"/>
      <c r="KTO207" s="78"/>
      <c r="KTP207" s="78"/>
      <c r="KTQ207" s="78"/>
      <c r="KTR207" s="78"/>
      <c r="KTS207" s="78"/>
      <c r="KTT207" s="78"/>
      <c r="KTU207" s="78"/>
      <c r="KTV207" s="78"/>
      <c r="KTW207" s="78"/>
      <c r="KTX207" s="78"/>
      <c r="KTY207" s="78"/>
      <c r="KTZ207" s="78"/>
      <c r="KUA207" s="78"/>
      <c r="KUB207" s="78"/>
      <c r="KUC207" s="78"/>
      <c r="KUD207" s="78"/>
      <c r="KUE207" s="78"/>
      <c r="KUF207" s="78"/>
      <c r="KUG207" s="78"/>
      <c r="KUH207" s="78"/>
      <c r="KUI207" s="78"/>
      <c r="KUJ207" s="78"/>
      <c r="KUK207" s="78"/>
      <c r="KUL207" s="78"/>
      <c r="KUM207" s="78"/>
      <c r="KUN207" s="78"/>
      <c r="KUO207" s="78"/>
      <c r="KUP207" s="78"/>
      <c r="KUQ207" s="78"/>
      <c r="KUR207" s="78"/>
      <c r="KUS207" s="78"/>
      <c r="KUT207" s="78"/>
      <c r="KUU207" s="78"/>
      <c r="KUV207" s="78"/>
      <c r="KUW207" s="78"/>
      <c r="KUX207" s="78"/>
      <c r="KUY207" s="78"/>
      <c r="KUZ207" s="78"/>
      <c r="KVA207" s="78"/>
      <c r="KVB207" s="78"/>
      <c r="KVC207" s="78"/>
      <c r="KVD207" s="78"/>
      <c r="KVE207" s="78"/>
      <c r="KVF207" s="78"/>
      <c r="KVG207" s="78"/>
      <c r="KVH207" s="78"/>
      <c r="KVI207" s="78"/>
      <c r="KVJ207" s="78"/>
      <c r="KVK207" s="78"/>
      <c r="KVL207" s="78"/>
      <c r="KVM207" s="78"/>
      <c r="KVN207" s="78"/>
      <c r="KVO207" s="78"/>
      <c r="KVP207" s="78"/>
      <c r="KVQ207" s="78"/>
      <c r="KVR207" s="78"/>
      <c r="KVS207" s="78"/>
      <c r="KVT207" s="78"/>
      <c r="KVU207" s="78"/>
      <c r="KVV207" s="78"/>
      <c r="KVW207" s="78"/>
      <c r="KVX207" s="78"/>
      <c r="KVY207" s="78"/>
      <c r="KVZ207" s="78"/>
      <c r="KWA207" s="78"/>
      <c r="KWB207" s="78"/>
      <c r="KWC207" s="78"/>
      <c r="KWD207" s="78"/>
      <c r="KWE207" s="78"/>
      <c r="KWF207" s="78"/>
      <c r="KWG207" s="78"/>
      <c r="KWH207" s="78"/>
      <c r="KWI207" s="78"/>
      <c r="KWJ207" s="78"/>
      <c r="KWK207" s="78"/>
      <c r="KWL207" s="78"/>
      <c r="KWM207" s="78"/>
      <c r="KWN207" s="78"/>
      <c r="KWO207" s="78"/>
      <c r="KWP207" s="78"/>
      <c r="KWQ207" s="78"/>
      <c r="KWR207" s="78"/>
      <c r="KWS207" s="78"/>
      <c r="KWT207" s="78"/>
      <c r="KWU207" s="78"/>
      <c r="KWV207" s="78"/>
      <c r="KWW207" s="78"/>
      <c r="KWX207" s="78"/>
      <c r="KWY207" s="78"/>
      <c r="KWZ207" s="78"/>
      <c r="KXA207" s="78"/>
      <c r="KXB207" s="78"/>
      <c r="KXC207" s="78"/>
      <c r="KXD207" s="78"/>
      <c r="KXE207" s="78"/>
      <c r="KXF207" s="78"/>
      <c r="KXG207" s="78"/>
      <c r="KXH207" s="78"/>
      <c r="KXI207" s="78"/>
      <c r="KXJ207" s="78"/>
      <c r="KXK207" s="78"/>
      <c r="KXL207" s="78"/>
      <c r="KXM207" s="78"/>
      <c r="KXN207" s="78"/>
      <c r="KXO207" s="78"/>
      <c r="KXP207" s="78"/>
      <c r="KXQ207" s="78"/>
      <c r="KXR207" s="78"/>
      <c r="KXS207" s="78"/>
      <c r="KXT207" s="78"/>
      <c r="KXU207" s="78"/>
      <c r="KXV207" s="78"/>
      <c r="KXW207" s="78"/>
      <c r="KXX207" s="78"/>
      <c r="KXY207" s="78"/>
      <c r="KXZ207" s="78"/>
      <c r="KYA207" s="78"/>
      <c r="KYB207" s="78"/>
      <c r="KYC207" s="78"/>
      <c r="KYD207" s="78"/>
      <c r="KYE207" s="78"/>
      <c r="KYF207" s="78"/>
      <c r="KYG207" s="78"/>
      <c r="KYH207" s="78"/>
      <c r="KYI207" s="78"/>
      <c r="KYJ207" s="78"/>
      <c r="KYK207" s="78"/>
      <c r="KYL207" s="78"/>
      <c r="KYM207" s="78"/>
      <c r="KYN207" s="78"/>
      <c r="KYO207" s="78"/>
      <c r="KYP207" s="78"/>
      <c r="KYQ207" s="78"/>
      <c r="KYR207" s="78"/>
      <c r="KYS207" s="78"/>
      <c r="KYT207" s="78"/>
      <c r="KYU207" s="78"/>
      <c r="KYV207" s="78"/>
      <c r="KYW207" s="78"/>
      <c r="KYX207" s="78"/>
      <c r="KYY207" s="78"/>
      <c r="KYZ207" s="78"/>
      <c r="KZA207" s="78"/>
      <c r="KZB207" s="78"/>
      <c r="KZC207" s="78"/>
      <c r="KZD207" s="78"/>
      <c r="KZE207" s="78"/>
      <c r="KZF207" s="78"/>
      <c r="KZG207" s="78"/>
      <c r="KZH207" s="78"/>
      <c r="KZI207" s="78"/>
      <c r="KZJ207" s="78"/>
      <c r="KZK207" s="78"/>
      <c r="KZL207" s="78"/>
      <c r="KZM207" s="78"/>
      <c r="KZN207" s="78"/>
      <c r="KZO207" s="78"/>
      <c r="KZP207" s="78"/>
      <c r="KZQ207" s="78"/>
      <c r="KZR207" s="78"/>
      <c r="KZS207" s="78"/>
      <c r="KZT207" s="78"/>
      <c r="KZU207" s="78"/>
      <c r="KZV207" s="78"/>
      <c r="KZW207" s="78"/>
      <c r="KZX207" s="78"/>
      <c r="KZY207" s="78"/>
      <c r="KZZ207" s="78"/>
      <c r="LAA207" s="78"/>
      <c r="LAB207" s="78"/>
      <c r="LAC207" s="78"/>
      <c r="LAD207" s="78"/>
      <c r="LAE207" s="78"/>
      <c r="LAF207" s="78"/>
      <c r="LAG207" s="78"/>
      <c r="LAH207" s="78"/>
      <c r="LAI207" s="78"/>
      <c r="LAJ207" s="78"/>
      <c r="LAK207" s="78"/>
      <c r="LAL207" s="78"/>
      <c r="LAM207" s="78"/>
      <c r="LAN207" s="78"/>
      <c r="LAO207" s="78"/>
      <c r="LAP207" s="78"/>
      <c r="LAQ207" s="78"/>
      <c r="LAR207" s="78"/>
      <c r="LAS207" s="78"/>
      <c r="LAT207" s="78"/>
      <c r="LAU207" s="78"/>
      <c r="LAV207" s="78"/>
      <c r="LAW207" s="78"/>
      <c r="LAX207" s="78"/>
      <c r="LAY207" s="78"/>
      <c r="LAZ207" s="78"/>
      <c r="LBA207" s="78"/>
      <c r="LBB207" s="78"/>
      <c r="LBC207" s="78"/>
      <c r="LBD207" s="78"/>
      <c r="LBE207" s="78"/>
      <c r="LBF207" s="78"/>
      <c r="LBG207" s="78"/>
      <c r="LBH207" s="78"/>
      <c r="LBI207" s="78"/>
      <c r="LBJ207" s="78"/>
      <c r="LBK207" s="78"/>
      <c r="LBL207" s="78"/>
      <c r="LBM207" s="78"/>
      <c r="LBN207" s="78"/>
      <c r="LBO207" s="78"/>
      <c r="LBP207" s="78"/>
      <c r="LBQ207" s="78"/>
      <c r="LBR207" s="78"/>
      <c r="LBS207" s="78"/>
      <c r="LBT207" s="78"/>
      <c r="LBU207" s="78"/>
      <c r="LBV207" s="78"/>
      <c r="LBW207" s="78"/>
      <c r="LBX207" s="78"/>
      <c r="LBY207" s="78"/>
      <c r="LBZ207" s="78"/>
      <c r="LCA207" s="78"/>
      <c r="LCB207" s="78"/>
      <c r="LCC207" s="78"/>
      <c r="LCD207" s="78"/>
      <c r="LCE207" s="78"/>
      <c r="LCF207" s="78"/>
      <c r="LCG207" s="78"/>
      <c r="LCH207" s="78"/>
      <c r="LCI207" s="78"/>
      <c r="LCJ207" s="78"/>
      <c r="LCK207" s="78"/>
      <c r="LCL207" s="78"/>
      <c r="LCM207" s="78"/>
      <c r="LCN207" s="78"/>
      <c r="LCO207" s="78"/>
      <c r="LCP207" s="78"/>
      <c r="LCQ207" s="78"/>
      <c r="LCR207" s="78"/>
      <c r="LCS207" s="78"/>
      <c r="LCT207" s="78"/>
      <c r="LCU207" s="78"/>
      <c r="LCV207" s="78"/>
      <c r="LCW207" s="78"/>
      <c r="LCX207" s="78"/>
      <c r="LCY207" s="78"/>
      <c r="LCZ207" s="78"/>
      <c r="LDA207" s="78"/>
      <c r="LDB207" s="78"/>
      <c r="LDC207" s="78"/>
      <c r="LDD207" s="78"/>
      <c r="LDE207" s="78"/>
      <c r="LDF207" s="78"/>
      <c r="LDG207" s="78"/>
      <c r="LDH207" s="78"/>
      <c r="LDI207" s="78"/>
      <c r="LDJ207" s="78"/>
      <c r="LDK207" s="78"/>
      <c r="LDL207" s="78"/>
      <c r="LDM207" s="78"/>
      <c r="LDN207" s="78"/>
      <c r="LDO207" s="78"/>
      <c r="LDP207" s="78"/>
      <c r="LDQ207" s="78"/>
      <c r="LDR207" s="78"/>
      <c r="LDS207" s="78"/>
      <c r="LDT207" s="78"/>
      <c r="LDU207" s="78"/>
      <c r="LDV207" s="78"/>
      <c r="LDW207" s="78"/>
      <c r="LDX207" s="78"/>
      <c r="LDY207" s="78"/>
      <c r="LDZ207" s="78"/>
      <c r="LEA207" s="78"/>
      <c r="LEB207" s="78"/>
      <c r="LEC207" s="78"/>
      <c r="LED207" s="78"/>
      <c r="LEE207" s="78"/>
      <c r="LEF207" s="78"/>
      <c r="LEG207" s="78"/>
      <c r="LEH207" s="78"/>
      <c r="LEI207" s="78"/>
      <c r="LEJ207" s="78"/>
      <c r="LEK207" s="78"/>
      <c r="LEL207" s="78"/>
      <c r="LEM207" s="78"/>
      <c r="LEN207" s="78"/>
      <c r="LEO207" s="78"/>
      <c r="LEP207" s="78"/>
      <c r="LEQ207" s="78"/>
      <c r="LER207" s="78"/>
      <c r="LES207" s="78"/>
      <c r="LET207" s="78"/>
      <c r="LEU207" s="78"/>
      <c r="LEV207" s="78"/>
      <c r="LEW207" s="78"/>
      <c r="LEX207" s="78"/>
      <c r="LEY207" s="78"/>
      <c r="LEZ207" s="78"/>
      <c r="LFA207" s="78"/>
      <c r="LFB207" s="78"/>
      <c r="LFC207" s="78"/>
      <c r="LFD207" s="78"/>
      <c r="LFE207" s="78"/>
      <c r="LFF207" s="78"/>
      <c r="LFG207" s="78"/>
      <c r="LFH207" s="78"/>
      <c r="LFI207" s="78"/>
      <c r="LFJ207" s="78"/>
      <c r="LFK207" s="78"/>
      <c r="LFL207" s="78"/>
      <c r="LFM207" s="78"/>
      <c r="LFN207" s="78"/>
      <c r="LFO207" s="78"/>
      <c r="LFP207" s="78"/>
      <c r="LFQ207" s="78"/>
      <c r="LFR207" s="78"/>
      <c r="LFS207" s="78"/>
      <c r="LFT207" s="78"/>
      <c r="LFU207" s="78"/>
      <c r="LFV207" s="78"/>
      <c r="LFW207" s="78"/>
      <c r="LFX207" s="78"/>
      <c r="LFY207" s="78"/>
      <c r="LFZ207" s="78"/>
      <c r="LGA207" s="78"/>
      <c r="LGB207" s="78"/>
      <c r="LGC207" s="78"/>
      <c r="LGD207" s="78"/>
      <c r="LGE207" s="78"/>
      <c r="LGF207" s="78"/>
      <c r="LGG207" s="78"/>
      <c r="LGH207" s="78"/>
      <c r="LGI207" s="78"/>
      <c r="LGJ207" s="78"/>
      <c r="LGK207" s="78"/>
      <c r="LGL207" s="78"/>
      <c r="LGM207" s="78"/>
      <c r="LGN207" s="78"/>
      <c r="LGO207" s="78"/>
      <c r="LGP207" s="78"/>
      <c r="LGQ207" s="78"/>
      <c r="LGR207" s="78"/>
      <c r="LGS207" s="78"/>
      <c r="LGT207" s="78"/>
      <c r="LGU207" s="78"/>
      <c r="LGV207" s="78"/>
      <c r="LGW207" s="78"/>
      <c r="LGX207" s="78"/>
      <c r="LGY207" s="78"/>
      <c r="LGZ207" s="78"/>
      <c r="LHA207" s="78"/>
      <c r="LHB207" s="78"/>
      <c r="LHC207" s="78"/>
      <c r="LHD207" s="78"/>
      <c r="LHE207" s="78"/>
      <c r="LHF207" s="78"/>
      <c r="LHG207" s="78"/>
      <c r="LHH207" s="78"/>
      <c r="LHI207" s="78"/>
      <c r="LHJ207" s="78"/>
      <c r="LHK207" s="78"/>
      <c r="LHL207" s="78"/>
      <c r="LHM207" s="78"/>
      <c r="LHN207" s="78"/>
      <c r="LHO207" s="78"/>
      <c r="LHP207" s="78"/>
      <c r="LHQ207" s="78"/>
      <c r="LHR207" s="78"/>
      <c r="LHS207" s="78"/>
      <c r="LHT207" s="78"/>
      <c r="LHU207" s="78"/>
      <c r="LHV207" s="78"/>
      <c r="LHW207" s="78"/>
      <c r="LHX207" s="78"/>
      <c r="LHY207" s="78"/>
      <c r="LHZ207" s="78"/>
      <c r="LIA207" s="78"/>
      <c r="LIB207" s="78"/>
      <c r="LIC207" s="78"/>
      <c r="LID207" s="78"/>
      <c r="LIE207" s="78"/>
      <c r="LIF207" s="78"/>
      <c r="LIG207" s="78"/>
      <c r="LIH207" s="78"/>
      <c r="LII207" s="78"/>
      <c r="LIJ207" s="78"/>
      <c r="LIK207" s="78"/>
      <c r="LIL207" s="78"/>
      <c r="LIM207" s="78"/>
      <c r="LIN207" s="78"/>
      <c r="LIO207" s="78"/>
      <c r="LIP207" s="78"/>
      <c r="LIQ207" s="78"/>
      <c r="LIR207" s="78"/>
      <c r="LIS207" s="78"/>
      <c r="LIT207" s="78"/>
      <c r="LIU207" s="78"/>
      <c r="LIV207" s="78"/>
      <c r="LIW207" s="78"/>
      <c r="LIX207" s="78"/>
      <c r="LIY207" s="78"/>
      <c r="LIZ207" s="78"/>
      <c r="LJA207" s="78"/>
      <c r="LJB207" s="78"/>
      <c r="LJC207" s="78"/>
      <c r="LJD207" s="78"/>
      <c r="LJE207" s="78"/>
      <c r="LJF207" s="78"/>
      <c r="LJG207" s="78"/>
      <c r="LJH207" s="78"/>
      <c r="LJI207" s="78"/>
      <c r="LJJ207" s="78"/>
      <c r="LJK207" s="78"/>
      <c r="LJL207" s="78"/>
      <c r="LJM207" s="78"/>
      <c r="LJN207" s="78"/>
      <c r="LJO207" s="78"/>
      <c r="LJP207" s="78"/>
      <c r="LJQ207" s="78"/>
      <c r="LJR207" s="78"/>
      <c r="LJS207" s="78"/>
      <c r="LJT207" s="78"/>
      <c r="LJU207" s="78"/>
      <c r="LJV207" s="78"/>
      <c r="LJW207" s="78"/>
      <c r="LJX207" s="78"/>
      <c r="LJY207" s="78"/>
      <c r="LJZ207" s="78"/>
      <c r="LKA207" s="78"/>
      <c r="LKB207" s="78"/>
      <c r="LKC207" s="78"/>
      <c r="LKD207" s="78"/>
      <c r="LKE207" s="78"/>
      <c r="LKF207" s="78"/>
      <c r="LKG207" s="78"/>
      <c r="LKH207" s="78"/>
      <c r="LKI207" s="78"/>
      <c r="LKJ207" s="78"/>
      <c r="LKK207" s="78"/>
      <c r="LKL207" s="78"/>
      <c r="LKM207" s="78"/>
      <c r="LKN207" s="78"/>
      <c r="LKO207" s="78"/>
      <c r="LKP207" s="78"/>
      <c r="LKQ207" s="78"/>
      <c r="LKR207" s="78"/>
      <c r="LKS207" s="78"/>
      <c r="LKT207" s="78"/>
      <c r="LKU207" s="78"/>
      <c r="LKV207" s="78"/>
      <c r="LKW207" s="78"/>
      <c r="LKX207" s="78"/>
      <c r="LKY207" s="78"/>
      <c r="LKZ207" s="78"/>
      <c r="LLA207" s="78"/>
      <c r="LLB207" s="78"/>
      <c r="LLC207" s="78"/>
      <c r="LLD207" s="78"/>
      <c r="LLE207" s="78"/>
      <c r="LLF207" s="78"/>
      <c r="LLG207" s="78"/>
      <c r="LLH207" s="78"/>
      <c r="LLI207" s="78"/>
      <c r="LLJ207" s="78"/>
      <c r="LLK207" s="78"/>
      <c r="LLL207" s="78"/>
      <c r="LLM207" s="78"/>
      <c r="LLN207" s="78"/>
      <c r="LLO207" s="78"/>
      <c r="LLP207" s="78"/>
      <c r="LLQ207" s="78"/>
      <c r="LLR207" s="78"/>
      <c r="LLS207" s="78"/>
      <c r="LLT207" s="78"/>
      <c r="LLU207" s="78"/>
      <c r="LLV207" s="78"/>
      <c r="LLW207" s="78"/>
      <c r="LLX207" s="78"/>
      <c r="LLY207" s="78"/>
      <c r="LLZ207" s="78"/>
      <c r="LMA207" s="78"/>
      <c r="LMB207" s="78"/>
      <c r="LMC207" s="78"/>
      <c r="LMD207" s="78"/>
      <c r="LME207" s="78"/>
      <c r="LMF207" s="78"/>
      <c r="LMG207" s="78"/>
      <c r="LMH207" s="78"/>
      <c r="LMI207" s="78"/>
      <c r="LMJ207" s="78"/>
      <c r="LMK207" s="78"/>
      <c r="LML207" s="78"/>
      <c r="LMM207" s="78"/>
      <c r="LMN207" s="78"/>
      <c r="LMO207" s="78"/>
      <c r="LMP207" s="78"/>
      <c r="LMQ207" s="78"/>
      <c r="LMR207" s="78"/>
      <c r="LMS207" s="78"/>
      <c r="LMT207" s="78"/>
      <c r="LMU207" s="78"/>
      <c r="LMV207" s="78"/>
      <c r="LMW207" s="78"/>
      <c r="LMX207" s="78"/>
      <c r="LMY207" s="78"/>
      <c r="LMZ207" s="78"/>
      <c r="LNA207" s="78"/>
      <c r="LNB207" s="78"/>
      <c r="LNC207" s="78"/>
      <c r="LND207" s="78"/>
      <c r="LNE207" s="78"/>
      <c r="LNF207" s="78"/>
      <c r="LNG207" s="78"/>
      <c r="LNH207" s="78"/>
      <c r="LNI207" s="78"/>
      <c r="LNJ207" s="78"/>
      <c r="LNK207" s="78"/>
      <c r="LNL207" s="78"/>
      <c r="LNM207" s="78"/>
      <c r="LNN207" s="78"/>
      <c r="LNO207" s="78"/>
      <c r="LNP207" s="78"/>
      <c r="LNQ207" s="78"/>
      <c r="LNR207" s="78"/>
      <c r="LNS207" s="78"/>
      <c r="LNT207" s="78"/>
      <c r="LNU207" s="78"/>
      <c r="LNV207" s="78"/>
      <c r="LNW207" s="78"/>
      <c r="LNX207" s="78"/>
      <c r="LNY207" s="78"/>
      <c r="LNZ207" s="78"/>
      <c r="LOA207" s="78"/>
      <c r="LOB207" s="78"/>
      <c r="LOC207" s="78"/>
      <c r="LOD207" s="78"/>
      <c r="LOE207" s="78"/>
      <c r="LOF207" s="78"/>
      <c r="LOG207" s="78"/>
      <c r="LOH207" s="78"/>
      <c r="LOI207" s="78"/>
      <c r="LOJ207" s="78"/>
      <c r="LOK207" s="78"/>
      <c r="LOL207" s="78"/>
      <c r="LOM207" s="78"/>
      <c r="LON207" s="78"/>
      <c r="LOO207" s="78"/>
      <c r="LOP207" s="78"/>
      <c r="LOQ207" s="78"/>
      <c r="LOR207" s="78"/>
      <c r="LOS207" s="78"/>
      <c r="LOT207" s="78"/>
      <c r="LOU207" s="78"/>
      <c r="LOV207" s="78"/>
      <c r="LOW207" s="78"/>
      <c r="LOX207" s="78"/>
      <c r="LOY207" s="78"/>
      <c r="LOZ207" s="78"/>
      <c r="LPA207" s="78"/>
      <c r="LPB207" s="78"/>
      <c r="LPC207" s="78"/>
      <c r="LPD207" s="78"/>
      <c r="LPE207" s="78"/>
      <c r="LPF207" s="78"/>
      <c r="LPG207" s="78"/>
      <c r="LPH207" s="78"/>
      <c r="LPI207" s="78"/>
      <c r="LPJ207" s="78"/>
      <c r="LPK207" s="78"/>
      <c r="LPL207" s="78"/>
      <c r="LPM207" s="78"/>
      <c r="LPN207" s="78"/>
      <c r="LPO207" s="78"/>
      <c r="LPP207" s="78"/>
      <c r="LPQ207" s="78"/>
      <c r="LPR207" s="78"/>
      <c r="LPS207" s="78"/>
      <c r="LPT207" s="78"/>
      <c r="LPU207" s="78"/>
      <c r="LPV207" s="78"/>
      <c r="LPW207" s="78"/>
      <c r="LPX207" s="78"/>
      <c r="LPY207" s="78"/>
      <c r="LPZ207" s="78"/>
      <c r="LQA207" s="78"/>
      <c r="LQB207" s="78"/>
      <c r="LQC207" s="78"/>
      <c r="LQD207" s="78"/>
      <c r="LQE207" s="78"/>
      <c r="LQF207" s="78"/>
      <c r="LQG207" s="78"/>
      <c r="LQH207" s="78"/>
      <c r="LQI207" s="78"/>
      <c r="LQJ207" s="78"/>
      <c r="LQK207" s="78"/>
      <c r="LQL207" s="78"/>
      <c r="LQM207" s="78"/>
      <c r="LQN207" s="78"/>
      <c r="LQO207" s="78"/>
      <c r="LQP207" s="78"/>
      <c r="LQQ207" s="78"/>
      <c r="LQR207" s="78"/>
      <c r="LQS207" s="78"/>
      <c r="LQT207" s="78"/>
      <c r="LQU207" s="78"/>
      <c r="LQV207" s="78"/>
      <c r="LQW207" s="78"/>
      <c r="LQX207" s="78"/>
      <c r="LQY207" s="78"/>
      <c r="LQZ207" s="78"/>
      <c r="LRA207" s="78"/>
      <c r="LRB207" s="78"/>
      <c r="LRC207" s="78"/>
      <c r="LRD207" s="78"/>
      <c r="LRE207" s="78"/>
      <c r="LRF207" s="78"/>
      <c r="LRG207" s="78"/>
      <c r="LRH207" s="78"/>
      <c r="LRI207" s="78"/>
      <c r="LRJ207" s="78"/>
      <c r="LRK207" s="78"/>
      <c r="LRL207" s="78"/>
      <c r="LRM207" s="78"/>
      <c r="LRN207" s="78"/>
      <c r="LRO207" s="78"/>
      <c r="LRP207" s="78"/>
      <c r="LRQ207" s="78"/>
      <c r="LRR207" s="78"/>
      <c r="LRS207" s="78"/>
      <c r="LRT207" s="78"/>
      <c r="LRU207" s="78"/>
      <c r="LRV207" s="78"/>
      <c r="LRW207" s="78"/>
      <c r="LRX207" s="78"/>
      <c r="LRY207" s="78"/>
      <c r="LRZ207" s="78"/>
      <c r="LSA207" s="78"/>
      <c r="LSB207" s="78"/>
      <c r="LSC207" s="78"/>
      <c r="LSD207" s="78"/>
      <c r="LSE207" s="78"/>
      <c r="LSF207" s="78"/>
      <c r="LSG207" s="78"/>
      <c r="LSH207" s="78"/>
      <c r="LSI207" s="78"/>
      <c r="LSJ207" s="78"/>
      <c r="LSK207" s="78"/>
      <c r="LSL207" s="78"/>
      <c r="LSM207" s="78"/>
      <c r="LSN207" s="78"/>
      <c r="LSO207" s="78"/>
      <c r="LSP207" s="78"/>
      <c r="LSQ207" s="78"/>
      <c r="LSR207" s="78"/>
      <c r="LSS207" s="78"/>
      <c r="LST207" s="78"/>
      <c r="LSU207" s="78"/>
      <c r="LSV207" s="78"/>
      <c r="LSW207" s="78"/>
      <c r="LSX207" s="78"/>
      <c r="LSY207" s="78"/>
      <c r="LSZ207" s="78"/>
      <c r="LTA207" s="78"/>
      <c r="LTB207" s="78"/>
      <c r="LTC207" s="78"/>
      <c r="LTD207" s="78"/>
      <c r="LTE207" s="78"/>
      <c r="LTF207" s="78"/>
      <c r="LTG207" s="78"/>
      <c r="LTH207" s="78"/>
      <c r="LTI207" s="78"/>
      <c r="LTJ207" s="78"/>
      <c r="LTK207" s="78"/>
      <c r="LTL207" s="78"/>
      <c r="LTM207" s="78"/>
      <c r="LTN207" s="78"/>
      <c r="LTO207" s="78"/>
      <c r="LTP207" s="78"/>
      <c r="LTQ207" s="78"/>
      <c r="LTR207" s="78"/>
      <c r="LTS207" s="78"/>
      <c r="LTT207" s="78"/>
      <c r="LTU207" s="78"/>
      <c r="LTV207" s="78"/>
      <c r="LTW207" s="78"/>
      <c r="LTX207" s="78"/>
      <c r="LTY207" s="78"/>
      <c r="LTZ207" s="78"/>
      <c r="LUA207" s="78"/>
      <c r="LUB207" s="78"/>
      <c r="LUC207" s="78"/>
      <c r="LUD207" s="78"/>
      <c r="LUE207" s="78"/>
      <c r="LUF207" s="78"/>
      <c r="LUG207" s="78"/>
      <c r="LUH207" s="78"/>
      <c r="LUI207" s="78"/>
      <c r="LUJ207" s="78"/>
      <c r="LUK207" s="78"/>
      <c r="LUL207" s="78"/>
      <c r="LUM207" s="78"/>
      <c r="LUN207" s="78"/>
      <c r="LUO207" s="78"/>
      <c r="LUP207" s="78"/>
      <c r="LUQ207" s="78"/>
      <c r="LUR207" s="78"/>
      <c r="LUS207" s="78"/>
      <c r="LUT207" s="78"/>
      <c r="LUU207" s="78"/>
      <c r="LUV207" s="78"/>
      <c r="LUW207" s="78"/>
      <c r="LUX207" s="78"/>
      <c r="LUY207" s="78"/>
      <c r="LUZ207" s="78"/>
      <c r="LVA207" s="78"/>
      <c r="LVB207" s="78"/>
      <c r="LVC207" s="78"/>
      <c r="LVD207" s="78"/>
      <c r="LVE207" s="78"/>
      <c r="LVF207" s="78"/>
      <c r="LVG207" s="78"/>
      <c r="LVH207" s="78"/>
      <c r="LVI207" s="78"/>
      <c r="LVJ207" s="78"/>
      <c r="LVK207" s="78"/>
      <c r="LVL207" s="78"/>
      <c r="LVM207" s="78"/>
      <c r="LVN207" s="78"/>
      <c r="LVO207" s="78"/>
      <c r="LVP207" s="78"/>
      <c r="LVQ207" s="78"/>
      <c r="LVR207" s="78"/>
      <c r="LVS207" s="78"/>
      <c r="LVT207" s="78"/>
      <c r="LVU207" s="78"/>
      <c r="LVV207" s="78"/>
      <c r="LVW207" s="78"/>
      <c r="LVX207" s="78"/>
      <c r="LVY207" s="78"/>
      <c r="LVZ207" s="78"/>
      <c r="LWA207" s="78"/>
      <c r="LWB207" s="78"/>
      <c r="LWC207" s="78"/>
      <c r="LWD207" s="78"/>
      <c r="LWE207" s="78"/>
      <c r="LWF207" s="78"/>
      <c r="LWG207" s="78"/>
      <c r="LWH207" s="78"/>
      <c r="LWI207" s="78"/>
      <c r="LWJ207" s="78"/>
      <c r="LWK207" s="78"/>
      <c r="LWL207" s="78"/>
      <c r="LWM207" s="78"/>
      <c r="LWN207" s="78"/>
      <c r="LWO207" s="78"/>
      <c r="LWP207" s="78"/>
      <c r="LWQ207" s="78"/>
      <c r="LWR207" s="78"/>
      <c r="LWS207" s="78"/>
      <c r="LWT207" s="78"/>
      <c r="LWU207" s="78"/>
      <c r="LWV207" s="78"/>
      <c r="LWW207" s="78"/>
      <c r="LWX207" s="78"/>
      <c r="LWY207" s="78"/>
      <c r="LWZ207" s="78"/>
      <c r="LXA207" s="78"/>
      <c r="LXB207" s="78"/>
      <c r="LXC207" s="78"/>
      <c r="LXD207" s="78"/>
      <c r="LXE207" s="78"/>
      <c r="LXF207" s="78"/>
      <c r="LXG207" s="78"/>
      <c r="LXH207" s="78"/>
      <c r="LXI207" s="78"/>
      <c r="LXJ207" s="78"/>
      <c r="LXK207" s="78"/>
      <c r="LXL207" s="78"/>
      <c r="LXM207" s="78"/>
      <c r="LXN207" s="78"/>
      <c r="LXO207" s="78"/>
      <c r="LXP207" s="78"/>
      <c r="LXQ207" s="78"/>
      <c r="LXR207" s="78"/>
      <c r="LXS207" s="78"/>
      <c r="LXT207" s="78"/>
      <c r="LXU207" s="78"/>
      <c r="LXV207" s="78"/>
      <c r="LXW207" s="78"/>
      <c r="LXX207" s="78"/>
      <c r="LXY207" s="78"/>
      <c r="LXZ207" s="78"/>
      <c r="LYA207" s="78"/>
      <c r="LYB207" s="78"/>
      <c r="LYC207" s="78"/>
      <c r="LYD207" s="78"/>
      <c r="LYE207" s="78"/>
      <c r="LYF207" s="78"/>
      <c r="LYG207" s="78"/>
      <c r="LYH207" s="78"/>
      <c r="LYI207" s="78"/>
      <c r="LYJ207" s="78"/>
      <c r="LYK207" s="78"/>
      <c r="LYL207" s="78"/>
      <c r="LYM207" s="78"/>
      <c r="LYN207" s="78"/>
      <c r="LYO207" s="78"/>
      <c r="LYP207" s="78"/>
      <c r="LYQ207" s="78"/>
      <c r="LYR207" s="78"/>
      <c r="LYS207" s="78"/>
      <c r="LYT207" s="78"/>
      <c r="LYU207" s="78"/>
      <c r="LYV207" s="78"/>
      <c r="LYW207" s="78"/>
      <c r="LYX207" s="78"/>
      <c r="LYY207" s="78"/>
      <c r="LYZ207" s="78"/>
      <c r="LZA207" s="78"/>
      <c r="LZB207" s="78"/>
      <c r="LZC207" s="78"/>
      <c r="LZD207" s="78"/>
      <c r="LZE207" s="78"/>
      <c r="LZF207" s="78"/>
      <c r="LZG207" s="78"/>
      <c r="LZH207" s="78"/>
      <c r="LZI207" s="78"/>
      <c r="LZJ207" s="78"/>
      <c r="LZK207" s="78"/>
      <c r="LZL207" s="78"/>
      <c r="LZM207" s="78"/>
      <c r="LZN207" s="78"/>
      <c r="LZO207" s="78"/>
      <c r="LZP207" s="78"/>
      <c r="LZQ207" s="78"/>
      <c r="LZR207" s="78"/>
      <c r="LZS207" s="78"/>
      <c r="LZT207" s="78"/>
      <c r="LZU207" s="78"/>
      <c r="LZV207" s="78"/>
      <c r="LZW207" s="78"/>
      <c r="LZX207" s="78"/>
      <c r="LZY207" s="78"/>
      <c r="LZZ207" s="78"/>
      <c r="MAA207" s="78"/>
      <c r="MAB207" s="78"/>
      <c r="MAC207" s="78"/>
      <c r="MAD207" s="78"/>
      <c r="MAE207" s="78"/>
      <c r="MAF207" s="78"/>
      <c r="MAG207" s="78"/>
      <c r="MAH207" s="78"/>
      <c r="MAI207" s="78"/>
      <c r="MAJ207" s="78"/>
      <c r="MAK207" s="78"/>
      <c r="MAL207" s="78"/>
      <c r="MAM207" s="78"/>
      <c r="MAN207" s="78"/>
      <c r="MAO207" s="78"/>
      <c r="MAP207" s="78"/>
      <c r="MAQ207" s="78"/>
      <c r="MAR207" s="78"/>
      <c r="MAS207" s="78"/>
      <c r="MAT207" s="78"/>
      <c r="MAU207" s="78"/>
      <c r="MAV207" s="78"/>
      <c r="MAW207" s="78"/>
      <c r="MAX207" s="78"/>
      <c r="MAY207" s="78"/>
      <c r="MAZ207" s="78"/>
      <c r="MBA207" s="78"/>
      <c r="MBB207" s="78"/>
      <c r="MBC207" s="78"/>
      <c r="MBD207" s="78"/>
      <c r="MBE207" s="78"/>
      <c r="MBF207" s="78"/>
      <c r="MBG207" s="78"/>
      <c r="MBH207" s="78"/>
      <c r="MBI207" s="78"/>
      <c r="MBJ207" s="78"/>
      <c r="MBK207" s="78"/>
      <c r="MBL207" s="78"/>
      <c r="MBM207" s="78"/>
      <c r="MBN207" s="78"/>
      <c r="MBO207" s="78"/>
      <c r="MBP207" s="78"/>
      <c r="MBQ207" s="78"/>
      <c r="MBR207" s="78"/>
      <c r="MBS207" s="78"/>
      <c r="MBT207" s="78"/>
      <c r="MBU207" s="78"/>
      <c r="MBV207" s="78"/>
      <c r="MBW207" s="78"/>
      <c r="MBX207" s="78"/>
      <c r="MBY207" s="78"/>
      <c r="MBZ207" s="78"/>
      <c r="MCA207" s="78"/>
      <c r="MCB207" s="78"/>
      <c r="MCC207" s="78"/>
      <c r="MCD207" s="78"/>
      <c r="MCE207" s="78"/>
      <c r="MCF207" s="78"/>
      <c r="MCG207" s="78"/>
      <c r="MCH207" s="78"/>
      <c r="MCI207" s="78"/>
      <c r="MCJ207" s="78"/>
      <c r="MCK207" s="78"/>
      <c r="MCL207" s="78"/>
      <c r="MCM207" s="78"/>
      <c r="MCN207" s="78"/>
      <c r="MCO207" s="78"/>
      <c r="MCP207" s="78"/>
      <c r="MCQ207" s="78"/>
      <c r="MCR207" s="78"/>
      <c r="MCS207" s="78"/>
      <c r="MCT207" s="78"/>
      <c r="MCU207" s="78"/>
      <c r="MCV207" s="78"/>
      <c r="MCW207" s="78"/>
      <c r="MCX207" s="78"/>
      <c r="MCY207" s="78"/>
      <c r="MCZ207" s="78"/>
      <c r="MDA207" s="78"/>
      <c r="MDB207" s="78"/>
      <c r="MDC207" s="78"/>
      <c r="MDD207" s="78"/>
      <c r="MDE207" s="78"/>
      <c r="MDF207" s="78"/>
      <c r="MDG207" s="78"/>
      <c r="MDH207" s="78"/>
      <c r="MDI207" s="78"/>
      <c r="MDJ207" s="78"/>
      <c r="MDK207" s="78"/>
      <c r="MDL207" s="78"/>
      <c r="MDM207" s="78"/>
      <c r="MDN207" s="78"/>
      <c r="MDO207" s="78"/>
      <c r="MDP207" s="78"/>
      <c r="MDQ207" s="78"/>
      <c r="MDR207" s="78"/>
      <c r="MDS207" s="78"/>
      <c r="MDT207" s="78"/>
      <c r="MDU207" s="78"/>
      <c r="MDV207" s="78"/>
      <c r="MDW207" s="78"/>
      <c r="MDX207" s="78"/>
      <c r="MDY207" s="78"/>
      <c r="MDZ207" s="78"/>
      <c r="MEA207" s="78"/>
      <c r="MEB207" s="78"/>
      <c r="MEC207" s="78"/>
      <c r="MED207" s="78"/>
      <c r="MEE207" s="78"/>
      <c r="MEF207" s="78"/>
      <c r="MEG207" s="78"/>
      <c r="MEH207" s="78"/>
      <c r="MEI207" s="78"/>
      <c r="MEJ207" s="78"/>
      <c r="MEK207" s="78"/>
      <c r="MEL207" s="78"/>
      <c r="MEM207" s="78"/>
      <c r="MEN207" s="78"/>
      <c r="MEO207" s="78"/>
      <c r="MEP207" s="78"/>
      <c r="MEQ207" s="78"/>
      <c r="MER207" s="78"/>
      <c r="MES207" s="78"/>
      <c r="MET207" s="78"/>
      <c r="MEU207" s="78"/>
      <c r="MEV207" s="78"/>
      <c r="MEW207" s="78"/>
      <c r="MEX207" s="78"/>
      <c r="MEY207" s="78"/>
      <c r="MEZ207" s="78"/>
      <c r="MFA207" s="78"/>
      <c r="MFB207" s="78"/>
      <c r="MFC207" s="78"/>
      <c r="MFD207" s="78"/>
      <c r="MFE207" s="78"/>
      <c r="MFF207" s="78"/>
      <c r="MFG207" s="78"/>
      <c r="MFH207" s="78"/>
      <c r="MFI207" s="78"/>
      <c r="MFJ207" s="78"/>
      <c r="MFK207" s="78"/>
      <c r="MFL207" s="78"/>
      <c r="MFM207" s="78"/>
      <c r="MFN207" s="78"/>
      <c r="MFO207" s="78"/>
      <c r="MFP207" s="78"/>
      <c r="MFQ207" s="78"/>
      <c r="MFR207" s="78"/>
      <c r="MFS207" s="78"/>
      <c r="MFT207" s="78"/>
      <c r="MFU207" s="78"/>
      <c r="MFV207" s="78"/>
      <c r="MFW207" s="78"/>
      <c r="MFX207" s="78"/>
      <c r="MFY207" s="78"/>
      <c r="MFZ207" s="78"/>
      <c r="MGA207" s="78"/>
      <c r="MGB207" s="78"/>
      <c r="MGC207" s="78"/>
      <c r="MGD207" s="78"/>
      <c r="MGE207" s="78"/>
      <c r="MGF207" s="78"/>
      <c r="MGG207" s="78"/>
      <c r="MGH207" s="78"/>
      <c r="MGI207" s="78"/>
      <c r="MGJ207" s="78"/>
      <c r="MGK207" s="78"/>
      <c r="MGL207" s="78"/>
      <c r="MGM207" s="78"/>
      <c r="MGN207" s="78"/>
      <c r="MGO207" s="78"/>
      <c r="MGP207" s="78"/>
      <c r="MGQ207" s="78"/>
      <c r="MGR207" s="78"/>
      <c r="MGS207" s="78"/>
      <c r="MGT207" s="78"/>
      <c r="MGU207" s="78"/>
      <c r="MGV207" s="78"/>
      <c r="MGW207" s="78"/>
      <c r="MGX207" s="78"/>
      <c r="MGY207" s="78"/>
      <c r="MGZ207" s="78"/>
      <c r="MHA207" s="78"/>
      <c r="MHB207" s="78"/>
      <c r="MHC207" s="78"/>
      <c r="MHD207" s="78"/>
      <c r="MHE207" s="78"/>
      <c r="MHF207" s="78"/>
      <c r="MHG207" s="78"/>
      <c r="MHH207" s="78"/>
      <c r="MHI207" s="78"/>
      <c r="MHJ207" s="78"/>
      <c r="MHK207" s="78"/>
      <c r="MHL207" s="78"/>
      <c r="MHM207" s="78"/>
      <c r="MHN207" s="78"/>
      <c r="MHO207" s="78"/>
      <c r="MHP207" s="78"/>
      <c r="MHQ207" s="78"/>
      <c r="MHR207" s="78"/>
      <c r="MHS207" s="78"/>
      <c r="MHT207" s="78"/>
      <c r="MHU207" s="78"/>
      <c r="MHV207" s="78"/>
      <c r="MHW207" s="78"/>
      <c r="MHX207" s="78"/>
      <c r="MHY207" s="78"/>
      <c r="MHZ207" s="78"/>
      <c r="MIA207" s="78"/>
      <c r="MIB207" s="78"/>
      <c r="MIC207" s="78"/>
      <c r="MID207" s="78"/>
      <c r="MIE207" s="78"/>
      <c r="MIF207" s="78"/>
      <c r="MIG207" s="78"/>
      <c r="MIH207" s="78"/>
      <c r="MII207" s="78"/>
      <c r="MIJ207" s="78"/>
      <c r="MIK207" s="78"/>
      <c r="MIL207" s="78"/>
      <c r="MIM207" s="78"/>
      <c r="MIN207" s="78"/>
      <c r="MIO207" s="78"/>
      <c r="MIP207" s="78"/>
      <c r="MIQ207" s="78"/>
      <c r="MIR207" s="78"/>
      <c r="MIS207" s="78"/>
      <c r="MIT207" s="78"/>
      <c r="MIU207" s="78"/>
      <c r="MIV207" s="78"/>
      <c r="MIW207" s="78"/>
      <c r="MIX207" s="78"/>
      <c r="MIY207" s="78"/>
      <c r="MIZ207" s="78"/>
      <c r="MJA207" s="78"/>
      <c r="MJB207" s="78"/>
      <c r="MJC207" s="78"/>
      <c r="MJD207" s="78"/>
      <c r="MJE207" s="78"/>
      <c r="MJF207" s="78"/>
      <c r="MJG207" s="78"/>
      <c r="MJH207" s="78"/>
      <c r="MJI207" s="78"/>
      <c r="MJJ207" s="78"/>
      <c r="MJK207" s="78"/>
      <c r="MJL207" s="78"/>
      <c r="MJM207" s="78"/>
      <c r="MJN207" s="78"/>
      <c r="MJO207" s="78"/>
      <c r="MJP207" s="78"/>
      <c r="MJQ207" s="78"/>
      <c r="MJR207" s="78"/>
      <c r="MJS207" s="78"/>
      <c r="MJT207" s="78"/>
      <c r="MJU207" s="78"/>
      <c r="MJV207" s="78"/>
      <c r="MJW207" s="78"/>
      <c r="MJX207" s="78"/>
      <c r="MJY207" s="78"/>
      <c r="MJZ207" s="78"/>
      <c r="MKA207" s="78"/>
      <c r="MKB207" s="78"/>
      <c r="MKC207" s="78"/>
      <c r="MKD207" s="78"/>
      <c r="MKE207" s="78"/>
      <c r="MKF207" s="78"/>
      <c r="MKG207" s="78"/>
      <c r="MKH207" s="78"/>
      <c r="MKI207" s="78"/>
      <c r="MKJ207" s="78"/>
      <c r="MKK207" s="78"/>
      <c r="MKL207" s="78"/>
      <c r="MKM207" s="78"/>
      <c r="MKN207" s="78"/>
      <c r="MKO207" s="78"/>
      <c r="MKP207" s="78"/>
      <c r="MKQ207" s="78"/>
      <c r="MKR207" s="78"/>
      <c r="MKS207" s="78"/>
      <c r="MKT207" s="78"/>
      <c r="MKU207" s="78"/>
      <c r="MKV207" s="78"/>
      <c r="MKW207" s="78"/>
      <c r="MKX207" s="78"/>
      <c r="MKY207" s="78"/>
      <c r="MKZ207" s="78"/>
      <c r="MLA207" s="78"/>
      <c r="MLB207" s="78"/>
      <c r="MLC207" s="78"/>
      <c r="MLD207" s="78"/>
      <c r="MLE207" s="78"/>
      <c r="MLF207" s="78"/>
      <c r="MLG207" s="78"/>
      <c r="MLH207" s="78"/>
      <c r="MLI207" s="78"/>
      <c r="MLJ207" s="78"/>
      <c r="MLK207" s="78"/>
      <c r="MLL207" s="78"/>
      <c r="MLM207" s="78"/>
      <c r="MLN207" s="78"/>
      <c r="MLO207" s="78"/>
      <c r="MLP207" s="78"/>
      <c r="MLQ207" s="78"/>
      <c r="MLR207" s="78"/>
      <c r="MLS207" s="78"/>
      <c r="MLT207" s="78"/>
      <c r="MLU207" s="78"/>
      <c r="MLV207" s="78"/>
      <c r="MLW207" s="78"/>
      <c r="MLX207" s="78"/>
      <c r="MLY207" s="78"/>
      <c r="MLZ207" s="78"/>
      <c r="MMA207" s="78"/>
      <c r="MMB207" s="78"/>
      <c r="MMC207" s="78"/>
      <c r="MMD207" s="78"/>
      <c r="MME207" s="78"/>
      <c r="MMF207" s="78"/>
      <c r="MMG207" s="78"/>
      <c r="MMH207" s="78"/>
      <c r="MMI207" s="78"/>
      <c r="MMJ207" s="78"/>
      <c r="MMK207" s="78"/>
      <c r="MML207" s="78"/>
      <c r="MMM207" s="78"/>
      <c r="MMN207" s="78"/>
      <c r="MMO207" s="78"/>
      <c r="MMP207" s="78"/>
      <c r="MMQ207" s="78"/>
      <c r="MMR207" s="78"/>
      <c r="MMS207" s="78"/>
      <c r="MMT207" s="78"/>
      <c r="MMU207" s="78"/>
      <c r="MMV207" s="78"/>
      <c r="MMW207" s="78"/>
      <c r="MMX207" s="78"/>
      <c r="MMY207" s="78"/>
      <c r="MMZ207" s="78"/>
      <c r="MNA207" s="78"/>
      <c r="MNB207" s="78"/>
      <c r="MNC207" s="78"/>
      <c r="MND207" s="78"/>
      <c r="MNE207" s="78"/>
      <c r="MNF207" s="78"/>
      <c r="MNG207" s="78"/>
      <c r="MNH207" s="78"/>
      <c r="MNI207" s="78"/>
      <c r="MNJ207" s="78"/>
      <c r="MNK207" s="78"/>
      <c r="MNL207" s="78"/>
      <c r="MNM207" s="78"/>
      <c r="MNN207" s="78"/>
      <c r="MNO207" s="78"/>
      <c r="MNP207" s="78"/>
      <c r="MNQ207" s="78"/>
      <c r="MNR207" s="78"/>
      <c r="MNS207" s="78"/>
      <c r="MNT207" s="78"/>
      <c r="MNU207" s="78"/>
      <c r="MNV207" s="78"/>
      <c r="MNW207" s="78"/>
      <c r="MNX207" s="78"/>
      <c r="MNY207" s="78"/>
      <c r="MNZ207" s="78"/>
      <c r="MOA207" s="78"/>
      <c r="MOB207" s="78"/>
      <c r="MOC207" s="78"/>
      <c r="MOD207" s="78"/>
      <c r="MOE207" s="78"/>
      <c r="MOF207" s="78"/>
      <c r="MOG207" s="78"/>
      <c r="MOH207" s="78"/>
      <c r="MOI207" s="78"/>
      <c r="MOJ207" s="78"/>
      <c r="MOK207" s="78"/>
      <c r="MOL207" s="78"/>
      <c r="MOM207" s="78"/>
      <c r="MON207" s="78"/>
      <c r="MOO207" s="78"/>
      <c r="MOP207" s="78"/>
      <c r="MOQ207" s="78"/>
      <c r="MOR207" s="78"/>
      <c r="MOS207" s="78"/>
      <c r="MOT207" s="78"/>
      <c r="MOU207" s="78"/>
      <c r="MOV207" s="78"/>
      <c r="MOW207" s="78"/>
      <c r="MOX207" s="78"/>
      <c r="MOY207" s="78"/>
      <c r="MOZ207" s="78"/>
      <c r="MPA207" s="78"/>
      <c r="MPB207" s="78"/>
      <c r="MPC207" s="78"/>
      <c r="MPD207" s="78"/>
      <c r="MPE207" s="78"/>
      <c r="MPF207" s="78"/>
      <c r="MPG207" s="78"/>
      <c r="MPH207" s="78"/>
      <c r="MPI207" s="78"/>
      <c r="MPJ207" s="78"/>
      <c r="MPK207" s="78"/>
      <c r="MPL207" s="78"/>
      <c r="MPM207" s="78"/>
      <c r="MPN207" s="78"/>
      <c r="MPO207" s="78"/>
      <c r="MPP207" s="78"/>
      <c r="MPQ207" s="78"/>
      <c r="MPR207" s="78"/>
      <c r="MPS207" s="78"/>
      <c r="MPT207" s="78"/>
      <c r="MPU207" s="78"/>
      <c r="MPV207" s="78"/>
      <c r="MPW207" s="78"/>
      <c r="MPX207" s="78"/>
      <c r="MPY207" s="78"/>
      <c r="MPZ207" s="78"/>
      <c r="MQA207" s="78"/>
      <c r="MQB207" s="78"/>
      <c r="MQC207" s="78"/>
      <c r="MQD207" s="78"/>
      <c r="MQE207" s="78"/>
      <c r="MQF207" s="78"/>
      <c r="MQG207" s="78"/>
      <c r="MQH207" s="78"/>
      <c r="MQI207" s="78"/>
      <c r="MQJ207" s="78"/>
      <c r="MQK207" s="78"/>
      <c r="MQL207" s="78"/>
      <c r="MQM207" s="78"/>
      <c r="MQN207" s="78"/>
      <c r="MQO207" s="78"/>
      <c r="MQP207" s="78"/>
      <c r="MQQ207" s="78"/>
      <c r="MQR207" s="78"/>
      <c r="MQS207" s="78"/>
      <c r="MQT207" s="78"/>
      <c r="MQU207" s="78"/>
      <c r="MQV207" s="78"/>
      <c r="MQW207" s="78"/>
      <c r="MQX207" s="78"/>
      <c r="MQY207" s="78"/>
      <c r="MQZ207" s="78"/>
      <c r="MRA207" s="78"/>
      <c r="MRB207" s="78"/>
      <c r="MRC207" s="78"/>
      <c r="MRD207" s="78"/>
      <c r="MRE207" s="78"/>
      <c r="MRF207" s="78"/>
      <c r="MRG207" s="78"/>
      <c r="MRH207" s="78"/>
      <c r="MRI207" s="78"/>
      <c r="MRJ207" s="78"/>
      <c r="MRK207" s="78"/>
      <c r="MRL207" s="78"/>
      <c r="MRM207" s="78"/>
      <c r="MRN207" s="78"/>
      <c r="MRO207" s="78"/>
      <c r="MRP207" s="78"/>
      <c r="MRQ207" s="78"/>
      <c r="MRR207" s="78"/>
      <c r="MRS207" s="78"/>
      <c r="MRT207" s="78"/>
      <c r="MRU207" s="78"/>
      <c r="MRV207" s="78"/>
      <c r="MRW207" s="78"/>
      <c r="MRX207" s="78"/>
      <c r="MRY207" s="78"/>
      <c r="MRZ207" s="78"/>
      <c r="MSA207" s="78"/>
      <c r="MSB207" s="78"/>
      <c r="MSC207" s="78"/>
      <c r="MSD207" s="78"/>
      <c r="MSE207" s="78"/>
      <c r="MSF207" s="78"/>
      <c r="MSG207" s="78"/>
      <c r="MSH207" s="78"/>
      <c r="MSI207" s="78"/>
      <c r="MSJ207" s="78"/>
      <c r="MSK207" s="78"/>
      <c r="MSL207" s="78"/>
      <c r="MSM207" s="78"/>
      <c r="MSN207" s="78"/>
      <c r="MSO207" s="78"/>
      <c r="MSP207" s="78"/>
      <c r="MSQ207" s="78"/>
      <c r="MSR207" s="78"/>
      <c r="MSS207" s="78"/>
      <c r="MST207" s="78"/>
      <c r="MSU207" s="78"/>
      <c r="MSV207" s="78"/>
      <c r="MSW207" s="78"/>
      <c r="MSX207" s="78"/>
      <c r="MSY207" s="78"/>
      <c r="MSZ207" s="78"/>
      <c r="MTA207" s="78"/>
      <c r="MTB207" s="78"/>
      <c r="MTC207" s="78"/>
      <c r="MTD207" s="78"/>
      <c r="MTE207" s="78"/>
      <c r="MTF207" s="78"/>
      <c r="MTG207" s="78"/>
      <c r="MTH207" s="78"/>
      <c r="MTI207" s="78"/>
      <c r="MTJ207" s="78"/>
      <c r="MTK207" s="78"/>
      <c r="MTL207" s="78"/>
      <c r="MTM207" s="78"/>
      <c r="MTN207" s="78"/>
      <c r="MTO207" s="78"/>
      <c r="MTP207" s="78"/>
      <c r="MTQ207" s="78"/>
      <c r="MTR207" s="78"/>
      <c r="MTS207" s="78"/>
      <c r="MTT207" s="78"/>
      <c r="MTU207" s="78"/>
      <c r="MTV207" s="78"/>
      <c r="MTW207" s="78"/>
      <c r="MTX207" s="78"/>
      <c r="MTY207" s="78"/>
      <c r="MTZ207" s="78"/>
      <c r="MUA207" s="78"/>
      <c r="MUB207" s="78"/>
      <c r="MUC207" s="78"/>
      <c r="MUD207" s="78"/>
      <c r="MUE207" s="78"/>
      <c r="MUF207" s="78"/>
      <c r="MUG207" s="78"/>
      <c r="MUH207" s="78"/>
      <c r="MUI207" s="78"/>
      <c r="MUJ207" s="78"/>
      <c r="MUK207" s="78"/>
      <c r="MUL207" s="78"/>
      <c r="MUM207" s="78"/>
      <c r="MUN207" s="78"/>
      <c r="MUO207" s="78"/>
      <c r="MUP207" s="78"/>
      <c r="MUQ207" s="78"/>
      <c r="MUR207" s="78"/>
      <c r="MUS207" s="78"/>
      <c r="MUT207" s="78"/>
      <c r="MUU207" s="78"/>
      <c r="MUV207" s="78"/>
      <c r="MUW207" s="78"/>
      <c r="MUX207" s="78"/>
      <c r="MUY207" s="78"/>
      <c r="MUZ207" s="78"/>
      <c r="MVA207" s="78"/>
      <c r="MVB207" s="78"/>
      <c r="MVC207" s="78"/>
      <c r="MVD207" s="78"/>
      <c r="MVE207" s="78"/>
      <c r="MVF207" s="78"/>
      <c r="MVG207" s="78"/>
      <c r="MVH207" s="78"/>
      <c r="MVI207" s="78"/>
      <c r="MVJ207" s="78"/>
      <c r="MVK207" s="78"/>
      <c r="MVL207" s="78"/>
      <c r="MVM207" s="78"/>
      <c r="MVN207" s="78"/>
      <c r="MVO207" s="78"/>
      <c r="MVP207" s="78"/>
      <c r="MVQ207" s="78"/>
      <c r="MVR207" s="78"/>
      <c r="MVS207" s="78"/>
      <c r="MVT207" s="78"/>
      <c r="MVU207" s="78"/>
      <c r="MVV207" s="78"/>
      <c r="MVW207" s="78"/>
      <c r="MVX207" s="78"/>
      <c r="MVY207" s="78"/>
      <c r="MVZ207" s="78"/>
      <c r="MWA207" s="78"/>
      <c r="MWB207" s="78"/>
      <c r="MWC207" s="78"/>
      <c r="MWD207" s="78"/>
      <c r="MWE207" s="78"/>
      <c r="MWF207" s="78"/>
      <c r="MWG207" s="78"/>
      <c r="MWH207" s="78"/>
      <c r="MWI207" s="78"/>
      <c r="MWJ207" s="78"/>
      <c r="MWK207" s="78"/>
      <c r="MWL207" s="78"/>
      <c r="MWM207" s="78"/>
      <c r="MWN207" s="78"/>
      <c r="MWO207" s="78"/>
      <c r="MWP207" s="78"/>
      <c r="MWQ207" s="78"/>
      <c r="MWR207" s="78"/>
      <c r="MWS207" s="78"/>
      <c r="MWT207" s="78"/>
      <c r="MWU207" s="78"/>
      <c r="MWV207" s="78"/>
      <c r="MWW207" s="78"/>
      <c r="MWX207" s="78"/>
      <c r="MWY207" s="78"/>
      <c r="MWZ207" s="78"/>
      <c r="MXA207" s="78"/>
      <c r="MXB207" s="78"/>
      <c r="MXC207" s="78"/>
      <c r="MXD207" s="78"/>
      <c r="MXE207" s="78"/>
      <c r="MXF207" s="78"/>
      <c r="MXG207" s="78"/>
      <c r="MXH207" s="78"/>
      <c r="MXI207" s="78"/>
      <c r="MXJ207" s="78"/>
      <c r="MXK207" s="78"/>
      <c r="MXL207" s="78"/>
      <c r="MXM207" s="78"/>
      <c r="MXN207" s="78"/>
      <c r="MXO207" s="78"/>
      <c r="MXP207" s="78"/>
      <c r="MXQ207" s="78"/>
      <c r="MXR207" s="78"/>
      <c r="MXS207" s="78"/>
      <c r="MXT207" s="78"/>
      <c r="MXU207" s="78"/>
      <c r="MXV207" s="78"/>
      <c r="MXW207" s="78"/>
      <c r="MXX207" s="78"/>
      <c r="MXY207" s="78"/>
      <c r="MXZ207" s="78"/>
      <c r="MYA207" s="78"/>
      <c r="MYB207" s="78"/>
      <c r="MYC207" s="78"/>
      <c r="MYD207" s="78"/>
      <c r="MYE207" s="78"/>
      <c r="MYF207" s="78"/>
      <c r="MYG207" s="78"/>
      <c r="MYH207" s="78"/>
      <c r="MYI207" s="78"/>
      <c r="MYJ207" s="78"/>
      <c r="MYK207" s="78"/>
      <c r="MYL207" s="78"/>
      <c r="MYM207" s="78"/>
      <c r="MYN207" s="78"/>
      <c r="MYO207" s="78"/>
      <c r="MYP207" s="78"/>
      <c r="MYQ207" s="78"/>
      <c r="MYR207" s="78"/>
      <c r="MYS207" s="78"/>
      <c r="MYT207" s="78"/>
      <c r="MYU207" s="78"/>
      <c r="MYV207" s="78"/>
      <c r="MYW207" s="78"/>
      <c r="MYX207" s="78"/>
      <c r="MYY207" s="78"/>
      <c r="MYZ207" s="78"/>
      <c r="MZA207" s="78"/>
      <c r="MZB207" s="78"/>
      <c r="MZC207" s="78"/>
      <c r="MZD207" s="78"/>
      <c r="MZE207" s="78"/>
      <c r="MZF207" s="78"/>
      <c r="MZG207" s="78"/>
      <c r="MZH207" s="78"/>
      <c r="MZI207" s="78"/>
      <c r="MZJ207" s="78"/>
      <c r="MZK207" s="78"/>
      <c r="MZL207" s="78"/>
      <c r="MZM207" s="78"/>
      <c r="MZN207" s="78"/>
      <c r="MZO207" s="78"/>
      <c r="MZP207" s="78"/>
      <c r="MZQ207" s="78"/>
      <c r="MZR207" s="78"/>
      <c r="MZS207" s="78"/>
      <c r="MZT207" s="78"/>
      <c r="MZU207" s="78"/>
      <c r="MZV207" s="78"/>
      <c r="MZW207" s="78"/>
      <c r="MZX207" s="78"/>
      <c r="MZY207" s="78"/>
      <c r="MZZ207" s="78"/>
      <c r="NAA207" s="78"/>
      <c r="NAB207" s="78"/>
      <c r="NAC207" s="78"/>
      <c r="NAD207" s="78"/>
      <c r="NAE207" s="78"/>
      <c r="NAF207" s="78"/>
      <c r="NAG207" s="78"/>
      <c r="NAH207" s="78"/>
      <c r="NAI207" s="78"/>
      <c r="NAJ207" s="78"/>
      <c r="NAK207" s="78"/>
      <c r="NAL207" s="78"/>
      <c r="NAM207" s="78"/>
      <c r="NAN207" s="78"/>
      <c r="NAO207" s="78"/>
      <c r="NAP207" s="78"/>
      <c r="NAQ207" s="78"/>
      <c r="NAR207" s="78"/>
      <c r="NAS207" s="78"/>
      <c r="NAT207" s="78"/>
      <c r="NAU207" s="78"/>
      <c r="NAV207" s="78"/>
      <c r="NAW207" s="78"/>
      <c r="NAX207" s="78"/>
      <c r="NAY207" s="78"/>
      <c r="NAZ207" s="78"/>
      <c r="NBA207" s="78"/>
      <c r="NBB207" s="78"/>
      <c r="NBC207" s="78"/>
      <c r="NBD207" s="78"/>
      <c r="NBE207" s="78"/>
      <c r="NBF207" s="78"/>
      <c r="NBG207" s="78"/>
      <c r="NBH207" s="78"/>
      <c r="NBI207" s="78"/>
      <c r="NBJ207" s="78"/>
      <c r="NBK207" s="78"/>
      <c r="NBL207" s="78"/>
      <c r="NBM207" s="78"/>
      <c r="NBN207" s="78"/>
      <c r="NBO207" s="78"/>
      <c r="NBP207" s="78"/>
      <c r="NBQ207" s="78"/>
      <c r="NBR207" s="78"/>
      <c r="NBS207" s="78"/>
      <c r="NBT207" s="78"/>
      <c r="NBU207" s="78"/>
      <c r="NBV207" s="78"/>
      <c r="NBW207" s="78"/>
      <c r="NBX207" s="78"/>
      <c r="NBY207" s="78"/>
      <c r="NBZ207" s="78"/>
      <c r="NCA207" s="78"/>
      <c r="NCB207" s="78"/>
      <c r="NCC207" s="78"/>
      <c r="NCD207" s="78"/>
      <c r="NCE207" s="78"/>
      <c r="NCF207" s="78"/>
      <c r="NCG207" s="78"/>
      <c r="NCH207" s="78"/>
      <c r="NCI207" s="78"/>
      <c r="NCJ207" s="78"/>
      <c r="NCK207" s="78"/>
      <c r="NCL207" s="78"/>
      <c r="NCM207" s="78"/>
      <c r="NCN207" s="78"/>
      <c r="NCO207" s="78"/>
      <c r="NCP207" s="78"/>
      <c r="NCQ207" s="78"/>
      <c r="NCR207" s="78"/>
      <c r="NCS207" s="78"/>
      <c r="NCT207" s="78"/>
      <c r="NCU207" s="78"/>
      <c r="NCV207" s="78"/>
      <c r="NCW207" s="78"/>
      <c r="NCX207" s="78"/>
      <c r="NCY207" s="78"/>
      <c r="NCZ207" s="78"/>
      <c r="NDA207" s="78"/>
      <c r="NDB207" s="78"/>
      <c r="NDC207" s="78"/>
      <c r="NDD207" s="78"/>
      <c r="NDE207" s="78"/>
      <c r="NDF207" s="78"/>
      <c r="NDG207" s="78"/>
      <c r="NDH207" s="78"/>
      <c r="NDI207" s="78"/>
      <c r="NDJ207" s="78"/>
      <c r="NDK207" s="78"/>
      <c r="NDL207" s="78"/>
      <c r="NDM207" s="78"/>
      <c r="NDN207" s="78"/>
      <c r="NDO207" s="78"/>
      <c r="NDP207" s="78"/>
      <c r="NDQ207" s="78"/>
      <c r="NDR207" s="78"/>
      <c r="NDS207" s="78"/>
      <c r="NDT207" s="78"/>
      <c r="NDU207" s="78"/>
      <c r="NDV207" s="78"/>
      <c r="NDW207" s="78"/>
      <c r="NDX207" s="78"/>
      <c r="NDY207" s="78"/>
      <c r="NDZ207" s="78"/>
      <c r="NEA207" s="78"/>
      <c r="NEB207" s="78"/>
      <c r="NEC207" s="78"/>
      <c r="NED207" s="78"/>
      <c r="NEE207" s="78"/>
      <c r="NEF207" s="78"/>
      <c r="NEG207" s="78"/>
      <c r="NEH207" s="78"/>
      <c r="NEI207" s="78"/>
      <c r="NEJ207" s="78"/>
      <c r="NEK207" s="78"/>
      <c r="NEL207" s="78"/>
      <c r="NEM207" s="78"/>
      <c r="NEN207" s="78"/>
      <c r="NEO207" s="78"/>
      <c r="NEP207" s="78"/>
      <c r="NEQ207" s="78"/>
      <c r="NER207" s="78"/>
      <c r="NES207" s="78"/>
      <c r="NET207" s="78"/>
      <c r="NEU207" s="78"/>
      <c r="NEV207" s="78"/>
      <c r="NEW207" s="78"/>
      <c r="NEX207" s="78"/>
      <c r="NEY207" s="78"/>
      <c r="NEZ207" s="78"/>
      <c r="NFA207" s="78"/>
      <c r="NFB207" s="78"/>
      <c r="NFC207" s="78"/>
      <c r="NFD207" s="78"/>
      <c r="NFE207" s="78"/>
      <c r="NFF207" s="78"/>
      <c r="NFG207" s="78"/>
      <c r="NFH207" s="78"/>
      <c r="NFI207" s="78"/>
      <c r="NFJ207" s="78"/>
      <c r="NFK207" s="78"/>
      <c r="NFL207" s="78"/>
      <c r="NFM207" s="78"/>
      <c r="NFN207" s="78"/>
      <c r="NFO207" s="78"/>
      <c r="NFP207" s="78"/>
      <c r="NFQ207" s="78"/>
      <c r="NFR207" s="78"/>
      <c r="NFS207" s="78"/>
      <c r="NFT207" s="78"/>
      <c r="NFU207" s="78"/>
      <c r="NFV207" s="78"/>
      <c r="NFW207" s="78"/>
      <c r="NFX207" s="78"/>
      <c r="NFY207" s="78"/>
      <c r="NFZ207" s="78"/>
      <c r="NGA207" s="78"/>
      <c r="NGB207" s="78"/>
      <c r="NGC207" s="78"/>
      <c r="NGD207" s="78"/>
      <c r="NGE207" s="78"/>
      <c r="NGF207" s="78"/>
      <c r="NGG207" s="78"/>
      <c r="NGH207" s="78"/>
      <c r="NGI207" s="78"/>
      <c r="NGJ207" s="78"/>
      <c r="NGK207" s="78"/>
      <c r="NGL207" s="78"/>
      <c r="NGM207" s="78"/>
      <c r="NGN207" s="78"/>
      <c r="NGO207" s="78"/>
      <c r="NGP207" s="78"/>
      <c r="NGQ207" s="78"/>
      <c r="NGR207" s="78"/>
      <c r="NGS207" s="78"/>
      <c r="NGT207" s="78"/>
      <c r="NGU207" s="78"/>
      <c r="NGV207" s="78"/>
      <c r="NGW207" s="78"/>
      <c r="NGX207" s="78"/>
      <c r="NGY207" s="78"/>
      <c r="NGZ207" s="78"/>
      <c r="NHA207" s="78"/>
      <c r="NHB207" s="78"/>
      <c r="NHC207" s="78"/>
      <c r="NHD207" s="78"/>
      <c r="NHE207" s="78"/>
      <c r="NHF207" s="78"/>
      <c r="NHG207" s="78"/>
      <c r="NHH207" s="78"/>
      <c r="NHI207" s="78"/>
      <c r="NHJ207" s="78"/>
      <c r="NHK207" s="78"/>
      <c r="NHL207" s="78"/>
      <c r="NHM207" s="78"/>
      <c r="NHN207" s="78"/>
      <c r="NHO207" s="78"/>
      <c r="NHP207" s="78"/>
      <c r="NHQ207" s="78"/>
      <c r="NHR207" s="78"/>
      <c r="NHS207" s="78"/>
      <c r="NHT207" s="78"/>
      <c r="NHU207" s="78"/>
      <c r="NHV207" s="78"/>
      <c r="NHW207" s="78"/>
      <c r="NHX207" s="78"/>
      <c r="NHY207" s="78"/>
      <c r="NHZ207" s="78"/>
      <c r="NIA207" s="78"/>
      <c r="NIB207" s="78"/>
      <c r="NIC207" s="78"/>
      <c r="NID207" s="78"/>
      <c r="NIE207" s="78"/>
      <c r="NIF207" s="78"/>
      <c r="NIG207" s="78"/>
      <c r="NIH207" s="78"/>
      <c r="NII207" s="78"/>
      <c r="NIJ207" s="78"/>
      <c r="NIK207" s="78"/>
      <c r="NIL207" s="78"/>
      <c r="NIM207" s="78"/>
      <c r="NIN207" s="78"/>
      <c r="NIO207" s="78"/>
      <c r="NIP207" s="78"/>
      <c r="NIQ207" s="78"/>
      <c r="NIR207" s="78"/>
      <c r="NIS207" s="78"/>
      <c r="NIT207" s="78"/>
      <c r="NIU207" s="78"/>
      <c r="NIV207" s="78"/>
      <c r="NIW207" s="78"/>
      <c r="NIX207" s="78"/>
      <c r="NIY207" s="78"/>
      <c r="NIZ207" s="78"/>
      <c r="NJA207" s="78"/>
      <c r="NJB207" s="78"/>
      <c r="NJC207" s="78"/>
      <c r="NJD207" s="78"/>
      <c r="NJE207" s="78"/>
      <c r="NJF207" s="78"/>
      <c r="NJG207" s="78"/>
      <c r="NJH207" s="78"/>
      <c r="NJI207" s="78"/>
      <c r="NJJ207" s="78"/>
      <c r="NJK207" s="78"/>
      <c r="NJL207" s="78"/>
      <c r="NJM207" s="78"/>
      <c r="NJN207" s="78"/>
      <c r="NJO207" s="78"/>
      <c r="NJP207" s="78"/>
      <c r="NJQ207" s="78"/>
      <c r="NJR207" s="78"/>
      <c r="NJS207" s="78"/>
      <c r="NJT207" s="78"/>
      <c r="NJU207" s="78"/>
      <c r="NJV207" s="78"/>
      <c r="NJW207" s="78"/>
      <c r="NJX207" s="78"/>
      <c r="NJY207" s="78"/>
      <c r="NJZ207" s="78"/>
      <c r="NKA207" s="78"/>
      <c r="NKB207" s="78"/>
      <c r="NKC207" s="78"/>
      <c r="NKD207" s="78"/>
      <c r="NKE207" s="78"/>
      <c r="NKF207" s="78"/>
      <c r="NKG207" s="78"/>
      <c r="NKH207" s="78"/>
      <c r="NKI207" s="78"/>
      <c r="NKJ207" s="78"/>
      <c r="NKK207" s="78"/>
      <c r="NKL207" s="78"/>
      <c r="NKM207" s="78"/>
      <c r="NKN207" s="78"/>
      <c r="NKO207" s="78"/>
      <c r="NKP207" s="78"/>
      <c r="NKQ207" s="78"/>
      <c r="NKR207" s="78"/>
      <c r="NKS207" s="78"/>
      <c r="NKT207" s="78"/>
      <c r="NKU207" s="78"/>
      <c r="NKV207" s="78"/>
      <c r="NKW207" s="78"/>
      <c r="NKX207" s="78"/>
      <c r="NKY207" s="78"/>
      <c r="NKZ207" s="78"/>
      <c r="NLA207" s="78"/>
      <c r="NLB207" s="78"/>
      <c r="NLC207" s="78"/>
      <c r="NLD207" s="78"/>
      <c r="NLE207" s="78"/>
      <c r="NLF207" s="78"/>
      <c r="NLG207" s="78"/>
      <c r="NLH207" s="78"/>
      <c r="NLI207" s="78"/>
      <c r="NLJ207" s="78"/>
      <c r="NLK207" s="78"/>
      <c r="NLL207" s="78"/>
      <c r="NLM207" s="78"/>
      <c r="NLN207" s="78"/>
      <c r="NLO207" s="78"/>
      <c r="NLP207" s="78"/>
      <c r="NLQ207" s="78"/>
      <c r="NLR207" s="78"/>
      <c r="NLS207" s="78"/>
      <c r="NLT207" s="78"/>
      <c r="NLU207" s="78"/>
      <c r="NLV207" s="78"/>
      <c r="NLW207" s="78"/>
      <c r="NLX207" s="78"/>
      <c r="NLY207" s="78"/>
      <c r="NLZ207" s="78"/>
      <c r="NMA207" s="78"/>
      <c r="NMB207" s="78"/>
      <c r="NMC207" s="78"/>
      <c r="NMD207" s="78"/>
      <c r="NME207" s="78"/>
      <c r="NMF207" s="78"/>
      <c r="NMG207" s="78"/>
      <c r="NMH207" s="78"/>
      <c r="NMI207" s="78"/>
      <c r="NMJ207" s="78"/>
      <c r="NMK207" s="78"/>
      <c r="NML207" s="78"/>
      <c r="NMM207" s="78"/>
      <c r="NMN207" s="78"/>
      <c r="NMO207" s="78"/>
      <c r="NMP207" s="78"/>
      <c r="NMQ207" s="78"/>
      <c r="NMR207" s="78"/>
      <c r="NMS207" s="78"/>
      <c r="NMT207" s="78"/>
      <c r="NMU207" s="78"/>
      <c r="NMV207" s="78"/>
      <c r="NMW207" s="78"/>
      <c r="NMX207" s="78"/>
      <c r="NMY207" s="78"/>
      <c r="NMZ207" s="78"/>
      <c r="NNA207" s="78"/>
      <c r="NNB207" s="78"/>
      <c r="NNC207" s="78"/>
      <c r="NND207" s="78"/>
      <c r="NNE207" s="78"/>
      <c r="NNF207" s="78"/>
      <c r="NNG207" s="78"/>
      <c r="NNH207" s="78"/>
      <c r="NNI207" s="78"/>
      <c r="NNJ207" s="78"/>
      <c r="NNK207" s="78"/>
      <c r="NNL207" s="78"/>
      <c r="NNM207" s="78"/>
      <c r="NNN207" s="78"/>
      <c r="NNO207" s="78"/>
      <c r="NNP207" s="78"/>
      <c r="NNQ207" s="78"/>
      <c r="NNR207" s="78"/>
      <c r="NNS207" s="78"/>
      <c r="NNT207" s="78"/>
      <c r="NNU207" s="78"/>
      <c r="NNV207" s="78"/>
      <c r="NNW207" s="78"/>
      <c r="NNX207" s="78"/>
      <c r="NNY207" s="78"/>
      <c r="NNZ207" s="78"/>
      <c r="NOA207" s="78"/>
      <c r="NOB207" s="78"/>
      <c r="NOC207" s="78"/>
      <c r="NOD207" s="78"/>
      <c r="NOE207" s="78"/>
      <c r="NOF207" s="78"/>
      <c r="NOG207" s="78"/>
      <c r="NOH207" s="78"/>
      <c r="NOI207" s="78"/>
      <c r="NOJ207" s="78"/>
      <c r="NOK207" s="78"/>
      <c r="NOL207" s="78"/>
      <c r="NOM207" s="78"/>
      <c r="NON207" s="78"/>
      <c r="NOO207" s="78"/>
      <c r="NOP207" s="78"/>
      <c r="NOQ207" s="78"/>
      <c r="NOR207" s="78"/>
      <c r="NOS207" s="78"/>
      <c r="NOT207" s="78"/>
      <c r="NOU207" s="78"/>
      <c r="NOV207" s="78"/>
      <c r="NOW207" s="78"/>
      <c r="NOX207" s="78"/>
      <c r="NOY207" s="78"/>
      <c r="NOZ207" s="78"/>
      <c r="NPA207" s="78"/>
      <c r="NPB207" s="78"/>
      <c r="NPC207" s="78"/>
      <c r="NPD207" s="78"/>
      <c r="NPE207" s="78"/>
      <c r="NPF207" s="78"/>
      <c r="NPG207" s="78"/>
      <c r="NPH207" s="78"/>
      <c r="NPI207" s="78"/>
      <c r="NPJ207" s="78"/>
      <c r="NPK207" s="78"/>
      <c r="NPL207" s="78"/>
      <c r="NPM207" s="78"/>
      <c r="NPN207" s="78"/>
      <c r="NPO207" s="78"/>
      <c r="NPP207" s="78"/>
      <c r="NPQ207" s="78"/>
      <c r="NPR207" s="78"/>
      <c r="NPS207" s="78"/>
      <c r="NPT207" s="78"/>
      <c r="NPU207" s="78"/>
      <c r="NPV207" s="78"/>
      <c r="NPW207" s="78"/>
      <c r="NPX207" s="78"/>
      <c r="NPY207" s="78"/>
      <c r="NPZ207" s="78"/>
      <c r="NQA207" s="78"/>
      <c r="NQB207" s="78"/>
      <c r="NQC207" s="78"/>
      <c r="NQD207" s="78"/>
      <c r="NQE207" s="78"/>
      <c r="NQF207" s="78"/>
      <c r="NQG207" s="78"/>
      <c r="NQH207" s="78"/>
      <c r="NQI207" s="78"/>
      <c r="NQJ207" s="78"/>
      <c r="NQK207" s="78"/>
      <c r="NQL207" s="78"/>
      <c r="NQM207" s="78"/>
      <c r="NQN207" s="78"/>
      <c r="NQO207" s="78"/>
      <c r="NQP207" s="78"/>
      <c r="NQQ207" s="78"/>
      <c r="NQR207" s="78"/>
      <c r="NQS207" s="78"/>
      <c r="NQT207" s="78"/>
      <c r="NQU207" s="78"/>
      <c r="NQV207" s="78"/>
      <c r="NQW207" s="78"/>
      <c r="NQX207" s="78"/>
      <c r="NQY207" s="78"/>
      <c r="NQZ207" s="78"/>
      <c r="NRA207" s="78"/>
      <c r="NRB207" s="78"/>
      <c r="NRC207" s="78"/>
      <c r="NRD207" s="78"/>
      <c r="NRE207" s="78"/>
      <c r="NRF207" s="78"/>
      <c r="NRG207" s="78"/>
      <c r="NRH207" s="78"/>
      <c r="NRI207" s="78"/>
      <c r="NRJ207" s="78"/>
      <c r="NRK207" s="78"/>
      <c r="NRL207" s="78"/>
      <c r="NRM207" s="78"/>
      <c r="NRN207" s="78"/>
      <c r="NRO207" s="78"/>
      <c r="NRP207" s="78"/>
      <c r="NRQ207" s="78"/>
      <c r="NRR207" s="78"/>
      <c r="NRS207" s="78"/>
      <c r="NRT207" s="78"/>
      <c r="NRU207" s="78"/>
      <c r="NRV207" s="78"/>
      <c r="NRW207" s="78"/>
      <c r="NRX207" s="78"/>
      <c r="NRY207" s="78"/>
      <c r="NRZ207" s="78"/>
      <c r="NSA207" s="78"/>
      <c r="NSB207" s="78"/>
      <c r="NSC207" s="78"/>
      <c r="NSD207" s="78"/>
      <c r="NSE207" s="78"/>
      <c r="NSF207" s="78"/>
      <c r="NSG207" s="78"/>
      <c r="NSH207" s="78"/>
      <c r="NSI207" s="78"/>
      <c r="NSJ207" s="78"/>
      <c r="NSK207" s="78"/>
      <c r="NSL207" s="78"/>
      <c r="NSM207" s="78"/>
      <c r="NSN207" s="78"/>
      <c r="NSO207" s="78"/>
      <c r="NSP207" s="78"/>
      <c r="NSQ207" s="78"/>
      <c r="NSR207" s="78"/>
      <c r="NSS207" s="78"/>
      <c r="NST207" s="78"/>
      <c r="NSU207" s="78"/>
      <c r="NSV207" s="78"/>
      <c r="NSW207" s="78"/>
      <c r="NSX207" s="78"/>
      <c r="NSY207" s="78"/>
      <c r="NSZ207" s="78"/>
      <c r="NTA207" s="78"/>
      <c r="NTB207" s="78"/>
      <c r="NTC207" s="78"/>
      <c r="NTD207" s="78"/>
      <c r="NTE207" s="78"/>
      <c r="NTF207" s="78"/>
      <c r="NTG207" s="78"/>
      <c r="NTH207" s="78"/>
      <c r="NTI207" s="78"/>
      <c r="NTJ207" s="78"/>
      <c r="NTK207" s="78"/>
      <c r="NTL207" s="78"/>
      <c r="NTM207" s="78"/>
      <c r="NTN207" s="78"/>
      <c r="NTO207" s="78"/>
      <c r="NTP207" s="78"/>
      <c r="NTQ207" s="78"/>
      <c r="NTR207" s="78"/>
      <c r="NTS207" s="78"/>
      <c r="NTT207" s="78"/>
      <c r="NTU207" s="78"/>
      <c r="NTV207" s="78"/>
      <c r="NTW207" s="78"/>
      <c r="NTX207" s="78"/>
      <c r="NTY207" s="78"/>
      <c r="NTZ207" s="78"/>
      <c r="NUA207" s="78"/>
      <c r="NUB207" s="78"/>
      <c r="NUC207" s="78"/>
      <c r="NUD207" s="78"/>
      <c r="NUE207" s="78"/>
      <c r="NUF207" s="78"/>
      <c r="NUG207" s="78"/>
      <c r="NUH207" s="78"/>
      <c r="NUI207" s="78"/>
      <c r="NUJ207" s="78"/>
      <c r="NUK207" s="78"/>
      <c r="NUL207" s="78"/>
      <c r="NUM207" s="78"/>
      <c r="NUN207" s="78"/>
      <c r="NUO207" s="78"/>
      <c r="NUP207" s="78"/>
      <c r="NUQ207" s="78"/>
      <c r="NUR207" s="78"/>
      <c r="NUS207" s="78"/>
      <c r="NUT207" s="78"/>
      <c r="NUU207" s="78"/>
      <c r="NUV207" s="78"/>
      <c r="NUW207" s="78"/>
      <c r="NUX207" s="78"/>
      <c r="NUY207" s="78"/>
      <c r="NUZ207" s="78"/>
      <c r="NVA207" s="78"/>
      <c r="NVB207" s="78"/>
      <c r="NVC207" s="78"/>
      <c r="NVD207" s="78"/>
      <c r="NVE207" s="78"/>
      <c r="NVF207" s="78"/>
      <c r="NVG207" s="78"/>
      <c r="NVH207" s="78"/>
      <c r="NVI207" s="78"/>
      <c r="NVJ207" s="78"/>
      <c r="NVK207" s="78"/>
      <c r="NVL207" s="78"/>
      <c r="NVM207" s="78"/>
      <c r="NVN207" s="78"/>
      <c r="NVO207" s="78"/>
      <c r="NVP207" s="78"/>
      <c r="NVQ207" s="78"/>
      <c r="NVR207" s="78"/>
      <c r="NVS207" s="78"/>
      <c r="NVT207" s="78"/>
      <c r="NVU207" s="78"/>
      <c r="NVV207" s="78"/>
      <c r="NVW207" s="78"/>
      <c r="NVX207" s="78"/>
      <c r="NVY207" s="78"/>
      <c r="NVZ207" s="78"/>
      <c r="NWA207" s="78"/>
      <c r="NWB207" s="78"/>
      <c r="NWC207" s="78"/>
      <c r="NWD207" s="78"/>
      <c r="NWE207" s="78"/>
      <c r="NWF207" s="78"/>
      <c r="NWG207" s="78"/>
      <c r="NWH207" s="78"/>
      <c r="NWI207" s="78"/>
      <c r="NWJ207" s="78"/>
      <c r="NWK207" s="78"/>
      <c r="NWL207" s="78"/>
      <c r="NWM207" s="78"/>
      <c r="NWN207" s="78"/>
      <c r="NWO207" s="78"/>
      <c r="NWP207" s="78"/>
      <c r="NWQ207" s="78"/>
      <c r="NWR207" s="78"/>
      <c r="NWS207" s="78"/>
      <c r="NWT207" s="78"/>
      <c r="NWU207" s="78"/>
      <c r="NWV207" s="78"/>
      <c r="NWW207" s="78"/>
      <c r="NWX207" s="78"/>
      <c r="NWY207" s="78"/>
      <c r="NWZ207" s="78"/>
      <c r="NXA207" s="78"/>
      <c r="NXB207" s="78"/>
      <c r="NXC207" s="78"/>
      <c r="NXD207" s="78"/>
      <c r="NXE207" s="78"/>
      <c r="NXF207" s="78"/>
      <c r="NXG207" s="78"/>
      <c r="NXH207" s="78"/>
      <c r="NXI207" s="78"/>
      <c r="NXJ207" s="78"/>
      <c r="NXK207" s="78"/>
      <c r="NXL207" s="78"/>
      <c r="NXM207" s="78"/>
      <c r="NXN207" s="78"/>
      <c r="NXO207" s="78"/>
      <c r="NXP207" s="78"/>
      <c r="NXQ207" s="78"/>
      <c r="NXR207" s="78"/>
      <c r="NXS207" s="78"/>
      <c r="NXT207" s="78"/>
      <c r="NXU207" s="78"/>
      <c r="NXV207" s="78"/>
      <c r="NXW207" s="78"/>
      <c r="NXX207" s="78"/>
      <c r="NXY207" s="78"/>
      <c r="NXZ207" s="78"/>
      <c r="NYA207" s="78"/>
      <c r="NYB207" s="78"/>
      <c r="NYC207" s="78"/>
      <c r="NYD207" s="78"/>
      <c r="NYE207" s="78"/>
      <c r="NYF207" s="78"/>
      <c r="NYG207" s="78"/>
      <c r="NYH207" s="78"/>
      <c r="NYI207" s="78"/>
      <c r="NYJ207" s="78"/>
      <c r="NYK207" s="78"/>
      <c r="NYL207" s="78"/>
      <c r="NYM207" s="78"/>
      <c r="NYN207" s="78"/>
      <c r="NYO207" s="78"/>
      <c r="NYP207" s="78"/>
      <c r="NYQ207" s="78"/>
      <c r="NYR207" s="78"/>
      <c r="NYS207" s="78"/>
      <c r="NYT207" s="78"/>
      <c r="NYU207" s="78"/>
      <c r="NYV207" s="78"/>
      <c r="NYW207" s="78"/>
      <c r="NYX207" s="78"/>
      <c r="NYY207" s="78"/>
      <c r="NYZ207" s="78"/>
      <c r="NZA207" s="78"/>
      <c r="NZB207" s="78"/>
      <c r="NZC207" s="78"/>
      <c r="NZD207" s="78"/>
      <c r="NZE207" s="78"/>
      <c r="NZF207" s="78"/>
      <c r="NZG207" s="78"/>
      <c r="NZH207" s="78"/>
      <c r="NZI207" s="78"/>
      <c r="NZJ207" s="78"/>
      <c r="NZK207" s="78"/>
      <c r="NZL207" s="78"/>
      <c r="NZM207" s="78"/>
      <c r="NZN207" s="78"/>
      <c r="NZO207" s="78"/>
      <c r="NZP207" s="78"/>
      <c r="NZQ207" s="78"/>
      <c r="NZR207" s="78"/>
      <c r="NZS207" s="78"/>
      <c r="NZT207" s="78"/>
      <c r="NZU207" s="78"/>
      <c r="NZV207" s="78"/>
      <c r="NZW207" s="78"/>
      <c r="NZX207" s="78"/>
      <c r="NZY207" s="78"/>
      <c r="NZZ207" s="78"/>
      <c r="OAA207" s="78"/>
      <c r="OAB207" s="78"/>
      <c r="OAC207" s="78"/>
      <c r="OAD207" s="78"/>
      <c r="OAE207" s="78"/>
      <c r="OAF207" s="78"/>
      <c r="OAG207" s="78"/>
      <c r="OAH207" s="78"/>
      <c r="OAI207" s="78"/>
      <c r="OAJ207" s="78"/>
      <c r="OAK207" s="78"/>
      <c r="OAL207" s="78"/>
      <c r="OAM207" s="78"/>
      <c r="OAN207" s="78"/>
      <c r="OAO207" s="78"/>
      <c r="OAP207" s="78"/>
      <c r="OAQ207" s="78"/>
      <c r="OAR207" s="78"/>
      <c r="OAS207" s="78"/>
      <c r="OAT207" s="78"/>
      <c r="OAU207" s="78"/>
      <c r="OAV207" s="78"/>
      <c r="OAW207" s="78"/>
      <c r="OAX207" s="78"/>
      <c r="OAY207" s="78"/>
      <c r="OAZ207" s="78"/>
      <c r="OBA207" s="78"/>
      <c r="OBB207" s="78"/>
      <c r="OBC207" s="78"/>
      <c r="OBD207" s="78"/>
      <c r="OBE207" s="78"/>
      <c r="OBF207" s="78"/>
      <c r="OBG207" s="78"/>
      <c r="OBH207" s="78"/>
      <c r="OBI207" s="78"/>
      <c r="OBJ207" s="78"/>
      <c r="OBK207" s="78"/>
      <c r="OBL207" s="78"/>
      <c r="OBM207" s="78"/>
      <c r="OBN207" s="78"/>
      <c r="OBO207" s="78"/>
      <c r="OBP207" s="78"/>
      <c r="OBQ207" s="78"/>
      <c r="OBR207" s="78"/>
      <c r="OBS207" s="78"/>
      <c r="OBT207" s="78"/>
      <c r="OBU207" s="78"/>
      <c r="OBV207" s="78"/>
      <c r="OBW207" s="78"/>
      <c r="OBX207" s="78"/>
      <c r="OBY207" s="78"/>
      <c r="OBZ207" s="78"/>
      <c r="OCA207" s="78"/>
      <c r="OCB207" s="78"/>
      <c r="OCC207" s="78"/>
      <c r="OCD207" s="78"/>
      <c r="OCE207" s="78"/>
      <c r="OCF207" s="78"/>
      <c r="OCG207" s="78"/>
      <c r="OCH207" s="78"/>
      <c r="OCI207" s="78"/>
      <c r="OCJ207" s="78"/>
      <c r="OCK207" s="78"/>
      <c r="OCL207" s="78"/>
      <c r="OCM207" s="78"/>
      <c r="OCN207" s="78"/>
      <c r="OCO207" s="78"/>
      <c r="OCP207" s="78"/>
      <c r="OCQ207" s="78"/>
      <c r="OCR207" s="78"/>
      <c r="OCS207" s="78"/>
      <c r="OCT207" s="78"/>
      <c r="OCU207" s="78"/>
      <c r="OCV207" s="78"/>
      <c r="OCW207" s="78"/>
      <c r="OCX207" s="78"/>
      <c r="OCY207" s="78"/>
      <c r="OCZ207" s="78"/>
      <c r="ODA207" s="78"/>
      <c r="ODB207" s="78"/>
      <c r="ODC207" s="78"/>
      <c r="ODD207" s="78"/>
      <c r="ODE207" s="78"/>
      <c r="ODF207" s="78"/>
      <c r="ODG207" s="78"/>
      <c r="ODH207" s="78"/>
      <c r="ODI207" s="78"/>
      <c r="ODJ207" s="78"/>
      <c r="ODK207" s="78"/>
      <c r="ODL207" s="78"/>
      <c r="ODM207" s="78"/>
      <c r="ODN207" s="78"/>
      <c r="ODO207" s="78"/>
      <c r="ODP207" s="78"/>
      <c r="ODQ207" s="78"/>
      <c r="ODR207" s="78"/>
      <c r="ODS207" s="78"/>
      <c r="ODT207" s="78"/>
      <c r="ODU207" s="78"/>
      <c r="ODV207" s="78"/>
      <c r="ODW207" s="78"/>
      <c r="ODX207" s="78"/>
      <c r="ODY207" s="78"/>
      <c r="ODZ207" s="78"/>
      <c r="OEA207" s="78"/>
      <c r="OEB207" s="78"/>
      <c r="OEC207" s="78"/>
      <c r="OED207" s="78"/>
      <c r="OEE207" s="78"/>
      <c r="OEF207" s="78"/>
      <c r="OEG207" s="78"/>
      <c r="OEH207" s="78"/>
      <c r="OEI207" s="78"/>
      <c r="OEJ207" s="78"/>
      <c r="OEK207" s="78"/>
      <c r="OEL207" s="78"/>
      <c r="OEM207" s="78"/>
      <c r="OEN207" s="78"/>
      <c r="OEO207" s="78"/>
      <c r="OEP207" s="78"/>
      <c r="OEQ207" s="78"/>
      <c r="OER207" s="78"/>
      <c r="OES207" s="78"/>
      <c r="OET207" s="78"/>
      <c r="OEU207" s="78"/>
      <c r="OEV207" s="78"/>
      <c r="OEW207" s="78"/>
      <c r="OEX207" s="78"/>
      <c r="OEY207" s="78"/>
      <c r="OEZ207" s="78"/>
      <c r="OFA207" s="78"/>
      <c r="OFB207" s="78"/>
      <c r="OFC207" s="78"/>
      <c r="OFD207" s="78"/>
      <c r="OFE207" s="78"/>
      <c r="OFF207" s="78"/>
      <c r="OFG207" s="78"/>
      <c r="OFH207" s="78"/>
      <c r="OFI207" s="78"/>
      <c r="OFJ207" s="78"/>
      <c r="OFK207" s="78"/>
      <c r="OFL207" s="78"/>
      <c r="OFM207" s="78"/>
      <c r="OFN207" s="78"/>
      <c r="OFO207" s="78"/>
      <c r="OFP207" s="78"/>
      <c r="OFQ207" s="78"/>
      <c r="OFR207" s="78"/>
      <c r="OFS207" s="78"/>
      <c r="OFT207" s="78"/>
      <c r="OFU207" s="78"/>
      <c r="OFV207" s="78"/>
      <c r="OFW207" s="78"/>
      <c r="OFX207" s="78"/>
      <c r="OFY207" s="78"/>
      <c r="OFZ207" s="78"/>
      <c r="OGA207" s="78"/>
      <c r="OGB207" s="78"/>
      <c r="OGC207" s="78"/>
      <c r="OGD207" s="78"/>
      <c r="OGE207" s="78"/>
      <c r="OGF207" s="78"/>
      <c r="OGG207" s="78"/>
      <c r="OGH207" s="78"/>
      <c r="OGI207" s="78"/>
      <c r="OGJ207" s="78"/>
      <c r="OGK207" s="78"/>
      <c r="OGL207" s="78"/>
      <c r="OGM207" s="78"/>
      <c r="OGN207" s="78"/>
      <c r="OGO207" s="78"/>
      <c r="OGP207" s="78"/>
      <c r="OGQ207" s="78"/>
      <c r="OGR207" s="78"/>
      <c r="OGS207" s="78"/>
      <c r="OGT207" s="78"/>
      <c r="OGU207" s="78"/>
      <c r="OGV207" s="78"/>
      <c r="OGW207" s="78"/>
      <c r="OGX207" s="78"/>
      <c r="OGY207" s="78"/>
      <c r="OGZ207" s="78"/>
      <c r="OHA207" s="78"/>
      <c r="OHB207" s="78"/>
      <c r="OHC207" s="78"/>
      <c r="OHD207" s="78"/>
      <c r="OHE207" s="78"/>
      <c r="OHF207" s="78"/>
      <c r="OHG207" s="78"/>
      <c r="OHH207" s="78"/>
      <c r="OHI207" s="78"/>
      <c r="OHJ207" s="78"/>
      <c r="OHK207" s="78"/>
      <c r="OHL207" s="78"/>
      <c r="OHM207" s="78"/>
      <c r="OHN207" s="78"/>
      <c r="OHO207" s="78"/>
      <c r="OHP207" s="78"/>
      <c r="OHQ207" s="78"/>
      <c r="OHR207" s="78"/>
      <c r="OHS207" s="78"/>
      <c r="OHT207" s="78"/>
      <c r="OHU207" s="78"/>
      <c r="OHV207" s="78"/>
      <c r="OHW207" s="78"/>
      <c r="OHX207" s="78"/>
      <c r="OHY207" s="78"/>
      <c r="OHZ207" s="78"/>
      <c r="OIA207" s="78"/>
      <c r="OIB207" s="78"/>
      <c r="OIC207" s="78"/>
      <c r="OID207" s="78"/>
      <c r="OIE207" s="78"/>
      <c r="OIF207" s="78"/>
      <c r="OIG207" s="78"/>
      <c r="OIH207" s="78"/>
      <c r="OII207" s="78"/>
      <c r="OIJ207" s="78"/>
      <c r="OIK207" s="78"/>
      <c r="OIL207" s="78"/>
      <c r="OIM207" s="78"/>
      <c r="OIN207" s="78"/>
      <c r="OIO207" s="78"/>
      <c r="OIP207" s="78"/>
      <c r="OIQ207" s="78"/>
      <c r="OIR207" s="78"/>
      <c r="OIS207" s="78"/>
      <c r="OIT207" s="78"/>
      <c r="OIU207" s="78"/>
      <c r="OIV207" s="78"/>
      <c r="OIW207" s="78"/>
      <c r="OIX207" s="78"/>
      <c r="OIY207" s="78"/>
      <c r="OIZ207" s="78"/>
      <c r="OJA207" s="78"/>
      <c r="OJB207" s="78"/>
      <c r="OJC207" s="78"/>
      <c r="OJD207" s="78"/>
      <c r="OJE207" s="78"/>
      <c r="OJF207" s="78"/>
      <c r="OJG207" s="78"/>
      <c r="OJH207" s="78"/>
      <c r="OJI207" s="78"/>
      <c r="OJJ207" s="78"/>
      <c r="OJK207" s="78"/>
      <c r="OJL207" s="78"/>
      <c r="OJM207" s="78"/>
      <c r="OJN207" s="78"/>
      <c r="OJO207" s="78"/>
      <c r="OJP207" s="78"/>
      <c r="OJQ207" s="78"/>
      <c r="OJR207" s="78"/>
      <c r="OJS207" s="78"/>
      <c r="OJT207" s="78"/>
      <c r="OJU207" s="78"/>
      <c r="OJV207" s="78"/>
      <c r="OJW207" s="78"/>
      <c r="OJX207" s="78"/>
      <c r="OJY207" s="78"/>
      <c r="OJZ207" s="78"/>
      <c r="OKA207" s="78"/>
      <c r="OKB207" s="78"/>
      <c r="OKC207" s="78"/>
      <c r="OKD207" s="78"/>
      <c r="OKE207" s="78"/>
      <c r="OKF207" s="78"/>
      <c r="OKG207" s="78"/>
      <c r="OKH207" s="78"/>
      <c r="OKI207" s="78"/>
      <c r="OKJ207" s="78"/>
      <c r="OKK207" s="78"/>
      <c r="OKL207" s="78"/>
      <c r="OKM207" s="78"/>
      <c r="OKN207" s="78"/>
      <c r="OKO207" s="78"/>
      <c r="OKP207" s="78"/>
      <c r="OKQ207" s="78"/>
      <c r="OKR207" s="78"/>
      <c r="OKS207" s="78"/>
      <c r="OKT207" s="78"/>
      <c r="OKU207" s="78"/>
      <c r="OKV207" s="78"/>
      <c r="OKW207" s="78"/>
      <c r="OKX207" s="78"/>
      <c r="OKY207" s="78"/>
      <c r="OKZ207" s="78"/>
      <c r="OLA207" s="78"/>
      <c r="OLB207" s="78"/>
      <c r="OLC207" s="78"/>
      <c r="OLD207" s="78"/>
      <c r="OLE207" s="78"/>
      <c r="OLF207" s="78"/>
      <c r="OLG207" s="78"/>
      <c r="OLH207" s="78"/>
      <c r="OLI207" s="78"/>
      <c r="OLJ207" s="78"/>
      <c r="OLK207" s="78"/>
      <c r="OLL207" s="78"/>
      <c r="OLM207" s="78"/>
      <c r="OLN207" s="78"/>
      <c r="OLO207" s="78"/>
      <c r="OLP207" s="78"/>
      <c r="OLQ207" s="78"/>
      <c r="OLR207" s="78"/>
      <c r="OLS207" s="78"/>
      <c r="OLT207" s="78"/>
      <c r="OLU207" s="78"/>
      <c r="OLV207" s="78"/>
      <c r="OLW207" s="78"/>
      <c r="OLX207" s="78"/>
      <c r="OLY207" s="78"/>
      <c r="OLZ207" s="78"/>
      <c r="OMA207" s="78"/>
      <c r="OMB207" s="78"/>
      <c r="OMC207" s="78"/>
      <c r="OMD207" s="78"/>
      <c r="OME207" s="78"/>
      <c r="OMF207" s="78"/>
      <c r="OMG207" s="78"/>
      <c r="OMH207" s="78"/>
      <c r="OMI207" s="78"/>
      <c r="OMJ207" s="78"/>
      <c r="OMK207" s="78"/>
      <c r="OML207" s="78"/>
      <c r="OMM207" s="78"/>
      <c r="OMN207" s="78"/>
      <c r="OMO207" s="78"/>
      <c r="OMP207" s="78"/>
      <c r="OMQ207" s="78"/>
      <c r="OMR207" s="78"/>
      <c r="OMS207" s="78"/>
      <c r="OMT207" s="78"/>
      <c r="OMU207" s="78"/>
      <c r="OMV207" s="78"/>
      <c r="OMW207" s="78"/>
      <c r="OMX207" s="78"/>
      <c r="OMY207" s="78"/>
      <c r="OMZ207" s="78"/>
      <c r="ONA207" s="78"/>
      <c r="ONB207" s="78"/>
      <c r="ONC207" s="78"/>
      <c r="OND207" s="78"/>
      <c r="ONE207" s="78"/>
      <c r="ONF207" s="78"/>
      <c r="ONG207" s="78"/>
      <c r="ONH207" s="78"/>
      <c r="ONI207" s="78"/>
      <c r="ONJ207" s="78"/>
      <c r="ONK207" s="78"/>
      <c r="ONL207" s="78"/>
      <c r="ONM207" s="78"/>
      <c r="ONN207" s="78"/>
      <c r="ONO207" s="78"/>
      <c r="ONP207" s="78"/>
      <c r="ONQ207" s="78"/>
      <c r="ONR207" s="78"/>
      <c r="ONS207" s="78"/>
      <c r="ONT207" s="78"/>
      <c r="ONU207" s="78"/>
      <c r="ONV207" s="78"/>
      <c r="ONW207" s="78"/>
      <c r="ONX207" s="78"/>
      <c r="ONY207" s="78"/>
      <c r="ONZ207" s="78"/>
      <c r="OOA207" s="78"/>
      <c r="OOB207" s="78"/>
      <c r="OOC207" s="78"/>
      <c r="OOD207" s="78"/>
      <c r="OOE207" s="78"/>
      <c r="OOF207" s="78"/>
      <c r="OOG207" s="78"/>
      <c r="OOH207" s="78"/>
      <c r="OOI207" s="78"/>
      <c r="OOJ207" s="78"/>
      <c r="OOK207" s="78"/>
      <c r="OOL207" s="78"/>
      <c r="OOM207" s="78"/>
      <c r="OON207" s="78"/>
      <c r="OOO207" s="78"/>
      <c r="OOP207" s="78"/>
      <c r="OOQ207" s="78"/>
      <c r="OOR207" s="78"/>
      <c r="OOS207" s="78"/>
      <c r="OOT207" s="78"/>
      <c r="OOU207" s="78"/>
      <c r="OOV207" s="78"/>
      <c r="OOW207" s="78"/>
      <c r="OOX207" s="78"/>
      <c r="OOY207" s="78"/>
      <c r="OOZ207" s="78"/>
      <c r="OPA207" s="78"/>
      <c r="OPB207" s="78"/>
      <c r="OPC207" s="78"/>
      <c r="OPD207" s="78"/>
      <c r="OPE207" s="78"/>
      <c r="OPF207" s="78"/>
      <c r="OPG207" s="78"/>
      <c r="OPH207" s="78"/>
      <c r="OPI207" s="78"/>
      <c r="OPJ207" s="78"/>
      <c r="OPK207" s="78"/>
      <c r="OPL207" s="78"/>
      <c r="OPM207" s="78"/>
      <c r="OPN207" s="78"/>
      <c r="OPO207" s="78"/>
      <c r="OPP207" s="78"/>
      <c r="OPQ207" s="78"/>
      <c r="OPR207" s="78"/>
      <c r="OPS207" s="78"/>
      <c r="OPT207" s="78"/>
      <c r="OPU207" s="78"/>
      <c r="OPV207" s="78"/>
      <c r="OPW207" s="78"/>
      <c r="OPX207" s="78"/>
      <c r="OPY207" s="78"/>
      <c r="OPZ207" s="78"/>
      <c r="OQA207" s="78"/>
      <c r="OQB207" s="78"/>
      <c r="OQC207" s="78"/>
      <c r="OQD207" s="78"/>
      <c r="OQE207" s="78"/>
      <c r="OQF207" s="78"/>
      <c r="OQG207" s="78"/>
      <c r="OQH207" s="78"/>
      <c r="OQI207" s="78"/>
      <c r="OQJ207" s="78"/>
      <c r="OQK207" s="78"/>
      <c r="OQL207" s="78"/>
      <c r="OQM207" s="78"/>
      <c r="OQN207" s="78"/>
      <c r="OQO207" s="78"/>
      <c r="OQP207" s="78"/>
      <c r="OQQ207" s="78"/>
      <c r="OQR207" s="78"/>
      <c r="OQS207" s="78"/>
      <c r="OQT207" s="78"/>
      <c r="OQU207" s="78"/>
      <c r="OQV207" s="78"/>
      <c r="OQW207" s="78"/>
      <c r="OQX207" s="78"/>
      <c r="OQY207" s="78"/>
      <c r="OQZ207" s="78"/>
      <c r="ORA207" s="78"/>
      <c r="ORB207" s="78"/>
      <c r="ORC207" s="78"/>
      <c r="ORD207" s="78"/>
      <c r="ORE207" s="78"/>
      <c r="ORF207" s="78"/>
      <c r="ORG207" s="78"/>
      <c r="ORH207" s="78"/>
      <c r="ORI207" s="78"/>
      <c r="ORJ207" s="78"/>
      <c r="ORK207" s="78"/>
      <c r="ORL207" s="78"/>
      <c r="ORM207" s="78"/>
      <c r="ORN207" s="78"/>
      <c r="ORO207" s="78"/>
      <c r="ORP207" s="78"/>
      <c r="ORQ207" s="78"/>
      <c r="ORR207" s="78"/>
      <c r="ORS207" s="78"/>
      <c r="ORT207" s="78"/>
      <c r="ORU207" s="78"/>
      <c r="ORV207" s="78"/>
      <c r="ORW207" s="78"/>
      <c r="ORX207" s="78"/>
      <c r="ORY207" s="78"/>
      <c r="ORZ207" s="78"/>
      <c r="OSA207" s="78"/>
      <c r="OSB207" s="78"/>
      <c r="OSC207" s="78"/>
      <c r="OSD207" s="78"/>
      <c r="OSE207" s="78"/>
      <c r="OSF207" s="78"/>
      <c r="OSG207" s="78"/>
      <c r="OSH207" s="78"/>
      <c r="OSI207" s="78"/>
      <c r="OSJ207" s="78"/>
      <c r="OSK207" s="78"/>
      <c r="OSL207" s="78"/>
      <c r="OSM207" s="78"/>
      <c r="OSN207" s="78"/>
      <c r="OSO207" s="78"/>
      <c r="OSP207" s="78"/>
      <c r="OSQ207" s="78"/>
      <c r="OSR207" s="78"/>
      <c r="OSS207" s="78"/>
      <c r="OST207" s="78"/>
      <c r="OSU207" s="78"/>
      <c r="OSV207" s="78"/>
      <c r="OSW207" s="78"/>
      <c r="OSX207" s="78"/>
      <c r="OSY207" s="78"/>
      <c r="OSZ207" s="78"/>
      <c r="OTA207" s="78"/>
      <c r="OTB207" s="78"/>
      <c r="OTC207" s="78"/>
      <c r="OTD207" s="78"/>
      <c r="OTE207" s="78"/>
      <c r="OTF207" s="78"/>
      <c r="OTG207" s="78"/>
      <c r="OTH207" s="78"/>
      <c r="OTI207" s="78"/>
      <c r="OTJ207" s="78"/>
      <c r="OTK207" s="78"/>
      <c r="OTL207" s="78"/>
      <c r="OTM207" s="78"/>
      <c r="OTN207" s="78"/>
      <c r="OTO207" s="78"/>
      <c r="OTP207" s="78"/>
      <c r="OTQ207" s="78"/>
      <c r="OTR207" s="78"/>
      <c r="OTS207" s="78"/>
      <c r="OTT207" s="78"/>
      <c r="OTU207" s="78"/>
      <c r="OTV207" s="78"/>
      <c r="OTW207" s="78"/>
      <c r="OTX207" s="78"/>
      <c r="OTY207" s="78"/>
      <c r="OTZ207" s="78"/>
      <c r="OUA207" s="78"/>
      <c r="OUB207" s="78"/>
      <c r="OUC207" s="78"/>
      <c r="OUD207" s="78"/>
      <c r="OUE207" s="78"/>
      <c r="OUF207" s="78"/>
      <c r="OUG207" s="78"/>
      <c r="OUH207" s="78"/>
      <c r="OUI207" s="78"/>
      <c r="OUJ207" s="78"/>
      <c r="OUK207" s="78"/>
      <c r="OUL207" s="78"/>
      <c r="OUM207" s="78"/>
      <c r="OUN207" s="78"/>
      <c r="OUO207" s="78"/>
      <c r="OUP207" s="78"/>
      <c r="OUQ207" s="78"/>
      <c r="OUR207" s="78"/>
      <c r="OUS207" s="78"/>
      <c r="OUT207" s="78"/>
      <c r="OUU207" s="78"/>
      <c r="OUV207" s="78"/>
      <c r="OUW207" s="78"/>
      <c r="OUX207" s="78"/>
      <c r="OUY207" s="78"/>
      <c r="OUZ207" s="78"/>
      <c r="OVA207" s="78"/>
      <c r="OVB207" s="78"/>
      <c r="OVC207" s="78"/>
      <c r="OVD207" s="78"/>
      <c r="OVE207" s="78"/>
      <c r="OVF207" s="78"/>
      <c r="OVG207" s="78"/>
      <c r="OVH207" s="78"/>
      <c r="OVI207" s="78"/>
      <c r="OVJ207" s="78"/>
      <c r="OVK207" s="78"/>
      <c r="OVL207" s="78"/>
      <c r="OVM207" s="78"/>
      <c r="OVN207" s="78"/>
      <c r="OVO207" s="78"/>
      <c r="OVP207" s="78"/>
      <c r="OVQ207" s="78"/>
      <c r="OVR207" s="78"/>
      <c r="OVS207" s="78"/>
      <c r="OVT207" s="78"/>
      <c r="OVU207" s="78"/>
      <c r="OVV207" s="78"/>
      <c r="OVW207" s="78"/>
      <c r="OVX207" s="78"/>
      <c r="OVY207" s="78"/>
      <c r="OVZ207" s="78"/>
      <c r="OWA207" s="78"/>
      <c r="OWB207" s="78"/>
      <c r="OWC207" s="78"/>
      <c r="OWD207" s="78"/>
      <c r="OWE207" s="78"/>
      <c r="OWF207" s="78"/>
      <c r="OWG207" s="78"/>
      <c r="OWH207" s="78"/>
      <c r="OWI207" s="78"/>
      <c r="OWJ207" s="78"/>
      <c r="OWK207" s="78"/>
      <c r="OWL207" s="78"/>
      <c r="OWM207" s="78"/>
      <c r="OWN207" s="78"/>
      <c r="OWO207" s="78"/>
      <c r="OWP207" s="78"/>
      <c r="OWQ207" s="78"/>
      <c r="OWR207" s="78"/>
      <c r="OWS207" s="78"/>
      <c r="OWT207" s="78"/>
      <c r="OWU207" s="78"/>
      <c r="OWV207" s="78"/>
      <c r="OWW207" s="78"/>
      <c r="OWX207" s="78"/>
      <c r="OWY207" s="78"/>
      <c r="OWZ207" s="78"/>
      <c r="OXA207" s="78"/>
      <c r="OXB207" s="78"/>
      <c r="OXC207" s="78"/>
      <c r="OXD207" s="78"/>
      <c r="OXE207" s="78"/>
      <c r="OXF207" s="78"/>
      <c r="OXG207" s="78"/>
      <c r="OXH207" s="78"/>
      <c r="OXI207" s="78"/>
      <c r="OXJ207" s="78"/>
      <c r="OXK207" s="78"/>
      <c r="OXL207" s="78"/>
      <c r="OXM207" s="78"/>
      <c r="OXN207" s="78"/>
      <c r="OXO207" s="78"/>
      <c r="OXP207" s="78"/>
      <c r="OXQ207" s="78"/>
      <c r="OXR207" s="78"/>
      <c r="OXS207" s="78"/>
      <c r="OXT207" s="78"/>
      <c r="OXU207" s="78"/>
      <c r="OXV207" s="78"/>
      <c r="OXW207" s="78"/>
      <c r="OXX207" s="78"/>
      <c r="OXY207" s="78"/>
      <c r="OXZ207" s="78"/>
      <c r="OYA207" s="78"/>
      <c r="OYB207" s="78"/>
      <c r="OYC207" s="78"/>
      <c r="OYD207" s="78"/>
      <c r="OYE207" s="78"/>
      <c r="OYF207" s="78"/>
      <c r="OYG207" s="78"/>
      <c r="OYH207" s="78"/>
      <c r="OYI207" s="78"/>
      <c r="OYJ207" s="78"/>
      <c r="OYK207" s="78"/>
      <c r="OYL207" s="78"/>
      <c r="OYM207" s="78"/>
      <c r="OYN207" s="78"/>
      <c r="OYO207" s="78"/>
      <c r="OYP207" s="78"/>
      <c r="OYQ207" s="78"/>
      <c r="OYR207" s="78"/>
      <c r="OYS207" s="78"/>
      <c r="OYT207" s="78"/>
      <c r="OYU207" s="78"/>
      <c r="OYV207" s="78"/>
      <c r="OYW207" s="78"/>
      <c r="OYX207" s="78"/>
      <c r="OYY207" s="78"/>
      <c r="OYZ207" s="78"/>
      <c r="OZA207" s="78"/>
      <c r="OZB207" s="78"/>
      <c r="OZC207" s="78"/>
      <c r="OZD207" s="78"/>
      <c r="OZE207" s="78"/>
      <c r="OZF207" s="78"/>
      <c r="OZG207" s="78"/>
      <c r="OZH207" s="78"/>
      <c r="OZI207" s="78"/>
      <c r="OZJ207" s="78"/>
      <c r="OZK207" s="78"/>
      <c r="OZL207" s="78"/>
      <c r="OZM207" s="78"/>
      <c r="OZN207" s="78"/>
      <c r="OZO207" s="78"/>
      <c r="OZP207" s="78"/>
      <c r="OZQ207" s="78"/>
      <c r="OZR207" s="78"/>
      <c r="OZS207" s="78"/>
      <c r="OZT207" s="78"/>
      <c r="OZU207" s="78"/>
      <c r="OZV207" s="78"/>
      <c r="OZW207" s="78"/>
      <c r="OZX207" s="78"/>
      <c r="OZY207" s="78"/>
      <c r="OZZ207" s="78"/>
      <c r="PAA207" s="78"/>
      <c r="PAB207" s="78"/>
      <c r="PAC207" s="78"/>
      <c r="PAD207" s="78"/>
      <c r="PAE207" s="78"/>
      <c r="PAF207" s="78"/>
      <c r="PAG207" s="78"/>
      <c r="PAH207" s="78"/>
      <c r="PAI207" s="78"/>
      <c r="PAJ207" s="78"/>
      <c r="PAK207" s="78"/>
      <c r="PAL207" s="78"/>
      <c r="PAM207" s="78"/>
      <c r="PAN207" s="78"/>
      <c r="PAO207" s="78"/>
      <c r="PAP207" s="78"/>
      <c r="PAQ207" s="78"/>
      <c r="PAR207" s="78"/>
      <c r="PAS207" s="78"/>
      <c r="PAT207" s="78"/>
      <c r="PAU207" s="78"/>
      <c r="PAV207" s="78"/>
      <c r="PAW207" s="78"/>
      <c r="PAX207" s="78"/>
      <c r="PAY207" s="78"/>
      <c r="PAZ207" s="78"/>
      <c r="PBA207" s="78"/>
      <c r="PBB207" s="78"/>
      <c r="PBC207" s="78"/>
      <c r="PBD207" s="78"/>
      <c r="PBE207" s="78"/>
      <c r="PBF207" s="78"/>
      <c r="PBG207" s="78"/>
      <c r="PBH207" s="78"/>
      <c r="PBI207" s="78"/>
      <c r="PBJ207" s="78"/>
      <c r="PBK207" s="78"/>
      <c r="PBL207" s="78"/>
      <c r="PBM207" s="78"/>
      <c r="PBN207" s="78"/>
      <c r="PBO207" s="78"/>
      <c r="PBP207" s="78"/>
      <c r="PBQ207" s="78"/>
      <c r="PBR207" s="78"/>
      <c r="PBS207" s="78"/>
      <c r="PBT207" s="78"/>
      <c r="PBU207" s="78"/>
      <c r="PBV207" s="78"/>
      <c r="PBW207" s="78"/>
      <c r="PBX207" s="78"/>
      <c r="PBY207" s="78"/>
      <c r="PBZ207" s="78"/>
      <c r="PCA207" s="78"/>
      <c r="PCB207" s="78"/>
      <c r="PCC207" s="78"/>
      <c r="PCD207" s="78"/>
      <c r="PCE207" s="78"/>
      <c r="PCF207" s="78"/>
      <c r="PCG207" s="78"/>
      <c r="PCH207" s="78"/>
      <c r="PCI207" s="78"/>
      <c r="PCJ207" s="78"/>
      <c r="PCK207" s="78"/>
      <c r="PCL207" s="78"/>
      <c r="PCM207" s="78"/>
      <c r="PCN207" s="78"/>
      <c r="PCO207" s="78"/>
      <c r="PCP207" s="78"/>
      <c r="PCQ207" s="78"/>
      <c r="PCR207" s="78"/>
      <c r="PCS207" s="78"/>
      <c r="PCT207" s="78"/>
      <c r="PCU207" s="78"/>
      <c r="PCV207" s="78"/>
      <c r="PCW207" s="78"/>
      <c r="PCX207" s="78"/>
      <c r="PCY207" s="78"/>
      <c r="PCZ207" s="78"/>
      <c r="PDA207" s="78"/>
      <c r="PDB207" s="78"/>
      <c r="PDC207" s="78"/>
      <c r="PDD207" s="78"/>
      <c r="PDE207" s="78"/>
      <c r="PDF207" s="78"/>
      <c r="PDG207" s="78"/>
      <c r="PDH207" s="78"/>
      <c r="PDI207" s="78"/>
      <c r="PDJ207" s="78"/>
      <c r="PDK207" s="78"/>
      <c r="PDL207" s="78"/>
      <c r="PDM207" s="78"/>
      <c r="PDN207" s="78"/>
      <c r="PDO207" s="78"/>
      <c r="PDP207" s="78"/>
      <c r="PDQ207" s="78"/>
      <c r="PDR207" s="78"/>
      <c r="PDS207" s="78"/>
      <c r="PDT207" s="78"/>
      <c r="PDU207" s="78"/>
      <c r="PDV207" s="78"/>
      <c r="PDW207" s="78"/>
      <c r="PDX207" s="78"/>
      <c r="PDY207" s="78"/>
      <c r="PDZ207" s="78"/>
      <c r="PEA207" s="78"/>
      <c r="PEB207" s="78"/>
      <c r="PEC207" s="78"/>
      <c r="PED207" s="78"/>
      <c r="PEE207" s="78"/>
      <c r="PEF207" s="78"/>
      <c r="PEG207" s="78"/>
      <c r="PEH207" s="78"/>
      <c r="PEI207" s="78"/>
      <c r="PEJ207" s="78"/>
      <c r="PEK207" s="78"/>
      <c r="PEL207" s="78"/>
      <c r="PEM207" s="78"/>
      <c r="PEN207" s="78"/>
      <c r="PEO207" s="78"/>
      <c r="PEP207" s="78"/>
      <c r="PEQ207" s="78"/>
      <c r="PER207" s="78"/>
      <c r="PES207" s="78"/>
      <c r="PET207" s="78"/>
      <c r="PEU207" s="78"/>
      <c r="PEV207" s="78"/>
      <c r="PEW207" s="78"/>
      <c r="PEX207" s="78"/>
      <c r="PEY207" s="78"/>
      <c r="PEZ207" s="78"/>
      <c r="PFA207" s="78"/>
      <c r="PFB207" s="78"/>
      <c r="PFC207" s="78"/>
      <c r="PFD207" s="78"/>
      <c r="PFE207" s="78"/>
      <c r="PFF207" s="78"/>
      <c r="PFG207" s="78"/>
      <c r="PFH207" s="78"/>
      <c r="PFI207" s="78"/>
      <c r="PFJ207" s="78"/>
      <c r="PFK207" s="78"/>
      <c r="PFL207" s="78"/>
      <c r="PFM207" s="78"/>
      <c r="PFN207" s="78"/>
      <c r="PFO207" s="78"/>
      <c r="PFP207" s="78"/>
      <c r="PFQ207" s="78"/>
      <c r="PFR207" s="78"/>
      <c r="PFS207" s="78"/>
      <c r="PFT207" s="78"/>
      <c r="PFU207" s="78"/>
      <c r="PFV207" s="78"/>
      <c r="PFW207" s="78"/>
      <c r="PFX207" s="78"/>
      <c r="PFY207" s="78"/>
      <c r="PFZ207" s="78"/>
      <c r="PGA207" s="78"/>
      <c r="PGB207" s="78"/>
      <c r="PGC207" s="78"/>
      <c r="PGD207" s="78"/>
      <c r="PGE207" s="78"/>
      <c r="PGF207" s="78"/>
      <c r="PGG207" s="78"/>
      <c r="PGH207" s="78"/>
      <c r="PGI207" s="78"/>
      <c r="PGJ207" s="78"/>
      <c r="PGK207" s="78"/>
      <c r="PGL207" s="78"/>
      <c r="PGM207" s="78"/>
      <c r="PGN207" s="78"/>
      <c r="PGO207" s="78"/>
      <c r="PGP207" s="78"/>
      <c r="PGQ207" s="78"/>
      <c r="PGR207" s="78"/>
      <c r="PGS207" s="78"/>
      <c r="PGT207" s="78"/>
      <c r="PGU207" s="78"/>
      <c r="PGV207" s="78"/>
      <c r="PGW207" s="78"/>
      <c r="PGX207" s="78"/>
      <c r="PGY207" s="78"/>
      <c r="PGZ207" s="78"/>
      <c r="PHA207" s="78"/>
      <c r="PHB207" s="78"/>
      <c r="PHC207" s="78"/>
      <c r="PHD207" s="78"/>
      <c r="PHE207" s="78"/>
      <c r="PHF207" s="78"/>
      <c r="PHG207" s="78"/>
      <c r="PHH207" s="78"/>
      <c r="PHI207" s="78"/>
      <c r="PHJ207" s="78"/>
      <c r="PHK207" s="78"/>
      <c r="PHL207" s="78"/>
      <c r="PHM207" s="78"/>
      <c r="PHN207" s="78"/>
      <c r="PHO207" s="78"/>
      <c r="PHP207" s="78"/>
      <c r="PHQ207" s="78"/>
      <c r="PHR207" s="78"/>
      <c r="PHS207" s="78"/>
      <c r="PHT207" s="78"/>
      <c r="PHU207" s="78"/>
      <c r="PHV207" s="78"/>
      <c r="PHW207" s="78"/>
      <c r="PHX207" s="78"/>
      <c r="PHY207" s="78"/>
      <c r="PHZ207" s="78"/>
      <c r="PIA207" s="78"/>
      <c r="PIB207" s="78"/>
      <c r="PIC207" s="78"/>
      <c r="PID207" s="78"/>
      <c r="PIE207" s="78"/>
      <c r="PIF207" s="78"/>
      <c r="PIG207" s="78"/>
      <c r="PIH207" s="78"/>
      <c r="PII207" s="78"/>
      <c r="PIJ207" s="78"/>
      <c r="PIK207" s="78"/>
      <c r="PIL207" s="78"/>
      <c r="PIM207" s="78"/>
      <c r="PIN207" s="78"/>
      <c r="PIO207" s="78"/>
      <c r="PIP207" s="78"/>
      <c r="PIQ207" s="78"/>
      <c r="PIR207" s="78"/>
      <c r="PIS207" s="78"/>
      <c r="PIT207" s="78"/>
      <c r="PIU207" s="78"/>
      <c r="PIV207" s="78"/>
      <c r="PIW207" s="78"/>
      <c r="PIX207" s="78"/>
      <c r="PIY207" s="78"/>
      <c r="PIZ207" s="78"/>
      <c r="PJA207" s="78"/>
      <c r="PJB207" s="78"/>
      <c r="PJC207" s="78"/>
      <c r="PJD207" s="78"/>
      <c r="PJE207" s="78"/>
      <c r="PJF207" s="78"/>
      <c r="PJG207" s="78"/>
      <c r="PJH207" s="78"/>
      <c r="PJI207" s="78"/>
      <c r="PJJ207" s="78"/>
      <c r="PJK207" s="78"/>
      <c r="PJL207" s="78"/>
      <c r="PJM207" s="78"/>
      <c r="PJN207" s="78"/>
      <c r="PJO207" s="78"/>
      <c r="PJP207" s="78"/>
      <c r="PJQ207" s="78"/>
      <c r="PJR207" s="78"/>
      <c r="PJS207" s="78"/>
      <c r="PJT207" s="78"/>
      <c r="PJU207" s="78"/>
      <c r="PJV207" s="78"/>
      <c r="PJW207" s="78"/>
      <c r="PJX207" s="78"/>
      <c r="PJY207" s="78"/>
      <c r="PJZ207" s="78"/>
      <c r="PKA207" s="78"/>
      <c r="PKB207" s="78"/>
      <c r="PKC207" s="78"/>
      <c r="PKD207" s="78"/>
      <c r="PKE207" s="78"/>
      <c r="PKF207" s="78"/>
      <c r="PKG207" s="78"/>
      <c r="PKH207" s="78"/>
      <c r="PKI207" s="78"/>
      <c r="PKJ207" s="78"/>
      <c r="PKK207" s="78"/>
      <c r="PKL207" s="78"/>
      <c r="PKM207" s="78"/>
      <c r="PKN207" s="78"/>
      <c r="PKO207" s="78"/>
      <c r="PKP207" s="78"/>
      <c r="PKQ207" s="78"/>
      <c r="PKR207" s="78"/>
      <c r="PKS207" s="78"/>
      <c r="PKT207" s="78"/>
      <c r="PKU207" s="78"/>
      <c r="PKV207" s="78"/>
      <c r="PKW207" s="78"/>
      <c r="PKX207" s="78"/>
      <c r="PKY207" s="78"/>
      <c r="PKZ207" s="78"/>
      <c r="PLA207" s="78"/>
      <c r="PLB207" s="78"/>
      <c r="PLC207" s="78"/>
      <c r="PLD207" s="78"/>
      <c r="PLE207" s="78"/>
      <c r="PLF207" s="78"/>
      <c r="PLG207" s="78"/>
      <c r="PLH207" s="78"/>
      <c r="PLI207" s="78"/>
      <c r="PLJ207" s="78"/>
      <c r="PLK207" s="78"/>
      <c r="PLL207" s="78"/>
      <c r="PLM207" s="78"/>
      <c r="PLN207" s="78"/>
      <c r="PLO207" s="78"/>
      <c r="PLP207" s="78"/>
      <c r="PLQ207" s="78"/>
      <c r="PLR207" s="78"/>
      <c r="PLS207" s="78"/>
      <c r="PLT207" s="78"/>
      <c r="PLU207" s="78"/>
      <c r="PLV207" s="78"/>
      <c r="PLW207" s="78"/>
      <c r="PLX207" s="78"/>
      <c r="PLY207" s="78"/>
      <c r="PLZ207" s="78"/>
      <c r="PMA207" s="78"/>
      <c r="PMB207" s="78"/>
      <c r="PMC207" s="78"/>
      <c r="PMD207" s="78"/>
      <c r="PME207" s="78"/>
      <c r="PMF207" s="78"/>
      <c r="PMG207" s="78"/>
      <c r="PMH207" s="78"/>
      <c r="PMI207" s="78"/>
      <c r="PMJ207" s="78"/>
      <c r="PMK207" s="78"/>
      <c r="PML207" s="78"/>
      <c r="PMM207" s="78"/>
      <c r="PMN207" s="78"/>
      <c r="PMO207" s="78"/>
      <c r="PMP207" s="78"/>
      <c r="PMQ207" s="78"/>
      <c r="PMR207" s="78"/>
      <c r="PMS207" s="78"/>
      <c r="PMT207" s="78"/>
      <c r="PMU207" s="78"/>
      <c r="PMV207" s="78"/>
      <c r="PMW207" s="78"/>
      <c r="PMX207" s="78"/>
      <c r="PMY207" s="78"/>
      <c r="PMZ207" s="78"/>
      <c r="PNA207" s="78"/>
      <c r="PNB207" s="78"/>
      <c r="PNC207" s="78"/>
      <c r="PND207" s="78"/>
      <c r="PNE207" s="78"/>
      <c r="PNF207" s="78"/>
      <c r="PNG207" s="78"/>
      <c r="PNH207" s="78"/>
      <c r="PNI207" s="78"/>
      <c r="PNJ207" s="78"/>
      <c r="PNK207" s="78"/>
      <c r="PNL207" s="78"/>
      <c r="PNM207" s="78"/>
      <c r="PNN207" s="78"/>
      <c r="PNO207" s="78"/>
      <c r="PNP207" s="78"/>
      <c r="PNQ207" s="78"/>
      <c r="PNR207" s="78"/>
      <c r="PNS207" s="78"/>
      <c r="PNT207" s="78"/>
      <c r="PNU207" s="78"/>
      <c r="PNV207" s="78"/>
      <c r="PNW207" s="78"/>
      <c r="PNX207" s="78"/>
      <c r="PNY207" s="78"/>
      <c r="PNZ207" s="78"/>
      <c r="POA207" s="78"/>
      <c r="POB207" s="78"/>
      <c r="POC207" s="78"/>
      <c r="POD207" s="78"/>
      <c r="POE207" s="78"/>
      <c r="POF207" s="78"/>
      <c r="POG207" s="78"/>
      <c r="POH207" s="78"/>
      <c r="POI207" s="78"/>
      <c r="POJ207" s="78"/>
      <c r="POK207" s="78"/>
      <c r="POL207" s="78"/>
      <c r="POM207" s="78"/>
      <c r="PON207" s="78"/>
      <c r="POO207" s="78"/>
      <c r="POP207" s="78"/>
      <c r="POQ207" s="78"/>
      <c r="POR207" s="78"/>
      <c r="POS207" s="78"/>
      <c r="POT207" s="78"/>
      <c r="POU207" s="78"/>
      <c r="POV207" s="78"/>
      <c r="POW207" s="78"/>
      <c r="POX207" s="78"/>
      <c r="POY207" s="78"/>
      <c r="POZ207" s="78"/>
      <c r="PPA207" s="78"/>
      <c r="PPB207" s="78"/>
      <c r="PPC207" s="78"/>
      <c r="PPD207" s="78"/>
      <c r="PPE207" s="78"/>
      <c r="PPF207" s="78"/>
      <c r="PPG207" s="78"/>
      <c r="PPH207" s="78"/>
      <c r="PPI207" s="78"/>
      <c r="PPJ207" s="78"/>
      <c r="PPK207" s="78"/>
      <c r="PPL207" s="78"/>
      <c r="PPM207" s="78"/>
      <c r="PPN207" s="78"/>
      <c r="PPO207" s="78"/>
      <c r="PPP207" s="78"/>
      <c r="PPQ207" s="78"/>
      <c r="PPR207" s="78"/>
      <c r="PPS207" s="78"/>
      <c r="PPT207" s="78"/>
      <c r="PPU207" s="78"/>
      <c r="PPV207" s="78"/>
      <c r="PPW207" s="78"/>
      <c r="PPX207" s="78"/>
      <c r="PPY207" s="78"/>
      <c r="PPZ207" s="78"/>
      <c r="PQA207" s="78"/>
      <c r="PQB207" s="78"/>
      <c r="PQC207" s="78"/>
      <c r="PQD207" s="78"/>
      <c r="PQE207" s="78"/>
      <c r="PQF207" s="78"/>
      <c r="PQG207" s="78"/>
      <c r="PQH207" s="78"/>
      <c r="PQI207" s="78"/>
      <c r="PQJ207" s="78"/>
      <c r="PQK207" s="78"/>
      <c r="PQL207" s="78"/>
      <c r="PQM207" s="78"/>
      <c r="PQN207" s="78"/>
      <c r="PQO207" s="78"/>
      <c r="PQP207" s="78"/>
      <c r="PQQ207" s="78"/>
      <c r="PQR207" s="78"/>
      <c r="PQS207" s="78"/>
      <c r="PQT207" s="78"/>
      <c r="PQU207" s="78"/>
      <c r="PQV207" s="78"/>
      <c r="PQW207" s="78"/>
      <c r="PQX207" s="78"/>
      <c r="PQY207" s="78"/>
      <c r="PQZ207" s="78"/>
      <c r="PRA207" s="78"/>
      <c r="PRB207" s="78"/>
      <c r="PRC207" s="78"/>
      <c r="PRD207" s="78"/>
      <c r="PRE207" s="78"/>
      <c r="PRF207" s="78"/>
      <c r="PRG207" s="78"/>
      <c r="PRH207" s="78"/>
      <c r="PRI207" s="78"/>
      <c r="PRJ207" s="78"/>
      <c r="PRK207" s="78"/>
      <c r="PRL207" s="78"/>
      <c r="PRM207" s="78"/>
      <c r="PRN207" s="78"/>
      <c r="PRO207" s="78"/>
      <c r="PRP207" s="78"/>
      <c r="PRQ207" s="78"/>
      <c r="PRR207" s="78"/>
      <c r="PRS207" s="78"/>
      <c r="PRT207" s="78"/>
      <c r="PRU207" s="78"/>
      <c r="PRV207" s="78"/>
      <c r="PRW207" s="78"/>
      <c r="PRX207" s="78"/>
      <c r="PRY207" s="78"/>
      <c r="PRZ207" s="78"/>
      <c r="PSA207" s="78"/>
      <c r="PSB207" s="78"/>
      <c r="PSC207" s="78"/>
      <c r="PSD207" s="78"/>
      <c r="PSE207" s="78"/>
      <c r="PSF207" s="78"/>
      <c r="PSG207" s="78"/>
      <c r="PSH207" s="78"/>
      <c r="PSI207" s="78"/>
      <c r="PSJ207" s="78"/>
      <c r="PSK207" s="78"/>
      <c r="PSL207" s="78"/>
      <c r="PSM207" s="78"/>
      <c r="PSN207" s="78"/>
      <c r="PSO207" s="78"/>
      <c r="PSP207" s="78"/>
      <c r="PSQ207" s="78"/>
      <c r="PSR207" s="78"/>
      <c r="PSS207" s="78"/>
      <c r="PST207" s="78"/>
      <c r="PSU207" s="78"/>
      <c r="PSV207" s="78"/>
      <c r="PSW207" s="78"/>
      <c r="PSX207" s="78"/>
      <c r="PSY207" s="78"/>
      <c r="PSZ207" s="78"/>
      <c r="PTA207" s="78"/>
      <c r="PTB207" s="78"/>
      <c r="PTC207" s="78"/>
      <c r="PTD207" s="78"/>
      <c r="PTE207" s="78"/>
      <c r="PTF207" s="78"/>
      <c r="PTG207" s="78"/>
      <c r="PTH207" s="78"/>
      <c r="PTI207" s="78"/>
      <c r="PTJ207" s="78"/>
      <c r="PTK207" s="78"/>
      <c r="PTL207" s="78"/>
      <c r="PTM207" s="78"/>
      <c r="PTN207" s="78"/>
      <c r="PTO207" s="78"/>
      <c r="PTP207" s="78"/>
      <c r="PTQ207" s="78"/>
      <c r="PTR207" s="78"/>
      <c r="PTS207" s="78"/>
      <c r="PTT207" s="78"/>
      <c r="PTU207" s="78"/>
      <c r="PTV207" s="78"/>
      <c r="PTW207" s="78"/>
      <c r="PTX207" s="78"/>
      <c r="PTY207" s="78"/>
      <c r="PTZ207" s="78"/>
      <c r="PUA207" s="78"/>
      <c r="PUB207" s="78"/>
      <c r="PUC207" s="78"/>
      <c r="PUD207" s="78"/>
      <c r="PUE207" s="78"/>
      <c r="PUF207" s="78"/>
      <c r="PUG207" s="78"/>
      <c r="PUH207" s="78"/>
      <c r="PUI207" s="78"/>
      <c r="PUJ207" s="78"/>
      <c r="PUK207" s="78"/>
      <c r="PUL207" s="78"/>
      <c r="PUM207" s="78"/>
      <c r="PUN207" s="78"/>
      <c r="PUO207" s="78"/>
      <c r="PUP207" s="78"/>
      <c r="PUQ207" s="78"/>
      <c r="PUR207" s="78"/>
      <c r="PUS207" s="78"/>
      <c r="PUT207" s="78"/>
      <c r="PUU207" s="78"/>
      <c r="PUV207" s="78"/>
      <c r="PUW207" s="78"/>
      <c r="PUX207" s="78"/>
      <c r="PUY207" s="78"/>
      <c r="PUZ207" s="78"/>
      <c r="PVA207" s="78"/>
      <c r="PVB207" s="78"/>
      <c r="PVC207" s="78"/>
      <c r="PVD207" s="78"/>
      <c r="PVE207" s="78"/>
      <c r="PVF207" s="78"/>
      <c r="PVG207" s="78"/>
      <c r="PVH207" s="78"/>
      <c r="PVI207" s="78"/>
      <c r="PVJ207" s="78"/>
      <c r="PVK207" s="78"/>
      <c r="PVL207" s="78"/>
      <c r="PVM207" s="78"/>
      <c r="PVN207" s="78"/>
      <c r="PVO207" s="78"/>
      <c r="PVP207" s="78"/>
      <c r="PVQ207" s="78"/>
      <c r="PVR207" s="78"/>
      <c r="PVS207" s="78"/>
      <c r="PVT207" s="78"/>
      <c r="PVU207" s="78"/>
      <c r="PVV207" s="78"/>
      <c r="PVW207" s="78"/>
      <c r="PVX207" s="78"/>
      <c r="PVY207" s="78"/>
      <c r="PVZ207" s="78"/>
      <c r="PWA207" s="78"/>
      <c r="PWB207" s="78"/>
      <c r="PWC207" s="78"/>
      <c r="PWD207" s="78"/>
      <c r="PWE207" s="78"/>
      <c r="PWF207" s="78"/>
      <c r="PWG207" s="78"/>
      <c r="PWH207" s="78"/>
      <c r="PWI207" s="78"/>
      <c r="PWJ207" s="78"/>
      <c r="PWK207" s="78"/>
      <c r="PWL207" s="78"/>
      <c r="PWM207" s="78"/>
      <c r="PWN207" s="78"/>
      <c r="PWO207" s="78"/>
      <c r="PWP207" s="78"/>
      <c r="PWQ207" s="78"/>
      <c r="PWR207" s="78"/>
      <c r="PWS207" s="78"/>
      <c r="PWT207" s="78"/>
      <c r="PWU207" s="78"/>
      <c r="PWV207" s="78"/>
      <c r="PWW207" s="78"/>
      <c r="PWX207" s="78"/>
      <c r="PWY207" s="78"/>
      <c r="PWZ207" s="78"/>
      <c r="PXA207" s="78"/>
      <c r="PXB207" s="78"/>
      <c r="PXC207" s="78"/>
      <c r="PXD207" s="78"/>
      <c r="PXE207" s="78"/>
      <c r="PXF207" s="78"/>
      <c r="PXG207" s="78"/>
      <c r="PXH207" s="78"/>
      <c r="PXI207" s="78"/>
      <c r="PXJ207" s="78"/>
      <c r="PXK207" s="78"/>
      <c r="PXL207" s="78"/>
      <c r="PXM207" s="78"/>
      <c r="PXN207" s="78"/>
      <c r="PXO207" s="78"/>
      <c r="PXP207" s="78"/>
      <c r="PXQ207" s="78"/>
      <c r="PXR207" s="78"/>
      <c r="PXS207" s="78"/>
      <c r="PXT207" s="78"/>
      <c r="PXU207" s="78"/>
      <c r="PXV207" s="78"/>
      <c r="PXW207" s="78"/>
      <c r="PXX207" s="78"/>
      <c r="PXY207" s="78"/>
      <c r="PXZ207" s="78"/>
      <c r="PYA207" s="78"/>
      <c r="PYB207" s="78"/>
      <c r="PYC207" s="78"/>
      <c r="PYD207" s="78"/>
      <c r="PYE207" s="78"/>
      <c r="PYF207" s="78"/>
      <c r="PYG207" s="78"/>
      <c r="PYH207" s="78"/>
      <c r="PYI207" s="78"/>
      <c r="PYJ207" s="78"/>
      <c r="PYK207" s="78"/>
      <c r="PYL207" s="78"/>
      <c r="PYM207" s="78"/>
      <c r="PYN207" s="78"/>
      <c r="PYO207" s="78"/>
      <c r="PYP207" s="78"/>
      <c r="PYQ207" s="78"/>
      <c r="PYR207" s="78"/>
      <c r="PYS207" s="78"/>
      <c r="PYT207" s="78"/>
      <c r="PYU207" s="78"/>
      <c r="PYV207" s="78"/>
      <c r="PYW207" s="78"/>
      <c r="PYX207" s="78"/>
      <c r="PYY207" s="78"/>
      <c r="PYZ207" s="78"/>
      <c r="PZA207" s="78"/>
      <c r="PZB207" s="78"/>
      <c r="PZC207" s="78"/>
      <c r="PZD207" s="78"/>
      <c r="PZE207" s="78"/>
      <c r="PZF207" s="78"/>
      <c r="PZG207" s="78"/>
      <c r="PZH207" s="78"/>
      <c r="PZI207" s="78"/>
      <c r="PZJ207" s="78"/>
      <c r="PZK207" s="78"/>
      <c r="PZL207" s="78"/>
      <c r="PZM207" s="78"/>
      <c r="PZN207" s="78"/>
      <c r="PZO207" s="78"/>
      <c r="PZP207" s="78"/>
      <c r="PZQ207" s="78"/>
      <c r="PZR207" s="78"/>
      <c r="PZS207" s="78"/>
      <c r="PZT207" s="78"/>
      <c r="PZU207" s="78"/>
      <c r="PZV207" s="78"/>
      <c r="PZW207" s="78"/>
      <c r="PZX207" s="78"/>
      <c r="PZY207" s="78"/>
      <c r="PZZ207" s="78"/>
      <c r="QAA207" s="78"/>
      <c r="QAB207" s="78"/>
      <c r="QAC207" s="78"/>
      <c r="QAD207" s="78"/>
      <c r="QAE207" s="78"/>
      <c r="QAF207" s="78"/>
      <c r="QAG207" s="78"/>
      <c r="QAH207" s="78"/>
      <c r="QAI207" s="78"/>
      <c r="QAJ207" s="78"/>
      <c r="QAK207" s="78"/>
      <c r="QAL207" s="78"/>
      <c r="QAM207" s="78"/>
      <c r="QAN207" s="78"/>
      <c r="QAO207" s="78"/>
      <c r="QAP207" s="78"/>
      <c r="QAQ207" s="78"/>
      <c r="QAR207" s="78"/>
      <c r="QAS207" s="78"/>
      <c r="QAT207" s="78"/>
      <c r="QAU207" s="78"/>
      <c r="QAV207" s="78"/>
      <c r="QAW207" s="78"/>
      <c r="QAX207" s="78"/>
      <c r="QAY207" s="78"/>
      <c r="QAZ207" s="78"/>
      <c r="QBA207" s="78"/>
      <c r="QBB207" s="78"/>
      <c r="QBC207" s="78"/>
      <c r="QBD207" s="78"/>
      <c r="QBE207" s="78"/>
      <c r="QBF207" s="78"/>
      <c r="QBG207" s="78"/>
      <c r="QBH207" s="78"/>
      <c r="QBI207" s="78"/>
      <c r="QBJ207" s="78"/>
      <c r="QBK207" s="78"/>
      <c r="QBL207" s="78"/>
      <c r="QBM207" s="78"/>
      <c r="QBN207" s="78"/>
      <c r="QBO207" s="78"/>
      <c r="QBP207" s="78"/>
      <c r="QBQ207" s="78"/>
      <c r="QBR207" s="78"/>
      <c r="QBS207" s="78"/>
      <c r="QBT207" s="78"/>
      <c r="QBU207" s="78"/>
      <c r="QBV207" s="78"/>
      <c r="QBW207" s="78"/>
      <c r="QBX207" s="78"/>
      <c r="QBY207" s="78"/>
      <c r="QBZ207" s="78"/>
      <c r="QCA207" s="78"/>
      <c r="QCB207" s="78"/>
      <c r="QCC207" s="78"/>
      <c r="QCD207" s="78"/>
      <c r="QCE207" s="78"/>
      <c r="QCF207" s="78"/>
      <c r="QCG207" s="78"/>
      <c r="QCH207" s="78"/>
      <c r="QCI207" s="78"/>
      <c r="QCJ207" s="78"/>
      <c r="QCK207" s="78"/>
      <c r="QCL207" s="78"/>
      <c r="QCM207" s="78"/>
      <c r="QCN207" s="78"/>
      <c r="QCO207" s="78"/>
      <c r="QCP207" s="78"/>
      <c r="QCQ207" s="78"/>
      <c r="QCR207" s="78"/>
      <c r="QCS207" s="78"/>
      <c r="QCT207" s="78"/>
      <c r="QCU207" s="78"/>
      <c r="QCV207" s="78"/>
      <c r="QCW207" s="78"/>
      <c r="QCX207" s="78"/>
      <c r="QCY207" s="78"/>
      <c r="QCZ207" s="78"/>
      <c r="QDA207" s="78"/>
      <c r="QDB207" s="78"/>
      <c r="QDC207" s="78"/>
      <c r="QDD207" s="78"/>
      <c r="QDE207" s="78"/>
      <c r="QDF207" s="78"/>
      <c r="QDG207" s="78"/>
      <c r="QDH207" s="78"/>
      <c r="QDI207" s="78"/>
      <c r="QDJ207" s="78"/>
      <c r="QDK207" s="78"/>
      <c r="QDL207" s="78"/>
      <c r="QDM207" s="78"/>
      <c r="QDN207" s="78"/>
      <c r="QDO207" s="78"/>
      <c r="QDP207" s="78"/>
      <c r="QDQ207" s="78"/>
      <c r="QDR207" s="78"/>
      <c r="QDS207" s="78"/>
      <c r="QDT207" s="78"/>
      <c r="QDU207" s="78"/>
      <c r="QDV207" s="78"/>
      <c r="QDW207" s="78"/>
      <c r="QDX207" s="78"/>
      <c r="QDY207" s="78"/>
      <c r="QDZ207" s="78"/>
      <c r="QEA207" s="78"/>
      <c r="QEB207" s="78"/>
      <c r="QEC207" s="78"/>
      <c r="QED207" s="78"/>
      <c r="QEE207" s="78"/>
      <c r="QEF207" s="78"/>
      <c r="QEG207" s="78"/>
      <c r="QEH207" s="78"/>
      <c r="QEI207" s="78"/>
      <c r="QEJ207" s="78"/>
      <c r="QEK207" s="78"/>
      <c r="QEL207" s="78"/>
      <c r="QEM207" s="78"/>
      <c r="QEN207" s="78"/>
      <c r="QEO207" s="78"/>
      <c r="QEP207" s="78"/>
      <c r="QEQ207" s="78"/>
      <c r="QER207" s="78"/>
      <c r="QES207" s="78"/>
      <c r="QET207" s="78"/>
      <c r="QEU207" s="78"/>
      <c r="QEV207" s="78"/>
      <c r="QEW207" s="78"/>
      <c r="QEX207" s="78"/>
      <c r="QEY207" s="78"/>
      <c r="QEZ207" s="78"/>
      <c r="QFA207" s="78"/>
      <c r="QFB207" s="78"/>
      <c r="QFC207" s="78"/>
      <c r="QFD207" s="78"/>
      <c r="QFE207" s="78"/>
      <c r="QFF207" s="78"/>
      <c r="QFG207" s="78"/>
      <c r="QFH207" s="78"/>
      <c r="QFI207" s="78"/>
      <c r="QFJ207" s="78"/>
      <c r="QFK207" s="78"/>
      <c r="QFL207" s="78"/>
      <c r="QFM207" s="78"/>
      <c r="QFN207" s="78"/>
      <c r="QFO207" s="78"/>
      <c r="QFP207" s="78"/>
      <c r="QFQ207" s="78"/>
      <c r="QFR207" s="78"/>
      <c r="QFS207" s="78"/>
      <c r="QFT207" s="78"/>
      <c r="QFU207" s="78"/>
      <c r="QFV207" s="78"/>
      <c r="QFW207" s="78"/>
      <c r="QFX207" s="78"/>
      <c r="QFY207" s="78"/>
      <c r="QFZ207" s="78"/>
      <c r="QGA207" s="78"/>
      <c r="QGB207" s="78"/>
      <c r="QGC207" s="78"/>
      <c r="QGD207" s="78"/>
      <c r="QGE207" s="78"/>
      <c r="QGF207" s="78"/>
      <c r="QGG207" s="78"/>
      <c r="QGH207" s="78"/>
      <c r="QGI207" s="78"/>
      <c r="QGJ207" s="78"/>
      <c r="QGK207" s="78"/>
      <c r="QGL207" s="78"/>
      <c r="QGM207" s="78"/>
      <c r="QGN207" s="78"/>
      <c r="QGO207" s="78"/>
      <c r="QGP207" s="78"/>
      <c r="QGQ207" s="78"/>
      <c r="QGR207" s="78"/>
      <c r="QGS207" s="78"/>
      <c r="QGT207" s="78"/>
      <c r="QGU207" s="78"/>
      <c r="QGV207" s="78"/>
      <c r="QGW207" s="78"/>
      <c r="QGX207" s="78"/>
      <c r="QGY207" s="78"/>
      <c r="QGZ207" s="78"/>
      <c r="QHA207" s="78"/>
      <c r="QHB207" s="78"/>
      <c r="QHC207" s="78"/>
      <c r="QHD207" s="78"/>
      <c r="QHE207" s="78"/>
      <c r="QHF207" s="78"/>
      <c r="QHG207" s="78"/>
      <c r="QHH207" s="78"/>
      <c r="QHI207" s="78"/>
      <c r="QHJ207" s="78"/>
      <c r="QHK207" s="78"/>
      <c r="QHL207" s="78"/>
      <c r="QHM207" s="78"/>
      <c r="QHN207" s="78"/>
      <c r="QHO207" s="78"/>
      <c r="QHP207" s="78"/>
      <c r="QHQ207" s="78"/>
      <c r="QHR207" s="78"/>
      <c r="QHS207" s="78"/>
      <c r="QHT207" s="78"/>
      <c r="QHU207" s="78"/>
      <c r="QHV207" s="78"/>
      <c r="QHW207" s="78"/>
      <c r="QHX207" s="78"/>
      <c r="QHY207" s="78"/>
      <c r="QHZ207" s="78"/>
      <c r="QIA207" s="78"/>
      <c r="QIB207" s="78"/>
      <c r="QIC207" s="78"/>
      <c r="QID207" s="78"/>
      <c r="QIE207" s="78"/>
      <c r="QIF207" s="78"/>
      <c r="QIG207" s="78"/>
      <c r="QIH207" s="78"/>
      <c r="QII207" s="78"/>
      <c r="QIJ207" s="78"/>
      <c r="QIK207" s="78"/>
      <c r="QIL207" s="78"/>
      <c r="QIM207" s="78"/>
      <c r="QIN207" s="78"/>
      <c r="QIO207" s="78"/>
      <c r="QIP207" s="78"/>
      <c r="QIQ207" s="78"/>
      <c r="QIR207" s="78"/>
      <c r="QIS207" s="78"/>
      <c r="QIT207" s="78"/>
      <c r="QIU207" s="78"/>
      <c r="QIV207" s="78"/>
      <c r="QIW207" s="78"/>
      <c r="QIX207" s="78"/>
      <c r="QIY207" s="78"/>
      <c r="QIZ207" s="78"/>
      <c r="QJA207" s="78"/>
      <c r="QJB207" s="78"/>
      <c r="QJC207" s="78"/>
      <c r="QJD207" s="78"/>
      <c r="QJE207" s="78"/>
      <c r="QJF207" s="78"/>
      <c r="QJG207" s="78"/>
      <c r="QJH207" s="78"/>
      <c r="QJI207" s="78"/>
      <c r="QJJ207" s="78"/>
      <c r="QJK207" s="78"/>
      <c r="QJL207" s="78"/>
      <c r="QJM207" s="78"/>
      <c r="QJN207" s="78"/>
      <c r="QJO207" s="78"/>
      <c r="QJP207" s="78"/>
      <c r="QJQ207" s="78"/>
      <c r="QJR207" s="78"/>
      <c r="QJS207" s="78"/>
      <c r="QJT207" s="78"/>
      <c r="QJU207" s="78"/>
      <c r="QJV207" s="78"/>
      <c r="QJW207" s="78"/>
      <c r="QJX207" s="78"/>
      <c r="QJY207" s="78"/>
      <c r="QJZ207" s="78"/>
      <c r="QKA207" s="78"/>
      <c r="QKB207" s="78"/>
      <c r="QKC207" s="78"/>
      <c r="QKD207" s="78"/>
      <c r="QKE207" s="78"/>
      <c r="QKF207" s="78"/>
      <c r="QKG207" s="78"/>
      <c r="QKH207" s="78"/>
      <c r="QKI207" s="78"/>
      <c r="QKJ207" s="78"/>
      <c r="QKK207" s="78"/>
      <c r="QKL207" s="78"/>
      <c r="QKM207" s="78"/>
      <c r="QKN207" s="78"/>
      <c r="QKO207" s="78"/>
      <c r="QKP207" s="78"/>
      <c r="QKQ207" s="78"/>
      <c r="QKR207" s="78"/>
      <c r="QKS207" s="78"/>
      <c r="QKT207" s="78"/>
      <c r="QKU207" s="78"/>
      <c r="QKV207" s="78"/>
      <c r="QKW207" s="78"/>
      <c r="QKX207" s="78"/>
      <c r="QKY207" s="78"/>
      <c r="QKZ207" s="78"/>
      <c r="QLA207" s="78"/>
      <c r="QLB207" s="78"/>
      <c r="QLC207" s="78"/>
      <c r="QLD207" s="78"/>
      <c r="QLE207" s="78"/>
      <c r="QLF207" s="78"/>
      <c r="QLG207" s="78"/>
      <c r="QLH207" s="78"/>
      <c r="QLI207" s="78"/>
      <c r="QLJ207" s="78"/>
      <c r="QLK207" s="78"/>
      <c r="QLL207" s="78"/>
      <c r="QLM207" s="78"/>
      <c r="QLN207" s="78"/>
      <c r="QLO207" s="78"/>
      <c r="QLP207" s="78"/>
      <c r="QLQ207" s="78"/>
      <c r="QLR207" s="78"/>
      <c r="QLS207" s="78"/>
      <c r="QLT207" s="78"/>
      <c r="QLU207" s="78"/>
      <c r="QLV207" s="78"/>
      <c r="QLW207" s="78"/>
      <c r="QLX207" s="78"/>
      <c r="QLY207" s="78"/>
      <c r="QLZ207" s="78"/>
      <c r="QMA207" s="78"/>
      <c r="QMB207" s="78"/>
      <c r="QMC207" s="78"/>
      <c r="QMD207" s="78"/>
      <c r="QME207" s="78"/>
      <c r="QMF207" s="78"/>
      <c r="QMG207" s="78"/>
      <c r="QMH207" s="78"/>
      <c r="QMI207" s="78"/>
      <c r="QMJ207" s="78"/>
      <c r="QMK207" s="78"/>
      <c r="QML207" s="78"/>
      <c r="QMM207" s="78"/>
      <c r="QMN207" s="78"/>
      <c r="QMO207" s="78"/>
      <c r="QMP207" s="78"/>
      <c r="QMQ207" s="78"/>
      <c r="QMR207" s="78"/>
      <c r="QMS207" s="78"/>
      <c r="QMT207" s="78"/>
      <c r="QMU207" s="78"/>
      <c r="QMV207" s="78"/>
      <c r="QMW207" s="78"/>
      <c r="QMX207" s="78"/>
      <c r="QMY207" s="78"/>
      <c r="QMZ207" s="78"/>
      <c r="QNA207" s="78"/>
      <c r="QNB207" s="78"/>
      <c r="QNC207" s="78"/>
      <c r="QND207" s="78"/>
      <c r="QNE207" s="78"/>
      <c r="QNF207" s="78"/>
      <c r="QNG207" s="78"/>
      <c r="QNH207" s="78"/>
      <c r="QNI207" s="78"/>
      <c r="QNJ207" s="78"/>
      <c r="QNK207" s="78"/>
      <c r="QNL207" s="78"/>
      <c r="QNM207" s="78"/>
      <c r="QNN207" s="78"/>
      <c r="QNO207" s="78"/>
      <c r="QNP207" s="78"/>
      <c r="QNQ207" s="78"/>
      <c r="QNR207" s="78"/>
      <c r="QNS207" s="78"/>
      <c r="QNT207" s="78"/>
      <c r="QNU207" s="78"/>
      <c r="QNV207" s="78"/>
      <c r="QNW207" s="78"/>
      <c r="QNX207" s="78"/>
      <c r="QNY207" s="78"/>
      <c r="QNZ207" s="78"/>
      <c r="QOA207" s="78"/>
      <c r="QOB207" s="78"/>
      <c r="QOC207" s="78"/>
      <c r="QOD207" s="78"/>
      <c r="QOE207" s="78"/>
      <c r="QOF207" s="78"/>
      <c r="QOG207" s="78"/>
      <c r="QOH207" s="78"/>
      <c r="QOI207" s="78"/>
      <c r="QOJ207" s="78"/>
      <c r="QOK207" s="78"/>
      <c r="QOL207" s="78"/>
      <c r="QOM207" s="78"/>
      <c r="QON207" s="78"/>
      <c r="QOO207" s="78"/>
      <c r="QOP207" s="78"/>
      <c r="QOQ207" s="78"/>
      <c r="QOR207" s="78"/>
      <c r="QOS207" s="78"/>
      <c r="QOT207" s="78"/>
      <c r="QOU207" s="78"/>
      <c r="QOV207" s="78"/>
      <c r="QOW207" s="78"/>
      <c r="QOX207" s="78"/>
      <c r="QOY207" s="78"/>
      <c r="QOZ207" s="78"/>
      <c r="QPA207" s="78"/>
      <c r="QPB207" s="78"/>
      <c r="QPC207" s="78"/>
      <c r="QPD207" s="78"/>
      <c r="QPE207" s="78"/>
      <c r="QPF207" s="78"/>
      <c r="QPG207" s="78"/>
      <c r="QPH207" s="78"/>
      <c r="QPI207" s="78"/>
      <c r="QPJ207" s="78"/>
      <c r="QPK207" s="78"/>
      <c r="QPL207" s="78"/>
      <c r="QPM207" s="78"/>
      <c r="QPN207" s="78"/>
      <c r="QPO207" s="78"/>
      <c r="QPP207" s="78"/>
      <c r="QPQ207" s="78"/>
      <c r="QPR207" s="78"/>
      <c r="QPS207" s="78"/>
      <c r="QPT207" s="78"/>
      <c r="QPU207" s="78"/>
      <c r="QPV207" s="78"/>
      <c r="QPW207" s="78"/>
      <c r="QPX207" s="78"/>
      <c r="QPY207" s="78"/>
      <c r="QPZ207" s="78"/>
      <c r="QQA207" s="78"/>
      <c r="QQB207" s="78"/>
      <c r="QQC207" s="78"/>
      <c r="QQD207" s="78"/>
      <c r="QQE207" s="78"/>
      <c r="QQF207" s="78"/>
      <c r="QQG207" s="78"/>
      <c r="QQH207" s="78"/>
      <c r="QQI207" s="78"/>
      <c r="QQJ207" s="78"/>
      <c r="QQK207" s="78"/>
      <c r="QQL207" s="78"/>
      <c r="QQM207" s="78"/>
      <c r="QQN207" s="78"/>
      <c r="QQO207" s="78"/>
      <c r="QQP207" s="78"/>
      <c r="QQQ207" s="78"/>
      <c r="QQR207" s="78"/>
      <c r="QQS207" s="78"/>
      <c r="QQT207" s="78"/>
      <c r="QQU207" s="78"/>
      <c r="QQV207" s="78"/>
      <c r="QQW207" s="78"/>
      <c r="QQX207" s="78"/>
      <c r="QQY207" s="78"/>
      <c r="QQZ207" s="78"/>
      <c r="QRA207" s="78"/>
      <c r="QRB207" s="78"/>
      <c r="QRC207" s="78"/>
      <c r="QRD207" s="78"/>
      <c r="QRE207" s="78"/>
      <c r="QRF207" s="78"/>
      <c r="QRG207" s="78"/>
      <c r="QRH207" s="78"/>
      <c r="QRI207" s="78"/>
      <c r="QRJ207" s="78"/>
      <c r="QRK207" s="78"/>
      <c r="QRL207" s="78"/>
      <c r="QRM207" s="78"/>
      <c r="QRN207" s="78"/>
      <c r="QRO207" s="78"/>
      <c r="QRP207" s="78"/>
      <c r="QRQ207" s="78"/>
      <c r="QRR207" s="78"/>
      <c r="QRS207" s="78"/>
      <c r="QRT207" s="78"/>
      <c r="QRU207" s="78"/>
      <c r="QRV207" s="78"/>
      <c r="QRW207" s="78"/>
      <c r="QRX207" s="78"/>
      <c r="QRY207" s="78"/>
      <c r="QRZ207" s="78"/>
      <c r="QSA207" s="78"/>
      <c r="QSB207" s="78"/>
      <c r="QSC207" s="78"/>
      <c r="QSD207" s="78"/>
      <c r="QSE207" s="78"/>
      <c r="QSF207" s="78"/>
      <c r="QSG207" s="78"/>
      <c r="QSH207" s="78"/>
      <c r="QSI207" s="78"/>
      <c r="QSJ207" s="78"/>
      <c r="QSK207" s="78"/>
      <c r="QSL207" s="78"/>
      <c r="QSM207" s="78"/>
      <c r="QSN207" s="78"/>
      <c r="QSO207" s="78"/>
      <c r="QSP207" s="78"/>
      <c r="QSQ207" s="78"/>
      <c r="QSR207" s="78"/>
      <c r="QSS207" s="78"/>
      <c r="QST207" s="78"/>
      <c r="QSU207" s="78"/>
      <c r="QSV207" s="78"/>
      <c r="QSW207" s="78"/>
      <c r="QSX207" s="78"/>
      <c r="QSY207" s="78"/>
      <c r="QSZ207" s="78"/>
      <c r="QTA207" s="78"/>
      <c r="QTB207" s="78"/>
      <c r="QTC207" s="78"/>
      <c r="QTD207" s="78"/>
      <c r="QTE207" s="78"/>
      <c r="QTF207" s="78"/>
      <c r="QTG207" s="78"/>
      <c r="QTH207" s="78"/>
      <c r="QTI207" s="78"/>
      <c r="QTJ207" s="78"/>
      <c r="QTK207" s="78"/>
      <c r="QTL207" s="78"/>
      <c r="QTM207" s="78"/>
      <c r="QTN207" s="78"/>
      <c r="QTO207" s="78"/>
      <c r="QTP207" s="78"/>
      <c r="QTQ207" s="78"/>
      <c r="QTR207" s="78"/>
      <c r="QTS207" s="78"/>
      <c r="QTT207" s="78"/>
      <c r="QTU207" s="78"/>
      <c r="QTV207" s="78"/>
      <c r="QTW207" s="78"/>
      <c r="QTX207" s="78"/>
      <c r="QTY207" s="78"/>
      <c r="QTZ207" s="78"/>
      <c r="QUA207" s="78"/>
      <c r="QUB207" s="78"/>
      <c r="QUC207" s="78"/>
      <c r="QUD207" s="78"/>
      <c r="QUE207" s="78"/>
      <c r="QUF207" s="78"/>
      <c r="QUG207" s="78"/>
      <c r="QUH207" s="78"/>
      <c r="QUI207" s="78"/>
      <c r="QUJ207" s="78"/>
      <c r="QUK207" s="78"/>
      <c r="QUL207" s="78"/>
      <c r="QUM207" s="78"/>
      <c r="QUN207" s="78"/>
      <c r="QUO207" s="78"/>
      <c r="QUP207" s="78"/>
      <c r="QUQ207" s="78"/>
      <c r="QUR207" s="78"/>
      <c r="QUS207" s="78"/>
      <c r="QUT207" s="78"/>
      <c r="QUU207" s="78"/>
      <c r="QUV207" s="78"/>
      <c r="QUW207" s="78"/>
      <c r="QUX207" s="78"/>
      <c r="QUY207" s="78"/>
      <c r="QUZ207" s="78"/>
      <c r="QVA207" s="78"/>
      <c r="QVB207" s="78"/>
      <c r="QVC207" s="78"/>
      <c r="QVD207" s="78"/>
      <c r="QVE207" s="78"/>
      <c r="QVF207" s="78"/>
      <c r="QVG207" s="78"/>
      <c r="QVH207" s="78"/>
      <c r="QVI207" s="78"/>
      <c r="QVJ207" s="78"/>
      <c r="QVK207" s="78"/>
      <c r="QVL207" s="78"/>
      <c r="QVM207" s="78"/>
      <c r="QVN207" s="78"/>
      <c r="QVO207" s="78"/>
      <c r="QVP207" s="78"/>
      <c r="QVQ207" s="78"/>
      <c r="QVR207" s="78"/>
      <c r="QVS207" s="78"/>
      <c r="QVT207" s="78"/>
      <c r="QVU207" s="78"/>
      <c r="QVV207" s="78"/>
      <c r="QVW207" s="78"/>
      <c r="QVX207" s="78"/>
      <c r="QVY207" s="78"/>
      <c r="QVZ207" s="78"/>
      <c r="QWA207" s="78"/>
      <c r="QWB207" s="78"/>
      <c r="QWC207" s="78"/>
      <c r="QWD207" s="78"/>
      <c r="QWE207" s="78"/>
      <c r="QWF207" s="78"/>
      <c r="QWG207" s="78"/>
      <c r="QWH207" s="78"/>
      <c r="QWI207" s="78"/>
      <c r="QWJ207" s="78"/>
      <c r="QWK207" s="78"/>
      <c r="QWL207" s="78"/>
      <c r="QWM207" s="78"/>
      <c r="QWN207" s="78"/>
      <c r="QWO207" s="78"/>
      <c r="QWP207" s="78"/>
      <c r="QWQ207" s="78"/>
      <c r="QWR207" s="78"/>
      <c r="QWS207" s="78"/>
      <c r="QWT207" s="78"/>
      <c r="QWU207" s="78"/>
      <c r="QWV207" s="78"/>
      <c r="QWW207" s="78"/>
      <c r="QWX207" s="78"/>
      <c r="QWY207" s="78"/>
      <c r="QWZ207" s="78"/>
      <c r="QXA207" s="78"/>
      <c r="QXB207" s="78"/>
      <c r="QXC207" s="78"/>
      <c r="QXD207" s="78"/>
      <c r="QXE207" s="78"/>
      <c r="QXF207" s="78"/>
      <c r="QXG207" s="78"/>
      <c r="QXH207" s="78"/>
      <c r="QXI207" s="78"/>
      <c r="QXJ207" s="78"/>
      <c r="QXK207" s="78"/>
      <c r="QXL207" s="78"/>
      <c r="QXM207" s="78"/>
      <c r="QXN207" s="78"/>
      <c r="QXO207" s="78"/>
      <c r="QXP207" s="78"/>
      <c r="QXQ207" s="78"/>
      <c r="QXR207" s="78"/>
      <c r="QXS207" s="78"/>
      <c r="QXT207" s="78"/>
      <c r="QXU207" s="78"/>
      <c r="QXV207" s="78"/>
      <c r="QXW207" s="78"/>
      <c r="QXX207" s="78"/>
      <c r="QXY207" s="78"/>
      <c r="QXZ207" s="78"/>
      <c r="QYA207" s="78"/>
      <c r="QYB207" s="78"/>
      <c r="QYC207" s="78"/>
      <c r="QYD207" s="78"/>
      <c r="QYE207" s="78"/>
      <c r="QYF207" s="78"/>
      <c r="QYG207" s="78"/>
      <c r="QYH207" s="78"/>
      <c r="QYI207" s="78"/>
      <c r="QYJ207" s="78"/>
      <c r="QYK207" s="78"/>
      <c r="QYL207" s="78"/>
      <c r="QYM207" s="78"/>
      <c r="QYN207" s="78"/>
      <c r="QYO207" s="78"/>
      <c r="QYP207" s="78"/>
      <c r="QYQ207" s="78"/>
      <c r="QYR207" s="78"/>
      <c r="QYS207" s="78"/>
      <c r="QYT207" s="78"/>
      <c r="QYU207" s="78"/>
      <c r="QYV207" s="78"/>
      <c r="QYW207" s="78"/>
      <c r="QYX207" s="78"/>
      <c r="QYY207" s="78"/>
      <c r="QYZ207" s="78"/>
      <c r="QZA207" s="78"/>
      <c r="QZB207" s="78"/>
      <c r="QZC207" s="78"/>
      <c r="QZD207" s="78"/>
      <c r="QZE207" s="78"/>
      <c r="QZF207" s="78"/>
      <c r="QZG207" s="78"/>
      <c r="QZH207" s="78"/>
      <c r="QZI207" s="78"/>
      <c r="QZJ207" s="78"/>
      <c r="QZK207" s="78"/>
      <c r="QZL207" s="78"/>
      <c r="QZM207" s="78"/>
      <c r="QZN207" s="78"/>
      <c r="QZO207" s="78"/>
      <c r="QZP207" s="78"/>
      <c r="QZQ207" s="78"/>
      <c r="QZR207" s="78"/>
      <c r="QZS207" s="78"/>
      <c r="QZT207" s="78"/>
      <c r="QZU207" s="78"/>
      <c r="QZV207" s="78"/>
      <c r="QZW207" s="78"/>
      <c r="QZX207" s="78"/>
      <c r="QZY207" s="78"/>
      <c r="QZZ207" s="78"/>
      <c r="RAA207" s="78"/>
      <c r="RAB207" s="78"/>
      <c r="RAC207" s="78"/>
      <c r="RAD207" s="78"/>
      <c r="RAE207" s="78"/>
      <c r="RAF207" s="78"/>
      <c r="RAG207" s="78"/>
      <c r="RAH207" s="78"/>
      <c r="RAI207" s="78"/>
      <c r="RAJ207" s="78"/>
      <c r="RAK207" s="78"/>
      <c r="RAL207" s="78"/>
      <c r="RAM207" s="78"/>
      <c r="RAN207" s="78"/>
      <c r="RAO207" s="78"/>
      <c r="RAP207" s="78"/>
      <c r="RAQ207" s="78"/>
      <c r="RAR207" s="78"/>
      <c r="RAS207" s="78"/>
      <c r="RAT207" s="78"/>
      <c r="RAU207" s="78"/>
      <c r="RAV207" s="78"/>
      <c r="RAW207" s="78"/>
      <c r="RAX207" s="78"/>
      <c r="RAY207" s="78"/>
      <c r="RAZ207" s="78"/>
      <c r="RBA207" s="78"/>
      <c r="RBB207" s="78"/>
      <c r="RBC207" s="78"/>
      <c r="RBD207" s="78"/>
      <c r="RBE207" s="78"/>
      <c r="RBF207" s="78"/>
      <c r="RBG207" s="78"/>
      <c r="RBH207" s="78"/>
      <c r="RBI207" s="78"/>
      <c r="RBJ207" s="78"/>
      <c r="RBK207" s="78"/>
      <c r="RBL207" s="78"/>
      <c r="RBM207" s="78"/>
      <c r="RBN207" s="78"/>
      <c r="RBO207" s="78"/>
      <c r="RBP207" s="78"/>
      <c r="RBQ207" s="78"/>
      <c r="RBR207" s="78"/>
      <c r="RBS207" s="78"/>
      <c r="RBT207" s="78"/>
      <c r="RBU207" s="78"/>
      <c r="RBV207" s="78"/>
      <c r="RBW207" s="78"/>
      <c r="RBX207" s="78"/>
      <c r="RBY207" s="78"/>
      <c r="RBZ207" s="78"/>
      <c r="RCA207" s="78"/>
      <c r="RCB207" s="78"/>
      <c r="RCC207" s="78"/>
      <c r="RCD207" s="78"/>
      <c r="RCE207" s="78"/>
      <c r="RCF207" s="78"/>
      <c r="RCG207" s="78"/>
      <c r="RCH207" s="78"/>
      <c r="RCI207" s="78"/>
      <c r="RCJ207" s="78"/>
      <c r="RCK207" s="78"/>
      <c r="RCL207" s="78"/>
      <c r="RCM207" s="78"/>
      <c r="RCN207" s="78"/>
      <c r="RCO207" s="78"/>
      <c r="RCP207" s="78"/>
      <c r="RCQ207" s="78"/>
      <c r="RCR207" s="78"/>
      <c r="RCS207" s="78"/>
      <c r="RCT207" s="78"/>
      <c r="RCU207" s="78"/>
      <c r="RCV207" s="78"/>
      <c r="RCW207" s="78"/>
      <c r="RCX207" s="78"/>
      <c r="RCY207" s="78"/>
      <c r="RCZ207" s="78"/>
      <c r="RDA207" s="78"/>
      <c r="RDB207" s="78"/>
      <c r="RDC207" s="78"/>
      <c r="RDD207" s="78"/>
      <c r="RDE207" s="78"/>
      <c r="RDF207" s="78"/>
      <c r="RDG207" s="78"/>
      <c r="RDH207" s="78"/>
      <c r="RDI207" s="78"/>
      <c r="RDJ207" s="78"/>
      <c r="RDK207" s="78"/>
      <c r="RDL207" s="78"/>
      <c r="RDM207" s="78"/>
      <c r="RDN207" s="78"/>
      <c r="RDO207" s="78"/>
      <c r="RDP207" s="78"/>
      <c r="RDQ207" s="78"/>
      <c r="RDR207" s="78"/>
      <c r="RDS207" s="78"/>
      <c r="RDT207" s="78"/>
      <c r="RDU207" s="78"/>
      <c r="RDV207" s="78"/>
      <c r="RDW207" s="78"/>
      <c r="RDX207" s="78"/>
      <c r="RDY207" s="78"/>
      <c r="RDZ207" s="78"/>
      <c r="REA207" s="78"/>
      <c r="REB207" s="78"/>
      <c r="REC207" s="78"/>
      <c r="RED207" s="78"/>
      <c r="REE207" s="78"/>
      <c r="REF207" s="78"/>
      <c r="REG207" s="78"/>
      <c r="REH207" s="78"/>
      <c r="REI207" s="78"/>
      <c r="REJ207" s="78"/>
      <c r="REK207" s="78"/>
      <c r="REL207" s="78"/>
      <c r="REM207" s="78"/>
      <c r="REN207" s="78"/>
      <c r="REO207" s="78"/>
      <c r="REP207" s="78"/>
      <c r="REQ207" s="78"/>
      <c r="RER207" s="78"/>
      <c r="RES207" s="78"/>
      <c r="RET207" s="78"/>
      <c r="REU207" s="78"/>
      <c r="REV207" s="78"/>
      <c r="REW207" s="78"/>
      <c r="REX207" s="78"/>
      <c r="REY207" s="78"/>
      <c r="REZ207" s="78"/>
      <c r="RFA207" s="78"/>
      <c r="RFB207" s="78"/>
      <c r="RFC207" s="78"/>
      <c r="RFD207" s="78"/>
      <c r="RFE207" s="78"/>
      <c r="RFF207" s="78"/>
      <c r="RFG207" s="78"/>
      <c r="RFH207" s="78"/>
      <c r="RFI207" s="78"/>
      <c r="RFJ207" s="78"/>
      <c r="RFK207" s="78"/>
      <c r="RFL207" s="78"/>
      <c r="RFM207" s="78"/>
      <c r="RFN207" s="78"/>
      <c r="RFO207" s="78"/>
      <c r="RFP207" s="78"/>
      <c r="RFQ207" s="78"/>
      <c r="RFR207" s="78"/>
      <c r="RFS207" s="78"/>
      <c r="RFT207" s="78"/>
      <c r="RFU207" s="78"/>
      <c r="RFV207" s="78"/>
      <c r="RFW207" s="78"/>
      <c r="RFX207" s="78"/>
      <c r="RFY207" s="78"/>
      <c r="RFZ207" s="78"/>
      <c r="RGA207" s="78"/>
      <c r="RGB207" s="78"/>
      <c r="RGC207" s="78"/>
      <c r="RGD207" s="78"/>
      <c r="RGE207" s="78"/>
      <c r="RGF207" s="78"/>
      <c r="RGG207" s="78"/>
      <c r="RGH207" s="78"/>
      <c r="RGI207" s="78"/>
      <c r="RGJ207" s="78"/>
      <c r="RGK207" s="78"/>
      <c r="RGL207" s="78"/>
      <c r="RGM207" s="78"/>
      <c r="RGN207" s="78"/>
      <c r="RGO207" s="78"/>
      <c r="RGP207" s="78"/>
      <c r="RGQ207" s="78"/>
      <c r="RGR207" s="78"/>
      <c r="RGS207" s="78"/>
      <c r="RGT207" s="78"/>
      <c r="RGU207" s="78"/>
      <c r="RGV207" s="78"/>
      <c r="RGW207" s="78"/>
      <c r="RGX207" s="78"/>
      <c r="RGY207" s="78"/>
      <c r="RGZ207" s="78"/>
      <c r="RHA207" s="78"/>
      <c r="RHB207" s="78"/>
      <c r="RHC207" s="78"/>
      <c r="RHD207" s="78"/>
      <c r="RHE207" s="78"/>
      <c r="RHF207" s="78"/>
      <c r="RHG207" s="78"/>
      <c r="RHH207" s="78"/>
      <c r="RHI207" s="78"/>
      <c r="RHJ207" s="78"/>
      <c r="RHK207" s="78"/>
      <c r="RHL207" s="78"/>
      <c r="RHM207" s="78"/>
      <c r="RHN207" s="78"/>
      <c r="RHO207" s="78"/>
      <c r="RHP207" s="78"/>
      <c r="RHQ207" s="78"/>
      <c r="RHR207" s="78"/>
      <c r="RHS207" s="78"/>
      <c r="RHT207" s="78"/>
      <c r="RHU207" s="78"/>
      <c r="RHV207" s="78"/>
      <c r="RHW207" s="78"/>
      <c r="RHX207" s="78"/>
      <c r="RHY207" s="78"/>
      <c r="RHZ207" s="78"/>
      <c r="RIA207" s="78"/>
      <c r="RIB207" s="78"/>
      <c r="RIC207" s="78"/>
      <c r="RID207" s="78"/>
      <c r="RIE207" s="78"/>
      <c r="RIF207" s="78"/>
      <c r="RIG207" s="78"/>
      <c r="RIH207" s="78"/>
      <c r="RII207" s="78"/>
      <c r="RIJ207" s="78"/>
      <c r="RIK207" s="78"/>
      <c r="RIL207" s="78"/>
      <c r="RIM207" s="78"/>
      <c r="RIN207" s="78"/>
      <c r="RIO207" s="78"/>
      <c r="RIP207" s="78"/>
      <c r="RIQ207" s="78"/>
      <c r="RIR207" s="78"/>
      <c r="RIS207" s="78"/>
      <c r="RIT207" s="78"/>
      <c r="RIU207" s="78"/>
      <c r="RIV207" s="78"/>
      <c r="RIW207" s="78"/>
      <c r="RIX207" s="78"/>
      <c r="RIY207" s="78"/>
      <c r="RIZ207" s="78"/>
      <c r="RJA207" s="78"/>
      <c r="RJB207" s="78"/>
      <c r="RJC207" s="78"/>
      <c r="RJD207" s="78"/>
      <c r="RJE207" s="78"/>
      <c r="RJF207" s="78"/>
      <c r="RJG207" s="78"/>
      <c r="RJH207" s="78"/>
      <c r="RJI207" s="78"/>
      <c r="RJJ207" s="78"/>
      <c r="RJK207" s="78"/>
      <c r="RJL207" s="78"/>
      <c r="RJM207" s="78"/>
      <c r="RJN207" s="78"/>
      <c r="RJO207" s="78"/>
      <c r="RJP207" s="78"/>
      <c r="RJQ207" s="78"/>
      <c r="RJR207" s="78"/>
      <c r="RJS207" s="78"/>
      <c r="RJT207" s="78"/>
      <c r="RJU207" s="78"/>
      <c r="RJV207" s="78"/>
      <c r="RJW207" s="78"/>
      <c r="RJX207" s="78"/>
      <c r="RJY207" s="78"/>
      <c r="RJZ207" s="78"/>
      <c r="RKA207" s="78"/>
      <c r="RKB207" s="78"/>
      <c r="RKC207" s="78"/>
      <c r="RKD207" s="78"/>
      <c r="RKE207" s="78"/>
      <c r="RKF207" s="78"/>
      <c r="RKG207" s="78"/>
      <c r="RKH207" s="78"/>
      <c r="RKI207" s="78"/>
      <c r="RKJ207" s="78"/>
      <c r="RKK207" s="78"/>
      <c r="RKL207" s="78"/>
      <c r="RKM207" s="78"/>
      <c r="RKN207" s="78"/>
      <c r="RKO207" s="78"/>
      <c r="RKP207" s="78"/>
      <c r="RKQ207" s="78"/>
      <c r="RKR207" s="78"/>
      <c r="RKS207" s="78"/>
      <c r="RKT207" s="78"/>
      <c r="RKU207" s="78"/>
      <c r="RKV207" s="78"/>
      <c r="RKW207" s="78"/>
      <c r="RKX207" s="78"/>
      <c r="RKY207" s="78"/>
      <c r="RKZ207" s="78"/>
      <c r="RLA207" s="78"/>
      <c r="RLB207" s="78"/>
      <c r="RLC207" s="78"/>
      <c r="RLD207" s="78"/>
      <c r="RLE207" s="78"/>
      <c r="RLF207" s="78"/>
      <c r="RLG207" s="78"/>
      <c r="RLH207" s="78"/>
      <c r="RLI207" s="78"/>
      <c r="RLJ207" s="78"/>
      <c r="RLK207" s="78"/>
      <c r="RLL207" s="78"/>
      <c r="RLM207" s="78"/>
      <c r="RLN207" s="78"/>
      <c r="RLO207" s="78"/>
      <c r="RLP207" s="78"/>
      <c r="RLQ207" s="78"/>
      <c r="RLR207" s="78"/>
      <c r="RLS207" s="78"/>
      <c r="RLT207" s="78"/>
      <c r="RLU207" s="78"/>
      <c r="RLV207" s="78"/>
      <c r="RLW207" s="78"/>
      <c r="RLX207" s="78"/>
      <c r="RLY207" s="78"/>
      <c r="RLZ207" s="78"/>
      <c r="RMA207" s="78"/>
      <c r="RMB207" s="78"/>
      <c r="RMC207" s="78"/>
      <c r="RMD207" s="78"/>
      <c r="RME207" s="78"/>
      <c r="RMF207" s="78"/>
      <c r="RMG207" s="78"/>
      <c r="RMH207" s="78"/>
      <c r="RMI207" s="78"/>
      <c r="RMJ207" s="78"/>
      <c r="RMK207" s="78"/>
      <c r="RML207" s="78"/>
      <c r="RMM207" s="78"/>
      <c r="RMN207" s="78"/>
      <c r="RMO207" s="78"/>
      <c r="RMP207" s="78"/>
      <c r="RMQ207" s="78"/>
      <c r="RMR207" s="78"/>
      <c r="RMS207" s="78"/>
      <c r="RMT207" s="78"/>
      <c r="RMU207" s="78"/>
      <c r="RMV207" s="78"/>
      <c r="RMW207" s="78"/>
      <c r="RMX207" s="78"/>
      <c r="RMY207" s="78"/>
      <c r="RMZ207" s="78"/>
      <c r="RNA207" s="78"/>
      <c r="RNB207" s="78"/>
      <c r="RNC207" s="78"/>
      <c r="RND207" s="78"/>
      <c r="RNE207" s="78"/>
      <c r="RNF207" s="78"/>
      <c r="RNG207" s="78"/>
      <c r="RNH207" s="78"/>
      <c r="RNI207" s="78"/>
      <c r="RNJ207" s="78"/>
      <c r="RNK207" s="78"/>
      <c r="RNL207" s="78"/>
      <c r="RNM207" s="78"/>
      <c r="RNN207" s="78"/>
      <c r="RNO207" s="78"/>
      <c r="RNP207" s="78"/>
      <c r="RNQ207" s="78"/>
      <c r="RNR207" s="78"/>
      <c r="RNS207" s="78"/>
      <c r="RNT207" s="78"/>
      <c r="RNU207" s="78"/>
      <c r="RNV207" s="78"/>
      <c r="RNW207" s="78"/>
      <c r="RNX207" s="78"/>
      <c r="RNY207" s="78"/>
      <c r="RNZ207" s="78"/>
      <c r="ROA207" s="78"/>
      <c r="ROB207" s="78"/>
      <c r="ROC207" s="78"/>
      <c r="ROD207" s="78"/>
      <c r="ROE207" s="78"/>
      <c r="ROF207" s="78"/>
      <c r="ROG207" s="78"/>
      <c r="ROH207" s="78"/>
      <c r="ROI207" s="78"/>
      <c r="ROJ207" s="78"/>
      <c r="ROK207" s="78"/>
      <c r="ROL207" s="78"/>
      <c r="ROM207" s="78"/>
      <c r="RON207" s="78"/>
      <c r="ROO207" s="78"/>
      <c r="ROP207" s="78"/>
      <c r="ROQ207" s="78"/>
      <c r="ROR207" s="78"/>
      <c r="ROS207" s="78"/>
      <c r="ROT207" s="78"/>
      <c r="ROU207" s="78"/>
      <c r="ROV207" s="78"/>
      <c r="ROW207" s="78"/>
      <c r="ROX207" s="78"/>
      <c r="ROY207" s="78"/>
      <c r="ROZ207" s="78"/>
      <c r="RPA207" s="78"/>
      <c r="RPB207" s="78"/>
      <c r="RPC207" s="78"/>
      <c r="RPD207" s="78"/>
      <c r="RPE207" s="78"/>
      <c r="RPF207" s="78"/>
      <c r="RPG207" s="78"/>
      <c r="RPH207" s="78"/>
      <c r="RPI207" s="78"/>
      <c r="RPJ207" s="78"/>
      <c r="RPK207" s="78"/>
      <c r="RPL207" s="78"/>
      <c r="RPM207" s="78"/>
      <c r="RPN207" s="78"/>
      <c r="RPO207" s="78"/>
      <c r="RPP207" s="78"/>
      <c r="RPQ207" s="78"/>
      <c r="RPR207" s="78"/>
      <c r="RPS207" s="78"/>
      <c r="RPT207" s="78"/>
      <c r="RPU207" s="78"/>
      <c r="RPV207" s="78"/>
      <c r="RPW207" s="78"/>
      <c r="RPX207" s="78"/>
      <c r="RPY207" s="78"/>
      <c r="RPZ207" s="78"/>
      <c r="RQA207" s="78"/>
      <c r="RQB207" s="78"/>
      <c r="RQC207" s="78"/>
      <c r="RQD207" s="78"/>
      <c r="RQE207" s="78"/>
      <c r="RQF207" s="78"/>
      <c r="RQG207" s="78"/>
      <c r="RQH207" s="78"/>
      <c r="RQI207" s="78"/>
      <c r="RQJ207" s="78"/>
      <c r="RQK207" s="78"/>
      <c r="RQL207" s="78"/>
      <c r="RQM207" s="78"/>
      <c r="RQN207" s="78"/>
      <c r="RQO207" s="78"/>
      <c r="RQP207" s="78"/>
      <c r="RQQ207" s="78"/>
      <c r="RQR207" s="78"/>
      <c r="RQS207" s="78"/>
      <c r="RQT207" s="78"/>
      <c r="RQU207" s="78"/>
      <c r="RQV207" s="78"/>
      <c r="RQW207" s="78"/>
      <c r="RQX207" s="78"/>
      <c r="RQY207" s="78"/>
      <c r="RQZ207" s="78"/>
      <c r="RRA207" s="78"/>
      <c r="RRB207" s="78"/>
      <c r="RRC207" s="78"/>
      <c r="RRD207" s="78"/>
      <c r="RRE207" s="78"/>
      <c r="RRF207" s="78"/>
      <c r="RRG207" s="78"/>
      <c r="RRH207" s="78"/>
      <c r="RRI207" s="78"/>
      <c r="RRJ207" s="78"/>
      <c r="RRK207" s="78"/>
      <c r="RRL207" s="78"/>
      <c r="RRM207" s="78"/>
      <c r="RRN207" s="78"/>
      <c r="RRO207" s="78"/>
      <c r="RRP207" s="78"/>
      <c r="RRQ207" s="78"/>
      <c r="RRR207" s="78"/>
      <c r="RRS207" s="78"/>
      <c r="RRT207" s="78"/>
      <c r="RRU207" s="78"/>
      <c r="RRV207" s="78"/>
      <c r="RRW207" s="78"/>
      <c r="RRX207" s="78"/>
      <c r="RRY207" s="78"/>
      <c r="RRZ207" s="78"/>
      <c r="RSA207" s="78"/>
      <c r="RSB207" s="78"/>
      <c r="RSC207" s="78"/>
      <c r="RSD207" s="78"/>
      <c r="RSE207" s="78"/>
      <c r="RSF207" s="78"/>
      <c r="RSG207" s="78"/>
      <c r="RSH207" s="78"/>
      <c r="RSI207" s="78"/>
      <c r="RSJ207" s="78"/>
      <c r="RSK207" s="78"/>
      <c r="RSL207" s="78"/>
      <c r="RSM207" s="78"/>
      <c r="RSN207" s="78"/>
      <c r="RSO207" s="78"/>
      <c r="RSP207" s="78"/>
      <c r="RSQ207" s="78"/>
      <c r="RSR207" s="78"/>
      <c r="RSS207" s="78"/>
      <c r="RST207" s="78"/>
      <c r="RSU207" s="78"/>
      <c r="RSV207" s="78"/>
      <c r="RSW207" s="78"/>
      <c r="RSX207" s="78"/>
      <c r="RSY207" s="78"/>
      <c r="RSZ207" s="78"/>
      <c r="RTA207" s="78"/>
      <c r="RTB207" s="78"/>
      <c r="RTC207" s="78"/>
      <c r="RTD207" s="78"/>
      <c r="RTE207" s="78"/>
      <c r="RTF207" s="78"/>
      <c r="RTG207" s="78"/>
      <c r="RTH207" s="78"/>
      <c r="RTI207" s="78"/>
      <c r="RTJ207" s="78"/>
      <c r="RTK207" s="78"/>
      <c r="RTL207" s="78"/>
      <c r="RTM207" s="78"/>
      <c r="RTN207" s="78"/>
      <c r="RTO207" s="78"/>
      <c r="RTP207" s="78"/>
      <c r="RTQ207" s="78"/>
      <c r="RTR207" s="78"/>
      <c r="RTS207" s="78"/>
      <c r="RTT207" s="78"/>
      <c r="RTU207" s="78"/>
      <c r="RTV207" s="78"/>
      <c r="RTW207" s="78"/>
      <c r="RTX207" s="78"/>
      <c r="RTY207" s="78"/>
      <c r="RTZ207" s="78"/>
      <c r="RUA207" s="78"/>
      <c r="RUB207" s="78"/>
      <c r="RUC207" s="78"/>
      <c r="RUD207" s="78"/>
      <c r="RUE207" s="78"/>
      <c r="RUF207" s="78"/>
      <c r="RUG207" s="78"/>
      <c r="RUH207" s="78"/>
      <c r="RUI207" s="78"/>
      <c r="RUJ207" s="78"/>
      <c r="RUK207" s="78"/>
      <c r="RUL207" s="78"/>
      <c r="RUM207" s="78"/>
      <c r="RUN207" s="78"/>
      <c r="RUO207" s="78"/>
      <c r="RUP207" s="78"/>
      <c r="RUQ207" s="78"/>
      <c r="RUR207" s="78"/>
      <c r="RUS207" s="78"/>
      <c r="RUT207" s="78"/>
      <c r="RUU207" s="78"/>
      <c r="RUV207" s="78"/>
      <c r="RUW207" s="78"/>
      <c r="RUX207" s="78"/>
      <c r="RUY207" s="78"/>
      <c r="RUZ207" s="78"/>
      <c r="RVA207" s="78"/>
      <c r="RVB207" s="78"/>
      <c r="RVC207" s="78"/>
      <c r="RVD207" s="78"/>
      <c r="RVE207" s="78"/>
      <c r="RVF207" s="78"/>
      <c r="RVG207" s="78"/>
      <c r="RVH207" s="78"/>
      <c r="RVI207" s="78"/>
      <c r="RVJ207" s="78"/>
      <c r="RVK207" s="78"/>
      <c r="RVL207" s="78"/>
      <c r="RVM207" s="78"/>
      <c r="RVN207" s="78"/>
      <c r="RVO207" s="78"/>
      <c r="RVP207" s="78"/>
      <c r="RVQ207" s="78"/>
      <c r="RVR207" s="78"/>
      <c r="RVS207" s="78"/>
      <c r="RVT207" s="78"/>
      <c r="RVU207" s="78"/>
      <c r="RVV207" s="78"/>
      <c r="RVW207" s="78"/>
      <c r="RVX207" s="78"/>
      <c r="RVY207" s="78"/>
      <c r="RVZ207" s="78"/>
      <c r="RWA207" s="78"/>
      <c r="RWB207" s="78"/>
      <c r="RWC207" s="78"/>
      <c r="RWD207" s="78"/>
      <c r="RWE207" s="78"/>
      <c r="RWF207" s="78"/>
      <c r="RWG207" s="78"/>
      <c r="RWH207" s="78"/>
      <c r="RWI207" s="78"/>
      <c r="RWJ207" s="78"/>
      <c r="RWK207" s="78"/>
      <c r="RWL207" s="78"/>
      <c r="RWM207" s="78"/>
      <c r="RWN207" s="78"/>
      <c r="RWO207" s="78"/>
      <c r="RWP207" s="78"/>
      <c r="RWQ207" s="78"/>
      <c r="RWR207" s="78"/>
      <c r="RWS207" s="78"/>
      <c r="RWT207" s="78"/>
      <c r="RWU207" s="78"/>
      <c r="RWV207" s="78"/>
      <c r="RWW207" s="78"/>
      <c r="RWX207" s="78"/>
      <c r="RWY207" s="78"/>
      <c r="RWZ207" s="78"/>
      <c r="RXA207" s="78"/>
      <c r="RXB207" s="78"/>
      <c r="RXC207" s="78"/>
      <c r="RXD207" s="78"/>
      <c r="RXE207" s="78"/>
      <c r="RXF207" s="78"/>
      <c r="RXG207" s="78"/>
      <c r="RXH207" s="78"/>
      <c r="RXI207" s="78"/>
      <c r="RXJ207" s="78"/>
      <c r="RXK207" s="78"/>
      <c r="RXL207" s="78"/>
      <c r="RXM207" s="78"/>
      <c r="RXN207" s="78"/>
      <c r="RXO207" s="78"/>
      <c r="RXP207" s="78"/>
      <c r="RXQ207" s="78"/>
      <c r="RXR207" s="78"/>
      <c r="RXS207" s="78"/>
      <c r="RXT207" s="78"/>
      <c r="RXU207" s="78"/>
      <c r="RXV207" s="78"/>
      <c r="RXW207" s="78"/>
      <c r="RXX207" s="78"/>
      <c r="RXY207" s="78"/>
      <c r="RXZ207" s="78"/>
      <c r="RYA207" s="78"/>
      <c r="RYB207" s="78"/>
      <c r="RYC207" s="78"/>
      <c r="RYD207" s="78"/>
      <c r="RYE207" s="78"/>
      <c r="RYF207" s="78"/>
      <c r="RYG207" s="78"/>
      <c r="RYH207" s="78"/>
      <c r="RYI207" s="78"/>
      <c r="RYJ207" s="78"/>
      <c r="RYK207" s="78"/>
      <c r="RYL207" s="78"/>
      <c r="RYM207" s="78"/>
      <c r="RYN207" s="78"/>
      <c r="RYO207" s="78"/>
      <c r="RYP207" s="78"/>
      <c r="RYQ207" s="78"/>
      <c r="RYR207" s="78"/>
      <c r="RYS207" s="78"/>
      <c r="RYT207" s="78"/>
      <c r="RYU207" s="78"/>
      <c r="RYV207" s="78"/>
      <c r="RYW207" s="78"/>
      <c r="RYX207" s="78"/>
      <c r="RYY207" s="78"/>
      <c r="RYZ207" s="78"/>
      <c r="RZA207" s="78"/>
      <c r="RZB207" s="78"/>
      <c r="RZC207" s="78"/>
      <c r="RZD207" s="78"/>
      <c r="RZE207" s="78"/>
      <c r="RZF207" s="78"/>
      <c r="RZG207" s="78"/>
      <c r="RZH207" s="78"/>
      <c r="RZI207" s="78"/>
      <c r="RZJ207" s="78"/>
      <c r="RZK207" s="78"/>
      <c r="RZL207" s="78"/>
      <c r="RZM207" s="78"/>
      <c r="RZN207" s="78"/>
      <c r="RZO207" s="78"/>
      <c r="RZP207" s="78"/>
      <c r="RZQ207" s="78"/>
      <c r="RZR207" s="78"/>
      <c r="RZS207" s="78"/>
      <c r="RZT207" s="78"/>
      <c r="RZU207" s="78"/>
      <c r="RZV207" s="78"/>
      <c r="RZW207" s="78"/>
      <c r="RZX207" s="78"/>
      <c r="RZY207" s="78"/>
      <c r="RZZ207" s="78"/>
      <c r="SAA207" s="78"/>
      <c r="SAB207" s="78"/>
      <c r="SAC207" s="78"/>
      <c r="SAD207" s="78"/>
      <c r="SAE207" s="78"/>
      <c r="SAF207" s="78"/>
      <c r="SAG207" s="78"/>
      <c r="SAH207" s="78"/>
      <c r="SAI207" s="78"/>
      <c r="SAJ207" s="78"/>
      <c r="SAK207" s="78"/>
      <c r="SAL207" s="78"/>
      <c r="SAM207" s="78"/>
      <c r="SAN207" s="78"/>
      <c r="SAO207" s="78"/>
      <c r="SAP207" s="78"/>
      <c r="SAQ207" s="78"/>
      <c r="SAR207" s="78"/>
      <c r="SAS207" s="78"/>
      <c r="SAT207" s="78"/>
      <c r="SAU207" s="78"/>
      <c r="SAV207" s="78"/>
      <c r="SAW207" s="78"/>
      <c r="SAX207" s="78"/>
      <c r="SAY207" s="78"/>
      <c r="SAZ207" s="78"/>
      <c r="SBA207" s="78"/>
      <c r="SBB207" s="78"/>
      <c r="SBC207" s="78"/>
      <c r="SBD207" s="78"/>
      <c r="SBE207" s="78"/>
      <c r="SBF207" s="78"/>
      <c r="SBG207" s="78"/>
      <c r="SBH207" s="78"/>
      <c r="SBI207" s="78"/>
      <c r="SBJ207" s="78"/>
      <c r="SBK207" s="78"/>
      <c r="SBL207" s="78"/>
      <c r="SBM207" s="78"/>
      <c r="SBN207" s="78"/>
      <c r="SBO207" s="78"/>
      <c r="SBP207" s="78"/>
      <c r="SBQ207" s="78"/>
      <c r="SBR207" s="78"/>
      <c r="SBS207" s="78"/>
      <c r="SBT207" s="78"/>
      <c r="SBU207" s="78"/>
      <c r="SBV207" s="78"/>
      <c r="SBW207" s="78"/>
      <c r="SBX207" s="78"/>
      <c r="SBY207" s="78"/>
      <c r="SBZ207" s="78"/>
      <c r="SCA207" s="78"/>
      <c r="SCB207" s="78"/>
      <c r="SCC207" s="78"/>
      <c r="SCD207" s="78"/>
      <c r="SCE207" s="78"/>
      <c r="SCF207" s="78"/>
      <c r="SCG207" s="78"/>
      <c r="SCH207" s="78"/>
      <c r="SCI207" s="78"/>
      <c r="SCJ207" s="78"/>
      <c r="SCK207" s="78"/>
      <c r="SCL207" s="78"/>
      <c r="SCM207" s="78"/>
      <c r="SCN207" s="78"/>
      <c r="SCO207" s="78"/>
      <c r="SCP207" s="78"/>
      <c r="SCQ207" s="78"/>
      <c r="SCR207" s="78"/>
      <c r="SCS207" s="78"/>
      <c r="SCT207" s="78"/>
      <c r="SCU207" s="78"/>
      <c r="SCV207" s="78"/>
      <c r="SCW207" s="78"/>
      <c r="SCX207" s="78"/>
      <c r="SCY207" s="78"/>
      <c r="SCZ207" s="78"/>
      <c r="SDA207" s="78"/>
      <c r="SDB207" s="78"/>
      <c r="SDC207" s="78"/>
      <c r="SDD207" s="78"/>
      <c r="SDE207" s="78"/>
      <c r="SDF207" s="78"/>
      <c r="SDG207" s="78"/>
      <c r="SDH207" s="78"/>
      <c r="SDI207" s="78"/>
      <c r="SDJ207" s="78"/>
      <c r="SDK207" s="78"/>
      <c r="SDL207" s="78"/>
      <c r="SDM207" s="78"/>
      <c r="SDN207" s="78"/>
      <c r="SDO207" s="78"/>
      <c r="SDP207" s="78"/>
      <c r="SDQ207" s="78"/>
      <c r="SDR207" s="78"/>
      <c r="SDS207" s="78"/>
      <c r="SDT207" s="78"/>
      <c r="SDU207" s="78"/>
      <c r="SDV207" s="78"/>
      <c r="SDW207" s="78"/>
      <c r="SDX207" s="78"/>
      <c r="SDY207" s="78"/>
      <c r="SDZ207" s="78"/>
      <c r="SEA207" s="78"/>
      <c r="SEB207" s="78"/>
      <c r="SEC207" s="78"/>
      <c r="SED207" s="78"/>
      <c r="SEE207" s="78"/>
      <c r="SEF207" s="78"/>
      <c r="SEG207" s="78"/>
      <c r="SEH207" s="78"/>
      <c r="SEI207" s="78"/>
      <c r="SEJ207" s="78"/>
      <c r="SEK207" s="78"/>
      <c r="SEL207" s="78"/>
      <c r="SEM207" s="78"/>
      <c r="SEN207" s="78"/>
      <c r="SEO207" s="78"/>
      <c r="SEP207" s="78"/>
      <c r="SEQ207" s="78"/>
      <c r="SER207" s="78"/>
      <c r="SES207" s="78"/>
      <c r="SET207" s="78"/>
      <c r="SEU207" s="78"/>
      <c r="SEV207" s="78"/>
      <c r="SEW207" s="78"/>
      <c r="SEX207" s="78"/>
      <c r="SEY207" s="78"/>
      <c r="SEZ207" s="78"/>
      <c r="SFA207" s="78"/>
      <c r="SFB207" s="78"/>
      <c r="SFC207" s="78"/>
      <c r="SFD207" s="78"/>
      <c r="SFE207" s="78"/>
      <c r="SFF207" s="78"/>
      <c r="SFG207" s="78"/>
      <c r="SFH207" s="78"/>
      <c r="SFI207" s="78"/>
      <c r="SFJ207" s="78"/>
      <c r="SFK207" s="78"/>
      <c r="SFL207" s="78"/>
      <c r="SFM207" s="78"/>
      <c r="SFN207" s="78"/>
      <c r="SFO207" s="78"/>
      <c r="SFP207" s="78"/>
      <c r="SFQ207" s="78"/>
      <c r="SFR207" s="78"/>
      <c r="SFS207" s="78"/>
      <c r="SFT207" s="78"/>
      <c r="SFU207" s="78"/>
      <c r="SFV207" s="78"/>
      <c r="SFW207" s="78"/>
      <c r="SFX207" s="78"/>
      <c r="SFY207" s="78"/>
      <c r="SFZ207" s="78"/>
      <c r="SGA207" s="78"/>
      <c r="SGB207" s="78"/>
      <c r="SGC207" s="78"/>
      <c r="SGD207" s="78"/>
      <c r="SGE207" s="78"/>
      <c r="SGF207" s="78"/>
      <c r="SGG207" s="78"/>
      <c r="SGH207" s="78"/>
      <c r="SGI207" s="78"/>
      <c r="SGJ207" s="78"/>
      <c r="SGK207" s="78"/>
      <c r="SGL207" s="78"/>
      <c r="SGM207" s="78"/>
      <c r="SGN207" s="78"/>
      <c r="SGO207" s="78"/>
      <c r="SGP207" s="78"/>
      <c r="SGQ207" s="78"/>
      <c r="SGR207" s="78"/>
      <c r="SGS207" s="78"/>
      <c r="SGT207" s="78"/>
      <c r="SGU207" s="78"/>
      <c r="SGV207" s="78"/>
      <c r="SGW207" s="78"/>
      <c r="SGX207" s="78"/>
      <c r="SGY207" s="78"/>
      <c r="SGZ207" s="78"/>
      <c r="SHA207" s="78"/>
      <c r="SHB207" s="78"/>
      <c r="SHC207" s="78"/>
      <c r="SHD207" s="78"/>
      <c r="SHE207" s="78"/>
      <c r="SHF207" s="78"/>
      <c r="SHG207" s="78"/>
      <c r="SHH207" s="78"/>
      <c r="SHI207" s="78"/>
      <c r="SHJ207" s="78"/>
      <c r="SHK207" s="78"/>
      <c r="SHL207" s="78"/>
      <c r="SHM207" s="78"/>
      <c r="SHN207" s="78"/>
      <c r="SHO207" s="78"/>
      <c r="SHP207" s="78"/>
      <c r="SHQ207" s="78"/>
      <c r="SHR207" s="78"/>
      <c r="SHS207" s="78"/>
      <c r="SHT207" s="78"/>
      <c r="SHU207" s="78"/>
      <c r="SHV207" s="78"/>
      <c r="SHW207" s="78"/>
      <c r="SHX207" s="78"/>
      <c r="SHY207" s="78"/>
      <c r="SHZ207" s="78"/>
      <c r="SIA207" s="78"/>
      <c r="SIB207" s="78"/>
      <c r="SIC207" s="78"/>
      <c r="SID207" s="78"/>
      <c r="SIE207" s="78"/>
      <c r="SIF207" s="78"/>
      <c r="SIG207" s="78"/>
      <c r="SIH207" s="78"/>
      <c r="SII207" s="78"/>
      <c r="SIJ207" s="78"/>
      <c r="SIK207" s="78"/>
      <c r="SIL207" s="78"/>
      <c r="SIM207" s="78"/>
      <c r="SIN207" s="78"/>
      <c r="SIO207" s="78"/>
      <c r="SIP207" s="78"/>
      <c r="SIQ207" s="78"/>
      <c r="SIR207" s="78"/>
      <c r="SIS207" s="78"/>
      <c r="SIT207" s="78"/>
      <c r="SIU207" s="78"/>
      <c r="SIV207" s="78"/>
      <c r="SIW207" s="78"/>
      <c r="SIX207" s="78"/>
      <c r="SIY207" s="78"/>
      <c r="SIZ207" s="78"/>
      <c r="SJA207" s="78"/>
      <c r="SJB207" s="78"/>
      <c r="SJC207" s="78"/>
      <c r="SJD207" s="78"/>
      <c r="SJE207" s="78"/>
      <c r="SJF207" s="78"/>
      <c r="SJG207" s="78"/>
      <c r="SJH207" s="78"/>
      <c r="SJI207" s="78"/>
      <c r="SJJ207" s="78"/>
      <c r="SJK207" s="78"/>
      <c r="SJL207" s="78"/>
      <c r="SJM207" s="78"/>
      <c r="SJN207" s="78"/>
      <c r="SJO207" s="78"/>
      <c r="SJP207" s="78"/>
      <c r="SJQ207" s="78"/>
      <c r="SJR207" s="78"/>
      <c r="SJS207" s="78"/>
      <c r="SJT207" s="78"/>
      <c r="SJU207" s="78"/>
      <c r="SJV207" s="78"/>
      <c r="SJW207" s="78"/>
      <c r="SJX207" s="78"/>
      <c r="SJY207" s="78"/>
      <c r="SJZ207" s="78"/>
      <c r="SKA207" s="78"/>
      <c r="SKB207" s="78"/>
      <c r="SKC207" s="78"/>
      <c r="SKD207" s="78"/>
      <c r="SKE207" s="78"/>
      <c r="SKF207" s="78"/>
      <c r="SKG207" s="78"/>
      <c r="SKH207" s="78"/>
      <c r="SKI207" s="78"/>
      <c r="SKJ207" s="78"/>
      <c r="SKK207" s="78"/>
      <c r="SKL207" s="78"/>
      <c r="SKM207" s="78"/>
      <c r="SKN207" s="78"/>
      <c r="SKO207" s="78"/>
      <c r="SKP207" s="78"/>
      <c r="SKQ207" s="78"/>
      <c r="SKR207" s="78"/>
      <c r="SKS207" s="78"/>
      <c r="SKT207" s="78"/>
      <c r="SKU207" s="78"/>
      <c r="SKV207" s="78"/>
      <c r="SKW207" s="78"/>
      <c r="SKX207" s="78"/>
      <c r="SKY207" s="78"/>
      <c r="SKZ207" s="78"/>
      <c r="SLA207" s="78"/>
      <c r="SLB207" s="78"/>
      <c r="SLC207" s="78"/>
      <c r="SLD207" s="78"/>
      <c r="SLE207" s="78"/>
      <c r="SLF207" s="78"/>
      <c r="SLG207" s="78"/>
      <c r="SLH207" s="78"/>
      <c r="SLI207" s="78"/>
      <c r="SLJ207" s="78"/>
      <c r="SLK207" s="78"/>
      <c r="SLL207" s="78"/>
      <c r="SLM207" s="78"/>
      <c r="SLN207" s="78"/>
      <c r="SLO207" s="78"/>
      <c r="SLP207" s="78"/>
      <c r="SLQ207" s="78"/>
      <c r="SLR207" s="78"/>
      <c r="SLS207" s="78"/>
      <c r="SLT207" s="78"/>
      <c r="SLU207" s="78"/>
      <c r="SLV207" s="78"/>
      <c r="SLW207" s="78"/>
      <c r="SLX207" s="78"/>
      <c r="SLY207" s="78"/>
      <c r="SLZ207" s="78"/>
      <c r="SMA207" s="78"/>
      <c r="SMB207" s="78"/>
      <c r="SMC207" s="78"/>
      <c r="SMD207" s="78"/>
      <c r="SME207" s="78"/>
      <c r="SMF207" s="78"/>
      <c r="SMG207" s="78"/>
      <c r="SMH207" s="78"/>
      <c r="SMI207" s="78"/>
      <c r="SMJ207" s="78"/>
      <c r="SMK207" s="78"/>
      <c r="SML207" s="78"/>
      <c r="SMM207" s="78"/>
      <c r="SMN207" s="78"/>
      <c r="SMO207" s="78"/>
      <c r="SMP207" s="78"/>
      <c r="SMQ207" s="78"/>
      <c r="SMR207" s="78"/>
      <c r="SMS207" s="78"/>
      <c r="SMT207" s="78"/>
      <c r="SMU207" s="78"/>
      <c r="SMV207" s="78"/>
      <c r="SMW207" s="78"/>
      <c r="SMX207" s="78"/>
      <c r="SMY207" s="78"/>
      <c r="SMZ207" s="78"/>
      <c r="SNA207" s="78"/>
      <c r="SNB207" s="78"/>
      <c r="SNC207" s="78"/>
      <c r="SND207" s="78"/>
      <c r="SNE207" s="78"/>
      <c r="SNF207" s="78"/>
      <c r="SNG207" s="78"/>
      <c r="SNH207" s="78"/>
      <c r="SNI207" s="78"/>
      <c r="SNJ207" s="78"/>
      <c r="SNK207" s="78"/>
      <c r="SNL207" s="78"/>
      <c r="SNM207" s="78"/>
      <c r="SNN207" s="78"/>
      <c r="SNO207" s="78"/>
      <c r="SNP207" s="78"/>
      <c r="SNQ207" s="78"/>
      <c r="SNR207" s="78"/>
      <c r="SNS207" s="78"/>
      <c r="SNT207" s="78"/>
      <c r="SNU207" s="78"/>
      <c r="SNV207" s="78"/>
      <c r="SNW207" s="78"/>
      <c r="SNX207" s="78"/>
      <c r="SNY207" s="78"/>
      <c r="SNZ207" s="78"/>
      <c r="SOA207" s="78"/>
      <c r="SOB207" s="78"/>
      <c r="SOC207" s="78"/>
      <c r="SOD207" s="78"/>
      <c r="SOE207" s="78"/>
      <c r="SOF207" s="78"/>
      <c r="SOG207" s="78"/>
      <c r="SOH207" s="78"/>
      <c r="SOI207" s="78"/>
      <c r="SOJ207" s="78"/>
      <c r="SOK207" s="78"/>
      <c r="SOL207" s="78"/>
      <c r="SOM207" s="78"/>
      <c r="SON207" s="78"/>
      <c r="SOO207" s="78"/>
      <c r="SOP207" s="78"/>
      <c r="SOQ207" s="78"/>
      <c r="SOR207" s="78"/>
      <c r="SOS207" s="78"/>
      <c r="SOT207" s="78"/>
      <c r="SOU207" s="78"/>
      <c r="SOV207" s="78"/>
      <c r="SOW207" s="78"/>
      <c r="SOX207" s="78"/>
      <c r="SOY207" s="78"/>
      <c r="SOZ207" s="78"/>
      <c r="SPA207" s="78"/>
      <c r="SPB207" s="78"/>
      <c r="SPC207" s="78"/>
      <c r="SPD207" s="78"/>
      <c r="SPE207" s="78"/>
      <c r="SPF207" s="78"/>
      <c r="SPG207" s="78"/>
      <c r="SPH207" s="78"/>
      <c r="SPI207" s="78"/>
      <c r="SPJ207" s="78"/>
      <c r="SPK207" s="78"/>
      <c r="SPL207" s="78"/>
      <c r="SPM207" s="78"/>
      <c r="SPN207" s="78"/>
      <c r="SPO207" s="78"/>
      <c r="SPP207" s="78"/>
      <c r="SPQ207" s="78"/>
      <c r="SPR207" s="78"/>
      <c r="SPS207" s="78"/>
      <c r="SPT207" s="78"/>
      <c r="SPU207" s="78"/>
      <c r="SPV207" s="78"/>
      <c r="SPW207" s="78"/>
      <c r="SPX207" s="78"/>
      <c r="SPY207" s="78"/>
      <c r="SPZ207" s="78"/>
      <c r="SQA207" s="78"/>
      <c r="SQB207" s="78"/>
      <c r="SQC207" s="78"/>
      <c r="SQD207" s="78"/>
      <c r="SQE207" s="78"/>
      <c r="SQF207" s="78"/>
      <c r="SQG207" s="78"/>
      <c r="SQH207" s="78"/>
      <c r="SQI207" s="78"/>
      <c r="SQJ207" s="78"/>
      <c r="SQK207" s="78"/>
      <c r="SQL207" s="78"/>
      <c r="SQM207" s="78"/>
      <c r="SQN207" s="78"/>
      <c r="SQO207" s="78"/>
      <c r="SQP207" s="78"/>
      <c r="SQQ207" s="78"/>
      <c r="SQR207" s="78"/>
      <c r="SQS207" s="78"/>
      <c r="SQT207" s="78"/>
      <c r="SQU207" s="78"/>
      <c r="SQV207" s="78"/>
      <c r="SQW207" s="78"/>
      <c r="SQX207" s="78"/>
      <c r="SQY207" s="78"/>
      <c r="SQZ207" s="78"/>
      <c r="SRA207" s="78"/>
      <c r="SRB207" s="78"/>
      <c r="SRC207" s="78"/>
      <c r="SRD207" s="78"/>
      <c r="SRE207" s="78"/>
      <c r="SRF207" s="78"/>
      <c r="SRG207" s="78"/>
      <c r="SRH207" s="78"/>
      <c r="SRI207" s="78"/>
      <c r="SRJ207" s="78"/>
      <c r="SRK207" s="78"/>
      <c r="SRL207" s="78"/>
      <c r="SRM207" s="78"/>
      <c r="SRN207" s="78"/>
      <c r="SRO207" s="78"/>
      <c r="SRP207" s="78"/>
      <c r="SRQ207" s="78"/>
      <c r="SRR207" s="78"/>
      <c r="SRS207" s="78"/>
      <c r="SRT207" s="78"/>
      <c r="SRU207" s="78"/>
      <c r="SRV207" s="78"/>
      <c r="SRW207" s="78"/>
      <c r="SRX207" s="78"/>
      <c r="SRY207" s="78"/>
      <c r="SRZ207" s="78"/>
      <c r="SSA207" s="78"/>
      <c r="SSB207" s="78"/>
      <c r="SSC207" s="78"/>
      <c r="SSD207" s="78"/>
      <c r="SSE207" s="78"/>
      <c r="SSF207" s="78"/>
      <c r="SSG207" s="78"/>
      <c r="SSH207" s="78"/>
      <c r="SSI207" s="78"/>
      <c r="SSJ207" s="78"/>
      <c r="SSK207" s="78"/>
      <c r="SSL207" s="78"/>
      <c r="SSM207" s="78"/>
      <c r="SSN207" s="78"/>
      <c r="SSO207" s="78"/>
      <c r="SSP207" s="78"/>
      <c r="SSQ207" s="78"/>
      <c r="SSR207" s="78"/>
      <c r="SSS207" s="78"/>
      <c r="SST207" s="78"/>
      <c r="SSU207" s="78"/>
      <c r="SSV207" s="78"/>
      <c r="SSW207" s="78"/>
      <c r="SSX207" s="78"/>
      <c r="SSY207" s="78"/>
      <c r="SSZ207" s="78"/>
      <c r="STA207" s="78"/>
      <c r="STB207" s="78"/>
      <c r="STC207" s="78"/>
      <c r="STD207" s="78"/>
      <c r="STE207" s="78"/>
      <c r="STF207" s="78"/>
      <c r="STG207" s="78"/>
      <c r="STH207" s="78"/>
      <c r="STI207" s="78"/>
      <c r="STJ207" s="78"/>
      <c r="STK207" s="78"/>
      <c r="STL207" s="78"/>
      <c r="STM207" s="78"/>
      <c r="STN207" s="78"/>
      <c r="STO207" s="78"/>
      <c r="STP207" s="78"/>
      <c r="STQ207" s="78"/>
      <c r="STR207" s="78"/>
      <c r="STS207" s="78"/>
      <c r="STT207" s="78"/>
      <c r="STU207" s="78"/>
      <c r="STV207" s="78"/>
      <c r="STW207" s="78"/>
      <c r="STX207" s="78"/>
      <c r="STY207" s="78"/>
      <c r="STZ207" s="78"/>
      <c r="SUA207" s="78"/>
      <c r="SUB207" s="78"/>
      <c r="SUC207" s="78"/>
      <c r="SUD207" s="78"/>
      <c r="SUE207" s="78"/>
      <c r="SUF207" s="78"/>
      <c r="SUG207" s="78"/>
      <c r="SUH207" s="78"/>
      <c r="SUI207" s="78"/>
      <c r="SUJ207" s="78"/>
      <c r="SUK207" s="78"/>
      <c r="SUL207" s="78"/>
      <c r="SUM207" s="78"/>
      <c r="SUN207" s="78"/>
      <c r="SUO207" s="78"/>
      <c r="SUP207" s="78"/>
      <c r="SUQ207" s="78"/>
      <c r="SUR207" s="78"/>
      <c r="SUS207" s="78"/>
      <c r="SUT207" s="78"/>
      <c r="SUU207" s="78"/>
      <c r="SUV207" s="78"/>
      <c r="SUW207" s="78"/>
      <c r="SUX207" s="78"/>
      <c r="SUY207" s="78"/>
      <c r="SUZ207" s="78"/>
      <c r="SVA207" s="78"/>
      <c r="SVB207" s="78"/>
      <c r="SVC207" s="78"/>
      <c r="SVD207" s="78"/>
      <c r="SVE207" s="78"/>
      <c r="SVF207" s="78"/>
      <c r="SVG207" s="78"/>
      <c r="SVH207" s="78"/>
      <c r="SVI207" s="78"/>
      <c r="SVJ207" s="78"/>
      <c r="SVK207" s="78"/>
      <c r="SVL207" s="78"/>
      <c r="SVM207" s="78"/>
      <c r="SVN207" s="78"/>
      <c r="SVO207" s="78"/>
      <c r="SVP207" s="78"/>
      <c r="SVQ207" s="78"/>
      <c r="SVR207" s="78"/>
      <c r="SVS207" s="78"/>
      <c r="SVT207" s="78"/>
      <c r="SVU207" s="78"/>
      <c r="SVV207" s="78"/>
      <c r="SVW207" s="78"/>
      <c r="SVX207" s="78"/>
      <c r="SVY207" s="78"/>
      <c r="SVZ207" s="78"/>
      <c r="SWA207" s="78"/>
      <c r="SWB207" s="78"/>
      <c r="SWC207" s="78"/>
      <c r="SWD207" s="78"/>
      <c r="SWE207" s="78"/>
      <c r="SWF207" s="78"/>
      <c r="SWG207" s="78"/>
      <c r="SWH207" s="78"/>
      <c r="SWI207" s="78"/>
      <c r="SWJ207" s="78"/>
      <c r="SWK207" s="78"/>
      <c r="SWL207" s="78"/>
      <c r="SWM207" s="78"/>
      <c r="SWN207" s="78"/>
      <c r="SWO207" s="78"/>
      <c r="SWP207" s="78"/>
      <c r="SWQ207" s="78"/>
      <c r="SWR207" s="78"/>
      <c r="SWS207" s="78"/>
      <c r="SWT207" s="78"/>
      <c r="SWU207" s="78"/>
      <c r="SWV207" s="78"/>
      <c r="SWW207" s="78"/>
      <c r="SWX207" s="78"/>
      <c r="SWY207" s="78"/>
      <c r="SWZ207" s="78"/>
      <c r="SXA207" s="78"/>
      <c r="SXB207" s="78"/>
      <c r="SXC207" s="78"/>
      <c r="SXD207" s="78"/>
      <c r="SXE207" s="78"/>
      <c r="SXF207" s="78"/>
      <c r="SXG207" s="78"/>
      <c r="SXH207" s="78"/>
      <c r="SXI207" s="78"/>
      <c r="SXJ207" s="78"/>
      <c r="SXK207" s="78"/>
      <c r="SXL207" s="78"/>
      <c r="SXM207" s="78"/>
      <c r="SXN207" s="78"/>
      <c r="SXO207" s="78"/>
      <c r="SXP207" s="78"/>
      <c r="SXQ207" s="78"/>
      <c r="SXR207" s="78"/>
      <c r="SXS207" s="78"/>
      <c r="SXT207" s="78"/>
      <c r="SXU207" s="78"/>
      <c r="SXV207" s="78"/>
      <c r="SXW207" s="78"/>
      <c r="SXX207" s="78"/>
      <c r="SXY207" s="78"/>
      <c r="SXZ207" s="78"/>
      <c r="SYA207" s="78"/>
      <c r="SYB207" s="78"/>
      <c r="SYC207" s="78"/>
      <c r="SYD207" s="78"/>
      <c r="SYE207" s="78"/>
      <c r="SYF207" s="78"/>
      <c r="SYG207" s="78"/>
      <c r="SYH207" s="78"/>
      <c r="SYI207" s="78"/>
      <c r="SYJ207" s="78"/>
      <c r="SYK207" s="78"/>
      <c r="SYL207" s="78"/>
      <c r="SYM207" s="78"/>
      <c r="SYN207" s="78"/>
      <c r="SYO207" s="78"/>
      <c r="SYP207" s="78"/>
      <c r="SYQ207" s="78"/>
      <c r="SYR207" s="78"/>
      <c r="SYS207" s="78"/>
      <c r="SYT207" s="78"/>
      <c r="SYU207" s="78"/>
      <c r="SYV207" s="78"/>
      <c r="SYW207" s="78"/>
      <c r="SYX207" s="78"/>
      <c r="SYY207" s="78"/>
      <c r="SYZ207" s="78"/>
      <c r="SZA207" s="78"/>
      <c r="SZB207" s="78"/>
      <c r="SZC207" s="78"/>
      <c r="SZD207" s="78"/>
      <c r="SZE207" s="78"/>
      <c r="SZF207" s="78"/>
      <c r="SZG207" s="78"/>
      <c r="SZH207" s="78"/>
      <c r="SZI207" s="78"/>
      <c r="SZJ207" s="78"/>
      <c r="SZK207" s="78"/>
      <c r="SZL207" s="78"/>
      <c r="SZM207" s="78"/>
      <c r="SZN207" s="78"/>
      <c r="SZO207" s="78"/>
      <c r="SZP207" s="78"/>
      <c r="SZQ207" s="78"/>
      <c r="SZR207" s="78"/>
      <c r="SZS207" s="78"/>
      <c r="SZT207" s="78"/>
      <c r="SZU207" s="78"/>
      <c r="SZV207" s="78"/>
      <c r="SZW207" s="78"/>
      <c r="SZX207" s="78"/>
      <c r="SZY207" s="78"/>
      <c r="SZZ207" s="78"/>
      <c r="TAA207" s="78"/>
      <c r="TAB207" s="78"/>
      <c r="TAC207" s="78"/>
      <c r="TAD207" s="78"/>
      <c r="TAE207" s="78"/>
      <c r="TAF207" s="78"/>
      <c r="TAG207" s="78"/>
      <c r="TAH207" s="78"/>
      <c r="TAI207" s="78"/>
      <c r="TAJ207" s="78"/>
      <c r="TAK207" s="78"/>
      <c r="TAL207" s="78"/>
      <c r="TAM207" s="78"/>
      <c r="TAN207" s="78"/>
      <c r="TAO207" s="78"/>
      <c r="TAP207" s="78"/>
      <c r="TAQ207" s="78"/>
      <c r="TAR207" s="78"/>
      <c r="TAS207" s="78"/>
      <c r="TAT207" s="78"/>
      <c r="TAU207" s="78"/>
      <c r="TAV207" s="78"/>
      <c r="TAW207" s="78"/>
      <c r="TAX207" s="78"/>
      <c r="TAY207" s="78"/>
      <c r="TAZ207" s="78"/>
      <c r="TBA207" s="78"/>
      <c r="TBB207" s="78"/>
      <c r="TBC207" s="78"/>
      <c r="TBD207" s="78"/>
      <c r="TBE207" s="78"/>
      <c r="TBF207" s="78"/>
      <c r="TBG207" s="78"/>
      <c r="TBH207" s="78"/>
      <c r="TBI207" s="78"/>
      <c r="TBJ207" s="78"/>
      <c r="TBK207" s="78"/>
      <c r="TBL207" s="78"/>
      <c r="TBM207" s="78"/>
      <c r="TBN207" s="78"/>
      <c r="TBO207" s="78"/>
      <c r="TBP207" s="78"/>
      <c r="TBQ207" s="78"/>
      <c r="TBR207" s="78"/>
      <c r="TBS207" s="78"/>
      <c r="TBT207" s="78"/>
      <c r="TBU207" s="78"/>
      <c r="TBV207" s="78"/>
      <c r="TBW207" s="78"/>
      <c r="TBX207" s="78"/>
      <c r="TBY207" s="78"/>
      <c r="TBZ207" s="78"/>
      <c r="TCA207" s="78"/>
      <c r="TCB207" s="78"/>
      <c r="TCC207" s="78"/>
      <c r="TCD207" s="78"/>
      <c r="TCE207" s="78"/>
      <c r="TCF207" s="78"/>
      <c r="TCG207" s="78"/>
      <c r="TCH207" s="78"/>
      <c r="TCI207" s="78"/>
      <c r="TCJ207" s="78"/>
      <c r="TCK207" s="78"/>
      <c r="TCL207" s="78"/>
      <c r="TCM207" s="78"/>
      <c r="TCN207" s="78"/>
      <c r="TCO207" s="78"/>
      <c r="TCP207" s="78"/>
      <c r="TCQ207" s="78"/>
      <c r="TCR207" s="78"/>
      <c r="TCS207" s="78"/>
      <c r="TCT207" s="78"/>
      <c r="TCU207" s="78"/>
      <c r="TCV207" s="78"/>
      <c r="TCW207" s="78"/>
      <c r="TCX207" s="78"/>
      <c r="TCY207" s="78"/>
      <c r="TCZ207" s="78"/>
      <c r="TDA207" s="78"/>
      <c r="TDB207" s="78"/>
      <c r="TDC207" s="78"/>
      <c r="TDD207" s="78"/>
      <c r="TDE207" s="78"/>
      <c r="TDF207" s="78"/>
      <c r="TDG207" s="78"/>
      <c r="TDH207" s="78"/>
      <c r="TDI207" s="78"/>
      <c r="TDJ207" s="78"/>
      <c r="TDK207" s="78"/>
      <c r="TDL207" s="78"/>
      <c r="TDM207" s="78"/>
      <c r="TDN207" s="78"/>
      <c r="TDO207" s="78"/>
      <c r="TDP207" s="78"/>
      <c r="TDQ207" s="78"/>
      <c r="TDR207" s="78"/>
      <c r="TDS207" s="78"/>
      <c r="TDT207" s="78"/>
      <c r="TDU207" s="78"/>
      <c r="TDV207" s="78"/>
      <c r="TDW207" s="78"/>
      <c r="TDX207" s="78"/>
      <c r="TDY207" s="78"/>
      <c r="TDZ207" s="78"/>
      <c r="TEA207" s="78"/>
      <c r="TEB207" s="78"/>
      <c r="TEC207" s="78"/>
      <c r="TED207" s="78"/>
      <c r="TEE207" s="78"/>
      <c r="TEF207" s="78"/>
      <c r="TEG207" s="78"/>
      <c r="TEH207" s="78"/>
      <c r="TEI207" s="78"/>
      <c r="TEJ207" s="78"/>
      <c r="TEK207" s="78"/>
      <c r="TEL207" s="78"/>
      <c r="TEM207" s="78"/>
      <c r="TEN207" s="78"/>
      <c r="TEO207" s="78"/>
      <c r="TEP207" s="78"/>
      <c r="TEQ207" s="78"/>
      <c r="TER207" s="78"/>
      <c r="TES207" s="78"/>
      <c r="TET207" s="78"/>
      <c r="TEU207" s="78"/>
      <c r="TEV207" s="78"/>
      <c r="TEW207" s="78"/>
      <c r="TEX207" s="78"/>
      <c r="TEY207" s="78"/>
      <c r="TEZ207" s="78"/>
      <c r="TFA207" s="78"/>
      <c r="TFB207" s="78"/>
      <c r="TFC207" s="78"/>
      <c r="TFD207" s="78"/>
      <c r="TFE207" s="78"/>
      <c r="TFF207" s="78"/>
      <c r="TFG207" s="78"/>
      <c r="TFH207" s="78"/>
      <c r="TFI207" s="78"/>
      <c r="TFJ207" s="78"/>
      <c r="TFK207" s="78"/>
      <c r="TFL207" s="78"/>
      <c r="TFM207" s="78"/>
      <c r="TFN207" s="78"/>
      <c r="TFO207" s="78"/>
      <c r="TFP207" s="78"/>
      <c r="TFQ207" s="78"/>
      <c r="TFR207" s="78"/>
      <c r="TFS207" s="78"/>
      <c r="TFT207" s="78"/>
      <c r="TFU207" s="78"/>
      <c r="TFV207" s="78"/>
      <c r="TFW207" s="78"/>
      <c r="TFX207" s="78"/>
      <c r="TFY207" s="78"/>
      <c r="TFZ207" s="78"/>
      <c r="TGA207" s="78"/>
      <c r="TGB207" s="78"/>
      <c r="TGC207" s="78"/>
      <c r="TGD207" s="78"/>
      <c r="TGE207" s="78"/>
      <c r="TGF207" s="78"/>
      <c r="TGG207" s="78"/>
      <c r="TGH207" s="78"/>
      <c r="TGI207" s="78"/>
      <c r="TGJ207" s="78"/>
      <c r="TGK207" s="78"/>
      <c r="TGL207" s="78"/>
      <c r="TGM207" s="78"/>
      <c r="TGN207" s="78"/>
      <c r="TGO207" s="78"/>
      <c r="TGP207" s="78"/>
      <c r="TGQ207" s="78"/>
      <c r="TGR207" s="78"/>
      <c r="TGS207" s="78"/>
      <c r="TGT207" s="78"/>
      <c r="TGU207" s="78"/>
      <c r="TGV207" s="78"/>
      <c r="TGW207" s="78"/>
      <c r="TGX207" s="78"/>
      <c r="TGY207" s="78"/>
      <c r="TGZ207" s="78"/>
      <c r="THA207" s="78"/>
      <c r="THB207" s="78"/>
      <c r="THC207" s="78"/>
      <c r="THD207" s="78"/>
      <c r="THE207" s="78"/>
      <c r="THF207" s="78"/>
      <c r="THG207" s="78"/>
      <c r="THH207" s="78"/>
      <c r="THI207" s="78"/>
      <c r="THJ207" s="78"/>
      <c r="THK207" s="78"/>
      <c r="THL207" s="78"/>
      <c r="THM207" s="78"/>
      <c r="THN207" s="78"/>
      <c r="THO207" s="78"/>
      <c r="THP207" s="78"/>
      <c r="THQ207" s="78"/>
      <c r="THR207" s="78"/>
      <c r="THS207" s="78"/>
      <c r="THT207" s="78"/>
      <c r="THU207" s="78"/>
      <c r="THV207" s="78"/>
      <c r="THW207" s="78"/>
      <c r="THX207" s="78"/>
      <c r="THY207" s="78"/>
      <c r="THZ207" s="78"/>
      <c r="TIA207" s="78"/>
      <c r="TIB207" s="78"/>
      <c r="TIC207" s="78"/>
      <c r="TID207" s="78"/>
      <c r="TIE207" s="78"/>
      <c r="TIF207" s="78"/>
      <c r="TIG207" s="78"/>
      <c r="TIH207" s="78"/>
      <c r="TII207" s="78"/>
      <c r="TIJ207" s="78"/>
      <c r="TIK207" s="78"/>
      <c r="TIL207" s="78"/>
      <c r="TIM207" s="78"/>
      <c r="TIN207" s="78"/>
      <c r="TIO207" s="78"/>
      <c r="TIP207" s="78"/>
      <c r="TIQ207" s="78"/>
      <c r="TIR207" s="78"/>
      <c r="TIS207" s="78"/>
      <c r="TIT207" s="78"/>
      <c r="TIU207" s="78"/>
      <c r="TIV207" s="78"/>
      <c r="TIW207" s="78"/>
      <c r="TIX207" s="78"/>
      <c r="TIY207" s="78"/>
      <c r="TIZ207" s="78"/>
      <c r="TJA207" s="78"/>
      <c r="TJB207" s="78"/>
      <c r="TJC207" s="78"/>
      <c r="TJD207" s="78"/>
      <c r="TJE207" s="78"/>
      <c r="TJF207" s="78"/>
      <c r="TJG207" s="78"/>
      <c r="TJH207" s="78"/>
      <c r="TJI207" s="78"/>
      <c r="TJJ207" s="78"/>
      <c r="TJK207" s="78"/>
      <c r="TJL207" s="78"/>
      <c r="TJM207" s="78"/>
      <c r="TJN207" s="78"/>
      <c r="TJO207" s="78"/>
      <c r="TJP207" s="78"/>
      <c r="TJQ207" s="78"/>
      <c r="TJR207" s="78"/>
      <c r="TJS207" s="78"/>
      <c r="TJT207" s="78"/>
      <c r="TJU207" s="78"/>
      <c r="TJV207" s="78"/>
      <c r="TJW207" s="78"/>
      <c r="TJX207" s="78"/>
      <c r="TJY207" s="78"/>
      <c r="TJZ207" s="78"/>
      <c r="TKA207" s="78"/>
      <c r="TKB207" s="78"/>
      <c r="TKC207" s="78"/>
      <c r="TKD207" s="78"/>
      <c r="TKE207" s="78"/>
      <c r="TKF207" s="78"/>
      <c r="TKG207" s="78"/>
      <c r="TKH207" s="78"/>
      <c r="TKI207" s="78"/>
      <c r="TKJ207" s="78"/>
      <c r="TKK207" s="78"/>
      <c r="TKL207" s="78"/>
      <c r="TKM207" s="78"/>
      <c r="TKN207" s="78"/>
      <c r="TKO207" s="78"/>
      <c r="TKP207" s="78"/>
      <c r="TKQ207" s="78"/>
      <c r="TKR207" s="78"/>
      <c r="TKS207" s="78"/>
      <c r="TKT207" s="78"/>
      <c r="TKU207" s="78"/>
      <c r="TKV207" s="78"/>
      <c r="TKW207" s="78"/>
      <c r="TKX207" s="78"/>
      <c r="TKY207" s="78"/>
      <c r="TKZ207" s="78"/>
      <c r="TLA207" s="78"/>
      <c r="TLB207" s="78"/>
      <c r="TLC207" s="78"/>
      <c r="TLD207" s="78"/>
      <c r="TLE207" s="78"/>
      <c r="TLF207" s="78"/>
      <c r="TLG207" s="78"/>
      <c r="TLH207" s="78"/>
      <c r="TLI207" s="78"/>
      <c r="TLJ207" s="78"/>
      <c r="TLK207" s="78"/>
      <c r="TLL207" s="78"/>
      <c r="TLM207" s="78"/>
      <c r="TLN207" s="78"/>
      <c r="TLO207" s="78"/>
      <c r="TLP207" s="78"/>
      <c r="TLQ207" s="78"/>
      <c r="TLR207" s="78"/>
      <c r="TLS207" s="78"/>
      <c r="TLT207" s="78"/>
      <c r="TLU207" s="78"/>
      <c r="TLV207" s="78"/>
      <c r="TLW207" s="78"/>
      <c r="TLX207" s="78"/>
      <c r="TLY207" s="78"/>
      <c r="TLZ207" s="78"/>
      <c r="TMA207" s="78"/>
      <c r="TMB207" s="78"/>
      <c r="TMC207" s="78"/>
      <c r="TMD207" s="78"/>
      <c r="TME207" s="78"/>
      <c r="TMF207" s="78"/>
      <c r="TMG207" s="78"/>
      <c r="TMH207" s="78"/>
      <c r="TMI207" s="78"/>
      <c r="TMJ207" s="78"/>
      <c r="TMK207" s="78"/>
      <c r="TML207" s="78"/>
      <c r="TMM207" s="78"/>
      <c r="TMN207" s="78"/>
      <c r="TMO207" s="78"/>
      <c r="TMP207" s="78"/>
      <c r="TMQ207" s="78"/>
      <c r="TMR207" s="78"/>
      <c r="TMS207" s="78"/>
      <c r="TMT207" s="78"/>
      <c r="TMU207" s="78"/>
      <c r="TMV207" s="78"/>
      <c r="TMW207" s="78"/>
      <c r="TMX207" s="78"/>
      <c r="TMY207" s="78"/>
      <c r="TMZ207" s="78"/>
      <c r="TNA207" s="78"/>
      <c r="TNB207" s="78"/>
      <c r="TNC207" s="78"/>
      <c r="TND207" s="78"/>
      <c r="TNE207" s="78"/>
      <c r="TNF207" s="78"/>
      <c r="TNG207" s="78"/>
      <c r="TNH207" s="78"/>
      <c r="TNI207" s="78"/>
      <c r="TNJ207" s="78"/>
      <c r="TNK207" s="78"/>
      <c r="TNL207" s="78"/>
      <c r="TNM207" s="78"/>
      <c r="TNN207" s="78"/>
      <c r="TNO207" s="78"/>
      <c r="TNP207" s="78"/>
      <c r="TNQ207" s="78"/>
      <c r="TNR207" s="78"/>
      <c r="TNS207" s="78"/>
      <c r="TNT207" s="78"/>
      <c r="TNU207" s="78"/>
      <c r="TNV207" s="78"/>
      <c r="TNW207" s="78"/>
      <c r="TNX207" s="78"/>
      <c r="TNY207" s="78"/>
      <c r="TNZ207" s="78"/>
      <c r="TOA207" s="78"/>
      <c r="TOB207" s="78"/>
      <c r="TOC207" s="78"/>
      <c r="TOD207" s="78"/>
      <c r="TOE207" s="78"/>
      <c r="TOF207" s="78"/>
      <c r="TOG207" s="78"/>
      <c r="TOH207" s="78"/>
      <c r="TOI207" s="78"/>
      <c r="TOJ207" s="78"/>
      <c r="TOK207" s="78"/>
      <c r="TOL207" s="78"/>
      <c r="TOM207" s="78"/>
      <c r="TON207" s="78"/>
      <c r="TOO207" s="78"/>
      <c r="TOP207" s="78"/>
      <c r="TOQ207" s="78"/>
      <c r="TOR207" s="78"/>
      <c r="TOS207" s="78"/>
      <c r="TOT207" s="78"/>
      <c r="TOU207" s="78"/>
      <c r="TOV207" s="78"/>
      <c r="TOW207" s="78"/>
      <c r="TOX207" s="78"/>
      <c r="TOY207" s="78"/>
      <c r="TOZ207" s="78"/>
      <c r="TPA207" s="78"/>
      <c r="TPB207" s="78"/>
      <c r="TPC207" s="78"/>
      <c r="TPD207" s="78"/>
      <c r="TPE207" s="78"/>
      <c r="TPF207" s="78"/>
      <c r="TPG207" s="78"/>
      <c r="TPH207" s="78"/>
      <c r="TPI207" s="78"/>
      <c r="TPJ207" s="78"/>
      <c r="TPK207" s="78"/>
      <c r="TPL207" s="78"/>
      <c r="TPM207" s="78"/>
      <c r="TPN207" s="78"/>
      <c r="TPO207" s="78"/>
      <c r="TPP207" s="78"/>
      <c r="TPQ207" s="78"/>
      <c r="TPR207" s="78"/>
      <c r="TPS207" s="78"/>
      <c r="TPT207" s="78"/>
      <c r="TPU207" s="78"/>
      <c r="TPV207" s="78"/>
      <c r="TPW207" s="78"/>
      <c r="TPX207" s="78"/>
      <c r="TPY207" s="78"/>
      <c r="TPZ207" s="78"/>
      <c r="TQA207" s="78"/>
      <c r="TQB207" s="78"/>
      <c r="TQC207" s="78"/>
      <c r="TQD207" s="78"/>
      <c r="TQE207" s="78"/>
      <c r="TQF207" s="78"/>
      <c r="TQG207" s="78"/>
      <c r="TQH207" s="78"/>
      <c r="TQI207" s="78"/>
      <c r="TQJ207" s="78"/>
      <c r="TQK207" s="78"/>
      <c r="TQL207" s="78"/>
      <c r="TQM207" s="78"/>
      <c r="TQN207" s="78"/>
      <c r="TQO207" s="78"/>
      <c r="TQP207" s="78"/>
      <c r="TQQ207" s="78"/>
      <c r="TQR207" s="78"/>
      <c r="TQS207" s="78"/>
      <c r="TQT207" s="78"/>
      <c r="TQU207" s="78"/>
      <c r="TQV207" s="78"/>
      <c r="TQW207" s="78"/>
      <c r="TQX207" s="78"/>
      <c r="TQY207" s="78"/>
      <c r="TQZ207" s="78"/>
      <c r="TRA207" s="78"/>
      <c r="TRB207" s="78"/>
      <c r="TRC207" s="78"/>
      <c r="TRD207" s="78"/>
      <c r="TRE207" s="78"/>
      <c r="TRF207" s="78"/>
      <c r="TRG207" s="78"/>
      <c r="TRH207" s="78"/>
      <c r="TRI207" s="78"/>
      <c r="TRJ207" s="78"/>
      <c r="TRK207" s="78"/>
      <c r="TRL207" s="78"/>
      <c r="TRM207" s="78"/>
      <c r="TRN207" s="78"/>
      <c r="TRO207" s="78"/>
      <c r="TRP207" s="78"/>
      <c r="TRQ207" s="78"/>
      <c r="TRR207" s="78"/>
      <c r="TRS207" s="78"/>
      <c r="TRT207" s="78"/>
      <c r="TRU207" s="78"/>
      <c r="TRV207" s="78"/>
      <c r="TRW207" s="78"/>
      <c r="TRX207" s="78"/>
      <c r="TRY207" s="78"/>
      <c r="TRZ207" s="78"/>
      <c r="TSA207" s="78"/>
      <c r="TSB207" s="78"/>
      <c r="TSC207" s="78"/>
      <c r="TSD207" s="78"/>
      <c r="TSE207" s="78"/>
      <c r="TSF207" s="78"/>
      <c r="TSG207" s="78"/>
      <c r="TSH207" s="78"/>
      <c r="TSI207" s="78"/>
      <c r="TSJ207" s="78"/>
      <c r="TSK207" s="78"/>
      <c r="TSL207" s="78"/>
      <c r="TSM207" s="78"/>
      <c r="TSN207" s="78"/>
      <c r="TSO207" s="78"/>
      <c r="TSP207" s="78"/>
      <c r="TSQ207" s="78"/>
      <c r="TSR207" s="78"/>
      <c r="TSS207" s="78"/>
      <c r="TST207" s="78"/>
      <c r="TSU207" s="78"/>
      <c r="TSV207" s="78"/>
      <c r="TSW207" s="78"/>
      <c r="TSX207" s="78"/>
      <c r="TSY207" s="78"/>
      <c r="TSZ207" s="78"/>
      <c r="TTA207" s="78"/>
      <c r="TTB207" s="78"/>
      <c r="TTC207" s="78"/>
      <c r="TTD207" s="78"/>
      <c r="TTE207" s="78"/>
      <c r="TTF207" s="78"/>
      <c r="TTG207" s="78"/>
      <c r="TTH207" s="78"/>
      <c r="TTI207" s="78"/>
      <c r="TTJ207" s="78"/>
      <c r="TTK207" s="78"/>
      <c r="TTL207" s="78"/>
      <c r="TTM207" s="78"/>
      <c r="TTN207" s="78"/>
      <c r="TTO207" s="78"/>
      <c r="TTP207" s="78"/>
      <c r="TTQ207" s="78"/>
      <c r="TTR207" s="78"/>
      <c r="TTS207" s="78"/>
      <c r="TTT207" s="78"/>
      <c r="TTU207" s="78"/>
      <c r="TTV207" s="78"/>
      <c r="TTW207" s="78"/>
      <c r="TTX207" s="78"/>
      <c r="TTY207" s="78"/>
      <c r="TTZ207" s="78"/>
      <c r="TUA207" s="78"/>
      <c r="TUB207" s="78"/>
      <c r="TUC207" s="78"/>
      <c r="TUD207" s="78"/>
      <c r="TUE207" s="78"/>
      <c r="TUF207" s="78"/>
      <c r="TUG207" s="78"/>
      <c r="TUH207" s="78"/>
      <c r="TUI207" s="78"/>
      <c r="TUJ207" s="78"/>
      <c r="TUK207" s="78"/>
      <c r="TUL207" s="78"/>
      <c r="TUM207" s="78"/>
      <c r="TUN207" s="78"/>
      <c r="TUO207" s="78"/>
      <c r="TUP207" s="78"/>
      <c r="TUQ207" s="78"/>
      <c r="TUR207" s="78"/>
      <c r="TUS207" s="78"/>
      <c r="TUT207" s="78"/>
      <c r="TUU207" s="78"/>
      <c r="TUV207" s="78"/>
      <c r="TUW207" s="78"/>
      <c r="TUX207" s="78"/>
      <c r="TUY207" s="78"/>
      <c r="TUZ207" s="78"/>
      <c r="TVA207" s="78"/>
      <c r="TVB207" s="78"/>
      <c r="TVC207" s="78"/>
      <c r="TVD207" s="78"/>
      <c r="TVE207" s="78"/>
      <c r="TVF207" s="78"/>
      <c r="TVG207" s="78"/>
      <c r="TVH207" s="78"/>
      <c r="TVI207" s="78"/>
      <c r="TVJ207" s="78"/>
      <c r="TVK207" s="78"/>
      <c r="TVL207" s="78"/>
      <c r="TVM207" s="78"/>
      <c r="TVN207" s="78"/>
      <c r="TVO207" s="78"/>
      <c r="TVP207" s="78"/>
      <c r="TVQ207" s="78"/>
      <c r="TVR207" s="78"/>
      <c r="TVS207" s="78"/>
      <c r="TVT207" s="78"/>
      <c r="TVU207" s="78"/>
      <c r="TVV207" s="78"/>
      <c r="TVW207" s="78"/>
      <c r="TVX207" s="78"/>
      <c r="TVY207" s="78"/>
      <c r="TVZ207" s="78"/>
      <c r="TWA207" s="78"/>
      <c r="TWB207" s="78"/>
      <c r="TWC207" s="78"/>
      <c r="TWD207" s="78"/>
      <c r="TWE207" s="78"/>
      <c r="TWF207" s="78"/>
      <c r="TWG207" s="78"/>
      <c r="TWH207" s="78"/>
      <c r="TWI207" s="78"/>
      <c r="TWJ207" s="78"/>
      <c r="TWK207" s="78"/>
      <c r="TWL207" s="78"/>
      <c r="TWM207" s="78"/>
      <c r="TWN207" s="78"/>
      <c r="TWO207" s="78"/>
      <c r="TWP207" s="78"/>
      <c r="TWQ207" s="78"/>
      <c r="TWR207" s="78"/>
      <c r="TWS207" s="78"/>
      <c r="TWT207" s="78"/>
      <c r="TWU207" s="78"/>
      <c r="TWV207" s="78"/>
      <c r="TWW207" s="78"/>
      <c r="TWX207" s="78"/>
      <c r="TWY207" s="78"/>
      <c r="TWZ207" s="78"/>
      <c r="TXA207" s="78"/>
      <c r="TXB207" s="78"/>
      <c r="TXC207" s="78"/>
      <c r="TXD207" s="78"/>
      <c r="TXE207" s="78"/>
      <c r="TXF207" s="78"/>
      <c r="TXG207" s="78"/>
      <c r="TXH207" s="78"/>
      <c r="TXI207" s="78"/>
      <c r="TXJ207" s="78"/>
      <c r="TXK207" s="78"/>
      <c r="TXL207" s="78"/>
      <c r="TXM207" s="78"/>
      <c r="TXN207" s="78"/>
      <c r="TXO207" s="78"/>
      <c r="TXP207" s="78"/>
      <c r="TXQ207" s="78"/>
      <c r="TXR207" s="78"/>
      <c r="TXS207" s="78"/>
      <c r="TXT207" s="78"/>
      <c r="TXU207" s="78"/>
      <c r="TXV207" s="78"/>
      <c r="TXW207" s="78"/>
      <c r="TXX207" s="78"/>
      <c r="TXY207" s="78"/>
      <c r="TXZ207" s="78"/>
      <c r="TYA207" s="78"/>
      <c r="TYB207" s="78"/>
      <c r="TYC207" s="78"/>
      <c r="TYD207" s="78"/>
      <c r="TYE207" s="78"/>
      <c r="TYF207" s="78"/>
      <c r="TYG207" s="78"/>
      <c r="TYH207" s="78"/>
      <c r="TYI207" s="78"/>
      <c r="TYJ207" s="78"/>
      <c r="TYK207" s="78"/>
      <c r="TYL207" s="78"/>
      <c r="TYM207" s="78"/>
      <c r="TYN207" s="78"/>
      <c r="TYO207" s="78"/>
      <c r="TYP207" s="78"/>
      <c r="TYQ207" s="78"/>
      <c r="TYR207" s="78"/>
      <c r="TYS207" s="78"/>
      <c r="TYT207" s="78"/>
      <c r="TYU207" s="78"/>
      <c r="TYV207" s="78"/>
      <c r="TYW207" s="78"/>
      <c r="TYX207" s="78"/>
      <c r="TYY207" s="78"/>
      <c r="TYZ207" s="78"/>
      <c r="TZA207" s="78"/>
      <c r="TZB207" s="78"/>
      <c r="TZC207" s="78"/>
      <c r="TZD207" s="78"/>
      <c r="TZE207" s="78"/>
      <c r="TZF207" s="78"/>
      <c r="TZG207" s="78"/>
      <c r="TZH207" s="78"/>
      <c r="TZI207" s="78"/>
      <c r="TZJ207" s="78"/>
      <c r="TZK207" s="78"/>
      <c r="TZL207" s="78"/>
      <c r="TZM207" s="78"/>
      <c r="TZN207" s="78"/>
      <c r="TZO207" s="78"/>
      <c r="TZP207" s="78"/>
      <c r="TZQ207" s="78"/>
      <c r="TZR207" s="78"/>
      <c r="TZS207" s="78"/>
      <c r="TZT207" s="78"/>
      <c r="TZU207" s="78"/>
      <c r="TZV207" s="78"/>
      <c r="TZW207" s="78"/>
      <c r="TZX207" s="78"/>
      <c r="TZY207" s="78"/>
      <c r="TZZ207" s="78"/>
      <c r="UAA207" s="78"/>
      <c r="UAB207" s="78"/>
      <c r="UAC207" s="78"/>
      <c r="UAD207" s="78"/>
      <c r="UAE207" s="78"/>
      <c r="UAF207" s="78"/>
      <c r="UAG207" s="78"/>
      <c r="UAH207" s="78"/>
      <c r="UAI207" s="78"/>
      <c r="UAJ207" s="78"/>
      <c r="UAK207" s="78"/>
      <c r="UAL207" s="78"/>
      <c r="UAM207" s="78"/>
      <c r="UAN207" s="78"/>
      <c r="UAO207" s="78"/>
      <c r="UAP207" s="78"/>
      <c r="UAQ207" s="78"/>
      <c r="UAR207" s="78"/>
      <c r="UAS207" s="78"/>
      <c r="UAT207" s="78"/>
      <c r="UAU207" s="78"/>
      <c r="UAV207" s="78"/>
      <c r="UAW207" s="78"/>
      <c r="UAX207" s="78"/>
      <c r="UAY207" s="78"/>
      <c r="UAZ207" s="78"/>
      <c r="UBA207" s="78"/>
      <c r="UBB207" s="78"/>
      <c r="UBC207" s="78"/>
      <c r="UBD207" s="78"/>
      <c r="UBE207" s="78"/>
      <c r="UBF207" s="78"/>
      <c r="UBG207" s="78"/>
      <c r="UBH207" s="78"/>
      <c r="UBI207" s="78"/>
      <c r="UBJ207" s="78"/>
      <c r="UBK207" s="78"/>
      <c r="UBL207" s="78"/>
      <c r="UBM207" s="78"/>
      <c r="UBN207" s="78"/>
      <c r="UBO207" s="78"/>
      <c r="UBP207" s="78"/>
      <c r="UBQ207" s="78"/>
      <c r="UBR207" s="78"/>
      <c r="UBS207" s="78"/>
      <c r="UBT207" s="78"/>
      <c r="UBU207" s="78"/>
      <c r="UBV207" s="78"/>
      <c r="UBW207" s="78"/>
      <c r="UBX207" s="78"/>
      <c r="UBY207" s="78"/>
      <c r="UBZ207" s="78"/>
      <c r="UCA207" s="78"/>
      <c r="UCB207" s="78"/>
      <c r="UCC207" s="78"/>
      <c r="UCD207" s="78"/>
      <c r="UCE207" s="78"/>
      <c r="UCF207" s="78"/>
      <c r="UCG207" s="78"/>
      <c r="UCH207" s="78"/>
      <c r="UCI207" s="78"/>
      <c r="UCJ207" s="78"/>
      <c r="UCK207" s="78"/>
      <c r="UCL207" s="78"/>
      <c r="UCM207" s="78"/>
      <c r="UCN207" s="78"/>
      <c r="UCO207" s="78"/>
      <c r="UCP207" s="78"/>
      <c r="UCQ207" s="78"/>
      <c r="UCR207" s="78"/>
      <c r="UCS207" s="78"/>
      <c r="UCT207" s="78"/>
      <c r="UCU207" s="78"/>
      <c r="UCV207" s="78"/>
      <c r="UCW207" s="78"/>
      <c r="UCX207" s="78"/>
      <c r="UCY207" s="78"/>
      <c r="UCZ207" s="78"/>
      <c r="UDA207" s="78"/>
      <c r="UDB207" s="78"/>
      <c r="UDC207" s="78"/>
      <c r="UDD207" s="78"/>
      <c r="UDE207" s="78"/>
      <c r="UDF207" s="78"/>
      <c r="UDG207" s="78"/>
      <c r="UDH207" s="78"/>
      <c r="UDI207" s="78"/>
      <c r="UDJ207" s="78"/>
      <c r="UDK207" s="78"/>
      <c r="UDL207" s="78"/>
      <c r="UDM207" s="78"/>
      <c r="UDN207" s="78"/>
      <c r="UDO207" s="78"/>
      <c r="UDP207" s="78"/>
      <c r="UDQ207" s="78"/>
      <c r="UDR207" s="78"/>
      <c r="UDS207" s="78"/>
      <c r="UDT207" s="78"/>
      <c r="UDU207" s="78"/>
      <c r="UDV207" s="78"/>
      <c r="UDW207" s="78"/>
      <c r="UDX207" s="78"/>
      <c r="UDY207" s="78"/>
      <c r="UDZ207" s="78"/>
      <c r="UEA207" s="78"/>
      <c r="UEB207" s="78"/>
      <c r="UEC207" s="78"/>
      <c r="UED207" s="78"/>
      <c r="UEE207" s="78"/>
      <c r="UEF207" s="78"/>
      <c r="UEG207" s="78"/>
      <c r="UEH207" s="78"/>
      <c r="UEI207" s="78"/>
      <c r="UEJ207" s="78"/>
      <c r="UEK207" s="78"/>
      <c r="UEL207" s="78"/>
      <c r="UEM207" s="78"/>
      <c r="UEN207" s="78"/>
      <c r="UEO207" s="78"/>
      <c r="UEP207" s="78"/>
      <c r="UEQ207" s="78"/>
      <c r="UER207" s="78"/>
      <c r="UES207" s="78"/>
      <c r="UET207" s="78"/>
      <c r="UEU207" s="78"/>
      <c r="UEV207" s="78"/>
      <c r="UEW207" s="78"/>
      <c r="UEX207" s="78"/>
      <c r="UEY207" s="78"/>
      <c r="UEZ207" s="78"/>
      <c r="UFA207" s="78"/>
      <c r="UFB207" s="78"/>
      <c r="UFC207" s="78"/>
      <c r="UFD207" s="78"/>
      <c r="UFE207" s="78"/>
      <c r="UFF207" s="78"/>
      <c r="UFG207" s="78"/>
      <c r="UFH207" s="78"/>
      <c r="UFI207" s="78"/>
      <c r="UFJ207" s="78"/>
      <c r="UFK207" s="78"/>
      <c r="UFL207" s="78"/>
      <c r="UFM207" s="78"/>
      <c r="UFN207" s="78"/>
      <c r="UFO207" s="78"/>
      <c r="UFP207" s="78"/>
      <c r="UFQ207" s="78"/>
      <c r="UFR207" s="78"/>
      <c r="UFS207" s="78"/>
      <c r="UFT207" s="78"/>
      <c r="UFU207" s="78"/>
      <c r="UFV207" s="78"/>
      <c r="UFW207" s="78"/>
      <c r="UFX207" s="78"/>
      <c r="UFY207" s="78"/>
      <c r="UFZ207" s="78"/>
      <c r="UGA207" s="78"/>
      <c r="UGB207" s="78"/>
      <c r="UGC207" s="78"/>
      <c r="UGD207" s="78"/>
      <c r="UGE207" s="78"/>
      <c r="UGF207" s="78"/>
      <c r="UGG207" s="78"/>
      <c r="UGH207" s="78"/>
      <c r="UGI207" s="78"/>
      <c r="UGJ207" s="78"/>
      <c r="UGK207" s="78"/>
      <c r="UGL207" s="78"/>
      <c r="UGM207" s="78"/>
      <c r="UGN207" s="78"/>
      <c r="UGO207" s="78"/>
      <c r="UGP207" s="78"/>
      <c r="UGQ207" s="78"/>
      <c r="UGR207" s="78"/>
      <c r="UGS207" s="78"/>
      <c r="UGT207" s="78"/>
      <c r="UGU207" s="78"/>
      <c r="UGV207" s="78"/>
      <c r="UGW207" s="78"/>
      <c r="UGX207" s="78"/>
      <c r="UGY207" s="78"/>
      <c r="UGZ207" s="78"/>
      <c r="UHA207" s="78"/>
      <c r="UHB207" s="78"/>
      <c r="UHC207" s="78"/>
      <c r="UHD207" s="78"/>
      <c r="UHE207" s="78"/>
      <c r="UHF207" s="78"/>
      <c r="UHG207" s="78"/>
      <c r="UHH207" s="78"/>
      <c r="UHI207" s="78"/>
      <c r="UHJ207" s="78"/>
      <c r="UHK207" s="78"/>
      <c r="UHL207" s="78"/>
      <c r="UHM207" s="78"/>
      <c r="UHN207" s="78"/>
      <c r="UHO207" s="78"/>
      <c r="UHP207" s="78"/>
      <c r="UHQ207" s="78"/>
      <c r="UHR207" s="78"/>
      <c r="UHS207" s="78"/>
      <c r="UHT207" s="78"/>
      <c r="UHU207" s="78"/>
      <c r="UHV207" s="78"/>
      <c r="UHW207" s="78"/>
      <c r="UHX207" s="78"/>
      <c r="UHY207" s="78"/>
      <c r="UHZ207" s="78"/>
      <c r="UIA207" s="78"/>
      <c r="UIB207" s="78"/>
      <c r="UIC207" s="78"/>
      <c r="UID207" s="78"/>
      <c r="UIE207" s="78"/>
      <c r="UIF207" s="78"/>
      <c r="UIG207" s="78"/>
      <c r="UIH207" s="78"/>
      <c r="UII207" s="78"/>
      <c r="UIJ207" s="78"/>
      <c r="UIK207" s="78"/>
      <c r="UIL207" s="78"/>
      <c r="UIM207" s="78"/>
      <c r="UIN207" s="78"/>
      <c r="UIO207" s="78"/>
      <c r="UIP207" s="78"/>
      <c r="UIQ207" s="78"/>
      <c r="UIR207" s="78"/>
      <c r="UIS207" s="78"/>
      <c r="UIT207" s="78"/>
      <c r="UIU207" s="78"/>
      <c r="UIV207" s="78"/>
      <c r="UIW207" s="78"/>
      <c r="UIX207" s="78"/>
      <c r="UIY207" s="78"/>
      <c r="UIZ207" s="78"/>
      <c r="UJA207" s="78"/>
      <c r="UJB207" s="78"/>
      <c r="UJC207" s="78"/>
      <c r="UJD207" s="78"/>
      <c r="UJE207" s="78"/>
      <c r="UJF207" s="78"/>
      <c r="UJG207" s="78"/>
      <c r="UJH207" s="78"/>
      <c r="UJI207" s="78"/>
      <c r="UJJ207" s="78"/>
      <c r="UJK207" s="78"/>
      <c r="UJL207" s="78"/>
      <c r="UJM207" s="78"/>
      <c r="UJN207" s="78"/>
      <c r="UJO207" s="78"/>
      <c r="UJP207" s="78"/>
      <c r="UJQ207" s="78"/>
      <c r="UJR207" s="78"/>
      <c r="UJS207" s="78"/>
      <c r="UJT207" s="78"/>
      <c r="UJU207" s="78"/>
      <c r="UJV207" s="78"/>
      <c r="UJW207" s="78"/>
      <c r="UJX207" s="78"/>
      <c r="UJY207" s="78"/>
      <c r="UJZ207" s="78"/>
      <c r="UKA207" s="78"/>
      <c r="UKB207" s="78"/>
      <c r="UKC207" s="78"/>
      <c r="UKD207" s="78"/>
      <c r="UKE207" s="78"/>
      <c r="UKF207" s="78"/>
      <c r="UKG207" s="78"/>
      <c r="UKH207" s="78"/>
      <c r="UKI207" s="78"/>
      <c r="UKJ207" s="78"/>
      <c r="UKK207" s="78"/>
      <c r="UKL207" s="78"/>
      <c r="UKM207" s="78"/>
      <c r="UKN207" s="78"/>
      <c r="UKO207" s="78"/>
      <c r="UKP207" s="78"/>
      <c r="UKQ207" s="78"/>
      <c r="UKR207" s="78"/>
      <c r="UKS207" s="78"/>
      <c r="UKT207" s="78"/>
      <c r="UKU207" s="78"/>
      <c r="UKV207" s="78"/>
      <c r="UKW207" s="78"/>
      <c r="UKX207" s="78"/>
      <c r="UKY207" s="78"/>
      <c r="UKZ207" s="78"/>
      <c r="ULA207" s="78"/>
      <c r="ULB207" s="78"/>
      <c r="ULC207" s="78"/>
      <c r="ULD207" s="78"/>
      <c r="ULE207" s="78"/>
      <c r="ULF207" s="78"/>
      <c r="ULG207" s="78"/>
      <c r="ULH207" s="78"/>
      <c r="ULI207" s="78"/>
      <c r="ULJ207" s="78"/>
      <c r="ULK207" s="78"/>
      <c r="ULL207" s="78"/>
      <c r="ULM207" s="78"/>
      <c r="ULN207" s="78"/>
      <c r="ULO207" s="78"/>
      <c r="ULP207" s="78"/>
      <c r="ULQ207" s="78"/>
      <c r="ULR207" s="78"/>
      <c r="ULS207" s="78"/>
      <c r="ULT207" s="78"/>
      <c r="ULU207" s="78"/>
      <c r="ULV207" s="78"/>
      <c r="ULW207" s="78"/>
      <c r="ULX207" s="78"/>
      <c r="ULY207" s="78"/>
      <c r="ULZ207" s="78"/>
      <c r="UMA207" s="78"/>
      <c r="UMB207" s="78"/>
      <c r="UMC207" s="78"/>
      <c r="UMD207" s="78"/>
      <c r="UME207" s="78"/>
      <c r="UMF207" s="78"/>
      <c r="UMG207" s="78"/>
      <c r="UMH207" s="78"/>
      <c r="UMI207" s="78"/>
      <c r="UMJ207" s="78"/>
      <c r="UMK207" s="78"/>
      <c r="UML207" s="78"/>
      <c r="UMM207" s="78"/>
      <c r="UMN207" s="78"/>
      <c r="UMO207" s="78"/>
      <c r="UMP207" s="78"/>
      <c r="UMQ207" s="78"/>
      <c r="UMR207" s="78"/>
      <c r="UMS207" s="78"/>
      <c r="UMT207" s="78"/>
      <c r="UMU207" s="78"/>
      <c r="UMV207" s="78"/>
      <c r="UMW207" s="78"/>
      <c r="UMX207" s="78"/>
      <c r="UMY207" s="78"/>
      <c r="UMZ207" s="78"/>
      <c r="UNA207" s="78"/>
      <c r="UNB207" s="78"/>
      <c r="UNC207" s="78"/>
      <c r="UND207" s="78"/>
      <c r="UNE207" s="78"/>
      <c r="UNF207" s="78"/>
      <c r="UNG207" s="78"/>
      <c r="UNH207" s="78"/>
      <c r="UNI207" s="78"/>
      <c r="UNJ207" s="78"/>
      <c r="UNK207" s="78"/>
      <c r="UNL207" s="78"/>
      <c r="UNM207" s="78"/>
      <c r="UNN207" s="78"/>
      <c r="UNO207" s="78"/>
      <c r="UNP207" s="78"/>
      <c r="UNQ207" s="78"/>
      <c r="UNR207" s="78"/>
      <c r="UNS207" s="78"/>
      <c r="UNT207" s="78"/>
      <c r="UNU207" s="78"/>
      <c r="UNV207" s="78"/>
      <c r="UNW207" s="78"/>
      <c r="UNX207" s="78"/>
      <c r="UNY207" s="78"/>
      <c r="UNZ207" s="78"/>
      <c r="UOA207" s="78"/>
      <c r="UOB207" s="78"/>
      <c r="UOC207" s="78"/>
      <c r="UOD207" s="78"/>
      <c r="UOE207" s="78"/>
      <c r="UOF207" s="78"/>
      <c r="UOG207" s="78"/>
      <c r="UOH207" s="78"/>
      <c r="UOI207" s="78"/>
      <c r="UOJ207" s="78"/>
      <c r="UOK207" s="78"/>
      <c r="UOL207" s="78"/>
      <c r="UOM207" s="78"/>
      <c r="UON207" s="78"/>
      <c r="UOO207" s="78"/>
      <c r="UOP207" s="78"/>
      <c r="UOQ207" s="78"/>
      <c r="UOR207" s="78"/>
      <c r="UOS207" s="78"/>
      <c r="UOT207" s="78"/>
      <c r="UOU207" s="78"/>
      <c r="UOV207" s="78"/>
      <c r="UOW207" s="78"/>
      <c r="UOX207" s="78"/>
      <c r="UOY207" s="78"/>
      <c r="UOZ207" s="78"/>
      <c r="UPA207" s="78"/>
      <c r="UPB207" s="78"/>
      <c r="UPC207" s="78"/>
      <c r="UPD207" s="78"/>
      <c r="UPE207" s="78"/>
      <c r="UPF207" s="78"/>
      <c r="UPG207" s="78"/>
      <c r="UPH207" s="78"/>
      <c r="UPI207" s="78"/>
      <c r="UPJ207" s="78"/>
      <c r="UPK207" s="78"/>
      <c r="UPL207" s="78"/>
      <c r="UPM207" s="78"/>
      <c r="UPN207" s="78"/>
      <c r="UPO207" s="78"/>
      <c r="UPP207" s="78"/>
      <c r="UPQ207" s="78"/>
      <c r="UPR207" s="78"/>
      <c r="UPS207" s="78"/>
      <c r="UPT207" s="78"/>
      <c r="UPU207" s="78"/>
      <c r="UPV207" s="78"/>
      <c r="UPW207" s="78"/>
      <c r="UPX207" s="78"/>
      <c r="UPY207" s="78"/>
      <c r="UPZ207" s="78"/>
      <c r="UQA207" s="78"/>
      <c r="UQB207" s="78"/>
      <c r="UQC207" s="78"/>
      <c r="UQD207" s="78"/>
      <c r="UQE207" s="78"/>
      <c r="UQF207" s="78"/>
      <c r="UQG207" s="78"/>
      <c r="UQH207" s="78"/>
      <c r="UQI207" s="78"/>
      <c r="UQJ207" s="78"/>
      <c r="UQK207" s="78"/>
      <c r="UQL207" s="78"/>
      <c r="UQM207" s="78"/>
      <c r="UQN207" s="78"/>
      <c r="UQO207" s="78"/>
      <c r="UQP207" s="78"/>
      <c r="UQQ207" s="78"/>
      <c r="UQR207" s="78"/>
      <c r="UQS207" s="78"/>
      <c r="UQT207" s="78"/>
      <c r="UQU207" s="78"/>
      <c r="UQV207" s="78"/>
      <c r="UQW207" s="78"/>
      <c r="UQX207" s="78"/>
      <c r="UQY207" s="78"/>
      <c r="UQZ207" s="78"/>
      <c r="URA207" s="78"/>
      <c r="URB207" s="78"/>
      <c r="URC207" s="78"/>
      <c r="URD207" s="78"/>
      <c r="URE207" s="78"/>
      <c r="URF207" s="78"/>
      <c r="URG207" s="78"/>
      <c r="URH207" s="78"/>
      <c r="URI207" s="78"/>
      <c r="URJ207" s="78"/>
      <c r="URK207" s="78"/>
      <c r="URL207" s="78"/>
      <c r="URM207" s="78"/>
      <c r="URN207" s="78"/>
      <c r="URO207" s="78"/>
      <c r="URP207" s="78"/>
      <c r="URQ207" s="78"/>
      <c r="URR207" s="78"/>
      <c r="URS207" s="78"/>
      <c r="URT207" s="78"/>
      <c r="URU207" s="78"/>
      <c r="URV207" s="78"/>
      <c r="URW207" s="78"/>
      <c r="URX207" s="78"/>
      <c r="URY207" s="78"/>
      <c r="URZ207" s="78"/>
      <c r="USA207" s="78"/>
      <c r="USB207" s="78"/>
      <c r="USC207" s="78"/>
      <c r="USD207" s="78"/>
      <c r="USE207" s="78"/>
      <c r="USF207" s="78"/>
      <c r="USG207" s="78"/>
      <c r="USH207" s="78"/>
      <c r="USI207" s="78"/>
      <c r="USJ207" s="78"/>
      <c r="USK207" s="78"/>
      <c r="USL207" s="78"/>
      <c r="USM207" s="78"/>
      <c r="USN207" s="78"/>
      <c r="USO207" s="78"/>
      <c r="USP207" s="78"/>
      <c r="USQ207" s="78"/>
      <c r="USR207" s="78"/>
      <c r="USS207" s="78"/>
      <c r="UST207" s="78"/>
      <c r="USU207" s="78"/>
      <c r="USV207" s="78"/>
      <c r="USW207" s="78"/>
      <c r="USX207" s="78"/>
      <c r="USY207" s="78"/>
      <c r="USZ207" s="78"/>
      <c r="UTA207" s="78"/>
      <c r="UTB207" s="78"/>
      <c r="UTC207" s="78"/>
      <c r="UTD207" s="78"/>
      <c r="UTE207" s="78"/>
      <c r="UTF207" s="78"/>
      <c r="UTG207" s="78"/>
      <c r="UTH207" s="78"/>
      <c r="UTI207" s="78"/>
      <c r="UTJ207" s="78"/>
      <c r="UTK207" s="78"/>
      <c r="UTL207" s="78"/>
      <c r="UTM207" s="78"/>
      <c r="UTN207" s="78"/>
      <c r="UTO207" s="78"/>
      <c r="UTP207" s="78"/>
      <c r="UTQ207" s="78"/>
      <c r="UTR207" s="78"/>
      <c r="UTS207" s="78"/>
      <c r="UTT207" s="78"/>
      <c r="UTU207" s="78"/>
      <c r="UTV207" s="78"/>
      <c r="UTW207" s="78"/>
      <c r="UTX207" s="78"/>
      <c r="UTY207" s="78"/>
      <c r="UTZ207" s="78"/>
      <c r="UUA207" s="78"/>
      <c r="UUB207" s="78"/>
      <c r="UUC207" s="78"/>
      <c r="UUD207" s="78"/>
      <c r="UUE207" s="78"/>
      <c r="UUF207" s="78"/>
      <c r="UUG207" s="78"/>
      <c r="UUH207" s="78"/>
      <c r="UUI207" s="78"/>
      <c r="UUJ207" s="78"/>
      <c r="UUK207" s="78"/>
      <c r="UUL207" s="78"/>
      <c r="UUM207" s="78"/>
      <c r="UUN207" s="78"/>
      <c r="UUO207" s="78"/>
      <c r="UUP207" s="78"/>
      <c r="UUQ207" s="78"/>
      <c r="UUR207" s="78"/>
      <c r="UUS207" s="78"/>
      <c r="UUT207" s="78"/>
      <c r="UUU207" s="78"/>
      <c r="UUV207" s="78"/>
      <c r="UUW207" s="78"/>
      <c r="UUX207" s="78"/>
      <c r="UUY207" s="78"/>
      <c r="UUZ207" s="78"/>
      <c r="UVA207" s="78"/>
      <c r="UVB207" s="78"/>
      <c r="UVC207" s="78"/>
      <c r="UVD207" s="78"/>
      <c r="UVE207" s="78"/>
      <c r="UVF207" s="78"/>
      <c r="UVG207" s="78"/>
      <c r="UVH207" s="78"/>
      <c r="UVI207" s="78"/>
      <c r="UVJ207" s="78"/>
      <c r="UVK207" s="78"/>
      <c r="UVL207" s="78"/>
      <c r="UVM207" s="78"/>
      <c r="UVN207" s="78"/>
      <c r="UVO207" s="78"/>
      <c r="UVP207" s="78"/>
      <c r="UVQ207" s="78"/>
      <c r="UVR207" s="78"/>
      <c r="UVS207" s="78"/>
      <c r="UVT207" s="78"/>
      <c r="UVU207" s="78"/>
      <c r="UVV207" s="78"/>
      <c r="UVW207" s="78"/>
      <c r="UVX207" s="78"/>
      <c r="UVY207" s="78"/>
      <c r="UVZ207" s="78"/>
      <c r="UWA207" s="78"/>
      <c r="UWB207" s="78"/>
      <c r="UWC207" s="78"/>
      <c r="UWD207" s="78"/>
      <c r="UWE207" s="78"/>
      <c r="UWF207" s="78"/>
      <c r="UWG207" s="78"/>
      <c r="UWH207" s="78"/>
      <c r="UWI207" s="78"/>
      <c r="UWJ207" s="78"/>
      <c r="UWK207" s="78"/>
      <c r="UWL207" s="78"/>
      <c r="UWM207" s="78"/>
      <c r="UWN207" s="78"/>
      <c r="UWO207" s="78"/>
      <c r="UWP207" s="78"/>
      <c r="UWQ207" s="78"/>
      <c r="UWR207" s="78"/>
      <c r="UWS207" s="78"/>
      <c r="UWT207" s="78"/>
      <c r="UWU207" s="78"/>
      <c r="UWV207" s="78"/>
      <c r="UWW207" s="78"/>
      <c r="UWX207" s="78"/>
      <c r="UWY207" s="78"/>
      <c r="UWZ207" s="78"/>
      <c r="UXA207" s="78"/>
      <c r="UXB207" s="78"/>
      <c r="UXC207" s="78"/>
      <c r="UXD207" s="78"/>
      <c r="UXE207" s="78"/>
      <c r="UXF207" s="78"/>
      <c r="UXG207" s="78"/>
      <c r="UXH207" s="78"/>
      <c r="UXI207" s="78"/>
      <c r="UXJ207" s="78"/>
      <c r="UXK207" s="78"/>
      <c r="UXL207" s="78"/>
      <c r="UXM207" s="78"/>
      <c r="UXN207" s="78"/>
      <c r="UXO207" s="78"/>
      <c r="UXP207" s="78"/>
      <c r="UXQ207" s="78"/>
      <c r="UXR207" s="78"/>
      <c r="UXS207" s="78"/>
      <c r="UXT207" s="78"/>
      <c r="UXU207" s="78"/>
      <c r="UXV207" s="78"/>
      <c r="UXW207" s="78"/>
      <c r="UXX207" s="78"/>
      <c r="UXY207" s="78"/>
      <c r="UXZ207" s="78"/>
      <c r="UYA207" s="78"/>
      <c r="UYB207" s="78"/>
      <c r="UYC207" s="78"/>
      <c r="UYD207" s="78"/>
      <c r="UYE207" s="78"/>
      <c r="UYF207" s="78"/>
      <c r="UYG207" s="78"/>
      <c r="UYH207" s="78"/>
      <c r="UYI207" s="78"/>
      <c r="UYJ207" s="78"/>
      <c r="UYK207" s="78"/>
      <c r="UYL207" s="78"/>
      <c r="UYM207" s="78"/>
      <c r="UYN207" s="78"/>
      <c r="UYO207" s="78"/>
      <c r="UYP207" s="78"/>
      <c r="UYQ207" s="78"/>
      <c r="UYR207" s="78"/>
      <c r="UYS207" s="78"/>
      <c r="UYT207" s="78"/>
      <c r="UYU207" s="78"/>
      <c r="UYV207" s="78"/>
      <c r="UYW207" s="78"/>
      <c r="UYX207" s="78"/>
      <c r="UYY207" s="78"/>
      <c r="UYZ207" s="78"/>
      <c r="UZA207" s="78"/>
      <c r="UZB207" s="78"/>
      <c r="UZC207" s="78"/>
      <c r="UZD207" s="78"/>
      <c r="UZE207" s="78"/>
      <c r="UZF207" s="78"/>
      <c r="UZG207" s="78"/>
      <c r="UZH207" s="78"/>
      <c r="UZI207" s="78"/>
      <c r="UZJ207" s="78"/>
      <c r="UZK207" s="78"/>
      <c r="UZL207" s="78"/>
      <c r="UZM207" s="78"/>
      <c r="UZN207" s="78"/>
      <c r="UZO207" s="78"/>
      <c r="UZP207" s="78"/>
      <c r="UZQ207" s="78"/>
      <c r="UZR207" s="78"/>
      <c r="UZS207" s="78"/>
      <c r="UZT207" s="78"/>
      <c r="UZU207" s="78"/>
      <c r="UZV207" s="78"/>
      <c r="UZW207" s="78"/>
      <c r="UZX207" s="78"/>
      <c r="UZY207" s="78"/>
      <c r="UZZ207" s="78"/>
      <c r="VAA207" s="78"/>
      <c r="VAB207" s="78"/>
      <c r="VAC207" s="78"/>
      <c r="VAD207" s="78"/>
      <c r="VAE207" s="78"/>
      <c r="VAF207" s="78"/>
      <c r="VAG207" s="78"/>
      <c r="VAH207" s="78"/>
      <c r="VAI207" s="78"/>
      <c r="VAJ207" s="78"/>
      <c r="VAK207" s="78"/>
      <c r="VAL207" s="78"/>
      <c r="VAM207" s="78"/>
      <c r="VAN207" s="78"/>
      <c r="VAO207" s="78"/>
      <c r="VAP207" s="78"/>
      <c r="VAQ207" s="78"/>
      <c r="VAR207" s="78"/>
      <c r="VAS207" s="78"/>
      <c r="VAT207" s="78"/>
      <c r="VAU207" s="78"/>
      <c r="VAV207" s="78"/>
      <c r="VAW207" s="78"/>
      <c r="VAX207" s="78"/>
      <c r="VAY207" s="78"/>
      <c r="VAZ207" s="78"/>
      <c r="VBA207" s="78"/>
      <c r="VBB207" s="78"/>
      <c r="VBC207" s="78"/>
      <c r="VBD207" s="78"/>
      <c r="VBE207" s="78"/>
      <c r="VBF207" s="78"/>
      <c r="VBG207" s="78"/>
      <c r="VBH207" s="78"/>
      <c r="VBI207" s="78"/>
      <c r="VBJ207" s="78"/>
      <c r="VBK207" s="78"/>
      <c r="VBL207" s="78"/>
      <c r="VBM207" s="78"/>
      <c r="VBN207" s="78"/>
      <c r="VBO207" s="78"/>
      <c r="VBP207" s="78"/>
      <c r="VBQ207" s="78"/>
      <c r="VBR207" s="78"/>
      <c r="VBS207" s="78"/>
      <c r="VBT207" s="78"/>
      <c r="VBU207" s="78"/>
      <c r="VBV207" s="78"/>
      <c r="VBW207" s="78"/>
      <c r="VBX207" s="78"/>
      <c r="VBY207" s="78"/>
      <c r="VBZ207" s="78"/>
      <c r="VCA207" s="78"/>
      <c r="VCB207" s="78"/>
      <c r="VCC207" s="78"/>
      <c r="VCD207" s="78"/>
      <c r="VCE207" s="78"/>
      <c r="VCF207" s="78"/>
      <c r="VCG207" s="78"/>
      <c r="VCH207" s="78"/>
      <c r="VCI207" s="78"/>
      <c r="VCJ207" s="78"/>
      <c r="VCK207" s="78"/>
      <c r="VCL207" s="78"/>
      <c r="VCM207" s="78"/>
      <c r="VCN207" s="78"/>
      <c r="VCO207" s="78"/>
      <c r="VCP207" s="78"/>
      <c r="VCQ207" s="78"/>
      <c r="VCR207" s="78"/>
      <c r="VCS207" s="78"/>
      <c r="VCT207" s="78"/>
      <c r="VCU207" s="78"/>
      <c r="VCV207" s="78"/>
      <c r="VCW207" s="78"/>
      <c r="VCX207" s="78"/>
      <c r="VCY207" s="78"/>
      <c r="VCZ207" s="78"/>
      <c r="VDA207" s="78"/>
      <c r="VDB207" s="78"/>
      <c r="VDC207" s="78"/>
      <c r="VDD207" s="78"/>
      <c r="VDE207" s="78"/>
      <c r="VDF207" s="78"/>
      <c r="VDG207" s="78"/>
      <c r="VDH207" s="78"/>
      <c r="VDI207" s="78"/>
      <c r="VDJ207" s="78"/>
      <c r="VDK207" s="78"/>
      <c r="VDL207" s="78"/>
      <c r="VDM207" s="78"/>
      <c r="VDN207" s="78"/>
      <c r="VDO207" s="78"/>
      <c r="VDP207" s="78"/>
      <c r="VDQ207" s="78"/>
      <c r="VDR207" s="78"/>
      <c r="VDS207" s="78"/>
      <c r="VDT207" s="78"/>
      <c r="VDU207" s="78"/>
      <c r="VDV207" s="78"/>
      <c r="VDW207" s="78"/>
      <c r="VDX207" s="78"/>
      <c r="VDY207" s="78"/>
      <c r="VDZ207" s="78"/>
      <c r="VEA207" s="78"/>
      <c r="VEB207" s="78"/>
      <c r="VEC207" s="78"/>
      <c r="VED207" s="78"/>
      <c r="VEE207" s="78"/>
      <c r="VEF207" s="78"/>
      <c r="VEG207" s="78"/>
      <c r="VEH207" s="78"/>
      <c r="VEI207" s="78"/>
      <c r="VEJ207" s="78"/>
      <c r="VEK207" s="78"/>
      <c r="VEL207" s="78"/>
      <c r="VEM207" s="78"/>
      <c r="VEN207" s="78"/>
      <c r="VEO207" s="78"/>
      <c r="VEP207" s="78"/>
      <c r="VEQ207" s="78"/>
      <c r="VER207" s="78"/>
      <c r="VES207" s="78"/>
      <c r="VET207" s="78"/>
      <c r="VEU207" s="78"/>
      <c r="VEV207" s="78"/>
      <c r="VEW207" s="78"/>
      <c r="VEX207" s="78"/>
      <c r="VEY207" s="78"/>
      <c r="VEZ207" s="78"/>
      <c r="VFA207" s="78"/>
      <c r="VFB207" s="78"/>
      <c r="VFC207" s="78"/>
      <c r="VFD207" s="78"/>
      <c r="VFE207" s="78"/>
      <c r="VFF207" s="78"/>
      <c r="VFG207" s="78"/>
      <c r="VFH207" s="78"/>
      <c r="VFI207" s="78"/>
      <c r="VFJ207" s="78"/>
      <c r="VFK207" s="78"/>
      <c r="VFL207" s="78"/>
      <c r="VFM207" s="78"/>
      <c r="VFN207" s="78"/>
      <c r="VFO207" s="78"/>
      <c r="VFP207" s="78"/>
      <c r="VFQ207" s="78"/>
      <c r="VFR207" s="78"/>
      <c r="VFS207" s="78"/>
      <c r="VFT207" s="78"/>
      <c r="VFU207" s="78"/>
      <c r="VFV207" s="78"/>
      <c r="VFW207" s="78"/>
      <c r="VFX207" s="78"/>
      <c r="VFY207" s="78"/>
      <c r="VFZ207" s="78"/>
      <c r="VGA207" s="78"/>
      <c r="VGB207" s="78"/>
      <c r="VGC207" s="78"/>
      <c r="VGD207" s="78"/>
      <c r="VGE207" s="78"/>
      <c r="VGF207" s="78"/>
      <c r="VGG207" s="78"/>
      <c r="VGH207" s="78"/>
      <c r="VGI207" s="78"/>
      <c r="VGJ207" s="78"/>
      <c r="VGK207" s="78"/>
      <c r="VGL207" s="78"/>
      <c r="VGM207" s="78"/>
      <c r="VGN207" s="78"/>
      <c r="VGO207" s="78"/>
      <c r="VGP207" s="78"/>
      <c r="VGQ207" s="78"/>
      <c r="VGR207" s="78"/>
      <c r="VGS207" s="78"/>
      <c r="VGT207" s="78"/>
      <c r="VGU207" s="78"/>
      <c r="VGV207" s="78"/>
      <c r="VGW207" s="78"/>
      <c r="VGX207" s="78"/>
      <c r="VGY207" s="78"/>
      <c r="VGZ207" s="78"/>
      <c r="VHA207" s="78"/>
      <c r="VHB207" s="78"/>
      <c r="VHC207" s="78"/>
      <c r="VHD207" s="78"/>
      <c r="VHE207" s="78"/>
      <c r="VHF207" s="78"/>
      <c r="VHG207" s="78"/>
      <c r="VHH207" s="78"/>
      <c r="VHI207" s="78"/>
      <c r="VHJ207" s="78"/>
      <c r="VHK207" s="78"/>
      <c r="VHL207" s="78"/>
      <c r="VHM207" s="78"/>
      <c r="VHN207" s="78"/>
      <c r="VHO207" s="78"/>
      <c r="VHP207" s="78"/>
      <c r="VHQ207" s="78"/>
      <c r="VHR207" s="78"/>
      <c r="VHS207" s="78"/>
      <c r="VHT207" s="78"/>
      <c r="VHU207" s="78"/>
      <c r="VHV207" s="78"/>
      <c r="VHW207" s="78"/>
      <c r="VHX207" s="78"/>
      <c r="VHY207" s="78"/>
      <c r="VHZ207" s="78"/>
      <c r="VIA207" s="78"/>
      <c r="VIB207" s="78"/>
      <c r="VIC207" s="78"/>
      <c r="VID207" s="78"/>
      <c r="VIE207" s="78"/>
      <c r="VIF207" s="78"/>
      <c r="VIG207" s="78"/>
      <c r="VIH207" s="78"/>
      <c r="VII207" s="78"/>
      <c r="VIJ207" s="78"/>
      <c r="VIK207" s="78"/>
      <c r="VIL207" s="78"/>
      <c r="VIM207" s="78"/>
      <c r="VIN207" s="78"/>
      <c r="VIO207" s="78"/>
      <c r="VIP207" s="78"/>
      <c r="VIQ207" s="78"/>
      <c r="VIR207" s="78"/>
      <c r="VIS207" s="78"/>
      <c r="VIT207" s="78"/>
      <c r="VIU207" s="78"/>
      <c r="VIV207" s="78"/>
      <c r="VIW207" s="78"/>
      <c r="VIX207" s="78"/>
      <c r="VIY207" s="78"/>
      <c r="VIZ207" s="78"/>
      <c r="VJA207" s="78"/>
      <c r="VJB207" s="78"/>
      <c r="VJC207" s="78"/>
      <c r="VJD207" s="78"/>
      <c r="VJE207" s="78"/>
      <c r="VJF207" s="78"/>
      <c r="VJG207" s="78"/>
      <c r="VJH207" s="78"/>
      <c r="VJI207" s="78"/>
      <c r="VJJ207" s="78"/>
      <c r="VJK207" s="78"/>
      <c r="VJL207" s="78"/>
      <c r="VJM207" s="78"/>
      <c r="VJN207" s="78"/>
      <c r="VJO207" s="78"/>
      <c r="VJP207" s="78"/>
      <c r="VJQ207" s="78"/>
      <c r="VJR207" s="78"/>
      <c r="VJS207" s="78"/>
      <c r="VJT207" s="78"/>
      <c r="VJU207" s="78"/>
      <c r="VJV207" s="78"/>
      <c r="VJW207" s="78"/>
      <c r="VJX207" s="78"/>
      <c r="VJY207" s="78"/>
      <c r="VJZ207" s="78"/>
      <c r="VKA207" s="78"/>
      <c r="VKB207" s="78"/>
      <c r="VKC207" s="78"/>
      <c r="VKD207" s="78"/>
      <c r="VKE207" s="78"/>
      <c r="VKF207" s="78"/>
      <c r="VKG207" s="78"/>
      <c r="VKH207" s="78"/>
      <c r="VKI207" s="78"/>
      <c r="VKJ207" s="78"/>
      <c r="VKK207" s="78"/>
      <c r="VKL207" s="78"/>
      <c r="VKM207" s="78"/>
      <c r="VKN207" s="78"/>
      <c r="VKO207" s="78"/>
      <c r="VKP207" s="78"/>
      <c r="VKQ207" s="78"/>
      <c r="VKR207" s="78"/>
      <c r="VKS207" s="78"/>
      <c r="VKT207" s="78"/>
      <c r="VKU207" s="78"/>
      <c r="VKV207" s="78"/>
      <c r="VKW207" s="78"/>
      <c r="VKX207" s="78"/>
      <c r="VKY207" s="78"/>
      <c r="VKZ207" s="78"/>
      <c r="VLA207" s="78"/>
      <c r="VLB207" s="78"/>
      <c r="VLC207" s="78"/>
      <c r="VLD207" s="78"/>
      <c r="VLE207" s="78"/>
      <c r="VLF207" s="78"/>
      <c r="VLG207" s="78"/>
      <c r="VLH207" s="78"/>
      <c r="VLI207" s="78"/>
      <c r="VLJ207" s="78"/>
      <c r="VLK207" s="78"/>
      <c r="VLL207" s="78"/>
      <c r="VLM207" s="78"/>
      <c r="VLN207" s="78"/>
      <c r="VLO207" s="78"/>
      <c r="VLP207" s="78"/>
      <c r="VLQ207" s="78"/>
      <c r="VLR207" s="78"/>
      <c r="VLS207" s="78"/>
      <c r="VLT207" s="78"/>
      <c r="VLU207" s="78"/>
      <c r="VLV207" s="78"/>
      <c r="VLW207" s="78"/>
      <c r="VLX207" s="78"/>
      <c r="VLY207" s="78"/>
      <c r="VLZ207" s="78"/>
      <c r="VMA207" s="78"/>
      <c r="VMB207" s="78"/>
      <c r="VMC207" s="78"/>
      <c r="VMD207" s="78"/>
      <c r="VME207" s="78"/>
      <c r="VMF207" s="78"/>
      <c r="VMG207" s="78"/>
      <c r="VMH207" s="78"/>
      <c r="VMI207" s="78"/>
      <c r="VMJ207" s="78"/>
      <c r="VMK207" s="78"/>
      <c r="VML207" s="78"/>
      <c r="VMM207" s="78"/>
      <c r="VMN207" s="78"/>
      <c r="VMO207" s="78"/>
      <c r="VMP207" s="78"/>
      <c r="VMQ207" s="78"/>
      <c r="VMR207" s="78"/>
      <c r="VMS207" s="78"/>
      <c r="VMT207" s="78"/>
      <c r="VMU207" s="78"/>
      <c r="VMV207" s="78"/>
      <c r="VMW207" s="78"/>
      <c r="VMX207" s="78"/>
      <c r="VMY207" s="78"/>
      <c r="VMZ207" s="78"/>
      <c r="VNA207" s="78"/>
      <c r="VNB207" s="78"/>
      <c r="VNC207" s="78"/>
      <c r="VND207" s="78"/>
      <c r="VNE207" s="78"/>
      <c r="VNF207" s="78"/>
      <c r="VNG207" s="78"/>
      <c r="VNH207" s="78"/>
      <c r="VNI207" s="78"/>
      <c r="VNJ207" s="78"/>
      <c r="VNK207" s="78"/>
      <c r="VNL207" s="78"/>
      <c r="VNM207" s="78"/>
      <c r="VNN207" s="78"/>
      <c r="VNO207" s="78"/>
      <c r="VNP207" s="78"/>
      <c r="VNQ207" s="78"/>
      <c r="VNR207" s="78"/>
      <c r="VNS207" s="78"/>
      <c r="VNT207" s="78"/>
      <c r="VNU207" s="78"/>
      <c r="VNV207" s="78"/>
      <c r="VNW207" s="78"/>
      <c r="VNX207" s="78"/>
      <c r="VNY207" s="78"/>
      <c r="VNZ207" s="78"/>
      <c r="VOA207" s="78"/>
      <c r="VOB207" s="78"/>
      <c r="VOC207" s="78"/>
      <c r="VOD207" s="78"/>
      <c r="VOE207" s="78"/>
      <c r="VOF207" s="78"/>
      <c r="VOG207" s="78"/>
      <c r="VOH207" s="78"/>
      <c r="VOI207" s="78"/>
      <c r="VOJ207" s="78"/>
      <c r="VOK207" s="78"/>
      <c r="VOL207" s="78"/>
      <c r="VOM207" s="78"/>
      <c r="VON207" s="78"/>
      <c r="VOO207" s="78"/>
      <c r="VOP207" s="78"/>
      <c r="VOQ207" s="78"/>
      <c r="VOR207" s="78"/>
      <c r="VOS207" s="78"/>
      <c r="VOT207" s="78"/>
      <c r="VOU207" s="78"/>
      <c r="VOV207" s="78"/>
      <c r="VOW207" s="78"/>
      <c r="VOX207" s="78"/>
      <c r="VOY207" s="78"/>
      <c r="VOZ207" s="78"/>
      <c r="VPA207" s="78"/>
      <c r="VPB207" s="78"/>
      <c r="VPC207" s="78"/>
      <c r="VPD207" s="78"/>
      <c r="VPE207" s="78"/>
      <c r="VPF207" s="78"/>
      <c r="VPG207" s="78"/>
      <c r="VPH207" s="78"/>
      <c r="VPI207" s="78"/>
      <c r="VPJ207" s="78"/>
      <c r="VPK207" s="78"/>
      <c r="VPL207" s="78"/>
      <c r="VPM207" s="78"/>
      <c r="VPN207" s="78"/>
      <c r="VPO207" s="78"/>
      <c r="VPP207" s="78"/>
      <c r="VPQ207" s="78"/>
      <c r="VPR207" s="78"/>
      <c r="VPS207" s="78"/>
      <c r="VPT207" s="78"/>
      <c r="VPU207" s="78"/>
      <c r="VPV207" s="78"/>
      <c r="VPW207" s="78"/>
      <c r="VPX207" s="78"/>
      <c r="VPY207" s="78"/>
      <c r="VPZ207" s="78"/>
      <c r="VQA207" s="78"/>
      <c r="VQB207" s="78"/>
      <c r="VQC207" s="78"/>
      <c r="VQD207" s="78"/>
      <c r="VQE207" s="78"/>
      <c r="VQF207" s="78"/>
      <c r="VQG207" s="78"/>
      <c r="VQH207" s="78"/>
      <c r="VQI207" s="78"/>
      <c r="VQJ207" s="78"/>
      <c r="VQK207" s="78"/>
      <c r="VQL207" s="78"/>
      <c r="VQM207" s="78"/>
      <c r="VQN207" s="78"/>
      <c r="VQO207" s="78"/>
      <c r="VQP207" s="78"/>
      <c r="VQQ207" s="78"/>
      <c r="VQR207" s="78"/>
      <c r="VQS207" s="78"/>
      <c r="VQT207" s="78"/>
      <c r="VQU207" s="78"/>
      <c r="VQV207" s="78"/>
      <c r="VQW207" s="78"/>
      <c r="VQX207" s="78"/>
      <c r="VQY207" s="78"/>
      <c r="VQZ207" s="78"/>
      <c r="VRA207" s="78"/>
      <c r="VRB207" s="78"/>
      <c r="VRC207" s="78"/>
      <c r="VRD207" s="78"/>
      <c r="VRE207" s="78"/>
      <c r="VRF207" s="78"/>
      <c r="VRG207" s="78"/>
      <c r="VRH207" s="78"/>
      <c r="VRI207" s="78"/>
      <c r="VRJ207" s="78"/>
      <c r="VRK207" s="78"/>
      <c r="VRL207" s="78"/>
      <c r="VRM207" s="78"/>
      <c r="VRN207" s="78"/>
      <c r="VRO207" s="78"/>
      <c r="VRP207" s="78"/>
      <c r="VRQ207" s="78"/>
      <c r="VRR207" s="78"/>
      <c r="VRS207" s="78"/>
      <c r="VRT207" s="78"/>
      <c r="VRU207" s="78"/>
      <c r="VRV207" s="78"/>
      <c r="VRW207" s="78"/>
      <c r="VRX207" s="78"/>
      <c r="VRY207" s="78"/>
      <c r="VRZ207" s="78"/>
      <c r="VSA207" s="78"/>
      <c r="VSB207" s="78"/>
      <c r="VSC207" s="78"/>
      <c r="VSD207" s="78"/>
      <c r="VSE207" s="78"/>
      <c r="VSF207" s="78"/>
      <c r="VSG207" s="78"/>
      <c r="VSH207" s="78"/>
      <c r="VSI207" s="78"/>
      <c r="VSJ207" s="78"/>
      <c r="VSK207" s="78"/>
      <c r="VSL207" s="78"/>
      <c r="VSM207" s="78"/>
      <c r="VSN207" s="78"/>
      <c r="VSO207" s="78"/>
      <c r="VSP207" s="78"/>
      <c r="VSQ207" s="78"/>
      <c r="VSR207" s="78"/>
      <c r="VSS207" s="78"/>
      <c r="VST207" s="78"/>
      <c r="VSU207" s="78"/>
      <c r="VSV207" s="78"/>
      <c r="VSW207" s="78"/>
      <c r="VSX207" s="78"/>
      <c r="VSY207" s="78"/>
      <c r="VSZ207" s="78"/>
      <c r="VTA207" s="78"/>
      <c r="VTB207" s="78"/>
      <c r="VTC207" s="78"/>
      <c r="VTD207" s="78"/>
      <c r="VTE207" s="78"/>
      <c r="VTF207" s="78"/>
      <c r="VTG207" s="78"/>
      <c r="VTH207" s="78"/>
      <c r="VTI207" s="78"/>
      <c r="VTJ207" s="78"/>
      <c r="VTK207" s="78"/>
      <c r="VTL207" s="78"/>
      <c r="VTM207" s="78"/>
      <c r="VTN207" s="78"/>
      <c r="VTO207" s="78"/>
      <c r="VTP207" s="78"/>
      <c r="VTQ207" s="78"/>
      <c r="VTR207" s="78"/>
      <c r="VTS207" s="78"/>
      <c r="VTT207" s="78"/>
      <c r="VTU207" s="78"/>
      <c r="VTV207" s="78"/>
      <c r="VTW207" s="78"/>
      <c r="VTX207" s="78"/>
      <c r="VTY207" s="78"/>
      <c r="VTZ207" s="78"/>
      <c r="VUA207" s="78"/>
      <c r="VUB207" s="78"/>
      <c r="VUC207" s="78"/>
      <c r="VUD207" s="78"/>
      <c r="VUE207" s="78"/>
      <c r="VUF207" s="78"/>
      <c r="VUG207" s="78"/>
      <c r="VUH207" s="78"/>
      <c r="VUI207" s="78"/>
      <c r="VUJ207" s="78"/>
      <c r="VUK207" s="78"/>
      <c r="VUL207" s="78"/>
      <c r="VUM207" s="78"/>
      <c r="VUN207" s="78"/>
      <c r="VUO207" s="78"/>
      <c r="VUP207" s="78"/>
      <c r="VUQ207" s="78"/>
      <c r="VUR207" s="78"/>
      <c r="VUS207" s="78"/>
      <c r="VUT207" s="78"/>
      <c r="VUU207" s="78"/>
      <c r="VUV207" s="78"/>
      <c r="VUW207" s="78"/>
      <c r="VUX207" s="78"/>
      <c r="VUY207" s="78"/>
      <c r="VUZ207" s="78"/>
      <c r="VVA207" s="78"/>
      <c r="VVB207" s="78"/>
      <c r="VVC207" s="78"/>
      <c r="VVD207" s="78"/>
      <c r="VVE207" s="78"/>
      <c r="VVF207" s="78"/>
      <c r="VVG207" s="78"/>
      <c r="VVH207" s="78"/>
      <c r="VVI207" s="78"/>
      <c r="VVJ207" s="78"/>
      <c r="VVK207" s="78"/>
      <c r="VVL207" s="78"/>
      <c r="VVM207" s="78"/>
      <c r="VVN207" s="78"/>
      <c r="VVO207" s="78"/>
      <c r="VVP207" s="78"/>
      <c r="VVQ207" s="78"/>
      <c r="VVR207" s="78"/>
      <c r="VVS207" s="78"/>
      <c r="VVT207" s="78"/>
      <c r="VVU207" s="78"/>
      <c r="VVV207" s="78"/>
      <c r="VVW207" s="78"/>
      <c r="VVX207" s="78"/>
      <c r="VVY207" s="78"/>
      <c r="VVZ207" s="78"/>
      <c r="VWA207" s="78"/>
      <c r="VWB207" s="78"/>
      <c r="VWC207" s="78"/>
      <c r="VWD207" s="78"/>
      <c r="VWE207" s="78"/>
      <c r="VWF207" s="78"/>
      <c r="VWG207" s="78"/>
      <c r="VWH207" s="78"/>
      <c r="VWI207" s="78"/>
      <c r="VWJ207" s="78"/>
      <c r="VWK207" s="78"/>
      <c r="VWL207" s="78"/>
      <c r="VWM207" s="78"/>
      <c r="VWN207" s="78"/>
      <c r="VWO207" s="78"/>
      <c r="VWP207" s="78"/>
      <c r="VWQ207" s="78"/>
      <c r="VWR207" s="78"/>
      <c r="VWS207" s="78"/>
      <c r="VWT207" s="78"/>
      <c r="VWU207" s="78"/>
      <c r="VWV207" s="78"/>
      <c r="VWW207" s="78"/>
      <c r="VWX207" s="78"/>
      <c r="VWY207" s="78"/>
      <c r="VWZ207" s="78"/>
      <c r="VXA207" s="78"/>
      <c r="VXB207" s="78"/>
      <c r="VXC207" s="78"/>
      <c r="VXD207" s="78"/>
      <c r="VXE207" s="78"/>
      <c r="VXF207" s="78"/>
      <c r="VXG207" s="78"/>
      <c r="VXH207" s="78"/>
      <c r="VXI207" s="78"/>
      <c r="VXJ207" s="78"/>
      <c r="VXK207" s="78"/>
      <c r="VXL207" s="78"/>
      <c r="VXM207" s="78"/>
      <c r="VXN207" s="78"/>
      <c r="VXO207" s="78"/>
      <c r="VXP207" s="78"/>
      <c r="VXQ207" s="78"/>
      <c r="VXR207" s="78"/>
      <c r="VXS207" s="78"/>
      <c r="VXT207" s="78"/>
      <c r="VXU207" s="78"/>
      <c r="VXV207" s="78"/>
      <c r="VXW207" s="78"/>
      <c r="VXX207" s="78"/>
      <c r="VXY207" s="78"/>
      <c r="VXZ207" s="78"/>
      <c r="VYA207" s="78"/>
      <c r="VYB207" s="78"/>
      <c r="VYC207" s="78"/>
      <c r="VYD207" s="78"/>
      <c r="VYE207" s="78"/>
      <c r="VYF207" s="78"/>
      <c r="VYG207" s="78"/>
      <c r="VYH207" s="78"/>
      <c r="VYI207" s="78"/>
      <c r="VYJ207" s="78"/>
      <c r="VYK207" s="78"/>
      <c r="VYL207" s="78"/>
      <c r="VYM207" s="78"/>
      <c r="VYN207" s="78"/>
      <c r="VYO207" s="78"/>
      <c r="VYP207" s="78"/>
      <c r="VYQ207" s="78"/>
      <c r="VYR207" s="78"/>
      <c r="VYS207" s="78"/>
      <c r="VYT207" s="78"/>
      <c r="VYU207" s="78"/>
      <c r="VYV207" s="78"/>
      <c r="VYW207" s="78"/>
      <c r="VYX207" s="78"/>
      <c r="VYY207" s="78"/>
      <c r="VYZ207" s="78"/>
      <c r="VZA207" s="78"/>
      <c r="VZB207" s="78"/>
      <c r="VZC207" s="78"/>
      <c r="VZD207" s="78"/>
      <c r="VZE207" s="78"/>
      <c r="VZF207" s="78"/>
      <c r="VZG207" s="78"/>
      <c r="VZH207" s="78"/>
      <c r="VZI207" s="78"/>
      <c r="VZJ207" s="78"/>
      <c r="VZK207" s="78"/>
      <c r="VZL207" s="78"/>
      <c r="VZM207" s="78"/>
      <c r="VZN207" s="78"/>
      <c r="VZO207" s="78"/>
      <c r="VZP207" s="78"/>
      <c r="VZQ207" s="78"/>
      <c r="VZR207" s="78"/>
      <c r="VZS207" s="78"/>
      <c r="VZT207" s="78"/>
      <c r="VZU207" s="78"/>
      <c r="VZV207" s="78"/>
      <c r="VZW207" s="78"/>
      <c r="VZX207" s="78"/>
      <c r="VZY207" s="78"/>
      <c r="VZZ207" s="78"/>
      <c r="WAA207" s="78"/>
      <c r="WAB207" s="78"/>
      <c r="WAC207" s="78"/>
      <c r="WAD207" s="78"/>
      <c r="WAE207" s="78"/>
      <c r="WAF207" s="78"/>
      <c r="WAG207" s="78"/>
      <c r="WAH207" s="78"/>
      <c r="WAI207" s="78"/>
      <c r="WAJ207" s="78"/>
      <c r="WAK207" s="78"/>
      <c r="WAL207" s="78"/>
      <c r="WAM207" s="78"/>
      <c r="WAN207" s="78"/>
      <c r="WAO207" s="78"/>
      <c r="WAP207" s="78"/>
      <c r="WAQ207" s="78"/>
      <c r="WAR207" s="78"/>
      <c r="WAS207" s="78"/>
      <c r="WAT207" s="78"/>
      <c r="WAU207" s="78"/>
      <c r="WAV207" s="78"/>
      <c r="WAW207" s="78"/>
      <c r="WAX207" s="78"/>
      <c r="WAY207" s="78"/>
      <c r="WAZ207" s="78"/>
      <c r="WBA207" s="78"/>
      <c r="WBB207" s="78"/>
      <c r="WBC207" s="78"/>
      <c r="WBD207" s="78"/>
      <c r="WBE207" s="78"/>
      <c r="WBF207" s="78"/>
      <c r="WBG207" s="78"/>
      <c r="WBH207" s="78"/>
      <c r="WBI207" s="78"/>
      <c r="WBJ207" s="78"/>
      <c r="WBK207" s="78"/>
      <c r="WBL207" s="78"/>
      <c r="WBM207" s="78"/>
      <c r="WBN207" s="78"/>
      <c r="WBO207" s="78"/>
      <c r="WBP207" s="78"/>
      <c r="WBQ207" s="78"/>
      <c r="WBR207" s="78"/>
      <c r="WBS207" s="78"/>
      <c r="WBT207" s="78"/>
      <c r="WBU207" s="78"/>
      <c r="WBV207" s="78"/>
      <c r="WBW207" s="78"/>
      <c r="WBX207" s="78"/>
      <c r="WBY207" s="78"/>
      <c r="WBZ207" s="78"/>
      <c r="WCA207" s="78"/>
      <c r="WCB207" s="78"/>
      <c r="WCC207" s="78"/>
      <c r="WCD207" s="78"/>
      <c r="WCE207" s="78"/>
      <c r="WCF207" s="78"/>
      <c r="WCG207" s="78"/>
      <c r="WCH207" s="78"/>
      <c r="WCI207" s="78"/>
      <c r="WCJ207" s="78"/>
      <c r="WCK207" s="78"/>
      <c r="WCL207" s="78"/>
      <c r="WCM207" s="78"/>
      <c r="WCN207" s="78"/>
      <c r="WCO207" s="78"/>
      <c r="WCP207" s="78"/>
      <c r="WCQ207" s="78"/>
      <c r="WCR207" s="78"/>
      <c r="WCS207" s="78"/>
      <c r="WCT207" s="78"/>
      <c r="WCU207" s="78"/>
      <c r="WCV207" s="78"/>
      <c r="WCW207" s="78"/>
      <c r="WCX207" s="78"/>
      <c r="WCY207" s="78"/>
      <c r="WCZ207" s="78"/>
      <c r="WDA207" s="78"/>
      <c r="WDB207" s="78"/>
      <c r="WDC207" s="78"/>
      <c r="WDD207" s="78"/>
      <c r="WDE207" s="78"/>
      <c r="WDF207" s="78"/>
      <c r="WDG207" s="78"/>
      <c r="WDH207" s="78"/>
      <c r="WDI207" s="78"/>
      <c r="WDJ207" s="78"/>
      <c r="WDK207" s="78"/>
      <c r="WDL207" s="78"/>
      <c r="WDM207" s="78"/>
      <c r="WDN207" s="78"/>
      <c r="WDO207" s="78"/>
      <c r="WDP207" s="78"/>
      <c r="WDQ207" s="78"/>
      <c r="WDR207" s="78"/>
      <c r="WDS207" s="78"/>
      <c r="WDT207" s="78"/>
      <c r="WDU207" s="78"/>
      <c r="WDV207" s="78"/>
      <c r="WDW207" s="78"/>
      <c r="WDX207" s="78"/>
      <c r="WDY207" s="78"/>
      <c r="WDZ207" s="78"/>
      <c r="WEA207" s="78"/>
      <c r="WEB207" s="78"/>
      <c r="WEC207" s="78"/>
      <c r="WED207" s="78"/>
      <c r="WEE207" s="78"/>
      <c r="WEF207" s="78"/>
      <c r="WEG207" s="78"/>
      <c r="WEH207" s="78"/>
      <c r="WEI207" s="78"/>
      <c r="WEJ207" s="78"/>
      <c r="WEK207" s="78"/>
      <c r="WEL207" s="78"/>
      <c r="WEM207" s="78"/>
      <c r="WEN207" s="78"/>
      <c r="WEO207" s="78"/>
      <c r="WEP207" s="78"/>
      <c r="WEQ207" s="78"/>
      <c r="WER207" s="78"/>
      <c r="WES207" s="78"/>
      <c r="WET207" s="78"/>
      <c r="WEU207" s="78"/>
      <c r="WEV207" s="78"/>
      <c r="WEW207" s="78"/>
      <c r="WEX207" s="78"/>
      <c r="WEY207" s="78"/>
      <c r="WEZ207" s="78"/>
      <c r="WFA207" s="78"/>
      <c r="WFB207" s="78"/>
      <c r="WFC207" s="78"/>
      <c r="WFD207" s="78"/>
      <c r="WFE207" s="78"/>
      <c r="WFF207" s="78"/>
      <c r="WFG207" s="78"/>
      <c r="WFH207" s="78"/>
      <c r="WFI207" s="78"/>
      <c r="WFJ207" s="78"/>
      <c r="WFK207" s="78"/>
      <c r="WFL207" s="78"/>
      <c r="WFM207" s="78"/>
      <c r="WFN207" s="78"/>
      <c r="WFO207" s="78"/>
      <c r="WFP207" s="78"/>
      <c r="WFQ207" s="78"/>
      <c r="WFR207" s="78"/>
      <c r="WFS207" s="78"/>
      <c r="WFT207" s="78"/>
      <c r="WFU207" s="78"/>
      <c r="WFV207" s="78"/>
      <c r="WFW207" s="78"/>
      <c r="WFX207" s="78"/>
      <c r="WFY207" s="78"/>
      <c r="WFZ207" s="78"/>
      <c r="WGA207" s="78"/>
      <c r="WGB207" s="78"/>
      <c r="WGC207" s="78"/>
      <c r="WGD207" s="78"/>
      <c r="WGE207" s="78"/>
      <c r="WGF207" s="78"/>
      <c r="WGG207" s="78"/>
      <c r="WGH207" s="78"/>
      <c r="WGI207" s="78"/>
      <c r="WGJ207" s="78"/>
      <c r="WGK207" s="78"/>
      <c r="WGL207" s="78"/>
      <c r="WGM207" s="78"/>
      <c r="WGN207" s="78"/>
      <c r="WGO207" s="78"/>
      <c r="WGP207" s="78"/>
      <c r="WGQ207" s="78"/>
      <c r="WGR207" s="78"/>
      <c r="WGS207" s="78"/>
      <c r="WGT207" s="78"/>
      <c r="WGU207" s="78"/>
      <c r="WGV207" s="78"/>
      <c r="WGW207" s="78"/>
      <c r="WGX207" s="78"/>
      <c r="WGY207" s="78"/>
      <c r="WGZ207" s="78"/>
      <c r="WHA207" s="78"/>
      <c r="WHB207" s="78"/>
      <c r="WHC207" s="78"/>
      <c r="WHD207" s="78"/>
      <c r="WHE207" s="78"/>
      <c r="WHF207" s="78"/>
      <c r="WHG207" s="78"/>
      <c r="WHH207" s="78"/>
      <c r="WHI207" s="78"/>
      <c r="WHJ207" s="78"/>
      <c r="WHK207" s="78"/>
      <c r="WHL207" s="78"/>
      <c r="WHM207" s="78"/>
      <c r="WHN207" s="78"/>
      <c r="WHO207" s="78"/>
      <c r="WHP207" s="78"/>
      <c r="WHQ207" s="78"/>
      <c r="WHR207" s="78"/>
      <c r="WHS207" s="78"/>
      <c r="WHT207" s="78"/>
      <c r="WHU207" s="78"/>
      <c r="WHV207" s="78"/>
      <c r="WHW207" s="78"/>
      <c r="WHX207" s="78"/>
      <c r="WHY207" s="78"/>
      <c r="WHZ207" s="78"/>
      <c r="WIA207" s="78"/>
      <c r="WIB207" s="78"/>
      <c r="WIC207" s="78"/>
      <c r="WID207" s="78"/>
      <c r="WIE207" s="78"/>
      <c r="WIF207" s="78"/>
      <c r="WIG207" s="78"/>
      <c r="WIH207" s="78"/>
      <c r="WII207" s="78"/>
      <c r="WIJ207" s="78"/>
      <c r="WIK207" s="78"/>
      <c r="WIL207" s="78"/>
      <c r="WIM207" s="78"/>
      <c r="WIN207" s="78"/>
      <c r="WIO207" s="78"/>
      <c r="WIP207" s="78"/>
      <c r="WIQ207" s="78"/>
      <c r="WIR207" s="78"/>
      <c r="WIS207" s="78"/>
      <c r="WIT207" s="78"/>
      <c r="WIU207" s="78"/>
      <c r="WIV207" s="78"/>
      <c r="WIW207" s="78"/>
      <c r="WIX207" s="78"/>
      <c r="WIY207" s="78"/>
      <c r="WIZ207" s="78"/>
      <c r="WJA207" s="78"/>
      <c r="WJB207" s="78"/>
      <c r="WJC207" s="78"/>
      <c r="WJD207" s="78"/>
      <c r="WJE207" s="78"/>
      <c r="WJF207" s="78"/>
      <c r="WJG207" s="78"/>
      <c r="WJH207" s="78"/>
      <c r="WJI207" s="78"/>
      <c r="WJJ207" s="78"/>
      <c r="WJK207" s="78"/>
      <c r="WJL207" s="78"/>
      <c r="WJM207" s="78"/>
      <c r="WJN207" s="78"/>
      <c r="WJO207" s="78"/>
      <c r="WJP207" s="78"/>
      <c r="WJQ207" s="78"/>
      <c r="WJR207" s="78"/>
      <c r="WJS207" s="78"/>
      <c r="WJT207" s="78"/>
      <c r="WJU207" s="78"/>
      <c r="WJV207" s="78"/>
      <c r="WJW207" s="78"/>
      <c r="WJX207" s="78"/>
      <c r="WJY207" s="78"/>
      <c r="WJZ207" s="78"/>
      <c r="WKA207" s="78"/>
      <c r="WKB207" s="78"/>
      <c r="WKC207" s="78"/>
      <c r="WKD207" s="78"/>
      <c r="WKE207" s="78"/>
      <c r="WKF207" s="78"/>
      <c r="WKG207" s="78"/>
      <c r="WKH207" s="78"/>
      <c r="WKI207" s="78"/>
      <c r="WKJ207" s="78"/>
      <c r="WKK207" s="78"/>
      <c r="WKL207" s="78"/>
      <c r="WKM207" s="78"/>
      <c r="WKN207" s="78"/>
      <c r="WKO207" s="78"/>
      <c r="WKP207" s="78"/>
      <c r="WKQ207" s="78"/>
      <c r="WKR207" s="78"/>
      <c r="WKS207" s="78"/>
      <c r="WKT207" s="78"/>
      <c r="WKU207" s="78"/>
      <c r="WKV207" s="78"/>
      <c r="WKW207" s="78"/>
      <c r="WKX207" s="78"/>
      <c r="WKY207" s="78"/>
      <c r="WKZ207" s="78"/>
      <c r="WLA207" s="78"/>
      <c r="WLB207" s="78"/>
      <c r="WLC207" s="78"/>
      <c r="WLD207" s="78"/>
      <c r="WLE207" s="78"/>
      <c r="WLF207" s="78"/>
      <c r="WLG207" s="78"/>
      <c r="WLH207" s="78"/>
      <c r="WLI207" s="78"/>
      <c r="WLJ207" s="78"/>
      <c r="WLK207" s="78"/>
      <c r="WLL207" s="78"/>
      <c r="WLM207" s="78"/>
      <c r="WLN207" s="78"/>
      <c r="WLO207" s="78"/>
      <c r="WLP207" s="78"/>
      <c r="WLQ207" s="78"/>
      <c r="WLR207" s="78"/>
      <c r="WLS207" s="78"/>
      <c r="WLT207" s="78"/>
      <c r="WLU207" s="78"/>
      <c r="WLV207" s="78"/>
      <c r="WLW207" s="78"/>
      <c r="WLX207" s="78"/>
      <c r="WLY207" s="78"/>
      <c r="WLZ207" s="78"/>
      <c r="WMA207" s="78"/>
      <c r="WMB207" s="78"/>
      <c r="WMC207" s="78"/>
      <c r="WMD207" s="78"/>
      <c r="WME207" s="78"/>
      <c r="WMF207" s="78"/>
      <c r="WMG207" s="78"/>
      <c r="WMH207" s="78"/>
      <c r="WMI207" s="78"/>
      <c r="WMJ207" s="78"/>
      <c r="WMK207" s="78"/>
      <c r="WML207" s="78"/>
      <c r="WMM207" s="78"/>
      <c r="WMN207" s="78"/>
      <c r="WMO207" s="78"/>
      <c r="WMP207" s="78"/>
      <c r="WMQ207" s="78"/>
      <c r="WMR207" s="78"/>
      <c r="WMS207" s="78"/>
      <c r="WMT207" s="78"/>
      <c r="WMU207" s="78"/>
      <c r="WMV207" s="78"/>
      <c r="WMW207" s="78"/>
      <c r="WMX207" s="78"/>
      <c r="WMY207" s="78"/>
      <c r="WMZ207" s="78"/>
      <c r="WNA207" s="78"/>
      <c r="WNB207" s="78"/>
      <c r="WNC207" s="78"/>
      <c r="WND207" s="78"/>
      <c r="WNE207" s="78"/>
      <c r="WNF207" s="78"/>
      <c r="WNG207" s="78"/>
      <c r="WNH207" s="78"/>
      <c r="WNI207" s="78"/>
      <c r="WNJ207" s="78"/>
      <c r="WNK207" s="78"/>
      <c r="WNL207" s="78"/>
      <c r="WNM207" s="78"/>
      <c r="WNN207" s="78"/>
      <c r="WNO207" s="78"/>
      <c r="WNP207" s="78"/>
      <c r="WNQ207" s="78"/>
      <c r="WNR207" s="78"/>
      <c r="WNS207" s="78"/>
      <c r="WNT207" s="78"/>
      <c r="WNU207" s="78"/>
      <c r="WNV207" s="78"/>
      <c r="WNW207" s="78"/>
      <c r="WNX207" s="78"/>
      <c r="WNY207" s="78"/>
      <c r="WNZ207" s="78"/>
      <c r="WOA207" s="78"/>
      <c r="WOB207" s="78"/>
      <c r="WOC207" s="78"/>
      <c r="WOD207" s="78"/>
      <c r="WOE207" s="78"/>
      <c r="WOF207" s="78"/>
      <c r="WOG207" s="78"/>
      <c r="WOH207" s="78"/>
      <c r="WOI207" s="78"/>
      <c r="WOJ207" s="78"/>
      <c r="WOK207" s="78"/>
      <c r="WOL207" s="78"/>
      <c r="WOM207" s="78"/>
      <c r="WON207" s="78"/>
      <c r="WOO207" s="78"/>
      <c r="WOP207" s="78"/>
      <c r="WOQ207" s="78"/>
      <c r="WOR207" s="78"/>
      <c r="WOS207" s="78"/>
      <c r="WOT207" s="78"/>
      <c r="WOU207" s="78"/>
      <c r="WOV207" s="78"/>
      <c r="WOW207" s="78"/>
      <c r="WOX207" s="78"/>
      <c r="WOY207" s="78"/>
      <c r="WOZ207" s="78"/>
      <c r="WPA207" s="78"/>
      <c r="WPB207" s="78"/>
      <c r="WPC207" s="78"/>
      <c r="WPD207" s="78"/>
      <c r="WPE207" s="78"/>
      <c r="WPF207" s="78"/>
      <c r="WPG207" s="78"/>
      <c r="WPH207" s="78"/>
      <c r="WPI207" s="78"/>
      <c r="WPJ207" s="78"/>
      <c r="WPK207" s="78"/>
      <c r="WPL207" s="78"/>
      <c r="WPM207" s="78"/>
      <c r="WPN207" s="78"/>
      <c r="WPO207" s="78"/>
      <c r="WPP207" s="78"/>
      <c r="WPQ207" s="78"/>
      <c r="WPR207" s="78"/>
      <c r="WPS207" s="78"/>
      <c r="WPT207" s="78"/>
      <c r="WPU207" s="78"/>
      <c r="WPV207" s="78"/>
      <c r="WPW207" s="78"/>
      <c r="WPX207" s="78"/>
      <c r="WPY207" s="78"/>
      <c r="WPZ207" s="78"/>
      <c r="WQA207" s="78"/>
      <c r="WQB207" s="78"/>
      <c r="WQC207" s="78"/>
      <c r="WQD207" s="78"/>
      <c r="WQE207" s="78"/>
      <c r="WQF207" s="78"/>
      <c r="WQG207" s="78"/>
      <c r="WQH207" s="78"/>
      <c r="WQI207" s="78"/>
      <c r="WQJ207" s="78"/>
      <c r="WQK207" s="78"/>
      <c r="WQL207" s="78"/>
      <c r="WQM207" s="78"/>
      <c r="WQN207" s="78"/>
      <c r="WQO207" s="78"/>
      <c r="WQP207" s="78"/>
      <c r="WQQ207" s="78"/>
      <c r="WQR207" s="78"/>
      <c r="WQS207" s="78"/>
      <c r="WQT207" s="78"/>
      <c r="WQU207" s="78"/>
      <c r="WQV207" s="78"/>
      <c r="WQW207" s="78"/>
      <c r="WQX207" s="78"/>
      <c r="WQY207" s="78"/>
      <c r="WQZ207" s="78"/>
      <c r="WRA207" s="78"/>
      <c r="WRB207" s="78"/>
      <c r="WRC207" s="78"/>
      <c r="WRD207" s="78"/>
      <c r="WRE207" s="78"/>
      <c r="WRF207" s="78"/>
      <c r="WRG207" s="78"/>
      <c r="WRH207" s="78"/>
      <c r="WRI207" s="78"/>
      <c r="WRJ207" s="78"/>
      <c r="WRK207" s="78"/>
      <c r="WRL207" s="78"/>
      <c r="WRM207" s="78"/>
      <c r="WRN207" s="78"/>
      <c r="WRO207" s="78"/>
      <c r="WRP207" s="78"/>
      <c r="WRQ207" s="78"/>
      <c r="WRR207" s="78"/>
      <c r="WRS207" s="78"/>
      <c r="WRT207" s="78"/>
      <c r="WRU207" s="78"/>
      <c r="WRV207" s="78"/>
      <c r="WRW207" s="78"/>
      <c r="WRX207" s="78"/>
      <c r="WRY207" s="78"/>
      <c r="WRZ207" s="78"/>
      <c r="WSA207" s="78"/>
      <c r="WSB207" s="78"/>
      <c r="WSC207" s="78"/>
      <c r="WSD207" s="78"/>
      <c r="WSE207" s="78"/>
      <c r="WSF207" s="78"/>
      <c r="WSG207" s="78"/>
      <c r="WSH207" s="78"/>
      <c r="WSI207" s="78"/>
      <c r="WSJ207" s="78"/>
      <c r="WSK207" s="78"/>
      <c r="WSL207" s="78"/>
      <c r="WSM207" s="78"/>
      <c r="WSN207" s="78"/>
      <c r="WSO207" s="78"/>
      <c r="WSP207" s="78"/>
      <c r="WSQ207" s="78"/>
      <c r="WSR207" s="78"/>
      <c r="WSS207" s="78"/>
      <c r="WST207" s="78"/>
      <c r="WSU207" s="78"/>
      <c r="WSV207" s="78"/>
      <c r="WSW207" s="78"/>
      <c r="WSX207" s="78"/>
      <c r="WSY207" s="78"/>
      <c r="WSZ207" s="78"/>
      <c r="WTA207" s="78"/>
      <c r="WTB207" s="78"/>
      <c r="WTC207" s="78"/>
      <c r="WTD207" s="78"/>
      <c r="WTE207" s="78"/>
      <c r="WTF207" s="78"/>
      <c r="WTG207" s="78"/>
      <c r="WTH207" s="78"/>
      <c r="WTI207" s="78"/>
      <c r="WTJ207" s="78"/>
      <c r="WTK207" s="78"/>
      <c r="WTL207" s="78"/>
      <c r="WTM207" s="78"/>
      <c r="WTN207" s="78"/>
      <c r="WTO207" s="78"/>
      <c r="WTP207" s="78"/>
      <c r="WTQ207" s="78"/>
      <c r="WTR207" s="78"/>
      <c r="WTS207" s="78"/>
      <c r="WTT207" s="78"/>
      <c r="WTU207" s="78"/>
      <c r="WTV207" s="78"/>
      <c r="WTW207" s="78"/>
      <c r="WTX207" s="78"/>
      <c r="WTY207" s="78"/>
      <c r="WTZ207" s="78"/>
      <c r="WUA207" s="78"/>
      <c r="WUB207" s="78"/>
      <c r="WUC207" s="78"/>
      <c r="WUD207" s="78"/>
      <c r="WUE207" s="78"/>
      <c r="WUF207" s="78"/>
      <c r="WUG207" s="78"/>
      <c r="WUH207" s="78"/>
      <c r="WUI207" s="78"/>
      <c r="WUJ207" s="78"/>
      <c r="WUK207" s="78"/>
      <c r="WUL207" s="78"/>
      <c r="WUM207" s="78"/>
      <c r="WUN207" s="78"/>
      <c r="WUO207" s="78"/>
      <c r="WUP207" s="78"/>
      <c r="WUQ207" s="78"/>
      <c r="WUR207" s="78"/>
      <c r="WUS207" s="78"/>
      <c r="WUT207" s="78"/>
      <c r="WUU207" s="78"/>
      <c r="WUV207" s="78"/>
      <c r="WUW207" s="78"/>
      <c r="WUX207" s="78"/>
      <c r="WUY207" s="78"/>
      <c r="WUZ207" s="78"/>
      <c r="WVA207" s="78"/>
      <c r="WVB207" s="78"/>
      <c r="WVC207" s="78"/>
      <c r="WVD207" s="78"/>
      <c r="WVE207" s="78"/>
      <c r="WVF207" s="78"/>
      <c r="WVG207" s="78"/>
      <c r="WVH207" s="78"/>
      <c r="WVI207" s="78"/>
      <c r="WVJ207" s="78"/>
      <c r="WVK207" s="78"/>
      <c r="WVL207" s="78"/>
      <c r="WVM207" s="78"/>
      <c r="WVN207" s="78"/>
      <c r="WVO207" s="78"/>
      <c r="WVP207" s="78"/>
      <c r="WVQ207" s="78"/>
      <c r="WVR207" s="78"/>
      <c r="WVS207" s="78"/>
      <c r="WVT207" s="78"/>
      <c r="WVU207" s="78"/>
      <c r="WVV207" s="78"/>
      <c r="WVW207" s="78"/>
      <c r="WVX207" s="78"/>
      <c r="WVY207" s="78"/>
      <c r="WVZ207" s="78"/>
      <c r="WWA207" s="78"/>
      <c r="WWB207" s="78"/>
      <c r="WWC207" s="78"/>
      <c r="WWD207" s="78"/>
      <c r="WWE207" s="78"/>
      <c r="WWF207" s="78"/>
      <c r="WWG207" s="78"/>
      <c r="WWH207" s="78"/>
      <c r="WWI207" s="78"/>
      <c r="WWJ207" s="78"/>
      <c r="WWK207" s="78"/>
      <c r="WWL207" s="78"/>
      <c r="WWM207" s="78"/>
      <c r="WWN207" s="78"/>
      <c r="WWO207" s="78"/>
      <c r="WWP207" s="78"/>
      <c r="WWQ207" s="78"/>
      <c r="WWR207" s="78"/>
      <c r="WWS207" s="78"/>
      <c r="WWT207" s="78"/>
      <c r="WWU207" s="78"/>
      <c r="WWV207" s="78"/>
      <c r="WWW207" s="78"/>
      <c r="WWX207" s="78"/>
      <c r="WWY207" s="78"/>
      <c r="WWZ207" s="78"/>
      <c r="WXA207" s="78"/>
      <c r="WXB207" s="78"/>
      <c r="WXC207" s="78"/>
      <c r="WXD207" s="78"/>
      <c r="WXE207" s="78"/>
      <c r="WXF207" s="78"/>
      <c r="WXG207" s="78"/>
      <c r="WXH207" s="78"/>
      <c r="WXI207" s="78"/>
      <c r="WXJ207" s="78"/>
      <c r="WXK207" s="78"/>
      <c r="WXL207" s="78"/>
      <c r="WXM207" s="78"/>
      <c r="WXN207" s="78"/>
      <c r="WXO207" s="78"/>
      <c r="WXP207" s="78"/>
      <c r="WXQ207" s="78"/>
      <c r="WXR207" s="78"/>
      <c r="WXS207" s="78"/>
      <c r="WXT207" s="78"/>
      <c r="WXU207" s="78"/>
      <c r="WXV207" s="78"/>
      <c r="WXW207" s="78"/>
      <c r="WXX207" s="78"/>
      <c r="WXY207" s="78"/>
      <c r="WXZ207" s="78"/>
      <c r="WYA207" s="78"/>
      <c r="WYB207" s="78"/>
      <c r="WYC207" s="78"/>
      <c r="WYD207" s="78"/>
      <c r="WYE207" s="78"/>
      <c r="WYF207" s="78"/>
      <c r="WYG207" s="78"/>
      <c r="WYH207" s="78"/>
      <c r="WYI207" s="78"/>
      <c r="WYJ207" s="78"/>
      <c r="WYK207" s="78"/>
      <c r="WYL207" s="78"/>
      <c r="WYM207" s="78"/>
      <c r="WYN207" s="78"/>
      <c r="WYO207" s="78"/>
      <c r="WYP207" s="78"/>
      <c r="WYQ207" s="78"/>
      <c r="WYR207" s="78"/>
      <c r="WYS207" s="78"/>
      <c r="WYT207" s="78"/>
      <c r="WYU207" s="78"/>
      <c r="WYV207" s="78"/>
      <c r="WYW207" s="78"/>
      <c r="WYX207" s="78"/>
      <c r="WYY207" s="78"/>
      <c r="WYZ207" s="78"/>
      <c r="WZA207" s="78"/>
      <c r="WZB207" s="78"/>
    </row>
    <row r="208" spans="1:16226" s="112" customFormat="1" ht="20.25" hidden="1" x14ac:dyDescent="0.25">
      <c r="A208" s="181" t="s">
        <v>130</v>
      </c>
      <c r="B208" s="181"/>
      <c r="C208" s="181"/>
      <c r="D208" s="111" t="s">
        <v>4</v>
      </c>
      <c r="E208" s="116"/>
      <c r="F208" s="111" t="s">
        <v>130</v>
      </c>
      <c r="G208" s="111" t="s">
        <v>4</v>
      </c>
      <c r="H208" s="182" t="s">
        <v>112</v>
      </c>
      <c r="I208" s="183"/>
      <c r="J208" s="78"/>
      <c r="K208" s="78">
        <v>18000</v>
      </c>
      <c r="L208" s="78">
        <v>20000</v>
      </c>
      <c r="M208" s="78">
        <v>17200</v>
      </c>
      <c r="N208" s="78"/>
      <c r="O208" s="78"/>
      <c r="P208" s="78"/>
      <c r="Q208" s="78"/>
      <c r="R208" s="78"/>
      <c r="S208" s="78"/>
      <c r="T208" s="78"/>
      <c r="U208" s="78"/>
      <c r="V208" s="78"/>
      <c r="W208" s="78"/>
      <c r="X208" s="78"/>
      <c r="Y208" s="78"/>
      <c r="Z208" s="78"/>
      <c r="AA208" s="78"/>
      <c r="EV208" s="78"/>
      <c r="EW208" s="78"/>
      <c r="EX208" s="78"/>
      <c r="EY208" s="78"/>
      <c r="EZ208" s="78"/>
      <c r="FA208" s="78"/>
      <c r="FB208" s="78"/>
      <c r="FC208" s="78"/>
      <c r="FD208" s="78"/>
      <c r="FE208" s="78"/>
      <c r="FF208" s="78"/>
      <c r="FG208" s="78"/>
      <c r="FH208" s="78"/>
      <c r="FI208" s="78"/>
      <c r="FJ208" s="78"/>
      <c r="FK208" s="78"/>
      <c r="FL208" s="78"/>
      <c r="FM208" s="78"/>
      <c r="FN208" s="78"/>
      <c r="FO208" s="78"/>
      <c r="FP208" s="78"/>
      <c r="FQ208" s="78"/>
      <c r="FR208" s="78"/>
      <c r="FS208" s="78"/>
      <c r="FT208" s="78"/>
      <c r="FU208" s="78"/>
      <c r="FV208" s="78"/>
      <c r="FW208" s="78"/>
      <c r="FX208" s="78"/>
      <c r="FY208" s="78"/>
      <c r="FZ208" s="78"/>
      <c r="GA208" s="78"/>
      <c r="GB208" s="78"/>
      <c r="GC208" s="78"/>
      <c r="GD208" s="78"/>
      <c r="GE208" s="78"/>
      <c r="GF208" s="78"/>
      <c r="GG208" s="78"/>
      <c r="GH208" s="78"/>
      <c r="GI208" s="78"/>
      <c r="GJ208" s="78"/>
      <c r="GK208" s="78"/>
      <c r="GL208" s="78"/>
      <c r="GM208" s="78"/>
      <c r="GN208" s="78"/>
      <c r="GO208" s="78"/>
      <c r="GP208" s="78"/>
      <c r="GQ208" s="78"/>
      <c r="GR208" s="78"/>
      <c r="GS208" s="78"/>
      <c r="GT208" s="78"/>
      <c r="GU208" s="78"/>
      <c r="GV208" s="78"/>
      <c r="GW208" s="78"/>
      <c r="GX208" s="78"/>
      <c r="GY208" s="78"/>
      <c r="GZ208" s="78"/>
      <c r="HA208" s="78"/>
      <c r="HB208" s="78"/>
      <c r="HC208" s="78"/>
      <c r="HD208" s="78"/>
      <c r="HE208" s="78"/>
      <c r="HF208" s="78"/>
      <c r="HG208" s="78"/>
      <c r="HH208" s="78"/>
      <c r="HI208" s="78"/>
      <c r="HJ208" s="78"/>
      <c r="HK208" s="78"/>
      <c r="HL208" s="78"/>
      <c r="HM208" s="78"/>
      <c r="HN208" s="78"/>
      <c r="HO208" s="78"/>
      <c r="HP208" s="78"/>
      <c r="HQ208" s="78"/>
      <c r="HR208" s="78"/>
      <c r="HS208" s="78"/>
      <c r="HT208" s="78"/>
      <c r="HU208" s="78"/>
      <c r="HV208" s="78"/>
      <c r="HW208" s="78"/>
      <c r="HX208" s="78"/>
      <c r="HY208" s="78"/>
      <c r="HZ208" s="78"/>
      <c r="IA208" s="78"/>
      <c r="IB208" s="78"/>
      <c r="IC208" s="78"/>
      <c r="ID208" s="78"/>
      <c r="IE208" s="78"/>
      <c r="IF208" s="78"/>
      <c r="IG208" s="78"/>
      <c r="IH208" s="78"/>
      <c r="II208" s="78"/>
      <c r="IJ208" s="78"/>
      <c r="IK208" s="78"/>
      <c r="IL208" s="78"/>
      <c r="IM208" s="78"/>
      <c r="IN208" s="78"/>
      <c r="IO208" s="78"/>
      <c r="IP208" s="78"/>
      <c r="IQ208" s="78"/>
      <c r="IR208" s="78"/>
      <c r="IS208" s="78"/>
      <c r="IT208" s="78"/>
      <c r="IU208" s="78"/>
      <c r="IV208" s="78"/>
      <c r="IW208" s="78"/>
      <c r="IX208" s="78"/>
      <c r="IY208" s="78"/>
      <c r="IZ208" s="78"/>
      <c r="JA208" s="78"/>
      <c r="JB208" s="78"/>
      <c r="JC208" s="78"/>
      <c r="JD208" s="78"/>
      <c r="JE208" s="78"/>
      <c r="JF208" s="78"/>
      <c r="JG208" s="78"/>
      <c r="JH208" s="78"/>
      <c r="JI208" s="78"/>
      <c r="JJ208" s="78"/>
      <c r="JK208" s="78"/>
      <c r="JL208" s="78"/>
      <c r="JM208" s="78"/>
      <c r="JN208" s="78"/>
      <c r="JO208" s="78"/>
      <c r="JP208" s="78"/>
      <c r="JQ208" s="78"/>
      <c r="JR208" s="78"/>
      <c r="JS208" s="78"/>
      <c r="JT208" s="78"/>
      <c r="JU208" s="78"/>
      <c r="JV208" s="78"/>
      <c r="JW208" s="78"/>
      <c r="JX208" s="78"/>
      <c r="JY208" s="78"/>
      <c r="JZ208" s="78"/>
      <c r="KA208" s="78"/>
      <c r="KB208" s="78"/>
      <c r="KC208" s="78"/>
      <c r="KD208" s="78"/>
      <c r="KE208" s="78"/>
      <c r="KF208" s="78"/>
      <c r="KG208" s="78"/>
      <c r="KH208" s="78"/>
      <c r="KI208" s="78"/>
      <c r="KJ208" s="78"/>
      <c r="KK208" s="78"/>
      <c r="KL208" s="78"/>
      <c r="KM208" s="78"/>
      <c r="KN208" s="78"/>
      <c r="KO208" s="78"/>
      <c r="KP208" s="78"/>
      <c r="KQ208" s="78"/>
      <c r="KR208" s="78"/>
      <c r="KS208" s="78"/>
      <c r="KT208" s="78"/>
      <c r="KU208" s="78"/>
      <c r="KV208" s="78"/>
      <c r="KW208" s="78"/>
      <c r="KX208" s="78"/>
      <c r="KY208" s="78"/>
      <c r="KZ208" s="78"/>
      <c r="LA208" s="78"/>
      <c r="LB208" s="78"/>
      <c r="LC208" s="78"/>
      <c r="LD208" s="78"/>
      <c r="LE208" s="78"/>
      <c r="LF208" s="78"/>
      <c r="LG208" s="78"/>
      <c r="LH208" s="78"/>
      <c r="LI208" s="78"/>
      <c r="LJ208" s="78"/>
      <c r="LK208" s="78"/>
      <c r="LL208" s="78"/>
      <c r="LM208" s="78"/>
      <c r="LN208" s="78"/>
      <c r="LO208" s="78"/>
      <c r="LP208" s="78"/>
      <c r="LQ208" s="78"/>
      <c r="LR208" s="78"/>
      <c r="LS208" s="78"/>
      <c r="LT208" s="78"/>
      <c r="LU208" s="78"/>
      <c r="LV208" s="78"/>
      <c r="LW208" s="78"/>
      <c r="LX208" s="78"/>
      <c r="LY208" s="78"/>
      <c r="LZ208" s="78"/>
      <c r="MA208" s="78"/>
      <c r="MB208" s="78"/>
      <c r="MC208" s="78"/>
      <c r="MD208" s="78"/>
      <c r="ME208" s="78"/>
      <c r="MF208" s="78"/>
      <c r="MG208" s="78"/>
      <c r="MH208" s="78"/>
      <c r="MI208" s="78"/>
      <c r="MJ208" s="78"/>
      <c r="MK208" s="78"/>
      <c r="ML208" s="78"/>
      <c r="MM208" s="78"/>
      <c r="MN208" s="78"/>
      <c r="MO208" s="78"/>
      <c r="MP208" s="78"/>
      <c r="MQ208" s="78"/>
      <c r="MR208" s="78"/>
      <c r="MS208" s="78"/>
      <c r="MT208" s="78"/>
      <c r="MU208" s="78"/>
      <c r="MV208" s="78"/>
      <c r="MW208" s="78"/>
      <c r="MX208" s="78"/>
      <c r="MY208" s="78"/>
      <c r="MZ208" s="78"/>
      <c r="NA208" s="78"/>
      <c r="NB208" s="78"/>
      <c r="NC208" s="78"/>
      <c r="ND208" s="78"/>
      <c r="NE208" s="78"/>
      <c r="NF208" s="78"/>
      <c r="NG208" s="78"/>
      <c r="NH208" s="78"/>
      <c r="NI208" s="78"/>
      <c r="NJ208" s="78"/>
      <c r="NK208" s="78"/>
      <c r="NL208" s="78"/>
      <c r="NM208" s="78"/>
      <c r="NN208" s="78"/>
      <c r="NO208" s="78"/>
      <c r="NP208" s="78"/>
      <c r="NQ208" s="78"/>
      <c r="NR208" s="78"/>
      <c r="NS208" s="78"/>
      <c r="NT208" s="78"/>
      <c r="NU208" s="78"/>
      <c r="NV208" s="78"/>
      <c r="NW208" s="78"/>
      <c r="NX208" s="78"/>
      <c r="NY208" s="78"/>
      <c r="NZ208" s="78"/>
      <c r="OA208" s="78"/>
      <c r="OB208" s="78"/>
      <c r="OC208" s="78"/>
      <c r="OD208" s="78"/>
      <c r="OE208" s="78"/>
      <c r="OF208" s="78"/>
      <c r="OG208" s="78"/>
      <c r="OH208" s="78"/>
      <c r="OI208" s="78"/>
      <c r="OJ208" s="78"/>
      <c r="OK208" s="78"/>
      <c r="OL208" s="78"/>
      <c r="OM208" s="78"/>
      <c r="ON208" s="78"/>
      <c r="OO208" s="78"/>
      <c r="OP208" s="78"/>
      <c r="OQ208" s="78"/>
      <c r="OR208" s="78"/>
      <c r="OS208" s="78"/>
      <c r="OT208" s="78"/>
      <c r="OU208" s="78"/>
      <c r="OV208" s="78"/>
      <c r="OW208" s="78"/>
      <c r="OX208" s="78"/>
      <c r="OY208" s="78"/>
      <c r="OZ208" s="78"/>
      <c r="PA208" s="78"/>
      <c r="PB208" s="78"/>
      <c r="PC208" s="78"/>
      <c r="PD208" s="78"/>
      <c r="PE208" s="78"/>
      <c r="PF208" s="78"/>
      <c r="PG208" s="78"/>
      <c r="PH208" s="78"/>
      <c r="PI208" s="78"/>
      <c r="PJ208" s="78"/>
      <c r="PK208" s="78"/>
      <c r="PL208" s="78"/>
      <c r="PM208" s="78"/>
      <c r="PN208" s="78"/>
      <c r="PO208" s="78"/>
      <c r="PP208" s="78"/>
      <c r="PQ208" s="78"/>
      <c r="PR208" s="78"/>
      <c r="PS208" s="78"/>
      <c r="PT208" s="78"/>
      <c r="PU208" s="78"/>
      <c r="PV208" s="78"/>
      <c r="PW208" s="78"/>
      <c r="PX208" s="78"/>
      <c r="PY208" s="78"/>
      <c r="PZ208" s="78"/>
      <c r="QA208" s="78"/>
      <c r="QB208" s="78"/>
      <c r="QC208" s="78"/>
      <c r="QD208" s="78"/>
      <c r="QE208" s="78"/>
      <c r="QF208" s="78"/>
      <c r="QG208" s="78"/>
      <c r="QH208" s="78"/>
      <c r="QI208" s="78"/>
      <c r="QJ208" s="78"/>
      <c r="QK208" s="78"/>
      <c r="QL208" s="78"/>
      <c r="QM208" s="78"/>
      <c r="QN208" s="78"/>
      <c r="QO208" s="78"/>
      <c r="QP208" s="78"/>
      <c r="QQ208" s="78"/>
      <c r="QR208" s="78"/>
      <c r="QS208" s="78"/>
      <c r="QT208" s="78"/>
      <c r="QU208" s="78"/>
      <c r="QV208" s="78"/>
      <c r="QW208" s="78"/>
      <c r="QX208" s="78"/>
      <c r="QY208" s="78"/>
      <c r="QZ208" s="78"/>
      <c r="RA208" s="78"/>
      <c r="RB208" s="78"/>
      <c r="RC208" s="78"/>
      <c r="RD208" s="78"/>
      <c r="RE208" s="78"/>
      <c r="RF208" s="78"/>
      <c r="RG208" s="78"/>
      <c r="RH208" s="78"/>
      <c r="RI208" s="78"/>
      <c r="RJ208" s="78"/>
      <c r="RK208" s="78"/>
      <c r="RL208" s="78"/>
      <c r="RM208" s="78"/>
      <c r="RN208" s="78"/>
      <c r="RO208" s="78"/>
      <c r="RP208" s="78"/>
      <c r="RQ208" s="78"/>
      <c r="RR208" s="78"/>
      <c r="RS208" s="78"/>
      <c r="RT208" s="78"/>
      <c r="RU208" s="78"/>
      <c r="RV208" s="78"/>
      <c r="RW208" s="78"/>
      <c r="RX208" s="78"/>
      <c r="RY208" s="78"/>
      <c r="RZ208" s="78"/>
      <c r="SA208" s="78"/>
      <c r="SB208" s="78"/>
      <c r="SC208" s="78"/>
      <c r="SD208" s="78"/>
      <c r="SE208" s="78"/>
      <c r="SF208" s="78"/>
      <c r="SG208" s="78"/>
      <c r="SH208" s="78"/>
      <c r="SI208" s="78"/>
      <c r="SJ208" s="78"/>
      <c r="SK208" s="78"/>
      <c r="SL208" s="78"/>
      <c r="SM208" s="78"/>
      <c r="SN208" s="78"/>
      <c r="SO208" s="78"/>
      <c r="SP208" s="78"/>
      <c r="SQ208" s="78"/>
      <c r="SR208" s="78"/>
      <c r="SS208" s="78"/>
      <c r="ST208" s="78"/>
      <c r="SU208" s="78"/>
      <c r="SV208" s="78"/>
      <c r="SW208" s="78"/>
      <c r="SX208" s="78"/>
      <c r="SY208" s="78"/>
      <c r="SZ208" s="78"/>
      <c r="TA208" s="78"/>
      <c r="TB208" s="78"/>
      <c r="TC208" s="78"/>
      <c r="TD208" s="78"/>
      <c r="TE208" s="78"/>
      <c r="TF208" s="78"/>
      <c r="TG208" s="78"/>
      <c r="TH208" s="78"/>
      <c r="TI208" s="78"/>
      <c r="TJ208" s="78"/>
      <c r="TK208" s="78"/>
      <c r="TL208" s="78"/>
      <c r="TM208" s="78"/>
      <c r="TN208" s="78"/>
      <c r="TO208" s="78"/>
      <c r="TP208" s="78"/>
      <c r="TQ208" s="78"/>
      <c r="TR208" s="78"/>
      <c r="TS208" s="78"/>
      <c r="TT208" s="78"/>
      <c r="TU208" s="78"/>
      <c r="TV208" s="78"/>
      <c r="TW208" s="78"/>
      <c r="TX208" s="78"/>
      <c r="TY208" s="78"/>
      <c r="TZ208" s="78"/>
      <c r="UA208" s="78"/>
      <c r="UB208" s="78"/>
      <c r="UC208" s="78"/>
      <c r="UD208" s="78"/>
      <c r="UE208" s="78"/>
      <c r="UF208" s="78"/>
      <c r="UG208" s="78"/>
      <c r="UH208" s="78"/>
      <c r="UI208" s="78"/>
      <c r="UJ208" s="78"/>
      <c r="UK208" s="78"/>
      <c r="UL208" s="78"/>
      <c r="UM208" s="78"/>
      <c r="UN208" s="78"/>
      <c r="UO208" s="78"/>
      <c r="UP208" s="78"/>
      <c r="UQ208" s="78"/>
      <c r="UR208" s="78"/>
      <c r="US208" s="78"/>
      <c r="UT208" s="78"/>
      <c r="UU208" s="78"/>
      <c r="UV208" s="78"/>
      <c r="UW208" s="78"/>
      <c r="UX208" s="78"/>
      <c r="UY208" s="78"/>
      <c r="UZ208" s="78"/>
      <c r="VA208" s="78"/>
      <c r="VB208" s="78"/>
      <c r="VC208" s="78"/>
      <c r="VD208" s="78"/>
      <c r="VE208" s="78"/>
      <c r="VF208" s="78"/>
      <c r="VG208" s="78"/>
      <c r="VH208" s="78"/>
      <c r="VI208" s="78"/>
      <c r="VJ208" s="78"/>
      <c r="VK208" s="78"/>
      <c r="VL208" s="78"/>
      <c r="VM208" s="78"/>
      <c r="VN208" s="78"/>
      <c r="VO208" s="78"/>
      <c r="VP208" s="78"/>
      <c r="VQ208" s="78"/>
      <c r="VR208" s="78"/>
      <c r="VS208" s="78"/>
      <c r="VT208" s="78"/>
      <c r="VU208" s="78"/>
      <c r="VV208" s="78"/>
      <c r="VW208" s="78"/>
      <c r="VX208" s="78"/>
      <c r="VY208" s="78"/>
      <c r="VZ208" s="78"/>
      <c r="WA208" s="78"/>
      <c r="WB208" s="78"/>
      <c r="WC208" s="78"/>
      <c r="WD208" s="78"/>
      <c r="WE208" s="78"/>
      <c r="WF208" s="78"/>
      <c r="WG208" s="78"/>
      <c r="WH208" s="78"/>
      <c r="WI208" s="78"/>
      <c r="WJ208" s="78"/>
      <c r="WK208" s="78"/>
      <c r="WL208" s="78"/>
      <c r="WM208" s="78"/>
      <c r="WN208" s="78"/>
      <c r="WO208" s="78"/>
      <c r="WP208" s="78"/>
      <c r="WQ208" s="78"/>
      <c r="WR208" s="78"/>
      <c r="WS208" s="78"/>
      <c r="WT208" s="78"/>
      <c r="WU208" s="78"/>
      <c r="WV208" s="78"/>
      <c r="WW208" s="78"/>
      <c r="WX208" s="78"/>
      <c r="WY208" s="78"/>
      <c r="WZ208" s="78"/>
      <c r="XA208" s="78"/>
      <c r="XB208" s="78"/>
      <c r="XC208" s="78"/>
      <c r="XD208" s="78"/>
      <c r="XE208" s="78"/>
      <c r="XF208" s="78"/>
      <c r="XG208" s="78"/>
      <c r="XH208" s="78"/>
      <c r="XI208" s="78"/>
      <c r="XJ208" s="78"/>
      <c r="XK208" s="78"/>
      <c r="XL208" s="78"/>
      <c r="XM208" s="78"/>
      <c r="XN208" s="78"/>
      <c r="XO208" s="78"/>
      <c r="XP208" s="78"/>
      <c r="XQ208" s="78"/>
      <c r="XR208" s="78"/>
      <c r="XS208" s="78"/>
      <c r="XT208" s="78"/>
      <c r="XU208" s="78"/>
      <c r="XV208" s="78"/>
      <c r="XW208" s="78"/>
      <c r="XX208" s="78"/>
      <c r="XY208" s="78"/>
      <c r="XZ208" s="78"/>
      <c r="YA208" s="78"/>
      <c r="YB208" s="78"/>
      <c r="YC208" s="78"/>
      <c r="YD208" s="78"/>
      <c r="YE208" s="78"/>
      <c r="YF208" s="78"/>
      <c r="YG208" s="78"/>
      <c r="YH208" s="78"/>
      <c r="YI208" s="78"/>
      <c r="YJ208" s="78"/>
      <c r="YK208" s="78"/>
      <c r="YL208" s="78"/>
      <c r="YM208" s="78"/>
      <c r="YN208" s="78"/>
      <c r="YO208" s="78"/>
      <c r="YP208" s="78"/>
      <c r="YQ208" s="78"/>
      <c r="YR208" s="78"/>
      <c r="YS208" s="78"/>
      <c r="YT208" s="78"/>
      <c r="YU208" s="78"/>
      <c r="YV208" s="78"/>
      <c r="YW208" s="78"/>
      <c r="YX208" s="78"/>
      <c r="YY208" s="78"/>
      <c r="YZ208" s="78"/>
      <c r="ZA208" s="78"/>
      <c r="ZB208" s="78"/>
      <c r="ZC208" s="78"/>
      <c r="ZD208" s="78"/>
      <c r="ZE208" s="78"/>
      <c r="ZF208" s="78"/>
      <c r="ZG208" s="78"/>
      <c r="ZH208" s="78"/>
      <c r="ZI208" s="78"/>
      <c r="ZJ208" s="78"/>
      <c r="ZK208" s="78"/>
      <c r="ZL208" s="78"/>
      <c r="ZM208" s="78"/>
      <c r="ZN208" s="78"/>
      <c r="ZO208" s="78"/>
      <c r="ZP208" s="78"/>
      <c r="ZQ208" s="78"/>
      <c r="ZR208" s="78"/>
      <c r="ZS208" s="78"/>
      <c r="ZT208" s="78"/>
      <c r="ZU208" s="78"/>
      <c r="ZV208" s="78"/>
      <c r="ZW208" s="78"/>
      <c r="ZX208" s="78"/>
      <c r="ZY208" s="78"/>
      <c r="ZZ208" s="78"/>
      <c r="AAA208" s="78"/>
      <c r="AAB208" s="78"/>
      <c r="AAC208" s="78"/>
      <c r="AAD208" s="78"/>
      <c r="AAE208" s="78"/>
      <c r="AAF208" s="78"/>
      <c r="AAG208" s="78"/>
      <c r="AAH208" s="78"/>
      <c r="AAI208" s="78"/>
      <c r="AAJ208" s="78"/>
      <c r="AAK208" s="78"/>
      <c r="AAL208" s="78"/>
      <c r="AAM208" s="78"/>
      <c r="AAN208" s="78"/>
      <c r="AAO208" s="78"/>
      <c r="AAP208" s="78"/>
      <c r="AAQ208" s="78"/>
      <c r="AAR208" s="78"/>
      <c r="AAS208" s="78"/>
      <c r="AAT208" s="78"/>
      <c r="AAU208" s="78"/>
      <c r="AAV208" s="78"/>
      <c r="AAW208" s="78"/>
      <c r="AAX208" s="78"/>
      <c r="AAY208" s="78"/>
      <c r="AAZ208" s="78"/>
      <c r="ABA208" s="78"/>
      <c r="ABB208" s="78"/>
      <c r="ABC208" s="78"/>
      <c r="ABD208" s="78"/>
      <c r="ABE208" s="78"/>
      <c r="ABF208" s="78"/>
      <c r="ABG208" s="78"/>
      <c r="ABH208" s="78"/>
      <c r="ABI208" s="78"/>
      <c r="ABJ208" s="78"/>
      <c r="ABK208" s="78"/>
      <c r="ABL208" s="78"/>
      <c r="ABM208" s="78"/>
      <c r="ABN208" s="78"/>
      <c r="ABO208" s="78"/>
      <c r="ABP208" s="78"/>
      <c r="ABQ208" s="78"/>
      <c r="ABR208" s="78"/>
      <c r="ABS208" s="78"/>
      <c r="ABT208" s="78"/>
      <c r="ABU208" s="78"/>
      <c r="ABV208" s="78"/>
      <c r="ABW208" s="78"/>
      <c r="ABX208" s="78"/>
      <c r="ABY208" s="78"/>
      <c r="ABZ208" s="78"/>
      <c r="ACA208" s="78"/>
      <c r="ACB208" s="78"/>
      <c r="ACC208" s="78"/>
      <c r="ACD208" s="78"/>
      <c r="ACE208" s="78"/>
      <c r="ACF208" s="78"/>
      <c r="ACG208" s="78"/>
      <c r="ACH208" s="78"/>
      <c r="ACI208" s="78"/>
      <c r="ACJ208" s="78"/>
      <c r="ACK208" s="78"/>
      <c r="ACL208" s="78"/>
      <c r="ACM208" s="78"/>
      <c r="ACN208" s="78"/>
      <c r="ACO208" s="78"/>
      <c r="ACP208" s="78"/>
      <c r="ACQ208" s="78"/>
      <c r="ACR208" s="78"/>
      <c r="ACS208" s="78"/>
      <c r="ACT208" s="78"/>
      <c r="ACU208" s="78"/>
      <c r="ACV208" s="78"/>
      <c r="ACW208" s="78"/>
      <c r="ACX208" s="78"/>
      <c r="ACY208" s="78"/>
      <c r="ACZ208" s="78"/>
      <c r="ADA208" s="78"/>
      <c r="ADB208" s="78"/>
      <c r="ADC208" s="78"/>
      <c r="ADD208" s="78"/>
      <c r="ADE208" s="78"/>
      <c r="ADF208" s="78"/>
      <c r="ADG208" s="78"/>
      <c r="ADH208" s="78"/>
      <c r="ADI208" s="78"/>
      <c r="ADJ208" s="78"/>
      <c r="ADK208" s="78"/>
      <c r="ADL208" s="78"/>
      <c r="ADM208" s="78"/>
      <c r="ADN208" s="78"/>
      <c r="ADO208" s="78"/>
      <c r="ADP208" s="78"/>
      <c r="ADQ208" s="78"/>
      <c r="ADR208" s="78"/>
      <c r="ADS208" s="78"/>
      <c r="ADT208" s="78"/>
      <c r="ADU208" s="78"/>
      <c r="ADV208" s="78"/>
      <c r="ADW208" s="78"/>
      <c r="ADX208" s="78"/>
      <c r="ADY208" s="78"/>
      <c r="ADZ208" s="78"/>
      <c r="AEA208" s="78"/>
      <c r="AEB208" s="78"/>
      <c r="AEC208" s="78"/>
      <c r="AED208" s="78"/>
      <c r="AEE208" s="78"/>
      <c r="AEF208" s="78"/>
      <c r="AEG208" s="78"/>
      <c r="AEH208" s="78"/>
      <c r="AEI208" s="78"/>
      <c r="AEJ208" s="78"/>
      <c r="AEK208" s="78"/>
      <c r="AEL208" s="78"/>
      <c r="AEM208" s="78"/>
      <c r="AEN208" s="78"/>
      <c r="AEO208" s="78"/>
      <c r="AEP208" s="78"/>
      <c r="AEQ208" s="78"/>
      <c r="AER208" s="78"/>
      <c r="AES208" s="78"/>
      <c r="AET208" s="78"/>
      <c r="AEU208" s="78"/>
      <c r="AEV208" s="78"/>
      <c r="AEW208" s="78"/>
      <c r="AEX208" s="78"/>
      <c r="AEY208" s="78"/>
      <c r="AEZ208" s="78"/>
      <c r="AFA208" s="78"/>
      <c r="AFB208" s="78"/>
      <c r="AFC208" s="78"/>
      <c r="AFD208" s="78"/>
      <c r="AFE208" s="78"/>
      <c r="AFF208" s="78"/>
      <c r="AFG208" s="78"/>
      <c r="AFH208" s="78"/>
      <c r="AFI208" s="78"/>
      <c r="AFJ208" s="78"/>
      <c r="AFK208" s="78"/>
      <c r="AFL208" s="78"/>
      <c r="AFM208" s="78"/>
      <c r="AFN208" s="78"/>
      <c r="AFO208" s="78"/>
      <c r="AFP208" s="78"/>
      <c r="AFQ208" s="78"/>
      <c r="AFR208" s="78"/>
      <c r="AFS208" s="78"/>
      <c r="AFT208" s="78"/>
      <c r="AFU208" s="78"/>
      <c r="AFV208" s="78"/>
      <c r="AFW208" s="78"/>
      <c r="AFX208" s="78"/>
      <c r="AFY208" s="78"/>
      <c r="AFZ208" s="78"/>
      <c r="AGA208" s="78"/>
      <c r="AGB208" s="78"/>
      <c r="AGC208" s="78"/>
      <c r="AGD208" s="78"/>
      <c r="AGE208" s="78"/>
      <c r="AGF208" s="78"/>
      <c r="AGG208" s="78"/>
      <c r="AGH208" s="78"/>
      <c r="AGI208" s="78"/>
      <c r="AGJ208" s="78"/>
      <c r="AGK208" s="78"/>
      <c r="AGL208" s="78"/>
      <c r="AGM208" s="78"/>
      <c r="AGN208" s="78"/>
      <c r="AGO208" s="78"/>
      <c r="AGP208" s="78"/>
      <c r="AGQ208" s="78"/>
      <c r="AGR208" s="78"/>
      <c r="AGS208" s="78"/>
      <c r="AGT208" s="78"/>
      <c r="AGU208" s="78"/>
      <c r="AGV208" s="78"/>
      <c r="AGW208" s="78"/>
      <c r="AGX208" s="78"/>
      <c r="AGY208" s="78"/>
      <c r="AGZ208" s="78"/>
      <c r="AHA208" s="78"/>
      <c r="AHB208" s="78"/>
      <c r="AHC208" s="78"/>
      <c r="AHD208" s="78"/>
      <c r="AHE208" s="78"/>
      <c r="AHF208" s="78"/>
      <c r="AHG208" s="78"/>
      <c r="AHH208" s="78"/>
      <c r="AHI208" s="78"/>
      <c r="AHJ208" s="78"/>
      <c r="AHK208" s="78"/>
      <c r="AHL208" s="78"/>
      <c r="AHM208" s="78"/>
      <c r="AHN208" s="78"/>
      <c r="AHO208" s="78"/>
      <c r="AHP208" s="78"/>
      <c r="AHQ208" s="78"/>
      <c r="AHR208" s="78"/>
      <c r="AHS208" s="78"/>
      <c r="AHT208" s="78"/>
      <c r="AHU208" s="78"/>
      <c r="AHV208" s="78"/>
      <c r="AHW208" s="78"/>
      <c r="AHX208" s="78"/>
      <c r="AHY208" s="78"/>
      <c r="AHZ208" s="78"/>
      <c r="AIA208" s="78"/>
      <c r="AIB208" s="78"/>
      <c r="AIC208" s="78"/>
      <c r="AID208" s="78"/>
      <c r="AIE208" s="78"/>
      <c r="AIF208" s="78"/>
      <c r="AIG208" s="78"/>
      <c r="AIH208" s="78"/>
      <c r="AII208" s="78"/>
      <c r="AIJ208" s="78"/>
      <c r="AIK208" s="78"/>
      <c r="AIL208" s="78"/>
      <c r="AIM208" s="78"/>
      <c r="AIN208" s="78"/>
      <c r="AIO208" s="78"/>
      <c r="AIP208" s="78"/>
      <c r="AIQ208" s="78"/>
      <c r="AIR208" s="78"/>
      <c r="AIS208" s="78"/>
      <c r="AIT208" s="78"/>
      <c r="AIU208" s="78"/>
      <c r="AIV208" s="78"/>
      <c r="AIW208" s="78"/>
      <c r="AIX208" s="78"/>
      <c r="AIY208" s="78"/>
      <c r="AIZ208" s="78"/>
      <c r="AJA208" s="78"/>
      <c r="AJB208" s="78"/>
      <c r="AJC208" s="78"/>
      <c r="AJD208" s="78"/>
      <c r="AJE208" s="78"/>
      <c r="AJF208" s="78"/>
      <c r="AJG208" s="78"/>
      <c r="AJH208" s="78"/>
      <c r="AJI208" s="78"/>
      <c r="AJJ208" s="78"/>
      <c r="AJK208" s="78"/>
      <c r="AJL208" s="78"/>
      <c r="AJM208" s="78"/>
      <c r="AJN208" s="78"/>
      <c r="AJO208" s="78"/>
      <c r="AJP208" s="78"/>
      <c r="AJQ208" s="78"/>
      <c r="AJR208" s="78"/>
      <c r="AJS208" s="78"/>
      <c r="AJT208" s="78"/>
      <c r="AJU208" s="78"/>
      <c r="AJV208" s="78"/>
      <c r="AJW208" s="78"/>
      <c r="AJX208" s="78"/>
      <c r="AJY208" s="78"/>
      <c r="AJZ208" s="78"/>
      <c r="AKA208" s="78"/>
      <c r="AKB208" s="78"/>
      <c r="AKC208" s="78"/>
      <c r="AKD208" s="78"/>
      <c r="AKE208" s="78"/>
      <c r="AKF208" s="78"/>
      <c r="AKG208" s="78"/>
      <c r="AKH208" s="78"/>
      <c r="AKI208" s="78"/>
      <c r="AKJ208" s="78"/>
      <c r="AKK208" s="78"/>
      <c r="AKL208" s="78"/>
      <c r="AKM208" s="78"/>
      <c r="AKN208" s="78"/>
      <c r="AKO208" s="78"/>
      <c r="AKP208" s="78"/>
      <c r="AKQ208" s="78"/>
      <c r="AKR208" s="78"/>
      <c r="AKS208" s="78"/>
      <c r="AKT208" s="78"/>
      <c r="AKU208" s="78"/>
      <c r="AKV208" s="78"/>
      <c r="AKW208" s="78"/>
      <c r="AKX208" s="78"/>
      <c r="AKY208" s="78"/>
      <c r="AKZ208" s="78"/>
      <c r="ALA208" s="78"/>
      <c r="ALB208" s="78"/>
      <c r="ALC208" s="78"/>
      <c r="ALD208" s="78"/>
      <c r="ALE208" s="78"/>
      <c r="ALF208" s="78"/>
      <c r="ALG208" s="78"/>
      <c r="ALH208" s="78"/>
      <c r="ALI208" s="78"/>
      <c r="ALJ208" s="78"/>
      <c r="ALK208" s="78"/>
      <c r="ALL208" s="78"/>
      <c r="ALM208" s="78"/>
      <c r="ALN208" s="78"/>
      <c r="ALO208" s="78"/>
      <c r="ALP208" s="78"/>
      <c r="ALQ208" s="78"/>
      <c r="ALR208" s="78"/>
      <c r="ALS208" s="78"/>
      <c r="ALT208" s="78"/>
      <c r="ALU208" s="78"/>
      <c r="ALV208" s="78"/>
      <c r="ALW208" s="78"/>
      <c r="ALX208" s="78"/>
      <c r="ALY208" s="78"/>
      <c r="ALZ208" s="78"/>
      <c r="AMA208" s="78"/>
      <c r="AMB208" s="78"/>
      <c r="AMC208" s="78"/>
      <c r="AMD208" s="78"/>
      <c r="AME208" s="78"/>
      <c r="AMF208" s="78"/>
      <c r="AMG208" s="78"/>
      <c r="AMH208" s="78"/>
      <c r="AMI208" s="78"/>
      <c r="AMJ208" s="78"/>
      <c r="AMK208" s="78"/>
      <c r="AML208" s="78"/>
      <c r="AMM208" s="78"/>
      <c r="AMN208" s="78"/>
      <c r="AMO208" s="78"/>
      <c r="AMP208" s="78"/>
      <c r="AMQ208" s="78"/>
      <c r="AMR208" s="78"/>
      <c r="AMS208" s="78"/>
      <c r="AMT208" s="78"/>
      <c r="AMU208" s="78"/>
      <c r="AMV208" s="78"/>
      <c r="AMW208" s="78"/>
      <c r="AMX208" s="78"/>
      <c r="AMY208" s="78"/>
      <c r="AMZ208" s="78"/>
      <c r="ANA208" s="78"/>
      <c r="ANB208" s="78"/>
      <c r="ANC208" s="78"/>
      <c r="AND208" s="78"/>
      <c r="ANE208" s="78"/>
      <c r="ANF208" s="78"/>
      <c r="ANG208" s="78"/>
      <c r="ANH208" s="78"/>
      <c r="ANI208" s="78"/>
      <c r="ANJ208" s="78"/>
      <c r="ANK208" s="78"/>
      <c r="ANL208" s="78"/>
      <c r="ANM208" s="78"/>
      <c r="ANN208" s="78"/>
      <c r="ANO208" s="78"/>
      <c r="ANP208" s="78"/>
      <c r="ANQ208" s="78"/>
      <c r="ANR208" s="78"/>
      <c r="ANS208" s="78"/>
      <c r="ANT208" s="78"/>
      <c r="ANU208" s="78"/>
      <c r="ANV208" s="78"/>
      <c r="ANW208" s="78"/>
      <c r="ANX208" s="78"/>
      <c r="ANY208" s="78"/>
      <c r="ANZ208" s="78"/>
      <c r="AOA208" s="78"/>
      <c r="AOB208" s="78"/>
      <c r="AOC208" s="78"/>
      <c r="AOD208" s="78"/>
      <c r="AOE208" s="78"/>
      <c r="AOF208" s="78"/>
      <c r="AOG208" s="78"/>
      <c r="AOH208" s="78"/>
      <c r="AOI208" s="78"/>
      <c r="AOJ208" s="78"/>
      <c r="AOK208" s="78"/>
      <c r="AOL208" s="78"/>
      <c r="AOM208" s="78"/>
      <c r="AON208" s="78"/>
      <c r="AOO208" s="78"/>
      <c r="AOP208" s="78"/>
      <c r="AOQ208" s="78"/>
      <c r="AOR208" s="78"/>
      <c r="AOS208" s="78"/>
      <c r="AOT208" s="78"/>
      <c r="AOU208" s="78"/>
      <c r="AOV208" s="78"/>
      <c r="AOW208" s="78"/>
      <c r="AOX208" s="78"/>
      <c r="AOY208" s="78"/>
      <c r="AOZ208" s="78"/>
      <c r="APA208" s="78"/>
      <c r="APB208" s="78"/>
      <c r="APC208" s="78"/>
      <c r="APD208" s="78"/>
      <c r="APE208" s="78"/>
      <c r="APF208" s="78"/>
      <c r="APG208" s="78"/>
      <c r="APH208" s="78"/>
      <c r="API208" s="78"/>
      <c r="APJ208" s="78"/>
      <c r="APK208" s="78"/>
      <c r="APL208" s="78"/>
      <c r="APM208" s="78"/>
      <c r="APN208" s="78"/>
      <c r="APO208" s="78"/>
      <c r="APP208" s="78"/>
      <c r="APQ208" s="78"/>
      <c r="APR208" s="78"/>
      <c r="APS208" s="78"/>
      <c r="APT208" s="78"/>
      <c r="APU208" s="78"/>
      <c r="APV208" s="78"/>
      <c r="APW208" s="78"/>
      <c r="APX208" s="78"/>
      <c r="APY208" s="78"/>
      <c r="APZ208" s="78"/>
      <c r="AQA208" s="78"/>
      <c r="AQB208" s="78"/>
      <c r="AQC208" s="78"/>
      <c r="AQD208" s="78"/>
      <c r="AQE208" s="78"/>
      <c r="AQF208" s="78"/>
      <c r="AQG208" s="78"/>
      <c r="AQH208" s="78"/>
      <c r="AQI208" s="78"/>
      <c r="AQJ208" s="78"/>
      <c r="AQK208" s="78"/>
      <c r="AQL208" s="78"/>
      <c r="AQM208" s="78"/>
      <c r="AQN208" s="78"/>
      <c r="AQO208" s="78"/>
      <c r="AQP208" s="78"/>
      <c r="AQQ208" s="78"/>
      <c r="AQR208" s="78"/>
      <c r="AQS208" s="78"/>
      <c r="AQT208" s="78"/>
      <c r="AQU208" s="78"/>
      <c r="AQV208" s="78"/>
      <c r="AQW208" s="78"/>
      <c r="AQX208" s="78"/>
      <c r="AQY208" s="78"/>
      <c r="AQZ208" s="78"/>
      <c r="ARA208" s="78"/>
      <c r="ARB208" s="78"/>
      <c r="ARC208" s="78"/>
      <c r="ARD208" s="78"/>
      <c r="ARE208" s="78"/>
      <c r="ARF208" s="78"/>
      <c r="ARG208" s="78"/>
      <c r="ARH208" s="78"/>
      <c r="ARI208" s="78"/>
      <c r="ARJ208" s="78"/>
      <c r="ARK208" s="78"/>
      <c r="ARL208" s="78"/>
      <c r="ARM208" s="78"/>
      <c r="ARN208" s="78"/>
      <c r="ARO208" s="78"/>
      <c r="ARP208" s="78"/>
      <c r="ARQ208" s="78"/>
      <c r="ARR208" s="78"/>
      <c r="ARS208" s="78"/>
      <c r="ART208" s="78"/>
      <c r="ARU208" s="78"/>
      <c r="ARV208" s="78"/>
      <c r="ARW208" s="78"/>
      <c r="ARX208" s="78"/>
      <c r="ARY208" s="78"/>
      <c r="ARZ208" s="78"/>
      <c r="ASA208" s="78"/>
      <c r="ASB208" s="78"/>
      <c r="ASC208" s="78"/>
      <c r="ASD208" s="78"/>
      <c r="ASE208" s="78"/>
      <c r="ASF208" s="78"/>
      <c r="ASG208" s="78"/>
      <c r="ASH208" s="78"/>
      <c r="ASI208" s="78"/>
      <c r="ASJ208" s="78"/>
      <c r="ASK208" s="78"/>
      <c r="ASL208" s="78"/>
      <c r="ASM208" s="78"/>
      <c r="ASN208" s="78"/>
      <c r="ASO208" s="78"/>
      <c r="ASP208" s="78"/>
      <c r="ASQ208" s="78"/>
      <c r="ASR208" s="78"/>
      <c r="ASS208" s="78"/>
      <c r="AST208" s="78"/>
      <c r="ASU208" s="78"/>
      <c r="ASV208" s="78"/>
      <c r="ASW208" s="78"/>
      <c r="ASX208" s="78"/>
      <c r="ASY208" s="78"/>
      <c r="ASZ208" s="78"/>
      <c r="ATA208" s="78"/>
      <c r="ATB208" s="78"/>
      <c r="ATC208" s="78"/>
      <c r="ATD208" s="78"/>
      <c r="ATE208" s="78"/>
      <c r="ATF208" s="78"/>
      <c r="ATG208" s="78"/>
      <c r="ATH208" s="78"/>
      <c r="ATI208" s="78"/>
      <c r="ATJ208" s="78"/>
      <c r="ATK208" s="78"/>
      <c r="ATL208" s="78"/>
      <c r="ATM208" s="78"/>
      <c r="ATN208" s="78"/>
      <c r="ATO208" s="78"/>
      <c r="ATP208" s="78"/>
      <c r="ATQ208" s="78"/>
      <c r="ATR208" s="78"/>
      <c r="ATS208" s="78"/>
      <c r="ATT208" s="78"/>
      <c r="ATU208" s="78"/>
      <c r="ATV208" s="78"/>
      <c r="ATW208" s="78"/>
      <c r="ATX208" s="78"/>
      <c r="ATY208" s="78"/>
      <c r="ATZ208" s="78"/>
      <c r="AUA208" s="78"/>
      <c r="AUB208" s="78"/>
      <c r="AUC208" s="78"/>
      <c r="AUD208" s="78"/>
      <c r="AUE208" s="78"/>
      <c r="AUF208" s="78"/>
      <c r="AUG208" s="78"/>
      <c r="AUH208" s="78"/>
      <c r="AUI208" s="78"/>
      <c r="AUJ208" s="78"/>
      <c r="AUK208" s="78"/>
      <c r="AUL208" s="78"/>
      <c r="AUM208" s="78"/>
      <c r="AUN208" s="78"/>
      <c r="AUO208" s="78"/>
      <c r="AUP208" s="78"/>
      <c r="AUQ208" s="78"/>
      <c r="AUR208" s="78"/>
      <c r="AUS208" s="78"/>
      <c r="AUT208" s="78"/>
      <c r="AUU208" s="78"/>
      <c r="AUV208" s="78"/>
      <c r="AUW208" s="78"/>
      <c r="AUX208" s="78"/>
      <c r="AUY208" s="78"/>
      <c r="AUZ208" s="78"/>
      <c r="AVA208" s="78"/>
      <c r="AVB208" s="78"/>
      <c r="AVC208" s="78"/>
      <c r="AVD208" s="78"/>
      <c r="AVE208" s="78"/>
      <c r="AVF208" s="78"/>
      <c r="AVG208" s="78"/>
      <c r="AVH208" s="78"/>
      <c r="AVI208" s="78"/>
      <c r="AVJ208" s="78"/>
      <c r="AVK208" s="78"/>
      <c r="AVL208" s="78"/>
      <c r="AVM208" s="78"/>
      <c r="AVN208" s="78"/>
      <c r="AVO208" s="78"/>
      <c r="AVP208" s="78"/>
      <c r="AVQ208" s="78"/>
      <c r="AVR208" s="78"/>
      <c r="AVS208" s="78"/>
      <c r="AVT208" s="78"/>
      <c r="AVU208" s="78"/>
      <c r="AVV208" s="78"/>
      <c r="AVW208" s="78"/>
      <c r="AVX208" s="78"/>
      <c r="AVY208" s="78"/>
      <c r="AVZ208" s="78"/>
      <c r="AWA208" s="78"/>
      <c r="AWB208" s="78"/>
      <c r="AWC208" s="78"/>
      <c r="AWD208" s="78"/>
      <c r="AWE208" s="78"/>
      <c r="AWF208" s="78"/>
      <c r="AWG208" s="78"/>
      <c r="AWH208" s="78"/>
      <c r="AWI208" s="78"/>
      <c r="AWJ208" s="78"/>
      <c r="AWK208" s="78"/>
      <c r="AWL208" s="78"/>
      <c r="AWM208" s="78"/>
      <c r="AWN208" s="78"/>
      <c r="AWO208" s="78"/>
      <c r="AWP208" s="78"/>
      <c r="AWQ208" s="78"/>
      <c r="AWR208" s="78"/>
      <c r="AWS208" s="78"/>
      <c r="AWT208" s="78"/>
      <c r="AWU208" s="78"/>
      <c r="AWV208" s="78"/>
      <c r="AWW208" s="78"/>
      <c r="AWX208" s="78"/>
      <c r="AWY208" s="78"/>
      <c r="AWZ208" s="78"/>
      <c r="AXA208" s="78"/>
      <c r="AXB208" s="78"/>
      <c r="AXC208" s="78"/>
      <c r="AXD208" s="78"/>
      <c r="AXE208" s="78"/>
      <c r="AXF208" s="78"/>
      <c r="AXG208" s="78"/>
      <c r="AXH208" s="78"/>
      <c r="AXI208" s="78"/>
      <c r="AXJ208" s="78"/>
      <c r="AXK208" s="78"/>
      <c r="AXL208" s="78"/>
      <c r="AXM208" s="78"/>
      <c r="AXN208" s="78"/>
      <c r="AXO208" s="78"/>
      <c r="AXP208" s="78"/>
      <c r="AXQ208" s="78"/>
      <c r="AXR208" s="78"/>
      <c r="AXS208" s="78"/>
      <c r="AXT208" s="78"/>
      <c r="AXU208" s="78"/>
      <c r="AXV208" s="78"/>
      <c r="AXW208" s="78"/>
      <c r="AXX208" s="78"/>
      <c r="AXY208" s="78"/>
      <c r="AXZ208" s="78"/>
      <c r="AYA208" s="78"/>
      <c r="AYB208" s="78"/>
      <c r="AYC208" s="78"/>
      <c r="AYD208" s="78"/>
      <c r="AYE208" s="78"/>
      <c r="AYF208" s="78"/>
      <c r="AYG208" s="78"/>
      <c r="AYH208" s="78"/>
      <c r="AYI208" s="78"/>
      <c r="AYJ208" s="78"/>
      <c r="AYK208" s="78"/>
      <c r="AYL208" s="78"/>
      <c r="AYM208" s="78"/>
      <c r="AYN208" s="78"/>
      <c r="AYO208" s="78"/>
      <c r="AYP208" s="78"/>
      <c r="AYQ208" s="78"/>
      <c r="AYR208" s="78"/>
      <c r="AYS208" s="78"/>
      <c r="AYT208" s="78"/>
      <c r="AYU208" s="78"/>
      <c r="AYV208" s="78"/>
      <c r="AYW208" s="78"/>
      <c r="AYX208" s="78"/>
      <c r="AYY208" s="78"/>
      <c r="AYZ208" s="78"/>
      <c r="AZA208" s="78"/>
      <c r="AZB208" s="78"/>
      <c r="AZC208" s="78"/>
      <c r="AZD208" s="78"/>
      <c r="AZE208" s="78"/>
      <c r="AZF208" s="78"/>
      <c r="AZG208" s="78"/>
      <c r="AZH208" s="78"/>
      <c r="AZI208" s="78"/>
      <c r="AZJ208" s="78"/>
      <c r="AZK208" s="78"/>
      <c r="AZL208" s="78"/>
      <c r="AZM208" s="78"/>
      <c r="AZN208" s="78"/>
      <c r="AZO208" s="78"/>
      <c r="AZP208" s="78"/>
      <c r="AZQ208" s="78"/>
      <c r="AZR208" s="78"/>
      <c r="AZS208" s="78"/>
      <c r="AZT208" s="78"/>
      <c r="AZU208" s="78"/>
      <c r="AZV208" s="78"/>
      <c r="AZW208" s="78"/>
      <c r="AZX208" s="78"/>
      <c r="AZY208" s="78"/>
      <c r="AZZ208" s="78"/>
      <c r="BAA208" s="78"/>
      <c r="BAB208" s="78"/>
      <c r="BAC208" s="78"/>
      <c r="BAD208" s="78"/>
      <c r="BAE208" s="78"/>
      <c r="BAF208" s="78"/>
      <c r="BAG208" s="78"/>
      <c r="BAH208" s="78"/>
      <c r="BAI208" s="78"/>
      <c r="BAJ208" s="78"/>
      <c r="BAK208" s="78"/>
      <c r="BAL208" s="78"/>
      <c r="BAM208" s="78"/>
      <c r="BAN208" s="78"/>
      <c r="BAO208" s="78"/>
      <c r="BAP208" s="78"/>
      <c r="BAQ208" s="78"/>
      <c r="BAR208" s="78"/>
      <c r="BAS208" s="78"/>
      <c r="BAT208" s="78"/>
      <c r="BAU208" s="78"/>
      <c r="BAV208" s="78"/>
      <c r="BAW208" s="78"/>
      <c r="BAX208" s="78"/>
      <c r="BAY208" s="78"/>
      <c r="BAZ208" s="78"/>
      <c r="BBA208" s="78"/>
      <c r="BBB208" s="78"/>
      <c r="BBC208" s="78"/>
      <c r="BBD208" s="78"/>
      <c r="BBE208" s="78"/>
      <c r="BBF208" s="78"/>
      <c r="BBG208" s="78"/>
      <c r="BBH208" s="78"/>
      <c r="BBI208" s="78"/>
      <c r="BBJ208" s="78"/>
      <c r="BBK208" s="78"/>
      <c r="BBL208" s="78"/>
      <c r="BBM208" s="78"/>
      <c r="BBN208" s="78"/>
      <c r="BBO208" s="78"/>
      <c r="BBP208" s="78"/>
      <c r="BBQ208" s="78"/>
      <c r="BBR208" s="78"/>
      <c r="BBS208" s="78"/>
      <c r="BBT208" s="78"/>
      <c r="BBU208" s="78"/>
      <c r="BBV208" s="78"/>
      <c r="BBW208" s="78"/>
      <c r="BBX208" s="78"/>
      <c r="BBY208" s="78"/>
      <c r="BBZ208" s="78"/>
      <c r="BCA208" s="78"/>
      <c r="BCB208" s="78"/>
      <c r="BCC208" s="78"/>
      <c r="BCD208" s="78"/>
      <c r="BCE208" s="78"/>
      <c r="BCF208" s="78"/>
      <c r="BCG208" s="78"/>
      <c r="BCH208" s="78"/>
      <c r="BCI208" s="78"/>
      <c r="BCJ208" s="78"/>
      <c r="BCK208" s="78"/>
      <c r="BCL208" s="78"/>
      <c r="BCM208" s="78"/>
      <c r="BCN208" s="78"/>
      <c r="BCO208" s="78"/>
      <c r="BCP208" s="78"/>
      <c r="BCQ208" s="78"/>
      <c r="BCR208" s="78"/>
      <c r="BCS208" s="78"/>
      <c r="BCT208" s="78"/>
      <c r="BCU208" s="78"/>
      <c r="BCV208" s="78"/>
      <c r="BCW208" s="78"/>
      <c r="BCX208" s="78"/>
      <c r="BCY208" s="78"/>
      <c r="BCZ208" s="78"/>
      <c r="BDA208" s="78"/>
      <c r="BDB208" s="78"/>
      <c r="BDC208" s="78"/>
      <c r="BDD208" s="78"/>
      <c r="BDE208" s="78"/>
      <c r="BDF208" s="78"/>
      <c r="BDG208" s="78"/>
      <c r="BDH208" s="78"/>
      <c r="BDI208" s="78"/>
      <c r="BDJ208" s="78"/>
      <c r="BDK208" s="78"/>
      <c r="BDL208" s="78"/>
      <c r="BDM208" s="78"/>
      <c r="BDN208" s="78"/>
      <c r="BDO208" s="78"/>
      <c r="BDP208" s="78"/>
      <c r="BDQ208" s="78"/>
      <c r="BDR208" s="78"/>
      <c r="BDS208" s="78"/>
      <c r="BDT208" s="78"/>
      <c r="BDU208" s="78"/>
      <c r="BDV208" s="78"/>
      <c r="BDW208" s="78"/>
      <c r="BDX208" s="78"/>
      <c r="BDY208" s="78"/>
      <c r="BDZ208" s="78"/>
      <c r="BEA208" s="78"/>
      <c r="BEB208" s="78"/>
      <c r="BEC208" s="78"/>
      <c r="BED208" s="78"/>
      <c r="BEE208" s="78"/>
      <c r="BEF208" s="78"/>
      <c r="BEG208" s="78"/>
      <c r="BEH208" s="78"/>
      <c r="BEI208" s="78"/>
      <c r="BEJ208" s="78"/>
      <c r="BEK208" s="78"/>
      <c r="BEL208" s="78"/>
      <c r="BEM208" s="78"/>
      <c r="BEN208" s="78"/>
      <c r="BEO208" s="78"/>
      <c r="BEP208" s="78"/>
      <c r="BEQ208" s="78"/>
      <c r="BER208" s="78"/>
      <c r="BES208" s="78"/>
      <c r="BET208" s="78"/>
      <c r="BEU208" s="78"/>
      <c r="BEV208" s="78"/>
      <c r="BEW208" s="78"/>
      <c r="BEX208" s="78"/>
      <c r="BEY208" s="78"/>
      <c r="BEZ208" s="78"/>
      <c r="BFA208" s="78"/>
      <c r="BFB208" s="78"/>
      <c r="BFC208" s="78"/>
      <c r="BFD208" s="78"/>
      <c r="BFE208" s="78"/>
      <c r="BFF208" s="78"/>
      <c r="BFG208" s="78"/>
      <c r="BFH208" s="78"/>
      <c r="BFI208" s="78"/>
      <c r="BFJ208" s="78"/>
      <c r="BFK208" s="78"/>
      <c r="BFL208" s="78"/>
      <c r="BFM208" s="78"/>
      <c r="BFN208" s="78"/>
      <c r="BFO208" s="78"/>
      <c r="BFP208" s="78"/>
      <c r="BFQ208" s="78"/>
      <c r="BFR208" s="78"/>
      <c r="BFS208" s="78"/>
      <c r="BFT208" s="78"/>
      <c r="BFU208" s="78"/>
      <c r="BFV208" s="78"/>
      <c r="BFW208" s="78"/>
      <c r="BFX208" s="78"/>
      <c r="BFY208" s="78"/>
      <c r="BFZ208" s="78"/>
      <c r="BGA208" s="78"/>
      <c r="BGB208" s="78"/>
      <c r="BGC208" s="78"/>
      <c r="BGD208" s="78"/>
      <c r="BGE208" s="78"/>
      <c r="BGF208" s="78"/>
      <c r="BGG208" s="78"/>
      <c r="BGH208" s="78"/>
      <c r="BGI208" s="78"/>
      <c r="BGJ208" s="78"/>
      <c r="BGK208" s="78"/>
      <c r="BGL208" s="78"/>
      <c r="BGM208" s="78"/>
      <c r="BGN208" s="78"/>
      <c r="BGO208" s="78"/>
      <c r="BGP208" s="78"/>
      <c r="BGQ208" s="78"/>
      <c r="BGR208" s="78"/>
      <c r="BGS208" s="78"/>
      <c r="BGT208" s="78"/>
      <c r="BGU208" s="78"/>
      <c r="BGV208" s="78"/>
      <c r="BGW208" s="78"/>
      <c r="BGX208" s="78"/>
      <c r="BGY208" s="78"/>
      <c r="BGZ208" s="78"/>
      <c r="BHA208" s="78"/>
      <c r="BHB208" s="78"/>
      <c r="BHC208" s="78"/>
      <c r="BHD208" s="78"/>
      <c r="BHE208" s="78"/>
      <c r="BHF208" s="78"/>
      <c r="BHG208" s="78"/>
      <c r="BHH208" s="78"/>
      <c r="BHI208" s="78"/>
      <c r="BHJ208" s="78"/>
      <c r="BHK208" s="78"/>
      <c r="BHL208" s="78"/>
      <c r="BHM208" s="78"/>
      <c r="BHN208" s="78"/>
      <c r="BHO208" s="78"/>
      <c r="BHP208" s="78"/>
      <c r="BHQ208" s="78"/>
      <c r="BHR208" s="78"/>
      <c r="BHS208" s="78"/>
      <c r="BHT208" s="78"/>
      <c r="BHU208" s="78"/>
      <c r="BHV208" s="78"/>
      <c r="BHW208" s="78"/>
      <c r="BHX208" s="78"/>
      <c r="BHY208" s="78"/>
      <c r="BHZ208" s="78"/>
      <c r="BIA208" s="78"/>
      <c r="BIB208" s="78"/>
      <c r="BIC208" s="78"/>
      <c r="BID208" s="78"/>
      <c r="BIE208" s="78"/>
      <c r="BIF208" s="78"/>
      <c r="BIG208" s="78"/>
      <c r="BIH208" s="78"/>
      <c r="BII208" s="78"/>
      <c r="BIJ208" s="78"/>
      <c r="BIK208" s="78"/>
      <c r="BIL208" s="78"/>
      <c r="BIM208" s="78"/>
      <c r="BIN208" s="78"/>
      <c r="BIO208" s="78"/>
      <c r="BIP208" s="78"/>
      <c r="BIQ208" s="78"/>
      <c r="BIR208" s="78"/>
      <c r="BIS208" s="78"/>
      <c r="BIT208" s="78"/>
      <c r="BIU208" s="78"/>
      <c r="BIV208" s="78"/>
      <c r="BIW208" s="78"/>
      <c r="BIX208" s="78"/>
      <c r="BIY208" s="78"/>
      <c r="BIZ208" s="78"/>
      <c r="BJA208" s="78"/>
      <c r="BJB208" s="78"/>
      <c r="BJC208" s="78"/>
      <c r="BJD208" s="78"/>
      <c r="BJE208" s="78"/>
      <c r="BJF208" s="78"/>
      <c r="BJG208" s="78"/>
      <c r="BJH208" s="78"/>
      <c r="BJI208" s="78"/>
      <c r="BJJ208" s="78"/>
      <c r="BJK208" s="78"/>
      <c r="BJL208" s="78"/>
      <c r="BJM208" s="78"/>
      <c r="BJN208" s="78"/>
      <c r="BJO208" s="78"/>
      <c r="BJP208" s="78"/>
      <c r="BJQ208" s="78"/>
      <c r="BJR208" s="78"/>
      <c r="BJS208" s="78"/>
      <c r="BJT208" s="78"/>
      <c r="BJU208" s="78"/>
      <c r="BJV208" s="78"/>
      <c r="BJW208" s="78"/>
      <c r="BJX208" s="78"/>
      <c r="BJY208" s="78"/>
      <c r="BJZ208" s="78"/>
      <c r="BKA208" s="78"/>
      <c r="BKB208" s="78"/>
      <c r="BKC208" s="78"/>
      <c r="BKD208" s="78"/>
      <c r="BKE208" s="78"/>
      <c r="BKF208" s="78"/>
      <c r="BKG208" s="78"/>
      <c r="BKH208" s="78"/>
      <c r="BKI208" s="78"/>
      <c r="BKJ208" s="78"/>
      <c r="BKK208" s="78"/>
      <c r="BKL208" s="78"/>
      <c r="BKM208" s="78"/>
      <c r="BKN208" s="78"/>
      <c r="BKO208" s="78"/>
      <c r="BKP208" s="78"/>
      <c r="BKQ208" s="78"/>
      <c r="BKR208" s="78"/>
      <c r="BKS208" s="78"/>
      <c r="BKT208" s="78"/>
      <c r="BKU208" s="78"/>
      <c r="BKV208" s="78"/>
      <c r="BKW208" s="78"/>
      <c r="BKX208" s="78"/>
      <c r="BKY208" s="78"/>
      <c r="BKZ208" s="78"/>
      <c r="BLA208" s="78"/>
      <c r="BLB208" s="78"/>
      <c r="BLC208" s="78"/>
      <c r="BLD208" s="78"/>
      <c r="BLE208" s="78"/>
      <c r="BLF208" s="78"/>
      <c r="BLG208" s="78"/>
      <c r="BLH208" s="78"/>
      <c r="BLI208" s="78"/>
      <c r="BLJ208" s="78"/>
      <c r="BLK208" s="78"/>
      <c r="BLL208" s="78"/>
      <c r="BLM208" s="78"/>
      <c r="BLN208" s="78"/>
      <c r="BLO208" s="78"/>
      <c r="BLP208" s="78"/>
      <c r="BLQ208" s="78"/>
      <c r="BLR208" s="78"/>
      <c r="BLS208" s="78"/>
      <c r="BLT208" s="78"/>
      <c r="BLU208" s="78"/>
      <c r="BLV208" s="78"/>
      <c r="BLW208" s="78"/>
      <c r="BLX208" s="78"/>
      <c r="BLY208" s="78"/>
      <c r="BLZ208" s="78"/>
      <c r="BMA208" s="78"/>
      <c r="BMB208" s="78"/>
      <c r="BMC208" s="78"/>
      <c r="BMD208" s="78"/>
      <c r="BME208" s="78"/>
      <c r="BMF208" s="78"/>
      <c r="BMG208" s="78"/>
      <c r="BMH208" s="78"/>
      <c r="BMI208" s="78"/>
      <c r="BMJ208" s="78"/>
      <c r="BMK208" s="78"/>
      <c r="BML208" s="78"/>
      <c r="BMM208" s="78"/>
      <c r="BMN208" s="78"/>
      <c r="BMO208" s="78"/>
      <c r="BMP208" s="78"/>
      <c r="BMQ208" s="78"/>
      <c r="BMR208" s="78"/>
      <c r="BMS208" s="78"/>
      <c r="BMT208" s="78"/>
      <c r="BMU208" s="78"/>
      <c r="BMV208" s="78"/>
      <c r="BMW208" s="78"/>
      <c r="BMX208" s="78"/>
      <c r="BMY208" s="78"/>
      <c r="BMZ208" s="78"/>
      <c r="BNA208" s="78"/>
      <c r="BNB208" s="78"/>
      <c r="BNC208" s="78"/>
      <c r="BND208" s="78"/>
      <c r="BNE208" s="78"/>
      <c r="BNF208" s="78"/>
      <c r="BNG208" s="78"/>
      <c r="BNH208" s="78"/>
      <c r="BNI208" s="78"/>
      <c r="BNJ208" s="78"/>
      <c r="BNK208" s="78"/>
      <c r="BNL208" s="78"/>
      <c r="BNM208" s="78"/>
      <c r="BNN208" s="78"/>
      <c r="BNO208" s="78"/>
      <c r="BNP208" s="78"/>
      <c r="BNQ208" s="78"/>
      <c r="BNR208" s="78"/>
      <c r="BNS208" s="78"/>
      <c r="BNT208" s="78"/>
      <c r="BNU208" s="78"/>
      <c r="BNV208" s="78"/>
      <c r="BNW208" s="78"/>
      <c r="BNX208" s="78"/>
      <c r="BNY208" s="78"/>
      <c r="BNZ208" s="78"/>
      <c r="BOA208" s="78"/>
      <c r="BOB208" s="78"/>
      <c r="BOC208" s="78"/>
      <c r="BOD208" s="78"/>
      <c r="BOE208" s="78"/>
      <c r="BOF208" s="78"/>
      <c r="BOG208" s="78"/>
      <c r="BOH208" s="78"/>
      <c r="BOI208" s="78"/>
      <c r="BOJ208" s="78"/>
      <c r="BOK208" s="78"/>
      <c r="BOL208" s="78"/>
      <c r="BOM208" s="78"/>
      <c r="BON208" s="78"/>
      <c r="BOO208" s="78"/>
      <c r="BOP208" s="78"/>
      <c r="BOQ208" s="78"/>
      <c r="BOR208" s="78"/>
      <c r="BOS208" s="78"/>
      <c r="BOT208" s="78"/>
      <c r="BOU208" s="78"/>
      <c r="BOV208" s="78"/>
      <c r="BOW208" s="78"/>
      <c r="BOX208" s="78"/>
      <c r="BOY208" s="78"/>
      <c r="BOZ208" s="78"/>
      <c r="BPA208" s="78"/>
      <c r="BPB208" s="78"/>
      <c r="BPC208" s="78"/>
      <c r="BPD208" s="78"/>
      <c r="BPE208" s="78"/>
      <c r="BPF208" s="78"/>
      <c r="BPG208" s="78"/>
      <c r="BPH208" s="78"/>
      <c r="BPI208" s="78"/>
      <c r="BPJ208" s="78"/>
      <c r="BPK208" s="78"/>
      <c r="BPL208" s="78"/>
      <c r="BPM208" s="78"/>
      <c r="BPN208" s="78"/>
      <c r="BPO208" s="78"/>
      <c r="BPP208" s="78"/>
      <c r="BPQ208" s="78"/>
      <c r="BPR208" s="78"/>
      <c r="BPS208" s="78"/>
      <c r="BPT208" s="78"/>
      <c r="BPU208" s="78"/>
      <c r="BPV208" s="78"/>
      <c r="BPW208" s="78"/>
      <c r="BPX208" s="78"/>
      <c r="BPY208" s="78"/>
      <c r="BPZ208" s="78"/>
      <c r="BQA208" s="78"/>
      <c r="BQB208" s="78"/>
      <c r="BQC208" s="78"/>
      <c r="BQD208" s="78"/>
      <c r="BQE208" s="78"/>
      <c r="BQF208" s="78"/>
      <c r="BQG208" s="78"/>
      <c r="BQH208" s="78"/>
      <c r="BQI208" s="78"/>
      <c r="BQJ208" s="78"/>
      <c r="BQK208" s="78"/>
      <c r="BQL208" s="78"/>
      <c r="BQM208" s="78"/>
      <c r="BQN208" s="78"/>
      <c r="BQO208" s="78"/>
      <c r="BQP208" s="78"/>
      <c r="BQQ208" s="78"/>
      <c r="BQR208" s="78"/>
      <c r="BQS208" s="78"/>
      <c r="BQT208" s="78"/>
      <c r="BQU208" s="78"/>
      <c r="BQV208" s="78"/>
      <c r="BQW208" s="78"/>
      <c r="BQX208" s="78"/>
      <c r="BQY208" s="78"/>
      <c r="BQZ208" s="78"/>
      <c r="BRA208" s="78"/>
      <c r="BRB208" s="78"/>
      <c r="BRC208" s="78"/>
      <c r="BRD208" s="78"/>
      <c r="BRE208" s="78"/>
      <c r="BRF208" s="78"/>
      <c r="BRG208" s="78"/>
      <c r="BRH208" s="78"/>
      <c r="BRI208" s="78"/>
      <c r="BRJ208" s="78"/>
      <c r="BRK208" s="78"/>
      <c r="BRL208" s="78"/>
      <c r="BRM208" s="78"/>
      <c r="BRN208" s="78"/>
      <c r="BRO208" s="78"/>
      <c r="BRP208" s="78"/>
      <c r="BRQ208" s="78"/>
      <c r="BRR208" s="78"/>
      <c r="BRS208" s="78"/>
      <c r="BRT208" s="78"/>
      <c r="BRU208" s="78"/>
      <c r="BRV208" s="78"/>
      <c r="BRW208" s="78"/>
      <c r="BRX208" s="78"/>
      <c r="BRY208" s="78"/>
      <c r="BRZ208" s="78"/>
      <c r="BSA208" s="78"/>
      <c r="BSB208" s="78"/>
      <c r="BSC208" s="78"/>
      <c r="BSD208" s="78"/>
      <c r="BSE208" s="78"/>
      <c r="BSF208" s="78"/>
      <c r="BSG208" s="78"/>
      <c r="BSH208" s="78"/>
      <c r="BSI208" s="78"/>
      <c r="BSJ208" s="78"/>
      <c r="BSK208" s="78"/>
      <c r="BSL208" s="78"/>
      <c r="BSM208" s="78"/>
      <c r="BSN208" s="78"/>
      <c r="BSO208" s="78"/>
      <c r="BSP208" s="78"/>
      <c r="BSQ208" s="78"/>
      <c r="BSR208" s="78"/>
      <c r="BSS208" s="78"/>
      <c r="BST208" s="78"/>
      <c r="BSU208" s="78"/>
      <c r="BSV208" s="78"/>
      <c r="BSW208" s="78"/>
      <c r="BSX208" s="78"/>
      <c r="BSY208" s="78"/>
      <c r="BSZ208" s="78"/>
      <c r="BTA208" s="78"/>
      <c r="BTB208" s="78"/>
      <c r="BTC208" s="78"/>
      <c r="BTD208" s="78"/>
      <c r="BTE208" s="78"/>
      <c r="BTF208" s="78"/>
      <c r="BTG208" s="78"/>
      <c r="BTH208" s="78"/>
      <c r="BTI208" s="78"/>
      <c r="BTJ208" s="78"/>
      <c r="BTK208" s="78"/>
      <c r="BTL208" s="78"/>
      <c r="BTM208" s="78"/>
      <c r="BTN208" s="78"/>
      <c r="BTO208" s="78"/>
      <c r="BTP208" s="78"/>
      <c r="BTQ208" s="78"/>
      <c r="BTR208" s="78"/>
      <c r="BTS208" s="78"/>
      <c r="BTT208" s="78"/>
      <c r="BTU208" s="78"/>
      <c r="BTV208" s="78"/>
      <c r="BTW208" s="78"/>
      <c r="BTX208" s="78"/>
      <c r="BTY208" s="78"/>
      <c r="BTZ208" s="78"/>
      <c r="BUA208" s="78"/>
      <c r="BUB208" s="78"/>
      <c r="BUC208" s="78"/>
      <c r="BUD208" s="78"/>
      <c r="BUE208" s="78"/>
      <c r="BUF208" s="78"/>
      <c r="BUG208" s="78"/>
      <c r="BUH208" s="78"/>
      <c r="BUI208" s="78"/>
      <c r="BUJ208" s="78"/>
      <c r="BUK208" s="78"/>
      <c r="BUL208" s="78"/>
      <c r="BUM208" s="78"/>
      <c r="BUN208" s="78"/>
      <c r="BUO208" s="78"/>
      <c r="BUP208" s="78"/>
      <c r="BUQ208" s="78"/>
      <c r="BUR208" s="78"/>
      <c r="BUS208" s="78"/>
      <c r="BUT208" s="78"/>
      <c r="BUU208" s="78"/>
      <c r="BUV208" s="78"/>
      <c r="BUW208" s="78"/>
      <c r="BUX208" s="78"/>
      <c r="BUY208" s="78"/>
      <c r="BUZ208" s="78"/>
      <c r="BVA208" s="78"/>
      <c r="BVB208" s="78"/>
      <c r="BVC208" s="78"/>
      <c r="BVD208" s="78"/>
      <c r="BVE208" s="78"/>
      <c r="BVF208" s="78"/>
      <c r="BVG208" s="78"/>
      <c r="BVH208" s="78"/>
      <c r="BVI208" s="78"/>
      <c r="BVJ208" s="78"/>
      <c r="BVK208" s="78"/>
      <c r="BVL208" s="78"/>
      <c r="BVM208" s="78"/>
      <c r="BVN208" s="78"/>
      <c r="BVO208" s="78"/>
      <c r="BVP208" s="78"/>
      <c r="BVQ208" s="78"/>
      <c r="BVR208" s="78"/>
      <c r="BVS208" s="78"/>
      <c r="BVT208" s="78"/>
      <c r="BVU208" s="78"/>
      <c r="BVV208" s="78"/>
      <c r="BVW208" s="78"/>
      <c r="BVX208" s="78"/>
      <c r="BVY208" s="78"/>
      <c r="BVZ208" s="78"/>
      <c r="BWA208" s="78"/>
      <c r="BWB208" s="78"/>
      <c r="BWC208" s="78"/>
      <c r="BWD208" s="78"/>
      <c r="BWE208" s="78"/>
      <c r="BWF208" s="78"/>
      <c r="BWG208" s="78"/>
      <c r="BWH208" s="78"/>
      <c r="BWI208" s="78"/>
      <c r="BWJ208" s="78"/>
      <c r="BWK208" s="78"/>
      <c r="BWL208" s="78"/>
      <c r="BWM208" s="78"/>
      <c r="BWN208" s="78"/>
      <c r="BWO208" s="78"/>
      <c r="BWP208" s="78"/>
      <c r="BWQ208" s="78"/>
      <c r="BWR208" s="78"/>
      <c r="BWS208" s="78"/>
      <c r="BWT208" s="78"/>
      <c r="BWU208" s="78"/>
      <c r="BWV208" s="78"/>
      <c r="BWW208" s="78"/>
      <c r="BWX208" s="78"/>
      <c r="BWY208" s="78"/>
      <c r="BWZ208" s="78"/>
      <c r="BXA208" s="78"/>
      <c r="BXB208" s="78"/>
      <c r="BXC208" s="78"/>
      <c r="BXD208" s="78"/>
      <c r="BXE208" s="78"/>
      <c r="BXF208" s="78"/>
      <c r="BXG208" s="78"/>
      <c r="BXH208" s="78"/>
      <c r="BXI208" s="78"/>
      <c r="BXJ208" s="78"/>
      <c r="BXK208" s="78"/>
      <c r="BXL208" s="78"/>
      <c r="BXM208" s="78"/>
      <c r="BXN208" s="78"/>
      <c r="BXO208" s="78"/>
      <c r="BXP208" s="78"/>
      <c r="BXQ208" s="78"/>
      <c r="BXR208" s="78"/>
      <c r="BXS208" s="78"/>
      <c r="BXT208" s="78"/>
      <c r="BXU208" s="78"/>
      <c r="BXV208" s="78"/>
      <c r="BXW208" s="78"/>
      <c r="BXX208" s="78"/>
      <c r="BXY208" s="78"/>
      <c r="BXZ208" s="78"/>
      <c r="BYA208" s="78"/>
      <c r="BYB208" s="78"/>
      <c r="BYC208" s="78"/>
      <c r="BYD208" s="78"/>
      <c r="BYE208" s="78"/>
      <c r="BYF208" s="78"/>
      <c r="BYG208" s="78"/>
      <c r="BYH208" s="78"/>
      <c r="BYI208" s="78"/>
      <c r="BYJ208" s="78"/>
      <c r="BYK208" s="78"/>
      <c r="BYL208" s="78"/>
      <c r="BYM208" s="78"/>
      <c r="BYN208" s="78"/>
      <c r="BYO208" s="78"/>
      <c r="BYP208" s="78"/>
      <c r="BYQ208" s="78"/>
      <c r="BYR208" s="78"/>
      <c r="BYS208" s="78"/>
      <c r="BYT208" s="78"/>
      <c r="BYU208" s="78"/>
      <c r="BYV208" s="78"/>
      <c r="BYW208" s="78"/>
      <c r="BYX208" s="78"/>
      <c r="BYY208" s="78"/>
      <c r="BYZ208" s="78"/>
      <c r="BZA208" s="78"/>
      <c r="BZB208" s="78"/>
      <c r="BZC208" s="78"/>
      <c r="BZD208" s="78"/>
      <c r="BZE208" s="78"/>
      <c r="BZF208" s="78"/>
      <c r="BZG208" s="78"/>
      <c r="BZH208" s="78"/>
      <c r="BZI208" s="78"/>
      <c r="BZJ208" s="78"/>
      <c r="BZK208" s="78"/>
      <c r="BZL208" s="78"/>
      <c r="BZM208" s="78"/>
      <c r="BZN208" s="78"/>
      <c r="BZO208" s="78"/>
      <c r="BZP208" s="78"/>
      <c r="BZQ208" s="78"/>
      <c r="BZR208" s="78"/>
      <c r="BZS208" s="78"/>
      <c r="BZT208" s="78"/>
      <c r="BZU208" s="78"/>
      <c r="BZV208" s="78"/>
      <c r="BZW208" s="78"/>
      <c r="BZX208" s="78"/>
      <c r="BZY208" s="78"/>
      <c r="BZZ208" s="78"/>
      <c r="CAA208" s="78"/>
      <c r="CAB208" s="78"/>
      <c r="CAC208" s="78"/>
      <c r="CAD208" s="78"/>
      <c r="CAE208" s="78"/>
      <c r="CAF208" s="78"/>
      <c r="CAG208" s="78"/>
      <c r="CAH208" s="78"/>
      <c r="CAI208" s="78"/>
      <c r="CAJ208" s="78"/>
      <c r="CAK208" s="78"/>
      <c r="CAL208" s="78"/>
      <c r="CAM208" s="78"/>
      <c r="CAN208" s="78"/>
      <c r="CAO208" s="78"/>
      <c r="CAP208" s="78"/>
      <c r="CAQ208" s="78"/>
      <c r="CAR208" s="78"/>
      <c r="CAS208" s="78"/>
      <c r="CAT208" s="78"/>
      <c r="CAU208" s="78"/>
      <c r="CAV208" s="78"/>
      <c r="CAW208" s="78"/>
      <c r="CAX208" s="78"/>
      <c r="CAY208" s="78"/>
      <c r="CAZ208" s="78"/>
      <c r="CBA208" s="78"/>
      <c r="CBB208" s="78"/>
      <c r="CBC208" s="78"/>
      <c r="CBD208" s="78"/>
      <c r="CBE208" s="78"/>
      <c r="CBF208" s="78"/>
      <c r="CBG208" s="78"/>
      <c r="CBH208" s="78"/>
      <c r="CBI208" s="78"/>
      <c r="CBJ208" s="78"/>
      <c r="CBK208" s="78"/>
      <c r="CBL208" s="78"/>
      <c r="CBM208" s="78"/>
      <c r="CBN208" s="78"/>
      <c r="CBO208" s="78"/>
      <c r="CBP208" s="78"/>
      <c r="CBQ208" s="78"/>
      <c r="CBR208" s="78"/>
      <c r="CBS208" s="78"/>
      <c r="CBT208" s="78"/>
      <c r="CBU208" s="78"/>
      <c r="CBV208" s="78"/>
      <c r="CBW208" s="78"/>
      <c r="CBX208" s="78"/>
      <c r="CBY208" s="78"/>
      <c r="CBZ208" s="78"/>
      <c r="CCA208" s="78"/>
      <c r="CCB208" s="78"/>
      <c r="CCC208" s="78"/>
      <c r="CCD208" s="78"/>
      <c r="CCE208" s="78"/>
      <c r="CCF208" s="78"/>
      <c r="CCG208" s="78"/>
      <c r="CCH208" s="78"/>
      <c r="CCI208" s="78"/>
      <c r="CCJ208" s="78"/>
      <c r="CCK208" s="78"/>
      <c r="CCL208" s="78"/>
      <c r="CCM208" s="78"/>
      <c r="CCN208" s="78"/>
      <c r="CCO208" s="78"/>
      <c r="CCP208" s="78"/>
      <c r="CCQ208" s="78"/>
      <c r="CCR208" s="78"/>
      <c r="CCS208" s="78"/>
      <c r="CCT208" s="78"/>
      <c r="CCU208" s="78"/>
      <c r="CCV208" s="78"/>
      <c r="CCW208" s="78"/>
      <c r="CCX208" s="78"/>
      <c r="CCY208" s="78"/>
      <c r="CCZ208" s="78"/>
      <c r="CDA208" s="78"/>
      <c r="CDB208" s="78"/>
      <c r="CDC208" s="78"/>
      <c r="CDD208" s="78"/>
      <c r="CDE208" s="78"/>
      <c r="CDF208" s="78"/>
      <c r="CDG208" s="78"/>
      <c r="CDH208" s="78"/>
      <c r="CDI208" s="78"/>
      <c r="CDJ208" s="78"/>
      <c r="CDK208" s="78"/>
      <c r="CDL208" s="78"/>
      <c r="CDM208" s="78"/>
      <c r="CDN208" s="78"/>
      <c r="CDO208" s="78"/>
      <c r="CDP208" s="78"/>
      <c r="CDQ208" s="78"/>
      <c r="CDR208" s="78"/>
      <c r="CDS208" s="78"/>
      <c r="CDT208" s="78"/>
      <c r="CDU208" s="78"/>
      <c r="CDV208" s="78"/>
      <c r="CDW208" s="78"/>
      <c r="CDX208" s="78"/>
      <c r="CDY208" s="78"/>
      <c r="CDZ208" s="78"/>
      <c r="CEA208" s="78"/>
      <c r="CEB208" s="78"/>
      <c r="CEC208" s="78"/>
      <c r="CED208" s="78"/>
      <c r="CEE208" s="78"/>
      <c r="CEF208" s="78"/>
      <c r="CEG208" s="78"/>
      <c r="CEH208" s="78"/>
      <c r="CEI208" s="78"/>
      <c r="CEJ208" s="78"/>
      <c r="CEK208" s="78"/>
      <c r="CEL208" s="78"/>
      <c r="CEM208" s="78"/>
      <c r="CEN208" s="78"/>
      <c r="CEO208" s="78"/>
      <c r="CEP208" s="78"/>
      <c r="CEQ208" s="78"/>
      <c r="CER208" s="78"/>
      <c r="CES208" s="78"/>
      <c r="CET208" s="78"/>
      <c r="CEU208" s="78"/>
      <c r="CEV208" s="78"/>
      <c r="CEW208" s="78"/>
      <c r="CEX208" s="78"/>
      <c r="CEY208" s="78"/>
      <c r="CEZ208" s="78"/>
      <c r="CFA208" s="78"/>
      <c r="CFB208" s="78"/>
      <c r="CFC208" s="78"/>
      <c r="CFD208" s="78"/>
      <c r="CFE208" s="78"/>
      <c r="CFF208" s="78"/>
      <c r="CFG208" s="78"/>
      <c r="CFH208" s="78"/>
      <c r="CFI208" s="78"/>
      <c r="CFJ208" s="78"/>
      <c r="CFK208" s="78"/>
      <c r="CFL208" s="78"/>
      <c r="CFM208" s="78"/>
      <c r="CFN208" s="78"/>
      <c r="CFO208" s="78"/>
      <c r="CFP208" s="78"/>
      <c r="CFQ208" s="78"/>
      <c r="CFR208" s="78"/>
      <c r="CFS208" s="78"/>
      <c r="CFT208" s="78"/>
      <c r="CFU208" s="78"/>
      <c r="CFV208" s="78"/>
      <c r="CFW208" s="78"/>
      <c r="CFX208" s="78"/>
      <c r="CFY208" s="78"/>
      <c r="CFZ208" s="78"/>
      <c r="CGA208" s="78"/>
      <c r="CGB208" s="78"/>
      <c r="CGC208" s="78"/>
      <c r="CGD208" s="78"/>
      <c r="CGE208" s="78"/>
      <c r="CGF208" s="78"/>
      <c r="CGG208" s="78"/>
      <c r="CGH208" s="78"/>
      <c r="CGI208" s="78"/>
      <c r="CGJ208" s="78"/>
      <c r="CGK208" s="78"/>
      <c r="CGL208" s="78"/>
      <c r="CGM208" s="78"/>
      <c r="CGN208" s="78"/>
      <c r="CGO208" s="78"/>
      <c r="CGP208" s="78"/>
      <c r="CGQ208" s="78"/>
      <c r="CGR208" s="78"/>
      <c r="CGS208" s="78"/>
      <c r="CGT208" s="78"/>
      <c r="CGU208" s="78"/>
      <c r="CGV208" s="78"/>
      <c r="CGW208" s="78"/>
      <c r="CGX208" s="78"/>
      <c r="CGY208" s="78"/>
      <c r="CGZ208" s="78"/>
      <c r="CHA208" s="78"/>
      <c r="CHB208" s="78"/>
      <c r="CHC208" s="78"/>
      <c r="CHD208" s="78"/>
      <c r="CHE208" s="78"/>
      <c r="CHF208" s="78"/>
      <c r="CHG208" s="78"/>
      <c r="CHH208" s="78"/>
      <c r="CHI208" s="78"/>
      <c r="CHJ208" s="78"/>
      <c r="CHK208" s="78"/>
      <c r="CHL208" s="78"/>
      <c r="CHM208" s="78"/>
      <c r="CHN208" s="78"/>
      <c r="CHO208" s="78"/>
      <c r="CHP208" s="78"/>
      <c r="CHQ208" s="78"/>
      <c r="CHR208" s="78"/>
      <c r="CHS208" s="78"/>
      <c r="CHT208" s="78"/>
      <c r="CHU208" s="78"/>
      <c r="CHV208" s="78"/>
      <c r="CHW208" s="78"/>
      <c r="CHX208" s="78"/>
      <c r="CHY208" s="78"/>
      <c r="CHZ208" s="78"/>
      <c r="CIA208" s="78"/>
      <c r="CIB208" s="78"/>
      <c r="CIC208" s="78"/>
      <c r="CID208" s="78"/>
      <c r="CIE208" s="78"/>
      <c r="CIF208" s="78"/>
      <c r="CIG208" s="78"/>
      <c r="CIH208" s="78"/>
      <c r="CII208" s="78"/>
      <c r="CIJ208" s="78"/>
      <c r="CIK208" s="78"/>
      <c r="CIL208" s="78"/>
      <c r="CIM208" s="78"/>
      <c r="CIN208" s="78"/>
      <c r="CIO208" s="78"/>
      <c r="CIP208" s="78"/>
      <c r="CIQ208" s="78"/>
      <c r="CIR208" s="78"/>
      <c r="CIS208" s="78"/>
      <c r="CIT208" s="78"/>
      <c r="CIU208" s="78"/>
      <c r="CIV208" s="78"/>
      <c r="CIW208" s="78"/>
      <c r="CIX208" s="78"/>
      <c r="CIY208" s="78"/>
      <c r="CIZ208" s="78"/>
      <c r="CJA208" s="78"/>
      <c r="CJB208" s="78"/>
      <c r="CJC208" s="78"/>
      <c r="CJD208" s="78"/>
      <c r="CJE208" s="78"/>
      <c r="CJF208" s="78"/>
      <c r="CJG208" s="78"/>
      <c r="CJH208" s="78"/>
      <c r="CJI208" s="78"/>
      <c r="CJJ208" s="78"/>
      <c r="CJK208" s="78"/>
      <c r="CJL208" s="78"/>
      <c r="CJM208" s="78"/>
      <c r="CJN208" s="78"/>
      <c r="CJO208" s="78"/>
      <c r="CJP208" s="78"/>
      <c r="CJQ208" s="78"/>
      <c r="CJR208" s="78"/>
      <c r="CJS208" s="78"/>
      <c r="CJT208" s="78"/>
      <c r="CJU208" s="78"/>
      <c r="CJV208" s="78"/>
      <c r="CJW208" s="78"/>
      <c r="CJX208" s="78"/>
      <c r="CJY208" s="78"/>
      <c r="CJZ208" s="78"/>
      <c r="CKA208" s="78"/>
      <c r="CKB208" s="78"/>
      <c r="CKC208" s="78"/>
      <c r="CKD208" s="78"/>
      <c r="CKE208" s="78"/>
      <c r="CKF208" s="78"/>
      <c r="CKG208" s="78"/>
      <c r="CKH208" s="78"/>
      <c r="CKI208" s="78"/>
      <c r="CKJ208" s="78"/>
      <c r="CKK208" s="78"/>
      <c r="CKL208" s="78"/>
      <c r="CKM208" s="78"/>
      <c r="CKN208" s="78"/>
      <c r="CKO208" s="78"/>
      <c r="CKP208" s="78"/>
      <c r="CKQ208" s="78"/>
      <c r="CKR208" s="78"/>
      <c r="CKS208" s="78"/>
      <c r="CKT208" s="78"/>
      <c r="CKU208" s="78"/>
      <c r="CKV208" s="78"/>
      <c r="CKW208" s="78"/>
      <c r="CKX208" s="78"/>
      <c r="CKY208" s="78"/>
      <c r="CKZ208" s="78"/>
      <c r="CLA208" s="78"/>
      <c r="CLB208" s="78"/>
      <c r="CLC208" s="78"/>
      <c r="CLD208" s="78"/>
      <c r="CLE208" s="78"/>
      <c r="CLF208" s="78"/>
      <c r="CLG208" s="78"/>
      <c r="CLH208" s="78"/>
      <c r="CLI208" s="78"/>
      <c r="CLJ208" s="78"/>
      <c r="CLK208" s="78"/>
      <c r="CLL208" s="78"/>
      <c r="CLM208" s="78"/>
      <c r="CLN208" s="78"/>
      <c r="CLO208" s="78"/>
      <c r="CLP208" s="78"/>
      <c r="CLQ208" s="78"/>
      <c r="CLR208" s="78"/>
      <c r="CLS208" s="78"/>
      <c r="CLT208" s="78"/>
      <c r="CLU208" s="78"/>
      <c r="CLV208" s="78"/>
      <c r="CLW208" s="78"/>
      <c r="CLX208" s="78"/>
      <c r="CLY208" s="78"/>
      <c r="CLZ208" s="78"/>
      <c r="CMA208" s="78"/>
      <c r="CMB208" s="78"/>
      <c r="CMC208" s="78"/>
      <c r="CMD208" s="78"/>
      <c r="CME208" s="78"/>
      <c r="CMF208" s="78"/>
      <c r="CMG208" s="78"/>
      <c r="CMH208" s="78"/>
      <c r="CMI208" s="78"/>
      <c r="CMJ208" s="78"/>
      <c r="CMK208" s="78"/>
      <c r="CML208" s="78"/>
      <c r="CMM208" s="78"/>
      <c r="CMN208" s="78"/>
      <c r="CMO208" s="78"/>
      <c r="CMP208" s="78"/>
      <c r="CMQ208" s="78"/>
      <c r="CMR208" s="78"/>
      <c r="CMS208" s="78"/>
      <c r="CMT208" s="78"/>
      <c r="CMU208" s="78"/>
      <c r="CMV208" s="78"/>
      <c r="CMW208" s="78"/>
      <c r="CMX208" s="78"/>
      <c r="CMY208" s="78"/>
      <c r="CMZ208" s="78"/>
      <c r="CNA208" s="78"/>
      <c r="CNB208" s="78"/>
      <c r="CNC208" s="78"/>
      <c r="CND208" s="78"/>
      <c r="CNE208" s="78"/>
      <c r="CNF208" s="78"/>
      <c r="CNG208" s="78"/>
      <c r="CNH208" s="78"/>
      <c r="CNI208" s="78"/>
      <c r="CNJ208" s="78"/>
      <c r="CNK208" s="78"/>
      <c r="CNL208" s="78"/>
      <c r="CNM208" s="78"/>
      <c r="CNN208" s="78"/>
      <c r="CNO208" s="78"/>
      <c r="CNP208" s="78"/>
      <c r="CNQ208" s="78"/>
      <c r="CNR208" s="78"/>
      <c r="CNS208" s="78"/>
      <c r="CNT208" s="78"/>
      <c r="CNU208" s="78"/>
      <c r="CNV208" s="78"/>
      <c r="CNW208" s="78"/>
      <c r="CNX208" s="78"/>
      <c r="CNY208" s="78"/>
      <c r="CNZ208" s="78"/>
      <c r="COA208" s="78"/>
      <c r="COB208" s="78"/>
      <c r="COC208" s="78"/>
      <c r="COD208" s="78"/>
      <c r="COE208" s="78"/>
      <c r="COF208" s="78"/>
      <c r="COG208" s="78"/>
      <c r="COH208" s="78"/>
      <c r="COI208" s="78"/>
      <c r="COJ208" s="78"/>
      <c r="COK208" s="78"/>
      <c r="COL208" s="78"/>
      <c r="COM208" s="78"/>
      <c r="CON208" s="78"/>
      <c r="COO208" s="78"/>
      <c r="COP208" s="78"/>
      <c r="COQ208" s="78"/>
      <c r="COR208" s="78"/>
      <c r="COS208" s="78"/>
      <c r="COT208" s="78"/>
      <c r="COU208" s="78"/>
      <c r="COV208" s="78"/>
      <c r="COW208" s="78"/>
      <c r="COX208" s="78"/>
      <c r="COY208" s="78"/>
      <c r="COZ208" s="78"/>
      <c r="CPA208" s="78"/>
      <c r="CPB208" s="78"/>
      <c r="CPC208" s="78"/>
      <c r="CPD208" s="78"/>
      <c r="CPE208" s="78"/>
      <c r="CPF208" s="78"/>
      <c r="CPG208" s="78"/>
      <c r="CPH208" s="78"/>
      <c r="CPI208" s="78"/>
      <c r="CPJ208" s="78"/>
      <c r="CPK208" s="78"/>
      <c r="CPL208" s="78"/>
      <c r="CPM208" s="78"/>
      <c r="CPN208" s="78"/>
      <c r="CPO208" s="78"/>
      <c r="CPP208" s="78"/>
      <c r="CPQ208" s="78"/>
      <c r="CPR208" s="78"/>
      <c r="CPS208" s="78"/>
      <c r="CPT208" s="78"/>
      <c r="CPU208" s="78"/>
      <c r="CPV208" s="78"/>
      <c r="CPW208" s="78"/>
      <c r="CPX208" s="78"/>
      <c r="CPY208" s="78"/>
      <c r="CPZ208" s="78"/>
      <c r="CQA208" s="78"/>
      <c r="CQB208" s="78"/>
      <c r="CQC208" s="78"/>
      <c r="CQD208" s="78"/>
      <c r="CQE208" s="78"/>
      <c r="CQF208" s="78"/>
      <c r="CQG208" s="78"/>
      <c r="CQH208" s="78"/>
      <c r="CQI208" s="78"/>
      <c r="CQJ208" s="78"/>
      <c r="CQK208" s="78"/>
      <c r="CQL208" s="78"/>
      <c r="CQM208" s="78"/>
      <c r="CQN208" s="78"/>
      <c r="CQO208" s="78"/>
      <c r="CQP208" s="78"/>
      <c r="CQQ208" s="78"/>
      <c r="CQR208" s="78"/>
      <c r="CQS208" s="78"/>
      <c r="CQT208" s="78"/>
      <c r="CQU208" s="78"/>
      <c r="CQV208" s="78"/>
      <c r="CQW208" s="78"/>
      <c r="CQX208" s="78"/>
      <c r="CQY208" s="78"/>
      <c r="CQZ208" s="78"/>
      <c r="CRA208" s="78"/>
      <c r="CRB208" s="78"/>
      <c r="CRC208" s="78"/>
      <c r="CRD208" s="78"/>
      <c r="CRE208" s="78"/>
      <c r="CRF208" s="78"/>
      <c r="CRG208" s="78"/>
      <c r="CRH208" s="78"/>
      <c r="CRI208" s="78"/>
      <c r="CRJ208" s="78"/>
      <c r="CRK208" s="78"/>
      <c r="CRL208" s="78"/>
      <c r="CRM208" s="78"/>
      <c r="CRN208" s="78"/>
      <c r="CRO208" s="78"/>
      <c r="CRP208" s="78"/>
      <c r="CRQ208" s="78"/>
      <c r="CRR208" s="78"/>
      <c r="CRS208" s="78"/>
      <c r="CRT208" s="78"/>
      <c r="CRU208" s="78"/>
      <c r="CRV208" s="78"/>
      <c r="CRW208" s="78"/>
      <c r="CRX208" s="78"/>
      <c r="CRY208" s="78"/>
      <c r="CRZ208" s="78"/>
      <c r="CSA208" s="78"/>
      <c r="CSB208" s="78"/>
      <c r="CSC208" s="78"/>
      <c r="CSD208" s="78"/>
      <c r="CSE208" s="78"/>
      <c r="CSF208" s="78"/>
      <c r="CSG208" s="78"/>
      <c r="CSH208" s="78"/>
      <c r="CSI208" s="78"/>
      <c r="CSJ208" s="78"/>
      <c r="CSK208" s="78"/>
      <c r="CSL208" s="78"/>
      <c r="CSM208" s="78"/>
      <c r="CSN208" s="78"/>
      <c r="CSO208" s="78"/>
      <c r="CSP208" s="78"/>
      <c r="CSQ208" s="78"/>
      <c r="CSR208" s="78"/>
      <c r="CSS208" s="78"/>
      <c r="CST208" s="78"/>
      <c r="CSU208" s="78"/>
      <c r="CSV208" s="78"/>
      <c r="CSW208" s="78"/>
      <c r="CSX208" s="78"/>
      <c r="CSY208" s="78"/>
      <c r="CSZ208" s="78"/>
      <c r="CTA208" s="78"/>
      <c r="CTB208" s="78"/>
      <c r="CTC208" s="78"/>
      <c r="CTD208" s="78"/>
      <c r="CTE208" s="78"/>
      <c r="CTF208" s="78"/>
      <c r="CTG208" s="78"/>
      <c r="CTH208" s="78"/>
      <c r="CTI208" s="78"/>
      <c r="CTJ208" s="78"/>
      <c r="CTK208" s="78"/>
      <c r="CTL208" s="78"/>
      <c r="CTM208" s="78"/>
      <c r="CTN208" s="78"/>
      <c r="CTO208" s="78"/>
      <c r="CTP208" s="78"/>
      <c r="CTQ208" s="78"/>
      <c r="CTR208" s="78"/>
      <c r="CTS208" s="78"/>
      <c r="CTT208" s="78"/>
      <c r="CTU208" s="78"/>
      <c r="CTV208" s="78"/>
      <c r="CTW208" s="78"/>
      <c r="CTX208" s="78"/>
      <c r="CTY208" s="78"/>
      <c r="CTZ208" s="78"/>
      <c r="CUA208" s="78"/>
      <c r="CUB208" s="78"/>
      <c r="CUC208" s="78"/>
      <c r="CUD208" s="78"/>
      <c r="CUE208" s="78"/>
      <c r="CUF208" s="78"/>
      <c r="CUG208" s="78"/>
      <c r="CUH208" s="78"/>
      <c r="CUI208" s="78"/>
      <c r="CUJ208" s="78"/>
      <c r="CUK208" s="78"/>
      <c r="CUL208" s="78"/>
      <c r="CUM208" s="78"/>
      <c r="CUN208" s="78"/>
      <c r="CUO208" s="78"/>
      <c r="CUP208" s="78"/>
      <c r="CUQ208" s="78"/>
      <c r="CUR208" s="78"/>
      <c r="CUS208" s="78"/>
      <c r="CUT208" s="78"/>
      <c r="CUU208" s="78"/>
      <c r="CUV208" s="78"/>
      <c r="CUW208" s="78"/>
      <c r="CUX208" s="78"/>
      <c r="CUY208" s="78"/>
      <c r="CUZ208" s="78"/>
      <c r="CVA208" s="78"/>
      <c r="CVB208" s="78"/>
      <c r="CVC208" s="78"/>
      <c r="CVD208" s="78"/>
      <c r="CVE208" s="78"/>
      <c r="CVF208" s="78"/>
      <c r="CVG208" s="78"/>
      <c r="CVH208" s="78"/>
      <c r="CVI208" s="78"/>
      <c r="CVJ208" s="78"/>
      <c r="CVK208" s="78"/>
      <c r="CVL208" s="78"/>
      <c r="CVM208" s="78"/>
      <c r="CVN208" s="78"/>
      <c r="CVO208" s="78"/>
      <c r="CVP208" s="78"/>
      <c r="CVQ208" s="78"/>
      <c r="CVR208" s="78"/>
      <c r="CVS208" s="78"/>
      <c r="CVT208" s="78"/>
      <c r="CVU208" s="78"/>
      <c r="CVV208" s="78"/>
      <c r="CVW208" s="78"/>
      <c r="CVX208" s="78"/>
      <c r="CVY208" s="78"/>
      <c r="CVZ208" s="78"/>
      <c r="CWA208" s="78"/>
      <c r="CWB208" s="78"/>
      <c r="CWC208" s="78"/>
      <c r="CWD208" s="78"/>
      <c r="CWE208" s="78"/>
      <c r="CWF208" s="78"/>
      <c r="CWG208" s="78"/>
      <c r="CWH208" s="78"/>
      <c r="CWI208" s="78"/>
      <c r="CWJ208" s="78"/>
      <c r="CWK208" s="78"/>
      <c r="CWL208" s="78"/>
      <c r="CWM208" s="78"/>
      <c r="CWN208" s="78"/>
      <c r="CWO208" s="78"/>
      <c r="CWP208" s="78"/>
      <c r="CWQ208" s="78"/>
      <c r="CWR208" s="78"/>
      <c r="CWS208" s="78"/>
      <c r="CWT208" s="78"/>
      <c r="CWU208" s="78"/>
      <c r="CWV208" s="78"/>
      <c r="CWW208" s="78"/>
      <c r="CWX208" s="78"/>
      <c r="CWY208" s="78"/>
      <c r="CWZ208" s="78"/>
      <c r="CXA208" s="78"/>
      <c r="CXB208" s="78"/>
      <c r="CXC208" s="78"/>
      <c r="CXD208" s="78"/>
      <c r="CXE208" s="78"/>
      <c r="CXF208" s="78"/>
      <c r="CXG208" s="78"/>
      <c r="CXH208" s="78"/>
      <c r="CXI208" s="78"/>
      <c r="CXJ208" s="78"/>
      <c r="CXK208" s="78"/>
      <c r="CXL208" s="78"/>
      <c r="CXM208" s="78"/>
      <c r="CXN208" s="78"/>
      <c r="CXO208" s="78"/>
      <c r="CXP208" s="78"/>
      <c r="CXQ208" s="78"/>
      <c r="CXR208" s="78"/>
      <c r="CXS208" s="78"/>
      <c r="CXT208" s="78"/>
      <c r="CXU208" s="78"/>
      <c r="CXV208" s="78"/>
      <c r="CXW208" s="78"/>
      <c r="CXX208" s="78"/>
      <c r="CXY208" s="78"/>
      <c r="CXZ208" s="78"/>
      <c r="CYA208" s="78"/>
      <c r="CYB208" s="78"/>
      <c r="CYC208" s="78"/>
      <c r="CYD208" s="78"/>
      <c r="CYE208" s="78"/>
      <c r="CYF208" s="78"/>
      <c r="CYG208" s="78"/>
      <c r="CYH208" s="78"/>
      <c r="CYI208" s="78"/>
      <c r="CYJ208" s="78"/>
      <c r="CYK208" s="78"/>
      <c r="CYL208" s="78"/>
      <c r="CYM208" s="78"/>
      <c r="CYN208" s="78"/>
      <c r="CYO208" s="78"/>
      <c r="CYP208" s="78"/>
      <c r="CYQ208" s="78"/>
      <c r="CYR208" s="78"/>
      <c r="CYS208" s="78"/>
      <c r="CYT208" s="78"/>
      <c r="CYU208" s="78"/>
      <c r="CYV208" s="78"/>
      <c r="CYW208" s="78"/>
      <c r="CYX208" s="78"/>
      <c r="CYY208" s="78"/>
      <c r="CYZ208" s="78"/>
      <c r="CZA208" s="78"/>
      <c r="CZB208" s="78"/>
      <c r="CZC208" s="78"/>
      <c r="CZD208" s="78"/>
      <c r="CZE208" s="78"/>
      <c r="CZF208" s="78"/>
      <c r="CZG208" s="78"/>
      <c r="CZH208" s="78"/>
      <c r="CZI208" s="78"/>
      <c r="CZJ208" s="78"/>
      <c r="CZK208" s="78"/>
      <c r="CZL208" s="78"/>
      <c r="CZM208" s="78"/>
      <c r="CZN208" s="78"/>
      <c r="CZO208" s="78"/>
      <c r="CZP208" s="78"/>
      <c r="CZQ208" s="78"/>
      <c r="CZR208" s="78"/>
      <c r="CZS208" s="78"/>
      <c r="CZT208" s="78"/>
      <c r="CZU208" s="78"/>
      <c r="CZV208" s="78"/>
      <c r="CZW208" s="78"/>
      <c r="CZX208" s="78"/>
      <c r="CZY208" s="78"/>
      <c r="CZZ208" s="78"/>
      <c r="DAA208" s="78"/>
      <c r="DAB208" s="78"/>
      <c r="DAC208" s="78"/>
      <c r="DAD208" s="78"/>
      <c r="DAE208" s="78"/>
      <c r="DAF208" s="78"/>
      <c r="DAG208" s="78"/>
      <c r="DAH208" s="78"/>
      <c r="DAI208" s="78"/>
      <c r="DAJ208" s="78"/>
      <c r="DAK208" s="78"/>
      <c r="DAL208" s="78"/>
      <c r="DAM208" s="78"/>
      <c r="DAN208" s="78"/>
      <c r="DAO208" s="78"/>
      <c r="DAP208" s="78"/>
      <c r="DAQ208" s="78"/>
      <c r="DAR208" s="78"/>
      <c r="DAS208" s="78"/>
      <c r="DAT208" s="78"/>
      <c r="DAU208" s="78"/>
      <c r="DAV208" s="78"/>
      <c r="DAW208" s="78"/>
      <c r="DAX208" s="78"/>
      <c r="DAY208" s="78"/>
      <c r="DAZ208" s="78"/>
      <c r="DBA208" s="78"/>
      <c r="DBB208" s="78"/>
      <c r="DBC208" s="78"/>
      <c r="DBD208" s="78"/>
      <c r="DBE208" s="78"/>
      <c r="DBF208" s="78"/>
      <c r="DBG208" s="78"/>
      <c r="DBH208" s="78"/>
      <c r="DBI208" s="78"/>
      <c r="DBJ208" s="78"/>
      <c r="DBK208" s="78"/>
      <c r="DBL208" s="78"/>
      <c r="DBM208" s="78"/>
      <c r="DBN208" s="78"/>
      <c r="DBO208" s="78"/>
      <c r="DBP208" s="78"/>
      <c r="DBQ208" s="78"/>
      <c r="DBR208" s="78"/>
      <c r="DBS208" s="78"/>
      <c r="DBT208" s="78"/>
      <c r="DBU208" s="78"/>
      <c r="DBV208" s="78"/>
      <c r="DBW208" s="78"/>
      <c r="DBX208" s="78"/>
      <c r="DBY208" s="78"/>
      <c r="DBZ208" s="78"/>
      <c r="DCA208" s="78"/>
      <c r="DCB208" s="78"/>
      <c r="DCC208" s="78"/>
      <c r="DCD208" s="78"/>
      <c r="DCE208" s="78"/>
      <c r="DCF208" s="78"/>
      <c r="DCG208" s="78"/>
      <c r="DCH208" s="78"/>
      <c r="DCI208" s="78"/>
      <c r="DCJ208" s="78"/>
      <c r="DCK208" s="78"/>
      <c r="DCL208" s="78"/>
      <c r="DCM208" s="78"/>
      <c r="DCN208" s="78"/>
      <c r="DCO208" s="78"/>
      <c r="DCP208" s="78"/>
      <c r="DCQ208" s="78"/>
      <c r="DCR208" s="78"/>
      <c r="DCS208" s="78"/>
      <c r="DCT208" s="78"/>
      <c r="DCU208" s="78"/>
      <c r="DCV208" s="78"/>
      <c r="DCW208" s="78"/>
      <c r="DCX208" s="78"/>
      <c r="DCY208" s="78"/>
      <c r="DCZ208" s="78"/>
      <c r="DDA208" s="78"/>
      <c r="DDB208" s="78"/>
      <c r="DDC208" s="78"/>
      <c r="DDD208" s="78"/>
      <c r="DDE208" s="78"/>
      <c r="DDF208" s="78"/>
      <c r="DDG208" s="78"/>
      <c r="DDH208" s="78"/>
      <c r="DDI208" s="78"/>
      <c r="DDJ208" s="78"/>
      <c r="DDK208" s="78"/>
      <c r="DDL208" s="78"/>
      <c r="DDM208" s="78"/>
      <c r="DDN208" s="78"/>
      <c r="DDO208" s="78"/>
      <c r="DDP208" s="78"/>
      <c r="DDQ208" s="78"/>
      <c r="DDR208" s="78"/>
      <c r="DDS208" s="78"/>
      <c r="DDT208" s="78"/>
      <c r="DDU208" s="78"/>
      <c r="DDV208" s="78"/>
      <c r="DDW208" s="78"/>
      <c r="DDX208" s="78"/>
      <c r="DDY208" s="78"/>
      <c r="DDZ208" s="78"/>
      <c r="DEA208" s="78"/>
      <c r="DEB208" s="78"/>
      <c r="DEC208" s="78"/>
      <c r="DED208" s="78"/>
      <c r="DEE208" s="78"/>
      <c r="DEF208" s="78"/>
      <c r="DEG208" s="78"/>
      <c r="DEH208" s="78"/>
      <c r="DEI208" s="78"/>
      <c r="DEJ208" s="78"/>
      <c r="DEK208" s="78"/>
      <c r="DEL208" s="78"/>
      <c r="DEM208" s="78"/>
      <c r="DEN208" s="78"/>
      <c r="DEO208" s="78"/>
      <c r="DEP208" s="78"/>
      <c r="DEQ208" s="78"/>
      <c r="DER208" s="78"/>
      <c r="DES208" s="78"/>
      <c r="DET208" s="78"/>
      <c r="DEU208" s="78"/>
      <c r="DEV208" s="78"/>
      <c r="DEW208" s="78"/>
      <c r="DEX208" s="78"/>
      <c r="DEY208" s="78"/>
      <c r="DEZ208" s="78"/>
      <c r="DFA208" s="78"/>
      <c r="DFB208" s="78"/>
      <c r="DFC208" s="78"/>
      <c r="DFD208" s="78"/>
      <c r="DFE208" s="78"/>
      <c r="DFF208" s="78"/>
      <c r="DFG208" s="78"/>
      <c r="DFH208" s="78"/>
      <c r="DFI208" s="78"/>
      <c r="DFJ208" s="78"/>
      <c r="DFK208" s="78"/>
      <c r="DFL208" s="78"/>
      <c r="DFM208" s="78"/>
      <c r="DFN208" s="78"/>
      <c r="DFO208" s="78"/>
      <c r="DFP208" s="78"/>
      <c r="DFQ208" s="78"/>
      <c r="DFR208" s="78"/>
      <c r="DFS208" s="78"/>
      <c r="DFT208" s="78"/>
      <c r="DFU208" s="78"/>
      <c r="DFV208" s="78"/>
      <c r="DFW208" s="78"/>
      <c r="DFX208" s="78"/>
      <c r="DFY208" s="78"/>
      <c r="DFZ208" s="78"/>
      <c r="DGA208" s="78"/>
      <c r="DGB208" s="78"/>
      <c r="DGC208" s="78"/>
      <c r="DGD208" s="78"/>
      <c r="DGE208" s="78"/>
      <c r="DGF208" s="78"/>
      <c r="DGG208" s="78"/>
      <c r="DGH208" s="78"/>
      <c r="DGI208" s="78"/>
      <c r="DGJ208" s="78"/>
      <c r="DGK208" s="78"/>
      <c r="DGL208" s="78"/>
      <c r="DGM208" s="78"/>
      <c r="DGN208" s="78"/>
      <c r="DGO208" s="78"/>
      <c r="DGP208" s="78"/>
      <c r="DGQ208" s="78"/>
      <c r="DGR208" s="78"/>
      <c r="DGS208" s="78"/>
      <c r="DGT208" s="78"/>
      <c r="DGU208" s="78"/>
      <c r="DGV208" s="78"/>
      <c r="DGW208" s="78"/>
      <c r="DGX208" s="78"/>
      <c r="DGY208" s="78"/>
      <c r="DGZ208" s="78"/>
      <c r="DHA208" s="78"/>
      <c r="DHB208" s="78"/>
      <c r="DHC208" s="78"/>
      <c r="DHD208" s="78"/>
      <c r="DHE208" s="78"/>
      <c r="DHF208" s="78"/>
      <c r="DHG208" s="78"/>
      <c r="DHH208" s="78"/>
      <c r="DHI208" s="78"/>
      <c r="DHJ208" s="78"/>
      <c r="DHK208" s="78"/>
      <c r="DHL208" s="78"/>
      <c r="DHM208" s="78"/>
      <c r="DHN208" s="78"/>
      <c r="DHO208" s="78"/>
      <c r="DHP208" s="78"/>
      <c r="DHQ208" s="78"/>
      <c r="DHR208" s="78"/>
      <c r="DHS208" s="78"/>
      <c r="DHT208" s="78"/>
      <c r="DHU208" s="78"/>
      <c r="DHV208" s="78"/>
      <c r="DHW208" s="78"/>
      <c r="DHX208" s="78"/>
      <c r="DHY208" s="78"/>
      <c r="DHZ208" s="78"/>
      <c r="DIA208" s="78"/>
      <c r="DIB208" s="78"/>
      <c r="DIC208" s="78"/>
      <c r="DID208" s="78"/>
      <c r="DIE208" s="78"/>
      <c r="DIF208" s="78"/>
      <c r="DIG208" s="78"/>
      <c r="DIH208" s="78"/>
      <c r="DII208" s="78"/>
      <c r="DIJ208" s="78"/>
      <c r="DIK208" s="78"/>
      <c r="DIL208" s="78"/>
      <c r="DIM208" s="78"/>
      <c r="DIN208" s="78"/>
      <c r="DIO208" s="78"/>
      <c r="DIP208" s="78"/>
      <c r="DIQ208" s="78"/>
      <c r="DIR208" s="78"/>
      <c r="DIS208" s="78"/>
      <c r="DIT208" s="78"/>
      <c r="DIU208" s="78"/>
      <c r="DIV208" s="78"/>
      <c r="DIW208" s="78"/>
      <c r="DIX208" s="78"/>
      <c r="DIY208" s="78"/>
      <c r="DIZ208" s="78"/>
      <c r="DJA208" s="78"/>
      <c r="DJB208" s="78"/>
      <c r="DJC208" s="78"/>
      <c r="DJD208" s="78"/>
      <c r="DJE208" s="78"/>
      <c r="DJF208" s="78"/>
      <c r="DJG208" s="78"/>
      <c r="DJH208" s="78"/>
      <c r="DJI208" s="78"/>
      <c r="DJJ208" s="78"/>
      <c r="DJK208" s="78"/>
      <c r="DJL208" s="78"/>
      <c r="DJM208" s="78"/>
      <c r="DJN208" s="78"/>
      <c r="DJO208" s="78"/>
      <c r="DJP208" s="78"/>
      <c r="DJQ208" s="78"/>
      <c r="DJR208" s="78"/>
      <c r="DJS208" s="78"/>
      <c r="DJT208" s="78"/>
      <c r="DJU208" s="78"/>
      <c r="DJV208" s="78"/>
      <c r="DJW208" s="78"/>
      <c r="DJX208" s="78"/>
      <c r="DJY208" s="78"/>
      <c r="DJZ208" s="78"/>
      <c r="DKA208" s="78"/>
      <c r="DKB208" s="78"/>
      <c r="DKC208" s="78"/>
      <c r="DKD208" s="78"/>
      <c r="DKE208" s="78"/>
      <c r="DKF208" s="78"/>
      <c r="DKG208" s="78"/>
      <c r="DKH208" s="78"/>
      <c r="DKI208" s="78"/>
      <c r="DKJ208" s="78"/>
      <c r="DKK208" s="78"/>
      <c r="DKL208" s="78"/>
      <c r="DKM208" s="78"/>
      <c r="DKN208" s="78"/>
      <c r="DKO208" s="78"/>
      <c r="DKP208" s="78"/>
      <c r="DKQ208" s="78"/>
      <c r="DKR208" s="78"/>
      <c r="DKS208" s="78"/>
      <c r="DKT208" s="78"/>
      <c r="DKU208" s="78"/>
      <c r="DKV208" s="78"/>
      <c r="DKW208" s="78"/>
      <c r="DKX208" s="78"/>
      <c r="DKY208" s="78"/>
      <c r="DKZ208" s="78"/>
      <c r="DLA208" s="78"/>
      <c r="DLB208" s="78"/>
      <c r="DLC208" s="78"/>
      <c r="DLD208" s="78"/>
      <c r="DLE208" s="78"/>
      <c r="DLF208" s="78"/>
      <c r="DLG208" s="78"/>
      <c r="DLH208" s="78"/>
      <c r="DLI208" s="78"/>
      <c r="DLJ208" s="78"/>
      <c r="DLK208" s="78"/>
      <c r="DLL208" s="78"/>
      <c r="DLM208" s="78"/>
      <c r="DLN208" s="78"/>
      <c r="DLO208" s="78"/>
      <c r="DLP208" s="78"/>
      <c r="DLQ208" s="78"/>
      <c r="DLR208" s="78"/>
      <c r="DLS208" s="78"/>
      <c r="DLT208" s="78"/>
      <c r="DLU208" s="78"/>
      <c r="DLV208" s="78"/>
      <c r="DLW208" s="78"/>
      <c r="DLX208" s="78"/>
      <c r="DLY208" s="78"/>
      <c r="DLZ208" s="78"/>
      <c r="DMA208" s="78"/>
      <c r="DMB208" s="78"/>
      <c r="DMC208" s="78"/>
      <c r="DMD208" s="78"/>
      <c r="DME208" s="78"/>
      <c r="DMF208" s="78"/>
      <c r="DMG208" s="78"/>
      <c r="DMH208" s="78"/>
      <c r="DMI208" s="78"/>
      <c r="DMJ208" s="78"/>
      <c r="DMK208" s="78"/>
      <c r="DML208" s="78"/>
      <c r="DMM208" s="78"/>
      <c r="DMN208" s="78"/>
      <c r="DMO208" s="78"/>
      <c r="DMP208" s="78"/>
      <c r="DMQ208" s="78"/>
      <c r="DMR208" s="78"/>
      <c r="DMS208" s="78"/>
      <c r="DMT208" s="78"/>
      <c r="DMU208" s="78"/>
      <c r="DMV208" s="78"/>
      <c r="DMW208" s="78"/>
      <c r="DMX208" s="78"/>
      <c r="DMY208" s="78"/>
      <c r="DMZ208" s="78"/>
      <c r="DNA208" s="78"/>
      <c r="DNB208" s="78"/>
      <c r="DNC208" s="78"/>
      <c r="DND208" s="78"/>
      <c r="DNE208" s="78"/>
      <c r="DNF208" s="78"/>
      <c r="DNG208" s="78"/>
      <c r="DNH208" s="78"/>
      <c r="DNI208" s="78"/>
      <c r="DNJ208" s="78"/>
      <c r="DNK208" s="78"/>
      <c r="DNL208" s="78"/>
      <c r="DNM208" s="78"/>
      <c r="DNN208" s="78"/>
      <c r="DNO208" s="78"/>
      <c r="DNP208" s="78"/>
      <c r="DNQ208" s="78"/>
      <c r="DNR208" s="78"/>
      <c r="DNS208" s="78"/>
      <c r="DNT208" s="78"/>
      <c r="DNU208" s="78"/>
      <c r="DNV208" s="78"/>
      <c r="DNW208" s="78"/>
      <c r="DNX208" s="78"/>
      <c r="DNY208" s="78"/>
      <c r="DNZ208" s="78"/>
      <c r="DOA208" s="78"/>
      <c r="DOB208" s="78"/>
      <c r="DOC208" s="78"/>
      <c r="DOD208" s="78"/>
      <c r="DOE208" s="78"/>
      <c r="DOF208" s="78"/>
      <c r="DOG208" s="78"/>
      <c r="DOH208" s="78"/>
      <c r="DOI208" s="78"/>
      <c r="DOJ208" s="78"/>
      <c r="DOK208" s="78"/>
      <c r="DOL208" s="78"/>
      <c r="DOM208" s="78"/>
      <c r="DON208" s="78"/>
      <c r="DOO208" s="78"/>
      <c r="DOP208" s="78"/>
      <c r="DOQ208" s="78"/>
      <c r="DOR208" s="78"/>
      <c r="DOS208" s="78"/>
      <c r="DOT208" s="78"/>
      <c r="DOU208" s="78"/>
      <c r="DOV208" s="78"/>
      <c r="DOW208" s="78"/>
      <c r="DOX208" s="78"/>
      <c r="DOY208" s="78"/>
      <c r="DOZ208" s="78"/>
      <c r="DPA208" s="78"/>
      <c r="DPB208" s="78"/>
      <c r="DPC208" s="78"/>
      <c r="DPD208" s="78"/>
      <c r="DPE208" s="78"/>
      <c r="DPF208" s="78"/>
      <c r="DPG208" s="78"/>
      <c r="DPH208" s="78"/>
      <c r="DPI208" s="78"/>
      <c r="DPJ208" s="78"/>
      <c r="DPK208" s="78"/>
      <c r="DPL208" s="78"/>
      <c r="DPM208" s="78"/>
      <c r="DPN208" s="78"/>
      <c r="DPO208" s="78"/>
      <c r="DPP208" s="78"/>
      <c r="DPQ208" s="78"/>
      <c r="DPR208" s="78"/>
      <c r="DPS208" s="78"/>
      <c r="DPT208" s="78"/>
      <c r="DPU208" s="78"/>
      <c r="DPV208" s="78"/>
      <c r="DPW208" s="78"/>
      <c r="DPX208" s="78"/>
      <c r="DPY208" s="78"/>
      <c r="DPZ208" s="78"/>
      <c r="DQA208" s="78"/>
      <c r="DQB208" s="78"/>
      <c r="DQC208" s="78"/>
      <c r="DQD208" s="78"/>
      <c r="DQE208" s="78"/>
      <c r="DQF208" s="78"/>
      <c r="DQG208" s="78"/>
      <c r="DQH208" s="78"/>
      <c r="DQI208" s="78"/>
      <c r="DQJ208" s="78"/>
      <c r="DQK208" s="78"/>
      <c r="DQL208" s="78"/>
      <c r="DQM208" s="78"/>
      <c r="DQN208" s="78"/>
      <c r="DQO208" s="78"/>
      <c r="DQP208" s="78"/>
      <c r="DQQ208" s="78"/>
      <c r="DQR208" s="78"/>
      <c r="DQS208" s="78"/>
      <c r="DQT208" s="78"/>
      <c r="DQU208" s="78"/>
      <c r="DQV208" s="78"/>
      <c r="DQW208" s="78"/>
      <c r="DQX208" s="78"/>
      <c r="DQY208" s="78"/>
      <c r="DQZ208" s="78"/>
      <c r="DRA208" s="78"/>
      <c r="DRB208" s="78"/>
      <c r="DRC208" s="78"/>
      <c r="DRD208" s="78"/>
      <c r="DRE208" s="78"/>
      <c r="DRF208" s="78"/>
      <c r="DRG208" s="78"/>
      <c r="DRH208" s="78"/>
      <c r="DRI208" s="78"/>
      <c r="DRJ208" s="78"/>
      <c r="DRK208" s="78"/>
      <c r="DRL208" s="78"/>
      <c r="DRM208" s="78"/>
      <c r="DRN208" s="78"/>
      <c r="DRO208" s="78"/>
      <c r="DRP208" s="78"/>
      <c r="DRQ208" s="78"/>
      <c r="DRR208" s="78"/>
      <c r="DRS208" s="78"/>
      <c r="DRT208" s="78"/>
      <c r="DRU208" s="78"/>
      <c r="DRV208" s="78"/>
      <c r="DRW208" s="78"/>
      <c r="DRX208" s="78"/>
      <c r="DRY208" s="78"/>
      <c r="DRZ208" s="78"/>
      <c r="DSA208" s="78"/>
      <c r="DSB208" s="78"/>
      <c r="DSC208" s="78"/>
      <c r="DSD208" s="78"/>
      <c r="DSE208" s="78"/>
      <c r="DSF208" s="78"/>
      <c r="DSG208" s="78"/>
      <c r="DSH208" s="78"/>
      <c r="DSI208" s="78"/>
      <c r="DSJ208" s="78"/>
      <c r="DSK208" s="78"/>
      <c r="DSL208" s="78"/>
      <c r="DSM208" s="78"/>
      <c r="DSN208" s="78"/>
      <c r="DSO208" s="78"/>
      <c r="DSP208" s="78"/>
      <c r="DSQ208" s="78"/>
      <c r="DSR208" s="78"/>
      <c r="DSS208" s="78"/>
      <c r="DST208" s="78"/>
      <c r="DSU208" s="78"/>
      <c r="DSV208" s="78"/>
      <c r="DSW208" s="78"/>
      <c r="DSX208" s="78"/>
      <c r="DSY208" s="78"/>
      <c r="DSZ208" s="78"/>
      <c r="DTA208" s="78"/>
      <c r="DTB208" s="78"/>
      <c r="DTC208" s="78"/>
      <c r="DTD208" s="78"/>
      <c r="DTE208" s="78"/>
      <c r="DTF208" s="78"/>
      <c r="DTG208" s="78"/>
      <c r="DTH208" s="78"/>
      <c r="DTI208" s="78"/>
      <c r="DTJ208" s="78"/>
      <c r="DTK208" s="78"/>
      <c r="DTL208" s="78"/>
      <c r="DTM208" s="78"/>
      <c r="DTN208" s="78"/>
      <c r="DTO208" s="78"/>
      <c r="DTP208" s="78"/>
      <c r="DTQ208" s="78"/>
      <c r="DTR208" s="78"/>
      <c r="DTS208" s="78"/>
      <c r="DTT208" s="78"/>
      <c r="DTU208" s="78"/>
      <c r="DTV208" s="78"/>
      <c r="DTW208" s="78"/>
      <c r="DTX208" s="78"/>
      <c r="DTY208" s="78"/>
      <c r="DTZ208" s="78"/>
      <c r="DUA208" s="78"/>
      <c r="DUB208" s="78"/>
      <c r="DUC208" s="78"/>
      <c r="DUD208" s="78"/>
      <c r="DUE208" s="78"/>
      <c r="DUF208" s="78"/>
      <c r="DUG208" s="78"/>
      <c r="DUH208" s="78"/>
      <c r="DUI208" s="78"/>
      <c r="DUJ208" s="78"/>
      <c r="DUK208" s="78"/>
      <c r="DUL208" s="78"/>
      <c r="DUM208" s="78"/>
      <c r="DUN208" s="78"/>
      <c r="DUO208" s="78"/>
      <c r="DUP208" s="78"/>
      <c r="DUQ208" s="78"/>
      <c r="DUR208" s="78"/>
      <c r="DUS208" s="78"/>
      <c r="DUT208" s="78"/>
      <c r="DUU208" s="78"/>
      <c r="DUV208" s="78"/>
      <c r="DUW208" s="78"/>
      <c r="DUX208" s="78"/>
      <c r="DUY208" s="78"/>
      <c r="DUZ208" s="78"/>
      <c r="DVA208" s="78"/>
      <c r="DVB208" s="78"/>
      <c r="DVC208" s="78"/>
      <c r="DVD208" s="78"/>
      <c r="DVE208" s="78"/>
      <c r="DVF208" s="78"/>
      <c r="DVG208" s="78"/>
      <c r="DVH208" s="78"/>
      <c r="DVI208" s="78"/>
      <c r="DVJ208" s="78"/>
      <c r="DVK208" s="78"/>
      <c r="DVL208" s="78"/>
      <c r="DVM208" s="78"/>
      <c r="DVN208" s="78"/>
      <c r="DVO208" s="78"/>
      <c r="DVP208" s="78"/>
      <c r="DVQ208" s="78"/>
      <c r="DVR208" s="78"/>
      <c r="DVS208" s="78"/>
      <c r="DVT208" s="78"/>
      <c r="DVU208" s="78"/>
      <c r="DVV208" s="78"/>
      <c r="DVW208" s="78"/>
      <c r="DVX208" s="78"/>
      <c r="DVY208" s="78"/>
      <c r="DVZ208" s="78"/>
      <c r="DWA208" s="78"/>
      <c r="DWB208" s="78"/>
      <c r="DWC208" s="78"/>
      <c r="DWD208" s="78"/>
      <c r="DWE208" s="78"/>
      <c r="DWF208" s="78"/>
      <c r="DWG208" s="78"/>
      <c r="DWH208" s="78"/>
      <c r="DWI208" s="78"/>
      <c r="DWJ208" s="78"/>
      <c r="DWK208" s="78"/>
      <c r="DWL208" s="78"/>
      <c r="DWM208" s="78"/>
      <c r="DWN208" s="78"/>
      <c r="DWO208" s="78"/>
      <c r="DWP208" s="78"/>
      <c r="DWQ208" s="78"/>
      <c r="DWR208" s="78"/>
      <c r="DWS208" s="78"/>
      <c r="DWT208" s="78"/>
      <c r="DWU208" s="78"/>
      <c r="DWV208" s="78"/>
      <c r="DWW208" s="78"/>
      <c r="DWX208" s="78"/>
      <c r="DWY208" s="78"/>
      <c r="DWZ208" s="78"/>
      <c r="DXA208" s="78"/>
      <c r="DXB208" s="78"/>
      <c r="DXC208" s="78"/>
      <c r="DXD208" s="78"/>
      <c r="DXE208" s="78"/>
      <c r="DXF208" s="78"/>
      <c r="DXG208" s="78"/>
      <c r="DXH208" s="78"/>
      <c r="DXI208" s="78"/>
      <c r="DXJ208" s="78"/>
      <c r="DXK208" s="78"/>
      <c r="DXL208" s="78"/>
      <c r="DXM208" s="78"/>
      <c r="DXN208" s="78"/>
      <c r="DXO208" s="78"/>
      <c r="DXP208" s="78"/>
      <c r="DXQ208" s="78"/>
      <c r="DXR208" s="78"/>
      <c r="DXS208" s="78"/>
      <c r="DXT208" s="78"/>
      <c r="DXU208" s="78"/>
      <c r="DXV208" s="78"/>
      <c r="DXW208" s="78"/>
      <c r="DXX208" s="78"/>
      <c r="DXY208" s="78"/>
      <c r="DXZ208" s="78"/>
      <c r="DYA208" s="78"/>
      <c r="DYB208" s="78"/>
      <c r="DYC208" s="78"/>
      <c r="DYD208" s="78"/>
      <c r="DYE208" s="78"/>
      <c r="DYF208" s="78"/>
      <c r="DYG208" s="78"/>
      <c r="DYH208" s="78"/>
      <c r="DYI208" s="78"/>
      <c r="DYJ208" s="78"/>
      <c r="DYK208" s="78"/>
      <c r="DYL208" s="78"/>
      <c r="DYM208" s="78"/>
      <c r="DYN208" s="78"/>
      <c r="DYO208" s="78"/>
      <c r="DYP208" s="78"/>
      <c r="DYQ208" s="78"/>
      <c r="DYR208" s="78"/>
      <c r="DYS208" s="78"/>
      <c r="DYT208" s="78"/>
      <c r="DYU208" s="78"/>
      <c r="DYV208" s="78"/>
      <c r="DYW208" s="78"/>
      <c r="DYX208" s="78"/>
      <c r="DYY208" s="78"/>
      <c r="DYZ208" s="78"/>
      <c r="DZA208" s="78"/>
      <c r="DZB208" s="78"/>
      <c r="DZC208" s="78"/>
      <c r="DZD208" s="78"/>
      <c r="DZE208" s="78"/>
      <c r="DZF208" s="78"/>
      <c r="DZG208" s="78"/>
      <c r="DZH208" s="78"/>
      <c r="DZI208" s="78"/>
      <c r="DZJ208" s="78"/>
      <c r="DZK208" s="78"/>
      <c r="DZL208" s="78"/>
      <c r="DZM208" s="78"/>
      <c r="DZN208" s="78"/>
      <c r="DZO208" s="78"/>
      <c r="DZP208" s="78"/>
      <c r="DZQ208" s="78"/>
      <c r="DZR208" s="78"/>
      <c r="DZS208" s="78"/>
      <c r="DZT208" s="78"/>
      <c r="DZU208" s="78"/>
      <c r="DZV208" s="78"/>
      <c r="DZW208" s="78"/>
      <c r="DZX208" s="78"/>
      <c r="DZY208" s="78"/>
      <c r="DZZ208" s="78"/>
      <c r="EAA208" s="78"/>
      <c r="EAB208" s="78"/>
      <c r="EAC208" s="78"/>
      <c r="EAD208" s="78"/>
      <c r="EAE208" s="78"/>
      <c r="EAF208" s="78"/>
      <c r="EAG208" s="78"/>
      <c r="EAH208" s="78"/>
      <c r="EAI208" s="78"/>
      <c r="EAJ208" s="78"/>
      <c r="EAK208" s="78"/>
      <c r="EAL208" s="78"/>
      <c r="EAM208" s="78"/>
      <c r="EAN208" s="78"/>
      <c r="EAO208" s="78"/>
      <c r="EAP208" s="78"/>
      <c r="EAQ208" s="78"/>
      <c r="EAR208" s="78"/>
      <c r="EAS208" s="78"/>
      <c r="EAT208" s="78"/>
      <c r="EAU208" s="78"/>
      <c r="EAV208" s="78"/>
      <c r="EAW208" s="78"/>
      <c r="EAX208" s="78"/>
      <c r="EAY208" s="78"/>
      <c r="EAZ208" s="78"/>
      <c r="EBA208" s="78"/>
      <c r="EBB208" s="78"/>
      <c r="EBC208" s="78"/>
      <c r="EBD208" s="78"/>
      <c r="EBE208" s="78"/>
      <c r="EBF208" s="78"/>
      <c r="EBG208" s="78"/>
      <c r="EBH208" s="78"/>
      <c r="EBI208" s="78"/>
      <c r="EBJ208" s="78"/>
      <c r="EBK208" s="78"/>
      <c r="EBL208" s="78"/>
      <c r="EBM208" s="78"/>
      <c r="EBN208" s="78"/>
      <c r="EBO208" s="78"/>
      <c r="EBP208" s="78"/>
      <c r="EBQ208" s="78"/>
      <c r="EBR208" s="78"/>
      <c r="EBS208" s="78"/>
      <c r="EBT208" s="78"/>
      <c r="EBU208" s="78"/>
      <c r="EBV208" s="78"/>
      <c r="EBW208" s="78"/>
      <c r="EBX208" s="78"/>
      <c r="EBY208" s="78"/>
      <c r="EBZ208" s="78"/>
      <c r="ECA208" s="78"/>
      <c r="ECB208" s="78"/>
      <c r="ECC208" s="78"/>
      <c r="ECD208" s="78"/>
      <c r="ECE208" s="78"/>
      <c r="ECF208" s="78"/>
      <c r="ECG208" s="78"/>
      <c r="ECH208" s="78"/>
      <c r="ECI208" s="78"/>
      <c r="ECJ208" s="78"/>
      <c r="ECK208" s="78"/>
      <c r="ECL208" s="78"/>
      <c r="ECM208" s="78"/>
      <c r="ECN208" s="78"/>
      <c r="ECO208" s="78"/>
      <c r="ECP208" s="78"/>
      <c r="ECQ208" s="78"/>
      <c r="ECR208" s="78"/>
      <c r="ECS208" s="78"/>
      <c r="ECT208" s="78"/>
      <c r="ECU208" s="78"/>
      <c r="ECV208" s="78"/>
      <c r="ECW208" s="78"/>
      <c r="ECX208" s="78"/>
      <c r="ECY208" s="78"/>
      <c r="ECZ208" s="78"/>
      <c r="EDA208" s="78"/>
      <c r="EDB208" s="78"/>
      <c r="EDC208" s="78"/>
      <c r="EDD208" s="78"/>
      <c r="EDE208" s="78"/>
      <c r="EDF208" s="78"/>
      <c r="EDG208" s="78"/>
      <c r="EDH208" s="78"/>
      <c r="EDI208" s="78"/>
      <c r="EDJ208" s="78"/>
      <c r="EDK208" s="78"/>
      <c r="EDL208" s="78"/>
      <c r="EDM208" s="78"/>
      <c r="EDN208" s="78"/>
      <c r="EDO208" s="78"/>
      <c r="EDP208" s="78"/>
      <c r="EDQ208" s="78"/>
      <c r="EDR208" s="78"/>
      <c r="EDS208" s="78"/>
      <c r="EDT208" s="78"/>
      <c r="EDU208" s="78"/>
      <c r="EDV208" s="78"/>
      <c r="EDW208" s="78"/>
      <c r="EDX208" s="78"/>
      <c r="EDY208" s="78"/>
      <c r="EDZ208" s="78"/>
      <c r="EEA208" s="78"/>
      <c r="EEB208" s="78"/>
      <c r="EEC208" s="78"/>
      <c r="EED208" s="78"/>
      <c r="EEE208" s="78"/>
      <c r="EEF208" s="78"/>
      <c r="EEG208" s="78"/>
      <c r="EEH208" s="78"/>
      <c r="EEI208" s="78"/>
      <c r="EEJ208" s="78"/>
      <c r="EEK208" s="78"/>
      <c r="EEL208" s="78"/>
      <c r="EEM208" s="78"/>
      <c r="EEN208" s="78"/>
      <c r="EEO208" s="78"/>
      <c r="EEP208" s="78"/>
      <c r="EEQ208" s="78"/>
      <c r="EER208" s="78"/>
      <c r="EES208" s="78"/>
      <c r="EET208" s="78"/>
      <c r="EEU208" s="78"/>
      <c r="EEV208" s="78"/>
      <c r="EEW208" s="78"/>
      <c r="EEX208" s="78"/>
      <c r="EEY208" s="78"/>
      <c r="EEZ208" s="78"/>
      <c r="EFA208" s="78"/>
      <c r="EFB208" s="78"/>
      <c r="EFC208" s="78"/>
      <c r="EFD208" s="78"/>
      <c r="EFE208" s="78"/>
      <c r="EFF208" s="78"/>
      <c r="EFG208" s="78"/>
      <c r="EFH208" s="78"/>
      <c r="EFI208" s="78"/>
      <c r="EFJ208" s="78"/>
      <c r="EFK208" s="78"/>
      <c r="EFL208" s="78"/>
      <c r="EFM208" s="78"/>
      <c r="EFN208" s="78"/>
      <c r="EFO208" s="78"/>
      <c r="EFP208" s="78"/>
      <c r="EFQ208" s="78"/>
      <c r="EFR208" s="78"/>
      <c r="EFS208" s="78"/>
      <c r="EFT208" s="78"/>
      <c r="EFU208" s="78"/>
      <c r="EFV208" s="78"/>
      <c r="EFW208" s="78"/>
      <c r="EFX208" s="78"/>
      <c r="EFY208" s="78"/>
      <c r="EFZ208" s="78"/>
      <c r="EGA208" s="78"/>
      <c r="EGB208" s="78"/>
      <c r="EGC208" s="78"/>
      <c r="EGD208" s="78"/>
      <c r="EGE208" s="78"/>
      <c r="EGF208" s="78"/>
      <c r="EGG208" s="78"/>
      <c r="EGH208" s="78"/>
      <c r="EGI208" s="78"/>
      <c r="EGJ208" s="78"/>
      <c r="EGK208" s="78"/>
      <c r="EGL208" s="78"/>
      <c r="EGM208" s="78"/>
      <c r="EGN208" s="78"/>
      <c r="EGO208" s="78"/>
      <c r="EGP208" s="78"/>
      <c r="EGQ208" s="78"/>
      <c r="EGR208" s="78"/>
      <c r="EGS208" s="78"/>
      <c r="EGT208" s="78"/>
      <c r="EGU208" s="78"/>
      <c r="EGV208" s="78"/>
      <c r="EGW208" s="78"/>
      <c r="EGX208" s="78"/>
      <c r="EGY208" s="78"/>
      <c r="EGZ208" s="78"/>
      <c r="EHA208" s="78"/>
      <c r="EHB208" s="78"/>
      <c r="EHC208" s="78"/>
      <c r="EHD208" s="78"/>
      <c r="EHE208" s="78"/>
      <c r="EHF208" s="78"/>
      <c r="EHG208" s="78"/>
      <c r="EHH208" s="78"/>
      <c r="EHI208" s="78"/>
      <c r="EHJ208" s="78"/>
      <c r="EHK208" s="78"/>
      <c r="EHL208" s="78"/>
      <c r="EHM208" s="78"/>
      <c r="EHN208" s="78"/>
      <c r="EHO208" s="78"/>
      <c r="EHP208" s="78"/>
      <c r="EHQ208" s="78"/>
      <c r="EHR208" s="78"/>
      <c r="EHS208" s="78"/>
      <c r="EHT208" s="78"/>
      <c r="EHU208" s="78"/>
      <c r="EHV208" s="78"/>
      <c r="EHW208" s="78"/>
      <c r="EHX208" s="78"/>
      <c r="EHY208" s="78"/>
      <c r="EHZ208" s="78"/>
      <c r="EIA208" s="78"/>
      <c r="EIB208" s="78"/>
      <c r="EIC208" s="78"/>
      <c r="EID208" s="78"/>
      <c r="EIE208" s="78"/>
      <c r="EIF208" s="78"/>
      <c r="EIG208" s="78"/>
      <c r="EIH208" s="78"/>
      <c r="EII208" s="78"/>
      <c r="EIJ208" s="78"/>
      <c r="EIK208" s="78"/>
      <c r="EIL208" s="78"/>
      <c r="EIM208" s="78"/>
      <c r="EIN208" s="78"/>
      <c r="EIO208" s="78"/>
      <c r="EIP208" s="78"/>
      <c r="EIQ208" s="78"/>
      <c r="EIR208" s="78"/>
      <c r="EIS208" s="78"/>
      <c r="EIT208" s="78"/>
      <c r="EIU208" s="78"/>
      <c r="EIV208" s="78"/>
      <c r="EIW208" s="78"/>
      <c r="EIX208" s="78"/>
      <c r="EIY208" s="78"/>
      <c r="EIZ208" s="78"/>
      <c r="EJA208" s="78"/>
      <c r="EJB208" s="78"/>
      <c r="EJC208" s="78"/>
      <c r="EJD208" s="78"/>
      <c r="EJE208" s="78"/>
      <c r="EJF208" s="78"/>
      <c r="EJG208" s="78"/>
      <c r="EJH208" s="78"/>
      <c r="EJI208" s="78"/>
      <c r="EJJ208" s="78"/>
      <c r="EJK208" s="78"/>
      <c r="EJL208" s="78"/>
      <c r="EJM208" s="78"/>
      <c r="EJN208" s="78"/>
      <c r="EJO208" s="78"/>
      <c r="EJP208" s="78"/>
      <c r="EJQ208" s="78"/>
      <c r="EJR208" s="78"/>
      <c r="EJS208" s="78"/>
      <c r="EJT208" s="78"/>
      <c r="EJU208" s="78"/>
      <c r="EJV208" s="78"/>
      <c r="EJW208" s="78"/>
      <c r="EJX208" s="78"/>
      <c r="EJY208" s="78"/>
      <c r="EJZ208" s="78"/>
      <c r="EKA208" s="78"/>
      <c r="EKB208" s="78"/>
      <c r="EKC208" s="78"/>
      <c r="EKD208" s="78"/>
      <c r="EKE208" s="78"/>
      <c r="EKF208" s="78"/>
      <c r="EKG208" s="78"/>
      <c r="EKH208" s="78"/>
      <c r="EKI208" s="78"/>
      <c r="EKJ208" s="78"/>
      <c r="EKK208" s="78"/>
      <c r="EKL208" s="78"/>
      <c r="EKM208" s="78"/>
      <c r="EKN208" s="78"/>
      <c r="EKO208" s="78"/>
      <c r="EKP208" s="78"/>
      <c r="EKQ208" s="78"/>
      <c r="EKR208" s="78"/>
      <c r="EKS208" s="78"/>
      <c r="EKT208" s="78"/>
      <c r="EKU208" s="78"/>
      <c r="EKV208" s="78"/>
      <c r="EKW208" s="78"/>
      <c r="EKX208" s="78"/>
      <c r="EKY208" s="78"/>
      <c r="EKZ208" s="78"/>
      <c r="ELA208" s="78"/>
      <c r="ELB208" s="78"/>
      <c r="ELC208" s="78"/>
      <c r="ELD208" s="78"/>
      <c r="ELE208" s="78"/>
      <c r="ELF208" s="78"/>
      <c r="ELG208" s="78"/>
      <c r="ELH208" s="78"/>
      <c r="ELI208" s="78"/>
      <c r="ELJ208" s="78"/>
      <c r="ELK208" s="78"/>
      <c r="ELL208" s="78"/>
      <c r="ELM208" s="78"/>
      <c r="ELN208" s="78"/>
      <c r="ELO208" s="78"/>
      <c r="ELP208" s="78"/>
      <c r="ELQ208" s="78"/>
      <c r="ELR208" s="78"/>
      <c r="ELS208" s="78"/>
      <c r="ELT208" s="78"/>
      <c r="ELU208" s="78"/>
      <c r="ELV208" s="78"/>
      <c r="ELW208" s="78"/>
      <c r="ELX208" s="78"/>
      <c r="ELY208" s="78"/>
      <c r="ELZ208" s="78"/>
      <c r="EMA208" s="78"/>
      <c r="EMB208" s="78"/>
      <c r="EMC208" s="78"/>
      <c r="EMD208" s="78"/>
      <c r="EME208" s="78"/>
      <c r="EMF208" s="78"/>
      <c r="EMG208" s="78"/>
      <c r="EMH208" s="78"/>
      <c r="EMI208" s="78"/>
      <c r="EMJ208" s="78"/>
      <c r="EMK208" s="78"/>
      <c r="EML208" s="78"/>
      <c r="EMM208" s="78"/>
      <c r="EMN208" s="78"/>
      <c r="EMO208" s="78"/>
      <c r="EMP208" s="78"/>
      <c r="EMQ208" s="78"/>
      <c r="EMR208" s="78"/>
      <c r="EMS208" s="78"/>
      <c r="EMT208" s="78"/>
      <c r="EMU208" s="78"/>
      <c r="EMV208" s="78"/>
      <c r="EMW208" s="78"/>
      <c r="EMX208" s="78"/>
      <c r="EMY208" s="78"/>
      <c r="EMZ208" s="78"/>
      <c r="ENA208" s="78"/>
      <c r="ENB208" s="78"/>
      <c r="ENC208" s="78"/>
      <c r="END208" s="78"/>
      <c r="ENE208" s="78"/>
      <c r="ENF208" s="78"/>
      <c r="ENG208" s="78"/>
      <c r="ENH208" s="78"/>
      <c r="ENI208" s="78"/>
      <c r="ENJ208" s="78"/>
      <c r="ENK208" s="78"/>
      <c r="ENL208" s="78"/>
      <c r="ENM208" s="78"/>
      <c r="ENN208" s="78"/>
      <c r="ENO208" s="78"/>
      <c r="ENP208" s="78"/>
      <c r="ENQ208" s="78"/>
      <c r="ENR208" s="78"/>
      <c r="ENS208" s="78"/>
      <c r="ENT208" s="78"/>
      <c r="ENU208" s="78"/>
      <c r="ENV208" s="78"/>
      <c r="ENW208" s="78"/>
      <c r="ENX208" s="78"/>
      <c r="ENY208" s="78"/>
      <c r="ENZ208" s="78"/>
      <c r="EOA208" s="78"/>
      <c r="EOB208" s="78"/>
      <c r="EOC208" s="78"/>
      <c r="EOD208" s="78"/>
      <c r="EOE208" s="78"/>
      <c r="EOF208" s="78"/>
      <c r="EOG208" s="78"/>
      <c r="EOH208" s="78"/>
      <c r="EOI208" s="78"/>
      <c r="EOJ208" s="78"/>
      <c r="EOK208" s="78"/>
      <c r="EOL208" s="78"/>
      <c r="EOM208" s="78"/>
      <c r="EON208" s="78"/>
      <c r="EOO208" s="78"/>
      <c r="EOP208" s="78"/>
      <c r="EOQ208" s="78"/>
      <c r="EOR208" s="78"/>
      <c r="EOS208" s="78"/>
      <c r="EOT208" s="78"/>
      <c r="EOU208" s="78"/>
      <c r="EOV208" s="78"/>
      <c r="EOW208" s="78"/>
      <c r="EOX208" s="78"/>
      <c r="EOY208" s="78"/>
      <c r="EOZ208" s="78"/>
      <c r="EPA208" s="78"/>
      <c r="EPB208" s="78"/>
      <c r="EPC208" s="78"/>
      <c r="EPD208" s="78"/>
      <c r="EPE208" s="78"/>
      <c r="EPF208" s="78"/>
      <c r="EPG208" s="78"/>
      <c r="EPH208" s="78"/>
      <c r="EPI208" s="78"/>
      <c r="EPJ208" s="78"/>
      <c r="EPK208" s="78"/>
      <c r="EPL208" s="78"/>
      <c r="EPM208" s="78"/>
      <c r="EPN208" s="78"/>
      <c r="EPO208" s="78"/>
      <c r="EPP208" s="78"/>
      <c r="EPQ208" s="78"/>
      <c r="EPR208" s="78"/>
      <c r="EPS208" s="78"/>
      <c r="EPT208" s="78"/>
      <c r="EPU208" s="78"/>
      <c r="EPV208" s="78"/>
      <c r="EPW208" s="78"/>
      <c r="EPX208" s="78"/>
      <c r="EPY208" s="78"/>
      <c r="EPZ208" s="78"/>
      <c r="EQA208" s="78"/>
      <c r="EQB208" s="78"/>
      <c r="EQC208" s="78"/>
      <c r="EQD208" s="78"/>
      <c r="EQE208" s="78"/>
      <c r="EQF208" s="78"/>
      <c r="EQG208" s="78"/>
      <c r="EQH208" s="78"/>
      <c r="EQI208" s="78"/>
      <c r="EQJ208" s="78"/>
      <c r="EQK208" s="78"/>
      <c r="EQL208" s="78"/>
      <c r="EQM208" s="78"/>
      <c r="EQN208" s="78"/>
      <c r="EQO208" s="78"/>
      <c r="EQP208" s="78"/>
      <c r="EQQ208" s="78"/>
      <c r="EQR208" s="78"/>
      <c r="EQS208" s="78"/>
      <c r="EQT208" s="78"/>
      <c r="EQU208" s="78"/>
      <c r="EQV208" s="78"/>
      <c r="EQW208" s="78"/>
      <c r="EQX208" s="78"/>
      <c r="EQY208" s="78"/>
      <c r="EQZ208" s="78"/>
      <c r="ERA208" s="78"/>
      <c r="ERB208" s="78"/>
      <c r="ERC208" s="78"/>
      <c r="ERD208" s="78"/>
      <c r="ERE208" s="78"/>
      <c r="ERF208" s="78"/>
      <c r="ERG208" s="78"/>
      <c r="ERH208" s="78"/>
      <c r="ERI208" s="78"/>
      <c r="ERJ208" s="78"/>
      <c r="ERK208" s="78"/>
      <c r="ERL208" s="78"/>
      <c r="ERM208" s="78"/>
      <c r="ERN208" s="78"/>
      <c r="ERO208" s="78"/>
      <c r="ERP208" s="78"/>
      <c r="ERQ208" s="78"/>
      <c r="ERR208" s="78"/>
      <c r="ERS208" s="78"/>
      <c r="ERT208" s="78"/>
      <c r="ERU208" s="78"/>
      <c r="ERV208" s="78"/>
      <c r="ERW208" s="78"/>
      <c r="ERX208" s="78"/>
      <c r="ERY208" s="78"/>
      <c r="ERZ208" s="78"/>
      <c r="ESA208" s="78"/>
      <c r="ESB208" s="78"/>
      <c r="ESC208" s="78"/>
      <c r="ESD208" s="78"/>
      <c r="ESE208" s="78"/>
      <c r="ESF208" s="78"/>
      <c r="ESG208" s="78"/>
      <c r="ESH208" s="78"/>
      <c r="ESI208" s="78"/>
      <c r="ESJ208" s="78"/>
      <c r="ESK208" s="78"/>
      <c r="ESL208" s="78"/>
      <c r="ESM208" s="78"/>
      <c r="ESN208" s="78"/>
      <c r="ESO208" s="78"/>
      <c r="ESP208" s="78"/>
      <c r="ESQ208" s="78"/>
      <c r="ESR208" s="78"/>
      <c r="ESS208" s="78"/>
      <c r="EST208" s="78"/>
      <c r="ESU208" s="78"/>
      <c r="ESV208" s="78"/>
      <c r="ESW208" s="78"/>
      <c r="ESX208" s="78"/>
      <c r="ESY208" s="78"/>
      <c r="ESZ208" s="78"/>
      <c r="ETA208" s="78"/>
      <c r="ETB208" s="78"/>
      <c r="ETC208" s="78"/>
      <c r="ETD208" s="78"/>
      <c r="ETE208" s="78"/>
      <c r="ETF208" s="78"/>
      <c r="ETG208" s="78"/>
      <c r="ETH208" s="78"/>
      <c r="ETI208" s="78"/>
      <c r="ETJ208" s="78"/>
      <c r="ETK208" s="78"/>
      <c r="ETL208" s="78"/>
      <c r="ETM208" s="78"/>
      <c r="ETN208" s="78"/>
      <c r="ETO208" s="78"/>
      <c r="ETP208" s="78"/>
      <c r="ETQ208" s="78"/>
      <c r="ETR208" s="78"/>
      <c r="ETS208" s="78"/>
      <c r="ETT208" s="78"/>
      <c r="ETU208" s="78"/>
      <c r="ETV208" s="78"/>
      <c r="ETW208" s="78"/>
      <c r="ETX208" s="78"/>
      <c r="ETY208" s="78"/>
      <c r="ETZ208" s="78"/>
      <c r="EUA208" s="78"/>
      <c r="EUB208" s="78"/>
      <c r="EUC208" s="78"/>
      <c r="EUD208" s="78"/>
      <c r="EUE208" s="78"/>
      <c r="EUF208" s="78"/>
      <c r="EUG208" s="78"/>
      <c r="EUH208" s="78"/>
      <c r="EUI208" s="78"/>
      <c r="EUJ208" s="78"/>
      <c r="EUK208" s="78"/>
      <c r="EUL208" s="78"/>
      <c r="EUM208" s="78"/>
      <c r="EUN208" s="78"/>
      <c r="EUO208" s="78"/>
      <c r="EUP208" s="78"/>
      <c r="EUQ208" s="78"/>
      <c r="EUR208" s="78"/>
      <c r="EUS208" s="78"/>
      <c r="EUT208" s="78"/>
      <c r="EUU208" s="78"/>
      <c r="EUV208" s="78"/>
      <c r="EUW208" s="78"/>
      <c r="EUX208" s="78"/>
      <c r="EUY208" s="78"/>
      <c r="EUZ208" s="78"/>
      <c r="EVA208" s="78"/>
      <c r="EVB208" s="78"/>
      <c r="EVC208" s="78"/>
      <c r="EVD208" s="78"/>
      <c r="EVE208" s="78"/>
      <c r="EVF208" s="78"/>
      <c r="EVG208" s="78"/>
      <c r="EVH208" s="78"/>
      <c r="EVI208" s="78"/>
      <c r="EVJ208" s="78"/>
      <c r="EVK208" s="78"/>
      <c r="EVL208" s="78"/>
      <c r="EVM208" s="78"/>
      <c r="EVN208" s="78"/>
      <c r="EVO208" s="78"/>
      <c r="EVP208" s="78"/>
      <c r="EVQ208" s="78"/>
      <c r="EVR208" s="78"/>
      <c r="EVS208" s="78"/>
      <c r="EVT208" s="78"/>
      <c r="EVU208" s="78"/>
      <c r="EVV208" s="78"/>
      <c r="EVW208" s="78"/>
      <c r="EVX208" s="78"/>
      <c r="EVY208" s="78"/>
      <c r="EVZ208" s="78"/>
      <c r="EWA208" s="78"/>
      <c r="EWB208" s="78"/>
      <c r="EWC208" s="78"/>
      <c r="EWD208" s="78"/>
      <c r="EWE208" s="78"/>
      <c r="EWF208" s="78"/>
      <c r="EWG208" s="78"/>
      <c r="EWH208" s="78"/>
      <c r="EWI208" s="78"/>
      <c r="EWJ208" s="78"/>
      <c r="EWK208" s="78"/>
      <c r="EWL208" s="78"/>
      <c r="EWM208" s="78"/>
      <c r="EWN208" s="78"/>
      <c r="EWO208" s="78"/>
      <c r="EWP208" s="78"/>
      <c r="EWQ208" s="78"/>
      <c r="EWR208" s="78"/>
      <c r="EWS208" s="78"/>
      <c r="EWT208" s="78"/>
      <c r="EWU208" s="78"/>
      <c r="EWV208" s="78"/>
      <c r="EWW208" s="78"/>
      <c r="EWX208" s="78"/>
      <c r="EWY208" s="78"/>
      <c r="EWZ208" s="78"/>
      <c r="EXA208" s="78"/>
      <c r="EXB208" s="78"/>
      <c r="EXC208" s="78"/>
      <c r="EXD208" s="78"/>
      <c r="EXE208" s="78"/>
      <c r="EXF208" s="78"/>
      <c r="EXG208" s="78"/>
      <c r="EXH208" s="78"/>
      <c r="EXI208" s="78"/>
      <c r="EXJ208" s="78"/>
      <c r="EXK208" s="78"/>
      <c r="EXL208" s="78"/>
      <c r="EXM208" s="78"/>
      <c r="EXN208" s="78"/>
      <c r="EXO208" s="78"/>
      <c r="EXP208" s="78"/>
      <c r="EXQ208" s="78"/>
      <c r="EXR208" s="78"/>
      <c r="EXS208" s="78"/>
      <c r="EXT208" s="78"/>
      <c r="EXU208" s="78"/>
      <c r="EXV208" s="78"/>
      <c r="EXW208" s="78"/>
      <c r="EXX208" s="78"/>
      <c r="EXY208" s="78"/>
      <c r="EXZ208" s="78"/>
      <c r="EYA208" s="78"/>
      <c r="EYB208" s="78"/>
      <c r="EYC208" s="78"/>
      <c r="EYD208" s="78"/>
      <c r="EYE208" s="78"/>
      <c r="EYF208" s="78"/>
      <c r="EYG208" s="78"/>
      <c r="EYH208" s="78"/>
      <c r="EYI208" s="78"/>
      <c r="EYJ208" s="78"/>
      <c r="EYK208" s="78"/>
      <c r="EYL208" s="78"/>
      <c r="EYM208" s="78"/>
      <c r="EYN208" s="78"/>
      <c r="EYO208" s="78"/>
      <c r="EYP208" s="78"/>
      <c r="EYQ208" s="78"/>
      <c r="EYR208" s="78"/>
      <c r="EYS208" s="78"/>
      <c r="EYT208" s="78"/>
      <c r="EYU208" s="78"/>
      <c r="EYV208" s="78"/>
      <c r="EYW208" s="78"/>
      <c r="EYX208" s="78"/>
      <c r="EYY208" s="78"/>
      <c r="EYZ208" s="78"/>
      <c r="EZA208" s="78"/>
      <c r="EZB208" s="78"/>
      <c r="EZC208" s="78"/>
      <c r="EZD208" s="78"/>
      <c r="EZE208" s="78"/>
      <c r="EZF208" s="78"/>
      <c r="EZG208" s="78"/>
      <c r="EZH208" s="78"/>
      <c r="EZI208" s="78"/>
      <c r="EZJ208" s="78"/>
      <c r="EZK208" s="78"/>
      <c r="EZL208" s="78"/>
      <c r="EZM208" s="78"/>
      <c r="EZN208" s="78"/>
      <c r="EZO208" s="78"/>
      <c r="EZP208" s="78"/>
      <c r="EZQ208" s="78"/>
      <c r="EZR208" s="78"/>
      <c r="EZS208" s="78"/>
      <c r="EZT208" s="78"/>
      <c r="EZU208" s="78"/>
      <c r="EZV208" s="78"/>
      <c r="EZW208" s="78"/>
      <c r="EZX208" s="78"/>
      <c r="EZY208" s="78"/>
      <c r="EZZ208" s="78"/>
      <c r="FAA208" s="78"/>
      <c r="FAB208" s="78"/>
      <c r="FAC208" s="78"/>
      <c r="FAD208" s="78"/>
      <c r="FAE208" s="78"/>
      <c r="FAF208" s="78"/>
      <c r="FAG208" s="78"/>
      <c r="FAH208" s="78"/>
      <c r="FAI208" s="78"/>
      <c r="FAJ208" s="78"/>
      <c r="FAK208" s="78"/>
      <c r="FAL208" s="78"/>
      <c r="FAM208" s="78"/>
      <c r="FAN208" s="78"/>
      <c r="FAO208" s="78"/>
      <c r="FAP208" s="78"/>
      <c r="FAQ208" s="78"/>
      <c r="FAR208" s="78"/>
      <c r="FAS208" s="78"/>
      <c r="FAT208" s="78"/>
      <c r="FAU208" s="78"/>
      <c r="FAV208" s="78"/>
      <c r="FAW208" s="78"/>
      <c r="FAX208" s="78"/>
      <c r="FAY208" s="78"/>
      <c r="FAZ208" s="78"/>
      <c r="FBA208" s="78"/>
      <c r="FBB208" s="78"/>
      <c r="FBC208" s="78"/>
      <c r="FBD208" s="78"/>
      <c r="FBE208" s="78"/>
      <c r="FBF208" s="78"/>
      <c r="FBG208" s="78"/>
      <c r="FBH208" s="78"/>
      <c r="FBI208" s="78"/>
      <c r="FBJ208" s="78"/>
      <c r="FBK208" s="78"/>
      <c r="FBL208" s="78"/>
      <c r="FBM208" s="78"/>
      <c r="FBN208" s="78"/>
      <c r="FBO208" s="78"/>
      <c r="FBP208" s="78"/>
      <c r="FBQ208" s="78"/>
      <c r="FBR208" s="78"/>
      <c r="FBS208" s="78"/>
      <c r="FBT208" s="78"/>
      <c r="FBU208" s="78"/>
      <c r="FBV208" s="78"/>
      <c r="FBW208" s="78"/>
      <c r="FBX208" s="78"/>
      <c r="FBY208" s="78"/>
      <c r="FBZ208" s="78"/>
      <c r="FCA208" s="78"/>
      <c r="FCB208" s="78"/>
      <c r="FCC208" s="78"/>
      <c r="FCD208" s="78"/>
      <c r="FCE208" s="78"/>
      <c r="FCF208" s="78"/>
      <c r="FCG208" s="78"/>
      <c r="FCH208" s="78"/>
      <c r="FCI208" s="78"/>
      <c r="FCJ208" s="78"/>
      <c r="FCK208" s="78"/>
      <c r="FCL208" s="78"/>
      <c r="FCM208" s="78"/>
      <c r="FCN208" s="78"/>
      <c r="FCO208" s="78"/>
      <c r="FCP208" s="78"/>
      <c r="FCQ208" s="78"/>
      <c r="FCR208" s="78"/>
      <c r="FCS208" s="78"/>
      <c r="FCT208" s="78"/>
      <c r="FCU208" s="78"/>
      <c r="FCV208" s="78"/>
      <c r="FCW208" s="78"/>
      <c r="FCX208" s="78"/>
      <c r="FCY208" s="78"/>
      <c r="FCZ208" s="78"/>
      <c r="FDA208" s="78"/>
      <c r="FDB208" s="78"/>
      <c r="FDC208" s="78"/>
      <c r="FDD208" s="78"/>
      <c r="FDE208" s="78"/>
      <c r="FDF208" s="78"/>
      <c r="FDG208" s="78"/>
      <c r="FDH208" s="78"/>
      <c r="FDI208" s="78"/>
      <c r="FDJ208" s="78"/>
      <c r="FDK208" s="78"/>
      <c r="FDL208" s="78"/>
      <c r="FDM208" s="78"/>
      <c r="FDN208" s="78"/>
      <c r="FDO208" s="78"/>
      <c r="FDP208" s="78"/>
      <c r="FDQ208" s="78"/>
      <c r="FDR208" s="78"/>
      <c r="FDS208" s="78"/>
      <c r="FDT208" s="78"/>
      <c r="FDU208" s="78"/>
      <c r="FDV208" s="78"/>
      <c r="FDW208" s="78"/>
      <c r="FDX208" s="78"/>
      <c r="FDY208" s="78"/>
      <c r="FDZ208" s="78"/>
      <c r="FEA208" s="78"/>
      <c r="FEB208" s="78"/>
      <c r="FEC208" s="78"/>
      <c r="FED208" s="78"/>
      <c r="FEE208" s="78"/>
      <c r="FEF208" s="78"/>
      <c r="FEG208" s="78"/>
      <c r="FEH208" s="78"/>
      <c r="FEI208" s="78"/>
      <c r="FEJ208" s="78"/>
      <c r="FEK208" s="78"/>
      <c r="FEL208" s="78"/>
      <c r="FEM208" s="78"/>
      <c r="FEN208" s="78"/>
      <c r="FEO208" s="78"/>
      <c r="FEP208" s="78"/>
      <c r="FEQ208" s="78"/>
      <c r="FER208" s="78"/>
      <c r="FES208" s="78"/>
      <c r="FET208" s="78"/>
      <c r="FEU208" s="78"/>
      <c r="FEV208" s="78"/>
      <c r="FEW208" s="78"/>
      <c r="FEX208" s="78"/>
      <c r="FEY208" s="78"/>
      <c r="FEZ208" s="78"/>
      <c r="FFA208" s="78"/>
      <c r="FFB208" s="78"/>
      <c r="FFC208" s="78"/>
      <c r="FFD208" s="78"/>
      <c r="FFE208" s="78"/>
      <c r="FFF208" s="78"/>
      <c r="FFG208" s="78"/>
      <c r="FFH208" s="78"/>
      <c r="FFI208" s="78"/>
      <c r="FFJ208" s="78"/>
      <c r="FFK208" s="78"/>
      <c r="FFL208" s="78"/>
      <c r="FFM208" s="78"/>
      <c r="FFN208" s="78"/>
      <c r="FFO208" s="78"/>
      <c r="FFP208" s="78"/>
      <c r="FFQ208" s="78"/>
      <c r="FFR208" s="78"/>
      <c r="FFS208" s="78"/>
      <c r="FFT208" s="78"/>
      <c r="FFU208" s="78"/>
      <c r="FFV208" s="78"/>
      <c r="FFW208" s="78"/>
      <c r="FFX208" s="78"/>
      <c r="FFY208" s="78"/>
      <c r="FFZ208" s="78"/>
      <c r="FGA208" s="78"/>
      <c r="FGB208" s="78"/>
      <c r="FGC208" s="78"/>
      <c r="FGD208" s="78"/>
      <c r="FGE208" s="78"/>
      <c r="FGF208" s="78"/>
      <c r="FGG208" s="78"/>
      <c r="FGH208" s="78"/>
      <c r="FGI208" s="78"/>
      <c r="FGJ208" s="78"/>
      <c r="FGK208" s="78"/>
      <c r="FGL208" s="78"/>
      <c r="FGM208" s="78"/>
      <c r="FGN208" s="78"/>
      <c r="FGO208" s="78"/>
      <c r="FGP208" s="78"/>
      <c r="FGQ208" s="78"/>
      <c r="FGR208" s="78"/>
      <c r="FGS208" s="78"/>
      <c r="FGT208" s="78"/>
      <c r="FGU208" s="78"/>
      <c r="FGV208" s="78"/>
      <c r="FGW208" s="78"/>
      <c r="FGX208" s="78"/>
      <c r="FGY208" s="78"/>
      <c r="FGZ208" s="78"/>
      <c r="FHA208" s="78"/>
      <c r="FHB208" s="78"/>
      <c r="FHC208" s="78"/>
      <c r="FHD208" s="78"/>
      <c r="FHE208" s="78"/>
      <c r="FHF208" s="78"/>
      <c r="FHG208" s="78"/>
      <c r="FHH208" s="78"/>
      <c r="FHI208" s="78"/>
      <c r="FHJ208" s="78"/>
      <c r="FHK208" s="78"/>
      <c r="FHL208" s="78"/>
      <c r="FHM208" s="78"/>
      <c r="FHN208" s="78"/>
      <c r="FHO208" s="78"/>
      <c r="FHP208" s="78"/>
      <c r="FHQ208" s="78"/>
      <c r="FHR208" s="78"/>
      <c r="FHS208" s="78"/>
      <c r="FHT208" s="78"/>
      <c r="FHU208" s="78"/>
      <c r="FHV208" s="78"/>
      <c r="FHW208" s="78"/>
      <c r="FHX208" s="78"/>
      <c r="FHY208" s="78"/>
      <c r="FHZ208" s="78"/>
      <c r="FIA208" s="78"/>
      <c r="FIB208" s="78"/>
      <c r="FIC208" s="78"/>
      <c r="FID208" s="78"/>
      <c r="FIE208" s="78"/>
      <c r="FIF208" s="78"/>
      <c r="FIG208" s="78"/>
      <c r="FIH208" s="78"/>
      <c r="FII208" s="78"/>
      <c r="FIJ208" s="78"/>
      <c r="FIK208" s="78"/>
      <c r="FIL208" s="78"/>
      <c r="FIM208" s="78"/>
      <c r="FIN208" s="78"/>
      <c r="FIO208" s="78"/>
      <c r="FIP208" s="78"/>
      <c r="FIQ208" s="78"/>
      <c r="FIR208" s="78"/>
      <c r="FIS208" s="78"/>
      <c r="FIT208" s="78"/>
      <c r="FIU208" s="78"/>
      <c r="FIV208" s="78"/>
      <c r="FIW208" s="78"/>
      <c r="FIX208" s="78"/>
      <c r="FIY208" s="78"/>
      <c r="FIZ208" s="78"/>
      <c r="FJA208" s="78"/>
      <c r="FJB208" s="78"/>
      <c r="FJC208" s="78"/>
      <c r="FJD208" s="78"/>
      <c r="FJE208" s="78"/>
      <c r="FJF208" s="78"/>
      <c r="FJG208" s="78"/>
      <c r="FJH208" s="78"/>
      <c r="FJI208" s="78"/>
      <c r="FJJ208" s="78"/>
      <c r="FJK208" s="78"/>
      <c r="FJL208" s="78"/>
      <c r="FJM208" s="78"/>
      <c r="FJN208" s="78"/>
      <c r="FJO208" s="78"/>
      <c r="FJP208" s="78"/>
      <c r="FJQ208" s="78"/>
      <c r="FJR208" s="78"/>
      <c r="FJS208" s="78"/>
      <c r="FJT208" s="78"/>
      <c r="FJU208" s="78"/>
      <c r="FJV208" s="78"/>
      <c r="FJW208" s="78"/>
      <c r="FJX208" s="78"/>
      <c r="FJY208" s="78"/>
      <c r="FJZ208" s="78"/>
      <c r="FKA208" s="78"/>
      <c r="FKB208" s="78"/>
      <c r="FKC208" s="78"/>
      <c r="FKD208" s="78"/>
      <c r="FKE208" s="78"/>
      <c r="FKF208" s="78"/>
      <c r="FKG208" s="78"/>
      <c r="FKH208" s="78"/>
      <c r="FKI208" s="78"/>
      <c r="FKJ208" s="78"/>
      <c r="FKK208" s="78"/>
      <c r="FKL208" s="78"/>
      <c r="FKM208" s="78"/>
      <c r="FKN208" s="78"/>
      <c r="FKO208" s="78"/>
      <c r="FKP208" s="78"/>
      <c r="FKQ208" s="78"/>
      <c r="FKR208" s="78"/>
      <c r="FKS208" s="78"/>
      <c r="FKT208" s="78"/>
      <c r="FKU208" s="78"/>
      <c r="FKV208" s="78"/>
      <c r="FKW208" s="78"/>
      <c r="FKX208" s="78"/>
      <c r="FKY208" s="78"/>
      <c r="FKZ208" s="78"/>
      <c r="FLA208" s="78"/>
      <c r="FLB208" s="78"/>
      <c r="FLC208" s="78"/>
      <c r="FLD208" s="78"/>
      <c r="FLE208" s="78"/>
      <c r="FLF208" s="78"/>
      <c r="FLG208" s="78"/>
      <c r="FLH208" s="78"/>
      <c r="FLI208" s="78"/>
      <c r="FLJ208" s="78"/>
      <c r="FLK208" s="78"/>
      <c r="FLL208" s="78"/>
      <c r="FLM208" s="78"/>
      <c r="FLN208" s="78"/>
      <c r="FLO208" s="78"/>
      <c r="FLP208" s="78"/>
      <c r="FLQ208" s="78"/>
      <c r="FLR208" s="78"/>
      <c r="FLS208" s="78"/>
      <c r="FLT208" s="78"/>
      <c r="FLU208" s="78"/>
      <c r="FLV208" s="78"/>
      <c r="FLW208" s="78"/>
      <c r="FLX208" s="78"/>
      <c r="FLY208" s="78"/>
      <c r="FLZ208" s="78"/>
      <c r="FMA208" s="78"/>
      <c r="FMB208" s="78"/>
      <c r="FMC208" s="78"/>
      <c r="FMD208" s="78"/>
      <c r="FME208" s="78"/>
      <c r="FMF208" s="78"/>
      <c r="FMG208" s="78"/>
      <c r="FMH208" s="78"/>
      <c r="FMI208" s="78"/>
      <c r="FMJ208" s="78"/>
      <c r="FMK208" s="78"/>
      <c r="FML208" s="78"/>
      <c r="FMM208" s="78"/>
      <c r="FMN208" s="78"/>
      <c r="FMO208" s="78"/>
      <c r="FMP208" s="78"/>
      <c r="FMQ208" s="78"/>
      <c r="FMR208" s="78"/>
      <c r="FMS208" s="78"/>
      <c r="FMT208" s="78"/>
      <c r="FMU208" s="78"/>
      <c r="FMV208" s="78"/>
      <c r="FMW208" s="78"/>
      <c r="FMX208" s="78"/>
      <c r="FMY208" s="78"/>
      <c r="FMZ208" s="78"/>
      <c r="FNA208" s="78"/>
      <c r="FNB208" s="78"/>
      <c r="FNC208" s="78"/>
      <c r="FND208" s="78"/>
      <c r="FNE208" s="78"/>
      <c r="FNF208" s="78"/>
      <c r="FNG208" s="78"/>
      <c r="FNH208" s="78"/>
      <c r="FNI208" s="78"/>
      <c r="FNJ208" s="78"/>
      <c r="FNK208" s="78"/>
      <c r="FNL208" s="78"/>
      <c r="FNM208" s="78"/>
      <c r="FNN208" s="78"/>
      <c r="FNO208" s="78"/>
      <c r="FNP208" s="78"/>
      <c r="FNQ208" s="78"/>
      <c r="FNR208" s="78"/>
      <c r="FNS208" s="78"/>
      <c r="FNT208" s="78"/>
      <c r="FNU208" s="78"/>
      <c r="FNV208" s="78"/>
      <c r="FNW208" s="78"/>
      <c r="FNX208" s="78"/>
      <c r="FNY208" s="78"/>
      <c r="FNZ208" s="78"/>
      <c r="FOA208" s="78"/>
      <c r="FOB208" s="78"/>
      <c r="FOC208" s="78"/>
      <c r="FOD208" s="78"/>
      <c r="FOE208" s="78"/>
      <c r="FOF208" s="78"/>
      <c r="FOG208" s="78"/>
      <c r="FOH208" s="78"/>
      <c r="FOI208" s="78"/>
      <c r="FOJ208" s="78"/>
      <c r="FOK208" s="78"/>
      <c r="FOL208" s="78"/>
      <c r="FOM208" s="78"/>
      <c r="FON208" s="78"/>
      <c r="FOO208" s="78"/>
      <c r="FOP208" s="78"/>
      <c r="FOQ208" s="78"/>
      <c r="FOR208" s="78"/>
      <c r="FOS208" s="78"/>
      <c r="FOT208" s="78"/>
      <c r="FOU208" s="78"/>
      <c r="FOV208" s="78"/>
      <c r="FOW208" s="78"/>
      <c r="FOX208" s="78"/>
      <c r="FOY208" s="78"/>
      <c r="FOZ208" s="78"/>
      <c r="FPA208" s="78"/>
      <c r="FPB208" s="78"/>
      <c r="FPC208" s="78"/>
      <c r="FPD208" s="78"/>
      <c r="FPE208" s="78"/>
      <c r="FPF208" s="78"/>
      <c r="FPG208" s="78"/>
      <c r="FPH208" s="78"/>
      <c r="FPI208" s="78"/>
      <c r="FPJ208" s="78"/>
      <c r="FPK208" s="78"/>
      <c r="FPL208" s="78"/>
      <c r="FPM208" s="78"/>
      <c r="FPN208" s="78"/>
      <c r="FPO208" s="78"/>
      <c r="FPP208" s="78"/>
      <c r="FPQ208" s="78"/>
      <c r="FPR208" s="78"/>
      <c r="FPS208" s="78"/>
      <c r="FPT208" s="78"/>
      <c r="FPU208" s="78"/>
      <c r="FPV208" s="78"/>
      <c r="FPW208" s="78"/>
      <c r="FPX208" s="78"/>
      <c r="FPY208" s="78"/>
      <c r="FPZ208" s="78"/>
      <c r="FQA208" s="78"/>
      <c r="FQB208" s="78"/>
      <c r="FQC208" s="78"/>
      <c r="FQD208" s="78"/>
      <c r="FQE208" s="78"/>
      <c r="FQF208" s="78"/>
      <c r="FQG208" s="78"/>
      <c r="FQH208" s="78"/>
      <c r="FQI208" s="78"/>
      <c r="FQJ208" s="78"/>
      <c r="FQK208" s="78"/>
      <c r="FQL208" s="78"/>
      <c r="FQM208" s="78"/>
      <c r="FQN208" s="78"/>
      <c r="FQO208" s="78"/>
      <c r="FQP208" s="78"/>
      <c r="FQQ208" s="78"/>
      <c r="FQR208" s="78"/>
      <c r="FQS208" s="78"/>
      <c r="FQT208" s="78"/>
      <c r="FQU208" s="78"/>
      <c r="FQV208" s="78"/>
      <c r="FQW208" s="78"/>
      <c r="FQX208" s="78"/>
      <c r="FQY208" s="78"/>
      <c r="FQZ208" s="78"/>
      <c r="FRA208" s="78"/>
      <c r="FRB208" s="78"/>
      <c r="FRC208" s="78"/>
      <c r="FRD208" s="78"/>
      <c r="FRE208" s="78"/>
      <c r="FRF208" s="78"/>
      <c r="FRG208" s="78"/>
      <c r="FRH208" s="78"/>
      <c r="FRI208" s="78"/>
      <c r="FRJ208" s="78"/>
      <c r="FRK208" s="78"/>
      <c r="FRL208" s="78"/>
      <c r="FRM208" s="78"/>
      <c r="FRN208" s="78"/>
      <c r="FRO208" s="78"/>
      <c r="FRP208" s="78"/>
      <c r="FRQ208" s="78"/>
      <c r="FRR208" s="78"/>
      <c r="FRS208" s="78"/>
      <c r="FRT208" s="78"/>
      <c r="FRU208" s="78"/>
      <c r="FRV208" s="78"/>
      <c r="FRW208" s="78"/>
      <c r="FRX208" s="78"/>
      <c r="FRY208" s="78"/>
      <c r="FRZ208" s="78"/>
      <c r="FSA208" s="78"/>
      <c r="FSB208" s="78"/>
      <c r="FSC208" s="78"/>
      <c r="FSD208" s="78"/>
      <c r="FSE208" s="78"/>
      <c r="FSF208" s="78"/>
      <c r="FSG208" s="78"/>
      <c r="FSH208" s="78"/>
      <c r="FSI208" s="78"/>
      <c r="FSJ208" s="78"/>
      <c r="FSK208" s="78"/>
      <c r="FSL208" s="78"/>
      <c r="FSM208" s="78"/>
      <c r="FSN208" s="78"/>
      <c r="FSO208" s="78"/>
      <c r="FSP208" s="78"/>
      <c r="FSQ208" s="78"/>
      <c r="FSR208" s="78"/>
      <c r="FSS208" s="78"/>
      <c r="FST208" s="78"/>
      <c r="FSU208" s="78"/>
      <c r="FSV208" s="78"/>
      <c r="FSW208" s="78"/>
      <c r="FSX208" s="78"/>
      <c r="FSY208" s="78"/>
      <c r="FSZ208" s="78"/>
      <c r="FTA208" s="78"/>
      <c r="FTB208" s="78"/>
      <c r="FTC208" s="78"/>
      <c r="FTD208" s="78"/>
      <c r="FTE208" s="78"/>
      <c r="FTF208" s="78"/>
      <c r="FTG208" s="78"/>
      <c r="FTH208" s="78"/>
      <c r="FTI208" s="78"/>
      <c r="FTJ208" s="78"/>
      <c r="FTK208" s="78"/>
      <c r="FTL208" s="78"/>
      <c r="FTM208" s="78"/>
      <c r="FTN208" s="78"/>
      <c r="FTO208" s="78"/>
      <c r="FTP208" s="78"/>
      <c r="FTQ208" s="78"/>
      <c r="FTR208" s="78"/>
      <c r="FTS208" s="78"/>
      <c r="FTT208" s="78"/>
      <c r="FTU208" s="78"/>
      <c r="FTV208" s="78"/>
      <c r="FTW208" s="78"/>
      <c r="FTX208" s="78"/>
      <c r="FTY208" s="78"/>
      <c r="FTZ208" s="78"/>
      <c r="FUA208" s="78"/>
      <c r="FUB208" s="78"/>
      <c r="FUC208" s="78"/>
      <c r="FUD208" s="78"/>
      <c r="FUE208" s="78"/>
      <c r="FUF208" s="78"/>
      <c r="FUG208" s="78"/>
      <c r="FUH208" s="78"/>
      <c r="FUI208" s="78"/>
      <c r="FUJ208" s="78"/>
      <c r="FUK208" s="78"/>
      <c r="FUL208" s="78"/>
      <c r="FUM208" s="78"/>
      <c r="FUN208" s="78"/>
      <c r="FUO208" s="78"/>
      <c r="FUP208" s="78"/>
      <c r="FUQ208" s="78"/>
      <c r="FUR208" s="78"/>
      <c r="FUS208" s="78"/>
      <c r="FUT208" s="78"/>
      <c r="FUU208" s="78"/>
      <c r="FUV208" s="78"/>
      <c r="FUW208" s="78"/>
      <c r="FUX208" s="78"/>
      <c r="FUY208" s="78"/>
      <c r="FUZ208" s="78"/>
      <c r="FVA208" s="78"/>
      <c r="FVB208" s="78"/>
      <c r="FVC208" s="78"/>
      <c r="FVD208" s="78"/>
      <c r="FVE208" s="78"/>
      <c r="FVF208" s="78"/>
      <c r="FVG208" s="78"/>
      <c r="FVH208" s="78"/>
      <c r="FVI208" s="78"/>
      <c r="FVJ208" s="78"/>
      <c r="FVK208" s="78"/>
      <c r="FVL208" s="78"/>
      <c r="FVM208" s="78"/>
      <c r="FVN208" s="78"/>
      <c r="FVO208" s="78"/>
      <c r="FVP208" s="78"/>
      <c r="FVQ208" s="78"/>
      <c r="FVR208" s="78"/>
      <c r="FVS208" s="78"/>
      <c r="FVT208" s="78"/>
      <c r="FVU208" s="78"/>
      <c r="FVV208" s="78"/>
      <c r="FVW208" s="78"/>
      <c r="FVX208" s="78"/>
      <c r="FVY208" s="78"/>
      <c r="FVZ208" s="78"/>
      <c r="FWA208" s="78"/>
      <c r="FWB208" s="78"/>
      <c r="FWC208" s="78"/>
      <c r="FWD208" s="78"/>
      <c r="FWE208" s="78"/>
      <c r="FWF208" s="78"/>
      <c r="FWG208" s="78"/>
      <c r="FWH208" s="78"/>
      <c r="FWI208" s="78"/>
      <c r="FWJ208" s="78"/>
      <c r="FWK208" s="78"/>
      <c r="FWL208" s="78"/>
      <c r="FWM208" s="78"/>
      <c r="FWN208" s="78"/>
      <c r="FWO208" s="78"/>
      <c r="FWP208" s="78"/>
      <c r="FWQ208" s="78"/>
      <c r="FWR208" s="78"/>
      <c r="FWS208" s="78"/>
      <c r="FWT208" s="78"/>
      <c r="FWU208" s="78"/>
      <c r="FWV208" s="78"/>
      <c r="FWW208" s="78"/>
      <c r="FWX208" s="78"/>
      <c r="FWY208" s="78"/>
      <c r="FWZ208" s="78"/>
      <c r="FXA208" s="78"/>
      <c r="FXB208" s="78"/>
      <c r="FXC208" s="78"/>
      <c r="FXD208" s="78"/>
      <c r="FXE208" s="78"/>
      <c r="FXF208" s="78"/>
      <c r="FXG208" s="78"/>
      <c r="FXH208" s="78"/>
      <c r="FXI208" s="78"/>
      <c r="FXJ208" s="78"/>
      <c r="FXK208" s="78"/>
      <c r="FXL208" s="78"/>
      <c r="FXM208" s="78"/>
      <c r="FXN208" s="78"/>
      <c r="FXO208" s="78"/>
      <c r="FXP208" s="78"/>
      <c r="FXQ208" s="78"/>
      <c r="FXR208" s="78"/>
      <c r="FXS208" s="78"/>
      <c r="FXT208" s="78"/>
      <c r="FXU208" s="78"/>
      <c r="FXV208" s="78"/>
      <c r="FXW208" s="78"/>
      <c r="FXX208" s="78"/>
      <c r="FXY208" s="78"/>
      <c r="FXZ208" s="78"/>
      <c r="FYA208" s="78"/>
      <c r="FYB208" s="78"/>
      <c r="FYC208" s="78"/>
      <c r="FYD208" s="78"/>
      <c r="FYE208" s="78"/>
      <c r="FYF208" s="78"/>
      <c r="FYG208" s="78"/>
      <c r="FYH208" s="78"/>
      <c r="FYI208" s="78"/>
      <c r="FYJ208" s="78"/>
      <c r="FYK208" s="78"/>
      <c r="FYL208" s="78"/>
      <c r="FYM208" s="78"/>
      <c r="FYN208" s="78"/>
      <c r="FYO208" s="78"/>
      <c r="FYP208" s="78"/>
      <c r="FYQ208" s="78"/>
      <c r="FYR208" s="78"/>
      <c r="FYS208" s="78"/>
      <c r="FYT208" s="78"/>
      <c r="FYU208" s="78"/>
      <c r="FYV208" s="78"/>
      <c r="FYW208" s="78"/>
      <c r="FYX208" s="78"/>
      <c r="FYY208" s="78"/>
      <c r="FYZ208" s="78"/>
      <c r="FZA208" s="78"/>
      <c r="FZB208" s="78"/>
      <c r="FZC208" s="78"/>
      <c r="FZD208" s="78"/>
      <c r="FZE208" s="78"/>
      <c r="FZF208" s="78"/>
      <c r="FZG208" s="78"/>
      <c r="FZH208" s="78"/>
      <c r="FZI208" s="78"/>
      <c r="FZJ208" s="78"/>
      <c r="FZK208" s="78"/>
      <c r="FZL208" s="78"/>
      <c r="FZM208" s="78"/>
      <c r="FZN208" s="78"/>
      <c r="FZO208" s="78"/>
      <c r="FZP208" s="78"/>
      <c r="FZQ208" s="78"/>
      <c r="FZR208" s="78"/>
      <c r="FZS208" s="78"/>
      <c r="FZT208" s="78"/>
      <c r="FZU208" s="78"/>
      <c r="FZV208" s="78"/>
      <c r="FZW208" s="78"/>
      <c r="FZX208" s="78"/>
      <c r="FZY208" s="78"/>
      <c r="FZZ208" s="78"/>
      <c r="GAA208" s="78"/>
      <c r="GAB208" s="78"/>
      <c r="GAC208" s="78"/>
      <c r="GAD208" s="78"/>
      <c r="GAE208" s="78"/>
      <c r="GAF208" s="78"/>
      <c r="GAG208" s="78"/>
      <c r="GAH208" s="78"/>
      <c r="GAI208" s="78"/>
      <c r="GAJ208" s="78"/>
      <c r="GAK208" s="78"/>
      <c r="GAL208" s="78"/>
      <c r="GAM208" s="78"/>
      <c r="GAN208" s="78"/>
      <c r="GAO208" s="78"/>
      <c r="GAP208" s="78"/>
      <c r="GAQ208" s="78"/>
      <c r="GAR208" s="78"/>
      <c r="GAS208" s="78"/>
      <c r="GAT208" s="78"/>
      <c r="GAU208" s="78"/>
      <c r="GAV208" s="78"/>
      <c r="GAW208" s="78"/>
      <c r="GAX208" s="78"/>
      <c r="GAY208" s="78"/>
      <c r="GAZ208" s="78"/>
      <c r="GBA208" s="78"/>
      <c r="GBB208" s="78"/>
      <c r="GBC208" s="78"/>
      <c r="GBD208" s="78"/>
      <c r="GBE208" s="78"/>
      <c r="GBF208" s="78"/>
      <c r="GBG208" s="78"/>
      <c r="GBH208" s="78"/>
      <c r="GBI208" s="78"/>
      <c r="GBJ208" s="78"/>
      <c r="GBK208" s="78"/>
      <c r="GBL208" s="78"/>
      <c r="GBM208" s="78"/>
      <c r="GBN208" s="78"/>
      <c r="GBO208" s="78"/>
      <c r="GBP208" s="78"/>
      <c r="GBQ208" s="78"/>
      <c r="GBR208" s="78"/>
      <c r="GBS208" s="78"/>
      <c r="GBT208" s="78"/>
      <c r="GBU208" s="78"/>
      <c r="GBV208" s="78"/>
      <c r="GBW208" s="78"/>
      <c r="GBX208" s="78"/>
      <c r="GBY208" s="78"/>
      <c r="GBZ208" s="78"/>
      <c r="GCA208" s="78"/>
      <c r="GCB208" s="78"/>
      <c r="GCC208" s="78"/>
      <c r="GCD208" s="78"/>
      <c r="GCE208" s="78"/>
      <c r="GCF208" s="78"/>
      <c r="GCG208" s="78"/>
      <c r="GCH208" s="78"/>
      <c r="GCI208" s="78"/>
      <c r="GCJ208" s="78"/>
      <c r="GCK208" s="78"/>
      <c r="GCL208" s="78"/>
      <c r="GCM208" s="78"/>
      <c r="GCN208" s="78"/>
      <c r="GCO208" s="78"/>
      <c r="GCP208" s="78"/>
      <c r="GCQ208" s="78"/>
      <c r="GCR208" s="78"/>
      <c r="GCS208" s="78"/>
      <c r="GCT208" s="78"/>
      <c r="GCU208" s="78"/>
      <c r="GCV208" s="78"/>
      <c r="GCW208" s="78"/>
      <c r="GCX208" s="78"/>
      <c r="GCY208" s="78"/>
      <c r="GCZ208" s="78"/>
      <c r="GDA208" s="78"/>
      <c r="GDB208" s="78"/>
      <c r="GDC208" s="78"/>
      <c r="GDD208" s="78"/>
      <c r="GDE208" s="78"/>
      <c r="GDF208" s="78"/>
      <c r="GDG208" s="78"/>
      <c r="GDH208" s="78"/>
      <c r="GDI208" s="78"/>
      <c r="GDJ208" s="78"/>
      <c r="GDK208" s="78"/>
      <c r="GDL208" s="78"/>
      <c r="GDM208" s="78"/>
      <c r="GDN208" s="78"/>
      <c r="GDO208" s="78"/>
      <c r="GDP208" s="78"/>
      <c r="GDQ208" s="78"/>
      <c r="GDR208" s="78"/>
      <c r="GDS208" s="78"/>
      <c r="GDT208" s="78"/>
      <c r="GDU208" s="78"/>
      <c r="GDV208" s="78"/>
      <c r="GDW208" s="78"/>
      <c r="GDX208" s="78"/>
      <c r="GDY208" s="78"/>
      <c r="GDZ208" s="78"/>
      <c r="GEA208" s="78"/>
      <c r="GEB208" s="78"/>
      <c r="GEC208" s="78"/>
      <c r="GED208" s="78"/>
      <c r="GEE208" s="78"/>
      <c r="GEF208" s="78"/>
      <c r="GEG208" s="78"/>
      <c r="GEH208" s="78"/>
      <c r="GEI208" s="78"/>
      <c r="GEJ208" s="78"/>
      <c r="GEK208" s="78"/>
      <c r="GEL208" s="78"/>
      <c r="GEM208" s="78"/>
      <c r="GEN208" s="78"/>
      <c r="GEO208" s="78"/>
      <c r="GEP208" s="78"/>
      <c r="GEQ208" s="78"/>
      <c r="GER208" s="78"/>
      <c r="GES208" s="78"/>
      <c r="GET208" s="78"/>
      <c r="GEU208" s="78"/>
      <c r="GEV208" s="78"/>
      <c r="GEW208" s="78"/>
      <c r="GEX208" s="78"/>
      <c r="GEY208" s="78"/>
      <c r="GEZ208" s="78"/>
      <c r="GFA208" s="78"/>
      <c r="GFB208" s="78"/>
      <c r="GFC208" s="78"/>
      <c r="GFD208" s="78"/>
      <c r="GFE208" s="78"/>
      <c r="GFF208" s="78"/>
      <c r="GFG208" s="78"/>
      <c r="GFH208" s="78"/>
      <c r="GFI208" s="78"/>
      <c r="GFJ208" s="78"/>
      <c r="GFK208" s="78"/>
      <c r="GFL208" s="78"/>
      <c r="GFM208" s="78"/>
      <c r="GFN208" s="78"/>
      <c r="GFO208" s="78"/>
      <c r="GFP208" s="78"/>
      <c r="GFQ208" s="78"/>
      <c r="GFR208" s="78"/>
      <c r="GFS208" s="78"/>
      <c r="GFT208" s="78"/>
      <c r="GFU208" s="78"/>
      <c r="GFV208" s="78"/>
      <c r="GFW208" s="78"/>
      <c r="GFX208" s="78"/>
      <c r="GFY208" s="78"/>
      <c r="GFZ208" s="78"/>
      <c r="GGA208" s="78"/>
      <c r="GGB208" s="78"/>
      <c r="GGC208" s="78"/>
      <c r="GGD208" s="78"/>
      <c r="GGE208" s="78"/>
      <c r="GGF208" s="78"/>
      <c r="GGG208" s="78"/>
      <c r="GGH208" s="78"/>
      <c r="GGI208" s="78"/>
      <c r="GGJ208" s="78"/>
      <c r="GGK208" s="78"/>
      <c r="GGL208" s="78"/>
      <c r="GGM208" s="78"/>
      <c r="GGN208" s="78"/>
      <c r="GGO208" s="78"/>
      <c r="GGP208" s="78"/>
      <c r="GGQ208" s="78"/>
      <c r="GGR208" s="78"/>
      <c r="GGS208" s="78"/>
      <c r="GGT208" s="78"/>
      <c r="GGU208" s="78"/>
      <c r="GGV208" s="78"/>
      <c r="GGW208" s="78"/>
      <c r="GGX208" s="78"/>
      <c r="GGY208" s="78"/>
      <c r="GGZ208" s="78"/>
      <c r="GHA208" s="78"/>
      <c r="GHB208" s="78"/>
      <c r="GHC208" s="78"/>
      <c r="GHD208" s="78"/>
      <c r="GHE208" s="78"/>
      <c r="GHF208" s="78"/>
      <c r="GHG208" s="78"/>
      <c r="GHH208" s="78"/>
      <c r="GHI208" s="78"/>
      <c r="GHJ208" s="78"/>
      <c r="GHK208" s="78"/>
      <c r="GHL208" s="78"/>
      <c r="GHM208" s="78"/>
      <c r="GHN208" s="78"/>
      <c r="GHO208" s="78"/>
      <c r="GHP208" s="78"/>
      <c r="GHQ208" s="78"/>
      <c r="GHR208" s="78"/>
      <c r="GHS208" s="78"/>
      <c r="GHT208" s="78"/>
      <c r="GHU208" s="78"/>
      <c r="GHV208" s="78"/>
      <c r="GHW208" s="78"/>
      <c r="GHX208" s="78"/>
      <c r="GHY208" s="78"/>
      <c r="GHZ208" s="78"/>
      <c r="GIA208" s="78"/>
      <c r="GIB208" s="78"/>
      <c r="GIC208" s="78"/>
      <c r="GID208" s="78"/>
      <c r="GIE208" s="78"/>
      <c r="GIF208" s="78"/>
      <c r="GIG208" s="78"/>
      <c r="GIH208" s="78"/>
      <c r="GII208" s="78"/>
      <c r="GIJ208" s="78"/>
      <c r="GIK208" s="78"/>
      <c r="GIL208" s="78"/>
      <c r="GIM208" s="78"/>
      <c r="GIN208" s="78"/>
      <c r="GIO208" s="78"/>
      <c r="GIP208" s="78"/>
      <c r="GIQ208" s="78"/>
      <c r="GIR208" s="78"/>
      <c r="GIS208" s="78"/>
      <c r="GIT208" s="78"/>
      <c r="GIU208" s="78"/>
      <c r="GIV208" s="78"/>
      <c r="GIW208" s="78"/>
      <c r="GIX208" s="78"/>
      <c r="GIY208" s="78"/>
      <c r="GIZ208" s="78"/>
      <c r="GJA208" s="78"/>
      <c r="GJB208" s="78"/>
      <c r="GJC208" s="78"/>
      <c r="GJD208" s="78"/>
      <c r="GJE208" s="78"/>
      <c r="GJF208" s="78"/>
      <c r="GJG208" s="78"/>
      <c r="GJH208" s="78"/>
      <c r="GJI208" s="78"/>
      <c r="GJJ208" s="78"/>
      <c r="GJK208" s="78"/>
      <c r="GJL208" s="78"/>
      <c r="GJM208" s="78"/>
      <c r="GJN208" s="78"/>
      <c r="GJO208" s="78"/>
      <c r="GJP208" s="78"/>
      <c r="GJQ208" s="78"/>
      <c r="GJR208" s="78"/>
      <c r="GJS208" s="78"/>
      <c r="GJT208" s="78"/>
      <c r="GJU208" s="78"/>
      <c r="GJV208" s="78"/>
      <c r="GJW208" s="78"/>
      <c r="GJX208" s="78"/>
      <c r="GJY208" s="78"/>
      <c r="GJZ208" s="78"/>
      <c r="GKA208" s="78"/>
      <c r="GKB208" s="78"/>
      <c r="GKC208" s="78"/>
      <c r="GKD208" s="78"/>
      <c r="GKE208" s="78"/>
      <c r="GKF208" s="78"/>
      <c r="GKG208" s="78"/>
      <c r="GKH208" s="78"/>
      <c r="GKI208" s="78"/>
      <c r="GKJ208" s="78"/>
      <c r="GKK208" s="78"/>
      <c r="GKL208" s="78"/>
      <c r="GKM208" s="78"/>
      <c r="GKN208" s="78"/>
      <c r="GKO208" s="78"/>
      <c r="GKP208" s="78"/>
      <c r="GKQ208" s="78"/>
      <c r="GKR208" s="78"/>
      <c r="GKS208" s="78"/>
      <c r="GKT208" s="78"/>
      <c r="GKU208" s="78"/>
      <c r="GKV208" s="78"/>
      <c r="GKW208" s="78"/>
      <c r="GKX208" s="78"/>
      <c r="GKY208" s="78"/>
      <c r="GKZ208" s="78"/>
      <c r="GLA208" s="78"/>
      <c r="GLB208" s="78"/>
      <c r="GLC208" s="78"/>
      <c r="GLD208" s="78"/>
      <c r="GLE208" s="78"/>
      <c r="GLF208" s="78"/>
      <c r="GLG208" s="78"/>
      <c r="GLH208" s="78"/>
      <c r="GLI208" s="78"/>
      <c r="GLJ208" s="78"/>
      <c r="GLK208" s="78"/>
      <c r="GLL208" s="78"/>
      <c r="GLM208" s="78"/>
      <c r="GLN208" s="78"/>
      <c r="GLO208" s="78"/>
      <c r="GLP208" s="78"/>
      <c r="GLQ208" s="78"/>
      <c r="GLR208" s="78"/>
      <c r="GLS208" s="78"/>
      <c r="GLT208" s="78"/>
      <c r="GLU208" s="78"/>
      <c r="GLV208" s="78"/>
      <c r="GLW208" s="78"/>
      <c r="GLX208" s="78"/>
      <c r="GLY208" s="78"/>
      <c r="GLZ208" s="78"/>
      <c r="GMA208" s="78"/>
      <c r="GMB208" s="78"/>
      <c r="GMC208" s="78"/>
      <c r="GMD208" s="78"/>
      <c r="GME208" s="78"/>
      <c r="GMF208" s="78"/>
      <c r="GMG208" s="78"/>
      <c r="GMH208" s="78"/>
      <c r="GMI208" s="78"/>
      <c r="GMJ208" s="78"/>
      <c r="GMK208" s="78"/>
      <c r="GML208" s="78"/>
      <c r="GMM208" s="78"/>
      <c r="GMN208" s="78"/>
      <c r="GMO208" s="78"/>
      <c r="GMP208" s="78"/>
      <c r="GMQ208" s="78"/>
      <c r="GMR208" s="78"/>
      <c r="GMS208" s="78"/>
      <c r="GMT208" s="78"/>
      <c r="GMU208" s="78"/>
      <c r="GMV208" s="78"/>
      <c r="GMW208" s="78"/>
      <c r="GMX208" s="78"/>
      <c r="GMY208" s="78"/>
      <c r="GMZ208" s="78"/>
      <c r="GNA208" s="78"/>
      <c r="GNB208" s="78"/>
      <c r="GNC208" s="78"/>
      <c r="GND208" s="78"/>
      <c r="GNE208" s="78"/>
      <c r="GNF208" s="78"/>
      <c r="GNG208" s="78"/>
      <c r="GNH208" s="78"/>
      <c r="GNI208" s="78"/>
      <c r="GNJ208" s="78"/>
      <c r="GNK208" s="78"/>
      <c r="GNL208" s="78"/>
      <c r="GNM208" s="78"/>
      <c r="GNN208" s="78"/>
      <c r="GNO208" s="78"/>
      <c r="GNP208" s="78"/>
      <c r="GNQ208" s="78"/>
      <c r="GNR208" s="78"/>
      <c r="GNS208" s="78"/>
      <c r="GNT208" s="78"/>
      <c r="GNU208" s="78"/>
      <c r="GNV208" s="78"/>
      <c r="GNW208" s="78"/>
      <c r="GNX208" s="78"/>
      <c r="GNY208" s="78"/>
      <c r="GNZ208" s="78"/>
      <c r="GOA208" s="78"/>
      <c r="GOB208" s="78"/>
      <c r="GOC208" s="78"/>
      <c r="GOD208" s="78"/>
      <c r="GOE208" s="78"/>
      <c r="GOF208" s="78"/>
      <c r="GOG208" s="78"/>
      <c r="GOH208" s="78"/>
      <c r="GOI208" s="78"/>
      <c r="GOJ208" s="78"/>
      <c r="GOK208" s="78"/>
      <c r="GOL208" s="78"/>
      <c r="GOM208" s="78"/>
      <c r="GON208" s="78"/>
      <c r="GOO208" s="78"/>
      <c r="GOP208" s="78"/>
      <c r="GOQ208" s="78"/>
      <c r="GOR208" s="78"/>
      <c r="GOS208" s="78"/>
      <c r="GOT208" s="78"/>
      <c r="GOU208" s="78"/>
      <c r="GOV208" s="78"/>
      <c r="GOW208" s="78"/>
      <c r="GOX208" s="78"/>
      <c r="GOY208" s="78"/>
      <c r="GOZ208" s="78"/>
      <c r="GPA208" s="78"/>
      <c r="GPB208" s="78"/>
      <c r="GPC208" s="78"/>
      <c r="GPD208" s="78"/>
      <c r="GPE208" s="78"/>
      <c r="GPF208" s="78"/>
      <c r="GPG208" s="78"/>
      <c r="GPH208" s="78"/>
      <c r="GPI208" s="78"/>
      <c r="GPJ208" s="78"/>
      <c r="GPK208" s="78"/>
      <c r="GPL208" s="78"/>
      <c r="GPM208" s="78"/>
      <c r="GPN208" s="78"/>
      <c r="GPO208" s="78"/>
      <c r="GPP208" s="78"/>
      <c r="GPQ208" s="78"/>
      <c r="GPR208" s="78"/>
      <c r="GPS208" s="78"/>
      <c r="GPT208" s="78"/>
      <c r="GPU208" s="78"/>
      <c r="GPV208" s="78"/>
      <c r="GPW208" s="78"/>
      <c r="GPX208" s="78"/>
      <c r="GPY208" s="78"/>
      <c r="GPZ208" s="78"/>
      <c r="GQA208" s="78"/>
      <c r="GQB208" s="78"/>
      <c r="GQC208" s="78"/>
      <c r="GQD208" s="78"/>
      <c r="GQE208" s="78"/>
      <c r="GQF208" s="78"/>
      <c r="GQG208" s="78"/>
      <c r="GQH208" s="78"/>
      <c r="GQI208" s="78"/>
      <c r="GQJ208" s="78"/>
      <c r="GQK208" s="78"/>
      <c r="GQL208" s="78"/>
      <c r="GQM208" s="78"/>
      <c r="GQN208" s="78"/>
      <c r="GQO208" s="78"/>
      <c r="GQP208" s="78"/>
      <c r="GQQ208" s="78"/>
      <c r="GQR208" s="78"/>
      <c r="GQS208" s="78"/>
      <c r="GQT208" s="78"/>
      <c r="GQU208" s="78"/>
      <c r="GQV208" s="78"/>
      <c r="GQW208" s="78"/>
      <c r="GQX208" s="78"/>
      <c r="GQY208" s="78"/>
      <c r="GQZ208" s="78"/>
      <c r="GRA208" s="78"/>
      <c r="GRB208" s="78"/>
      <c r="GRC208" s="78"/>
      <c r="GRD208" s="78"/>
      <c r="GRE208" s="78"/>
      <c r="GRF208" s="78"/>
      <c r="GRG208" s="78"/>
      <c r="GRH208" s="78"/>
      <c r="GRI208" s="78"/>
      <c r="GRJ208" s="78"/>
      <c r="GRK208" s="78"/>
      <c r="GRL208" s="78"/>
      <c r="GRM208" s="78"/>
      <c r="GRN208" s="78"/>
      <c r="GRO208" s="78"/>
      <c r="GRP208" s="78"/>
      <c r="GRQ208" s="78"/>
      <c r="GRR208" s="78"/>
      <c r="GRS208" s="78"/>
      <c r="GRT208" s="78"/>
      <c r="GRU208" s="78"/>
      <c r="GRV208" s="78"/>
      <c r="GRW208" s="78"/>
      <c r="GRX208" s="78"/>
      <c r="GRY208" s="78"/>
      <c r="GRZ208" s="78"/>
      <c r="GSA208" s="78"/>
      <c r="GSB208" s="78"/>
      <c r="GSC208" s="78"/>
      <c r="GSD208" s="78"/>
      <c r="GSE208" s="78"/>
      <c r="GSF208" s="78"/>
      <c r="GSG208" s="78"/>
      <c r="GSH208" s="78"/>
      <c r="GSI208" s="78"/>
      <c r="GSJ208" s="78"/>
      <c r="GSK208" s="78"/>
      <c r="GSL208" s="78"/>
      <c r="GSM208" s="78"/>
      <c r="GSN208" s="78"/>
      <c r="GSO208" s="78"/>
      <c r="GSP208" s="78"/>
      <c r="GSQ208" s="78"/>
      <c r="GSR208" s="78"/>
      <c r="GSS208" s="78"/>
      <c r="GST208" s="78"/>
      <c r="GSU208" s="78"/>
      <c r="GSV208" s="78"/>
      <c r="GSW208" s="78"/>
      <c r="GSX208" s="78"/>
      <c r="GSY208" s="78"/>
      <c r="GSZ208" s="78"/>
      <c r="GTA208" s="78"/>
      <c r="GTB208" s="78"/>
      <c r="GTC208" s="78"/>
      <c r="GTD208" s="78"/>
      <c r="GTE208" s="78"/>
      <c r="GTF208" s="78"/>
      <c r="GTG208" s="78"/>
      <c r="GTH208" s="78"/>
      <c r="GTI208" s="78"/>
      <c r="GTJ208" s="78"/>
      <c r="GTK208" s="78"/>
      <c r="GTL208" s="78"/>
      <c r="GTM208" s="78"/>
      <c r="GTN208" s="78"/>
      <c r="GTO208" s="78"/>
      <c r="GTP208" s="78"/>
      <c r="GTQ208" s="78"/>
      <c r="GTR208" s="78"/>
      <c r="GTS208" s="78"/>
      <c r="GTT208" s="78"/>
      <c r="GTU208" s="78"/>
      <c r="GTV208" s="78"/>
      <c r="GTW208" s="78"/>
      <c r="GTX208" s="78"/>
      <c r="GTY208" s="78"/>
      <c r="GTZ208" s="78"/>
      <c r="GUA208" s="78"/>
      <c r="GUB208" s="78"/>
      <c r="GUC208" s="78"/>
      <c r="GUD208" s="78"/>
      <c r="GUE208" s="78"/>
      <c r="GUF208" s="78"/>
      <c r="GUG208" s="78"/>
      <c r="GUH208" s="78"/>
      <c r="GUI208" s="78"/>
      <c r="GUJ208" s="78"/>
      <c r="GUK208" s="78"/>
      <c r="GUL208" s="78"/>
      <c r="GUM208" s="78"/>
      <c r="GUN208" s="78"/>
      <c r="GUO208" s="78"/>
      <c r="GUP208" s="78"/>
      <c r="GUQ208" s="78"/>
      <c r="GUR208" s="78"/>
      <c r="GUS208" s="78"/>
      <c r="GUT208" s="78"/>
      <c r="GUU208" s="78"/>
      <c r="GUV208" s="78"/>
      <c r="GUW208" s="78"/>
      <c r="GUX208" s="78"/>
      <c r="GUY208" s="78"/>
      <c r="GUZ208" s="78"/>
      <c r="GVA208" s="78"/>
      <c r="GVB208" s="78"/>
      <c r="GVC208" s="78"/>
      <c r="GVD208" s="78"/>
      <c r="GVE208" s="78"/>
      <c r="GVF208" s="78"/>
      <c r="GVG208" s="78"/>
      <c r="GVH208" s="78"/>
      <c r="GVI208" s="78"/>
      <c r="GVJ208" s="78"/>
      <c r="GVK208" s="78"/>
      <c r="GVL208" s="78"/>
      <c r="GVM208" s="78"/>
      <c r="GVN208" s="78"/>
      <c r="GVO208" s="78"/>
      <c r="GVP208" s="78"/>
      <c r="GVQ208" s="78"/>
      <c r="GVR208" s="78"/>
      <c r="GVS208" s="78"/>
      <c r="GVT208" s="78"/>
      <c r="GVU208" s="78"/>
      <c r="GVV208" s="78"/>
      <c r="GVW208" s="78"/>
      <c r="GVX208" s="78"/>
      <c r="GVY208" s="78"/>
      <c r="GVZ208" s="78"/>
      <c r="GWA208" s="78"/>
      <c r="GWB208" s="78"/>
      <c r="GWC208" s="78"/>
      <c r="GWD208" s="78"/>
      <c r="GWE208" s="78"/>
      <c r="GWF208" s="78"/>
      <c r="GWG208" s="78"/>
      <c r="GWH208" s="78"/>
      <c r="GWI208" s="78"/>
      <c r="GWJ208" s="78"/>
      <c r="GWK208" s="78"/>
      <c r="GWL208" s="78"/>
      <c r="GWM208" s="78"/>
      <c r="GWN208" s="78"/>
      <c r="GWO208" s="78"/>
      <c r="GWP208" s="78"/>
      <c r="GWQ208" s="78"/>
      <c r="GWR208" s="78"/>
      <c r="GWS208" s="78"/>
      <c r="GWT208" s="78"/>
      <c r="GWU208" s="78"/>
      <c r="GWV208" s="78"/>
      <c r="GWW208" s="78"/>
      <c r="GWX208" s="78"/>
      <c r="GWY208" s="78"/>
      <c r="GWZ208" s="78"/>
      <c r="GXA208" s="78"/>
      <c r="GXB208" s="78"/>
      <c r="GXC208" s="78"/>
      <c r="GXD208" s="78"/>
      <c r="GXE208" s="78"/>
      <c r="GXF208" s="78"/>
      <c r="GXG208" s="78"/>
      <c r="GXH208" s="78"/>
      <c r="GXI208" s="78"/>
      <c r="GXJ208" s="78"/>
      <c r="GXK208" s="78"/>
      <c r="GXL208" s="78"/>
      <c r="GXM208" s="78"/>
      <c r="GXN208" s="78"/>
      <c r="GXO208" s="78"/>
      <c r="GXP208" s="78"/>
      <c r="GXQ208" s="78"/>
      <c r="GXR208" s="78"/>
      <c r="GXS208" s="78"/>
      <c r="GXT208" s="78"/>
      <c r="GXU208" s="78"/>
      <c r="GXV208" s="78"/>
      <c r="GXW208" s="78"/>
      <c r="GXX208" s="78"/>
      <c r="GXY208" s="78"/>
      <c r="GXZ208" s="78"/>
      <c r="GYA208" s="78"/>
      <c r="GYB208" s="78"/>
      <c r="GYC208" s="78"/>
      <c r="GYD208" s="78"/>
      <c r="GYE208" s="78"/>
      <c r="GYF208" s="78"/>
      <c r="GYG208" s="78"/>
      <c r="GYH208" s="78"/>
      <c r="GYI208" s="78"/>
      <c r="GYJ208" s="78"/>
      <c r="GYK208" s="78"/>
      <c r="GYL208" s="78"/>
      <c r="GYM208" s="78"/>
      <c r="GYN208" s="78"/>
      <c r="GYO208" s="78"/>
      <c r="GYP208" s="78"/>
      <c r="GYQ208" s="78"/>
      <c r="GYR208" s="78"/>
      <c r="GYS208" s="78"/>
      <c r="GYT208" s="78"/>
      <c r="GYU208" s="78"/>
      <c r="GYV208" s="78"/>
      <c r="GYW208" s="78"/>
      <c r="GYX208" s="78"/>
      <c r="GYY208" s="78"/>
      <c r="GYZ208" s="78"/>
      <c r="GZA208" s="78"/>
      <c r="GZB208" s="78"/>
      <c r="GZC208" s="78"/>
      <c r="GZD208" s="78"/>
      <c r="GZE208" s="78"/>
      <c r="GZF208" s="78"/>
      <c r="GZG208" s="78"/>
      <c r="GZH208" s="78"/>
      <c r="GZI208" s="78"/>
      <c r="GZJ208" s="78"/>
      <c r="GZK208" s="78"/>
      <c r="GZL208" s="78"/>
      <c r="GZM208" s="78"/>
      <c r="GZN208" s="78"/>
      <c r="GZO208" s="78"/>
      <c r="GZP208" s="78"/>
      <c r="GZQ208" s="78"/>
      <c r="GZR208" s="78"/>
      <c r="GZS208" s="78"/>
      <c r="GZT208" s="78"/>
      <c r="GZU208" s="78"/>
      <c r="GZV208" s="78"/>
      <c r="GZW208" s="78"/>
      <c r="GZX208" s="78"/>
      <c r="GZY208" s="78"/>
      <c r="GZZ208" s="78"/>
      <c r="HAA208" s="78"/>
      <c r="HAB208" s="78"/>
      <c r="HAC208" s="78"/>
      <c r="HAD208" s="78"/>
      <c r="HAE208" s="78"/>
      <c r="HAF208" s="78"/>
      <c r="HAG208" s="78"/>
      <c r="HAH208" s="78"/>
      <c r="HAI208" s="78"/>
      <c r="HAJ208" s="78"/>
      <c r="HAK208" s="78"/>
      <c r="HAL208" s="78"/>
      <c r="HAM208" s="78"/>
      <c r="HAN208" s="78"/>
      <c r="HAO208" s="78"/>
      <c r="HAP208" s="78"/>
      <c r="HAQ208" s="78"/>
      <c r="HAR208" s="78"/>
      <c r="HAS208" s="78"/>
      <c r="HAT208" s="78"/>
      <c r="HAU208" s="78"/>
      <c r="HAV208" s="78"/>
      <c r="HAW208" s="78"/>
      <c r="HAX208" s="78"/>
      <c r="HAY208" s="78"/>
      <c r="HAZ208" s="78"/>
      <c r="HBA208" s="78"/>
      <c r="HBB208" s="78"/>
      <c r="HBC208" s="78"/>
      <c r="HBD208" s="78"/>
      <c r="HBE208" s="78"/>
      <c r="HBF208" s="78"/>
      <c r="HBG208" s="78"/>
      <c r="HBH208" s="78"/>
      <c r="HBI208" s="78"/>
      <c r="HBJ208" s="78"/>
      <c r="HBK208" s="78"/>
      <c r="HBL208" s="78"/>
      <c r="HBM208" s="78"/>
      <c r="HBN208" s="78"/>
      <c r="HBO208" s="78"/>
      <c r="HBP208" s="78"/>
      <c r="HBQ208" s="78"/>
      <c r="HBR208" s="78"/>
      <c r="HBS208" s="78"/>
      <c r="HBT208" s="78"/>
      <c r="HBU208" s="78"/>
      <c r="HBV208" s="78"/>
      <c r="HBW208" s="78"/>
      <c r="HBX208" s="78"/>
      <c r="HBY208" s="78"/>
      <c r="HBZ208" s="78"/>
      <c r="HCA208" s="78"/>
      <c r="HCB208" s="78"/>
      <c r="HCC208" s="78"/>
      <c r="HCD208" s="78"/>
      <c r="HCE208" s="78"/>
      <c r="HCF208" s="78"/>
      <c r="HCG208" s="78"/>
      <c r="HCH208" s="78"/>
      <c r="HCI208" s="78"/>
      <c r="HCJ208" s="78"/>
      <c r="HCK208" s="78"/>
      <c r="HCL208" s="78"/>
      <c r="HCM208" s="78"/>
      <c r="HCN208" s="78"/>
      <c r="HCO208" s="78"/>
      <c r="HCP208" s="78"/>
      <c r="HCQ208" s="78"/>
      <c r="HCR208" s="78"/>
      <c r="HCS208" s="78"/>
      <c r="HCT208" s="78"/>
      <c r="HCU208" s="78"/>
      <c r="HCV208" s="78"/>
      <c r="HCW208" s="78"/>
      <c r="HCX208" s="78"/>
      <c r="HCY208" s="78"/>
      <c r="HCZ208" s="78"/>
      <c r="HDA208" s="78"/>
      <c r="HDB208" s="78"/>
      <c r="HDC208" s="78"/>
      <c r="HDD208" s="78"/>
      <c r="HDE208" s="78"/>
      <c r="HDF208" s="78"/>
      <c r="HDG208" s="78"/>
      <c r="HDH208" s="78"/>
      <c r="HDI208" s="78"/>
      <c r="HDJ208" s="78"/>
      <c r="HDK208" s="78"/>
      <c r="HDL208" s="78"/>
      <c r="HDM208" s="78"/>
      <c r="HDN208" s="78"/>
      <c r="HDO208" s="78"/>
      <c r="HDP208" s="78"/>
      <c r="HDQ208" s="78"/>
      <c r="HDR208" s="78"/>
      <c r="HDS208" s="78"/>
      <c r="HDT208" s="78"/>
      <c r="HDU208" s="78"/>
      <c r="HDV208" s="78"/>
      <c r="HDW208" s="78"/>
      <c r="HDX208" s="78"/>
      <c r="HDY208" s="78"/>
      <c r="HDZ208" s="78"/>
      <c r="HEA208" s="78"/>
      <c r="HEB208" s="78"/>
      <c r="HEC208" s="78"/>
      <c r="HED208" s="78"/>
      <c r="HEE208" s="78"/>
      <c r="HEF208" s="78"/>
      <c r="HEG208" s="78"/>
      <c r="HEH208" s="78"/>
      <c r="HEI208" s="78"/>
      <c r="HEJ208" s="78"/>
      <c r="HEK208" s="78"/>
      <c r="HEL208" s="78"/>
      <c r="HEM208" s="78"/>
      <c r="HEN208" s="78"/>
      <c r="HEO208" s="78"/>
      <c r="HEP208" s="78"/>
      <c r="HEQ208" s="78"/>
      <c r="HER208" s="78"/>
      <c r="HES208" s="78"/>
      <c r="HET208" s="78"/>
      <c r="HEU208" s="78"/>
      <c r="HEV208" s="78"/>
      <c r="HEW208" s="78"/>
      <c r="HEX208" s="78"/>
      <c r="HEY208" s="78"/>
      <c r="HEZ208" s="78"/>
      <c r="HFA208" s="78"/>
      <c r="HFB208" s="78"/>
      <c r="HFC208" s="78"/>
      <c r="HFD208" s="78"/>
      <c r="HFE208" s="78"/>
      <c r="HFF208" s="78"/>
      <c r="HFG208" s="78"/>
      <c r="HFH208" s="78"/>
      <c r="HFI208" s="78"/>
      <c r="HFJ208" s="78"/>
      <c r="HFK208" s="78"/>
      <c r="HFL208" s="78"/>
      <c r="HFM208" s="78"/>
      <c r="HFN208" s="78"/>
      <c r="HFO208" s="78"/>
      <c r="HFP208" s="78"/>
      <c r="HFQ208" s="78"/>
      <c r="HFR208" s="78"/>
      <c r="HFS208" s="78"/>
      <c r="HFT208" s="78"/>
      <c r="HFU208" s="78"/>
      <c r="HFV208" s="78"/>
      <c r="HFW208" s="78"/>
      <c r="HFX208" s="78"/>
      <c r="HFY208" s="78"/>
      <c r="HFZ208" s="78"/>
      <c r="HGA208" s="78"/>
      <c r="HGB208" s="78"/>
      <c r="HGC208" s="78"/>
      <c r="HGD208" s="78"/>
      <c r="HGE208" s="78"/>
      <c r="HGF208" s="78"/>
      <c r="HGG208" s="78"/>
      <c r="HGH208" s="78"/>
      <c r="HGI208" s="78"/>
      <c r="HGJ208" s="78"/>
      <c r="HGK208" s="78"/>
      <c r="HGL208" s="78"/>
      <c r="HGM208" s="78"/>
      <c r="HGN208" s="78"/>
      <c r="HGO208" s="78"/>
      <c r="HGP208" s="78"/>
      <c r="HGQ208" s="78"/>
      <c r="HGR208" s="78"/>
      <c r="HGS208" s="78"/>
      <c r="HGT208" s="78"/>
      <c r="HGU208" s="78"/>
      <c r="HGV208" s="78"/>
      <c r="HGW208" s="78"/>
      <c r="HGX208" s="78"/>
      <c r="HGY208" s="78"/>
      <c r="HGZ208" s="78"/>
      <c r="HHA208" s="78"/>
      <c r="HHB208" s="78"/>
      <c r="HHC208" s="78"/>
      <c r="HHD208" s="78"/>
      <c r="HHE208" s="78"/>
      <c r="HHF208" s="78"/>
      <c r="HHG208" s="78"/>
      <c r="HHH208" s="78"/>
      <c r="HHI208" s="78"/>
      <c r="HHJ208" s="78"/>
      <c r="HHK208" s="78"/>
      <c r="HHL208" s="78"/>
      <c r="HHM208" s="78"/>
      <c r="HHN208" s="78"/>
      <c r="HHO208" s="78"/>
      <c r="HHP208" s="78"/>
      <c r="HHQ208" s="78"/>
      <c r="HHR208" s="78"/>
      <c r="HHS208" s="78"/>
      <c r="HHT208" s="78"/>
      <c r="HHU208" s="78"/>
      <c r="HHV208" s="78"/>
      <c r="HHW208" s="78"/>
      <c r="HHX208" s="78"/>
      <c r="HHY208" s="78"/>
      <c r="HHZ208" s="78"/>
      <c r="HIA208" s="78"/>
      <c r="HIB208" s="78"/>
      <c r="HIC208" s="78"/>
      <c r="HID208" s="78"/>
      <c r="HIE208" s="78"/>
      <c r="HIF208" s="78"/>
      <c r="HIG208" s="78"/>
      <c r="HIH208" s="78"/>
      <c r="HII208" s="78"/>
      <c r="HIJ208" s="78"/>
      <c r="HIK208" s="78"/>
      <c r="HIL208" s="78"/>
      <c r="HIM208" s="78"/>
      <c r="HIN208" s="78"/>
      <c r="HIO208" s="78"/>
      <c r="HIP208" s="78"/>
      <c r="HIQ208" s="78"/>
      <c r="HIR208" s="78"/>
      <c r="HIS208" s="78"/>
      <c r="HIT208" s="78"/>
      <c r="HIU208" s="78"/>
      <c r="HIV208" s="78"/>
      <c r="HIW208" s="78"/>
      <c r="HIX208" s="78"/>
      <c r="HIY208" s="78"/>
      <c r="HIZ208" s="78"/>
      <c r="HJA208" s="78"/>
      <c r="HJB208" s="78"/>
      <c r="HJC208" s="78"/>
      <c r="HJD208" s="78"/>
      <c r="HJE208" s="78"/>
      <c r="HJF208" s="78"/>
      <c r="HJG208" s="78"/>
      <c r="HJH208" s="78"/>
      <c r="HJI208" s="78"/>
      <c r="HJJ208" s="78"/>
      <c r="HJK208" s="78"/>
      <c r="HJL208" s="78"/>
      <c r="HJM208" s="78"/>
      <c r="HJN208" s="78"/>
      <c r="HJO208" s="78"/>
      <c r="HJP208" s="78"/>
      <c r="HJQ208" s="78"/>
      <c r="HJR208" s="78"/>
      <c r="HJS208" s="78"/>
      <c r="HJT208" s="78"/>
      <c r="HJU208" s="78"/>
      <c r="HJV208" s="78"/>
      <c r="HJW208" s="78"/>
      <c r="HJX208" s="78"/>
      <c r="HJY208" s="78"/>
      <c r="HJZ208" s="78"/>
      <c r="HKA208" s="78"/>
      <c r="HKB208" s="78"/>
      <c r="HKC208" s="78"/>
      <c r="HKD208" s="78"/>
      <c r="HKE208" s="78"/>
      <c r="HKF208" s="78"/>
      <c r="HKG208" s="78"/>
      <c r="HKH208" s="78"/>
      <c r="HKI208" s="78"/>
      <c r="HKJ208" s="78"/>
      <c r="HKK208" s="78"/>
      <c r="HKL208" s="78"/>
      <c r="HKM208" s="78"/>
      <c r="HKN208" s="78"/>
      <c r="HKO208" s="78"/>
      <c r="HKP208" s="78"/>
      <c r="HKQ208" s="78"/>
      <c r="HKR208" s="78"/>
      <c r="HKS208" s="78"/>
      <c r="HKT208" s="78"/>
      <c r="HKU208" s="78"/>
      <c r="HKV208" s="78"/>
      <c r="HKW208" s="78"/>
      <c r="HKX208" s="78"/>
      <c r="HKY208" s="78"/>
      <c r="HKZ208" s="78"/>
      <c r="HLA208" s="78"/>
      <c r="HLB208" s="78"/>
      <c r="HLC208" s="78"/>
      <c r="HLD208" s="78"/>
      <c r="HLE208" s="78"/>
      <c r="HLF208" s="78"/>
      <c r="HLG208" s="78"/>
      <c r="HLH208" s="78"/>
      <c r="HLI208" s="78"/>
      <c r="HLJ208" s="78"/>
      <c r="HLK208" s="78"/>
      <c r="HLL208" s="78"/>
      <c r="HLM208" s="78"/>
      <c r="HLN208" s="78"/>
      <c r="HLO208" s="78"/>
      <c r="HLP208" s="78"/>
      <c r="HLQ208" s="78"/>
      <c r="HLR208" s="78"/>
      <c r="HLS208" s="78"/>
      <c r="HLT208" s="78"/>
      <c r="HLU208" s="78"/>
      <c r="HLV208" s="78"/>
      <c r="HLW208" s="78"/>
      <c r="HLX208" s="78"/>
      <c r="HLY208" s="78"/>
      <c r="HLZ208" s="78"/>
      <c r="HMA208" s="78"/>
      <c r="HMB208" s="78"/>
      <c r="HMC208" s="78"/>
      <c r="HMD208" s="78"/>
      <c r="HME208" s="78"/>
      <c r="HMF208" s="78"/>
      <c r="HMG208" s="78"/>
      <c r="HMH208" s="78"/>
      <c r="HMI208" s="78"/>
      <c r="HMJ208" s="78"/>
      <c r="HMK208" s="78"/>
      <c r="HML208" s="78"/>
      <c r="HMM208" s="78"/>
      <c r="HMN208" s="78"/>
      <c r="HMO208" s="78"/>
      <c r="HMP208" s="78"/>
      <c r="HMQ208" s="78"/>
      <c r="HMR208" s="78"/>
      <c r="HMS208" s="78"/>
      <c r="HMT208" s="78"/>
      <c r="HMU208" s="78"/>
      <c r="HMV208" s="78"/>
      <c r="HMW208" s="78"/>
      <c r="HMX208" s="78"/>
      <c r="HMY208" s="78"/>
      <c r="HMZ208" s="78"/>
      <c r="HNA208" s="78"/>
      <c r="HNB208" s="78"/>
      <c r="HNC208" s="78"/>
      <c r="HND208" s="78"/>
      <c r="HNE208" s="78"/>
      <c r="HNF208" s="78"/>
      <c r="HNG208" s="78"/>
      <c r="HNH208" s="78"/>
      <c r="HNI208" s="78"/>
      <c r="HNJ208" s="78"/>
      <c r="HNK208" s="78"/>
      <c r="HNL208" s="78"/>
      <c r="HNM208" s="78"/>
      <c r="HNN208" s="78"/>
      <c r="HNO208" s="78"/>
      <c r="HNP208" s="78"/>
      <c r="HNQ208" s="78"/>
      <c r="HNR208" s="78"/>
      <c r="HNS208" s="78"/>
      <c r="HNT208" s="78"/>
      <c r="HNU208" s="78"/>
      <c r="HNV208" s="78"/>
      <c r="HNW208" s="78"/>
      <c r="HNX208" s="78"/>
      <c r="HNY208" s="78"/>
      <c r="HNZ208" s="78"/>
      <c r="HOA208" s="78"/>
      <c r="HOB208" s="78"/>
      <c r="HOC208" s="78"/>
      <c r="HOD208" s="78"/>
      <c r="HOE208" s="78"/>
      <c r="HOF208" s="78"/>
      <c r="HOG208" s="78"/>
      <c r="HOH208" s="78"/>
      <c r="HOI208" s="78"/>
      <c r="HOJ208" s="78"/>
      <c r="HOK208" s="78"/>
      <c r="HOL208" s="78"/>
      <c r="HOM208" s="78"/>
      <c r="HON208" s="78"/>
      <c r="HOO208" s="78"/>
      <c r="HOP208" s="78"/>
      <c r="HOQ208" s="78"/>
      <c r="HOR208" s="78"/>
      <c r="HOS208" s="78"/>
      <c r="HOT208" s="78"/>
      <c r="HOU208" s="78"/>
      <c r="HOV208" s="78"/>
      <c r="HOW208" s="78"/>
      <c r="HOX208" s="78"/>
      <c r="HOY208" s="78"/>
      <c r="HOZ208" s="78"/>
      <c r="HPA208" s="78"/>
      <c r="HPB208" s="78"/>
      <c r="HPC208" s="78"/>
      <c r="HPD208" s="78"/>
      <c r="HPE208" s="78"/>
      <c r="HPF208" s="78"/>
      <c r="HPG208" s="78"/>
      <c r="HPH208" s="78"/>
      <c r="HPI208" s="78"/>
      <c r="HPJ208" s="78"/>
      <c r="HPK208" s="78"/>
      <c r="HPL208" s="78"/>
      <c r="HPM208" s="78"/>
      <c r="HPN208" s="78"/>
      <c r="HPO208" s="78"/>
      <c r="HPP208" s="78"/>
      <c r="HPQ208" s="78"/>
      <c r="HPR208" s="78"/>
      <c r="HPS208" s="78"/>
      <c r="HPT208" s="78"/>
      <c r="HPU208" s="78"/>
      <c r="HPV208" s="78"/>
      <c r="HPW208" s="78"/>
      <c r="HPX208" s="78"/>
      <c r="HPY208" s="78"/>
      <c r="HPZ208" s="78"/>
      <c r="HQA208" s="78"/>
      <c r="HQB208" s="78"/>
      <c r="HQC208" s="78"/>
      <c r="HQD208" s="78"/>
      <c r="HQE208" s="78"/>
      <c r="HQF208" s="78"/>
      <c r="HQG208" s="78"/>
      <c r="HQH208" s="78"/>
      <c r="HQI208" s="78"/>
      <c r="HQJ208" s="78"/>
      <c r="HQK208" s="78"/>
      <c r="HQL208" s="78"/>
      <c r="HQM208" s="78"/>
      <c r="HQN208" s="78"/>
      <c r="HQO208" s="78"/>
      <c r="HQP208" s="78"/>
      <c r="HQQ208" s="78"/>
      <c r="HQR208" s="78"/>
      <c r="HQS208" s="78"/>
      <c r="HQT208" s="78"/>
      <c r="HQU208" s="78"/>
      <c r="HQV208" s="78"/>
      <c r="HQW208" s="78"/>
      <c r="HQX208" s="78"/>
      <c r="HQY208" s="78"/>
      <c r="HQZ208" s="78"/>
      <c r="HRA208" s="78"/>
      <c r="HRB208" s="78"/>
      <c r="HRC208" s="78"/>
      <c r="HRD208" s="78"/>
      <c r="HRE208" s="78"/>
      <c r="HRF208" s="78"/>
      <c r="HRG208" s="78"/>
      <c r="HRH208" s="78"/>
      <c r="HRI208" s="78"/>
      <c r="HRJ208" s="78"/>
      <c r="HRK208" s="78"/>
      <c r="HRL208" s="78"/>
      <c r="HRM208" s="78"/>
      <c r="HRN208" s="78"/>
      <c r="HRO208" s="78"/>
      <c r="HRP208" s="78"/>
      <c r="HRQ208" s="78"/>
      <c r="HRR208" s="78"/>
      <c r="HRS208" s="78"/>
      <c r="HRT208" s="78"/>
      <c r="HRU208" s="78"/>
      <c r="HRV208" s="78"/>
      <c r="HRW208" s="78"/>
      <c r="HRX208" s="78"/>
      <c r="HRY208" s="78"/>
      <c r="HRZ208" s="78"/>
      <c r="HSA208" s="78"/>
      <c r="HSB208" s="78"/>
      <c r="HSC208" s="78"/>
      <c r="HSD208" s="78"/>
      <c r="HSE208" s="78"/>
      <c r="HSF208" s="78"/>
      <c r="HSG208" s="78"/>
      <c r="HSH208" s="78"/>
      <c r="HSI208" s="78"/>
      <c r="HSJ208" s="78"/>
      <c r="HSK208" s="78"/>
      <c r="HSL208" s="78"/>
      <c r="HSM208" s="78"/>
      <c r="HSN208" s="78"/>
      <c r="HSO208" s="78"/>
      <c r="HSP208" s="78"/>
      <c r="HSQ208" s="78"/>
      <c r="HSR208" s="78"/>
      <c r="HSS208" s="78"/>
      <c r="HST208" s="78"/>
      <c r="HSU208" s="78"/>
      <c r="HSV208" s="78"/>
      <c r="HSW208" s="78"/>
      <c r="HSX208" s="78"/>
      <c r="HSY208" s="78"/>
      <c r="HSZ208" s="78"/>
      <c r="HTA208" s="78"/>
      <c r="HTB208" s="78"/>
      <c r="HTC208" s="78"/>
      <c r="HTD208" s="78"/>
      <c r="HTE208" s="78"/>
      <c r="HTF208" s="78"/>
      <c r="HTG208" s="78"/>
      <c r="HTH208" s="78"/>
      <c r="HTI208" s="78"/>
      <c r="HTJ208" s="78"/>
      <c r="HTK208" s="78"/>
      <c r="HTL208" s="78"/>
      <c r="HTM208" s="78"/>
      <c r="HTN208" s="78"/>
      <c r="HTO208" s="78"/>
      <c r="HTP208" s="78"/>
      <c r="HTQ208" s="78"/>
      <c r="HTR208" s="78"/>
      <c r="HTS208" s="78"/>
      <c r="HTT208" s="78"/>
      <c r="HTU208" s="78"/>
      <c r="HTV208" s="78"/>
      <c r="HTW208" s="78"/>
      <c r="HTX208" s="78"/>
      <c r="HTY208" s="78"/>
      <c r="HTZ208" s="78"/>
      <c r="HUA208" s="78"/>
      <c r="HUB208" s="78"/>
      <c r="HUC208" s="78"/>
      <c r="HUD208" s="78"/>
      <c r="HUE208" s="78"/>
      <c r="HUF208" s="78"/>
      <c r="HUG208" s="78"/>
      <c r="HUH208" s="78"/>
      <c r="HUI208" s="78"/>
      <c r="HUJ208" s="78"/>
      <c r="HUK208" s="78"/>
      <c r="HUL208" s="78"/>
      <c r="HUM208" s="78"/>
      <c r="HUN208" s="78"/>
      <c r="HUO208" s="78"/>
      <c r="HUP208" s="78"/>
      <c r="HUQ208" s="78"/>
      <c r="HUR208" s="78"/>
      <c r="HUS208" s="78"/>
      <c r="HUT208" s="78"/>
      <c r="HUU208" s="78"/>
      <c r="HUV208" s="78"/>
      <c r="HUW208" s="78"/>
      <c r="HUX208" s="78"/>
      <c r="HUY208" s="78"/>
      <c r="HUZ208" s="78"/>
      <c r="HVA208" s="78"/>
      <c r="HVB208" s="78"/>
      <c r="HVC208" s="78"/>
      <c r="HVD208" s="78"/>
      <c r="HVE208" s="78"/>
      <c r="HVF208" s="78"/>
      <c r="HVG208" s="78"/>
      <c r="HVH208" s="78"/>
      <c r="HVI208" s="78"/>
      <c r="HVJ208" s="78"/>
      <c r="HVK208" s="78"/>
      <c r="HVL208" s="78"/>
      <c r="HVM208" s="78"/>
      <c r="HVN208" s="78"/>
      <c r="HVO208" s="78"/>
      <c r="HVP208" s="78"/>
      <c r="HVQ208" s="78"/>
      <c r="HVR208" s="78"/>
      <c r="HVS208" s="78"/>
      <c r="HVT208" s="78"/>
      <c r="HVU208" s="78"/>
      <c r="HVV208" s="78"/>
      <c r="HVW208" s="78"/>
      <c r="HVX208" s="78"/>
      <c r="HVY208" s="78"/>
      <c r="HVZ208" s="78"/>
      <c r="HWA208" s="78"/>
      <c r="HWB208" s="78"/>
      <c r="HWC208" s="78"/>
      <c r="HWD208" s="78"/>
      <c r="HWE208" s="78"/>
      <c r="HWF208" s="78"/>
      <c r="HWG208" s="78"/>
      <c r="HWH208" s="78"/>
      <c r="HWI208" s="78"/>
      <c r="HWJ208" s="78"/>
      <c r="HWK208" s="78"/>
      <c r="HWL208" s="78"/>
      <c r="HWM208" s="78"/>
      <c r="HWN208" s="78"/>
      <c r="HWO208" s="78"/>
      <c r="HWP208" s="78"/>
      <c r="HWQ208" s="78"/>
      <c r="HWR208" s="78"/>
      <c r="HWS208" s="78"/>
      <c r="HWT208" s="78"/>
      <c r="HWU208" s="78"/>
      <c r="HWV208" s="78"/>
      <c r="HWW208" s="78"/>
      <c r="HWX208" s="78"/>
      <c r="HWY208" s="78"/>
      <c r="HWZ208" s="78"/>
      <c r="HXA208" s="78"/>
      <c r="HXB208" s="78"/>
      <c r="HXC208" s="78"/>
      <c r="HXD208" s="78"/>
      <c r="HXE208" s="78"/>
      <c r="HXF208" s="78"/>
      <c r="HXG208" s="78"/>
      <c r="HXH208" s="78"/>
      <c r="HXI208" s="78"/>
      <c r="HXJ208" s="78"/>
      <c r="HXK208" s="78"/>
      <c r="HXL208" s="78"/>
      <c r="HXM208" s="78"/>
      <c r="HXN208" s="78"/>
      <c r="HXO208" s="78"/>
      <c r="HXP208" s="78"/>
      <c r="HXQ208" s="78"/>
      <c r="HXR208" s="78"/>
      <c r="HXS208" s="78"/>
      <c r="HXT208" s="78"/>
      <c r="HXU208" s="78"/>
      <c r="HXV208" s="78"/>
      <c r="HXW208" s="78"/>
      <c r="HXX208" s="78"/>
      <c r="HXY208" s="78"/>
      <c r="HXZ208" s="78"/>
      <c r="HYA208" s="78"/>
      <c r="HYB208" s="78"/>
      <c r="HYC208" s="78"/>
      <c r="HYD208" s="78"/>
      <c r="HYE208" s="78"/>
      <c r="HYF208" s="78"/>
      <c r="HYG208" s="78"/>
      <c r="HYH208" s="78"/>
      <c r="HYI208" s="78"/>
      <c r="HYJ208" s="78"/>
      <c r="HYK208" s="78"/>
      <c r="HYL208" s="78"/>
      <c r="HYM208" s="78"/>
      <c r="HYN208" s="78"/>
      <c r="HYO208" s="78"/>
      <c r="HYP208" s="78"/>
      <c r="HYQ208" s="78"/>
      <c r="HYR208" s="78"/>
      <c r="HYS208" s="78"/>
      <c r="HYT208" s="78"/>
      <c r="HYU208" s="78"/>
      <c r="HYV208" s="78"/>
      <c r="HYW208" s="78"/>
      <c r="HYX208" s="78"/>
      <c r="HYY208" s="78"/>
      <c r="HYZ208" s="78"/>
      <c r="HZA208" s="78"/>
      <c r="HZB208" s="78"/>
      <c r="HZC208" s="78"/>
      <c r="HZD208" s="78"/>
      <c r="HZE208" s="78"/>
      <c r="HZF208" s="78"/>
      <c r="HZG208" s="78"/>
      <c r="HZH208" s="78"/>
      <c r="HZI208" s="78"/>
      <c r="HZJ208" s="78"/>
      <c r="HZK208" s="78"/>
      <c r="HZL208" s="78"/>
      <c r="HZM208" s="78"/>
      <c r="HZN208" s="78"/>
      <c r="HZO208" s="78"/>
      <c r="HZP208" s="78"/>
      <c r="HZQ208" s="78"/>
      <c r="HZR208" s="78"/>
      <c r="HZS208" s="78"/>
      <c r="HZT208" s="78"/>
      <c r="HZU208" s="78"/>
      <c r="HZV208" s="78"/>
      <c r="HZW208" s="78"/>
      <c r="HZX208" s="78"/>
      <c r="HZY208" s="78"/>
      <c r="HZZ208" s="78"/>
      <c r="IAA208" s="78"/>
      <c r="IAB208" s="78"/>
      <c r="IAC208" s="78"/>
      <c r="IAD208" s="78"/>
      <c r="IAE208" s="78"/>
      <c r="IAF208" s="78"/>
      <c r="IAG208" s="78"/>
      <c r="IAH208" s="78"/>
      <c r="IAI208" s="78"/>
      <c r="IAJ208" s="78"/>
      <c r="IAK208" s="78"/>
      <c r="IAL208" s="78"/>
      <c r="IAM208" s="78"/>
      <c r="IAN208" s="78"/>
      <c r="IAO208" s="78"/>
      <c r="IAP208" s="78"/>
      <c r="IAQ208" s="78"/>
      <c r="IAR208" s="78"/>
      <c r="IAS208" s="78"/>
      <c r="IAT208" s="78"/>
      <c r="IAU208" s="78"/>
      <c r="IAV208" s="78"/>
      <c r="IAW208" s="78"/>
      <c r="IAX208" s="78"/>
      <c r="IAY208" s="78"/>
      <c r="IAZ208" s="78"/>
      <c r="IBA208" s="78"/>
      <c r="IBB208" s="78"/>
      <c r="IBC208" s="78"/>
      <c r="IBD208" s="78"/>
      <c r="IBE208" s="78"/>
      <c r="IBF208" s="78"/>
      <c r="IBG208" s="78"/>
      <c r="IBH208" s="78"/>
      <c r="IBI208" s="78"/>
      <c r="IBJ208" s="78"/>
      <c r="IBK208" s="78"/>
      <c r="IBL208" s="78"/>
      <c r="IBM208" s="78"/>
      <c r="IBN208" s="78"/>
      <c r="IBO208" s="78"/>
      <c r="IBP208" s="78"/>
      <c r="IBQ208" s="78"/>
      <c r="IBR208" s="78"/>
      <c r="IBS208" s="78"/>
      <c r="IBT208" s="78"/>
      <c r="IBU208" s="78"/>
      <c r="IBV208" s="78"/>
      <c r="IBW208" s="78"/>
      <c r="IBX208" s="78"/>
      <c r="IBY208" s="78"/>
      <c r="IBZ208" s="78"/>
      <c r="ICA208" s="78"/>
      <c r="ICB208" s="78"/>
      <c r="ICC208" s="78"/>
      <c r="ICD208" s="78"/>
      <c r="ICE208" s="78"/>
      <c r="ICF208" s="78"/>
      <c r="ICG208" s="78"/>
      <c r="ICH208" s="78"/>
      <c r="ICI208" s="78"/>
      <c r="ICJ208" s="78"/>
      <c r="ICK208" s="78"/>
      <c r="ICL208" s="78"/>
      <c r="ICM208" s="78"/>
      <c r="ICN208" s="78"/>
      <c r="ICO208" s="78"/>
      <c r="ICP208" s="78"/>
      <c r="ICQ208" s="78"/>
      <c r="ICR208" s="78"/>
      <c r="ICS208" s="78"/>
      <c r="ICT208" s="78"/>
      <c r="ICU208" s="78"/>
      <c r="ICV208" s="78"/>
      <c r="ICW208" s="78"/>
      <c r="ICX208" s="78"/>
      <c r="ICY208" s="78"/>
      <c r="ICZ208" s="78"/>
      <c r="IDA208" s="78"/>
      <c r="IDB208" s="78"/>
      <c r="IDC208" s="78"/>
      <c r="IDD208" s="78"/>
      <c r="IDE208" s="78"/>
      <c r="IDF208" s="78"/>
      <c r="IDG208" s="78"/>
      <c r="IDH208" s="78"/>
      <c r="IDI208" s="78"/>
      <c r="IDJ208" s="78"/>
      <c r="IDK208" s="78"/>
      <c r="IDL208" s="78"/>
      <c r="IDM208" s="78"/>
      <c r="IDN208" s="78"/>
      <c r="IDO208" s="78"/>
      <c r="IDP208" s="78"/>
      <c r="IDQ208" s="78"/>
      <c r="IDR208" s="78"/>
      <c r="IDS208" s="78"/>
      <c r="IDT208" s="78"/>
      <c r="IDU208" s="78"/>
      <c r="IDV208" s="78"/>
      <c r="IDW208" s="78"/>
      <c r="IDX208" s="78"/>
      <c r="IDY208" s="78"/>
      <c r="IDZ208" s="78"/>
      <c r="IEA208" s="78"/>
      <c r="IEB208" s="78"/>
      <c r="IEC208" s="78"/>
      <c r="IED208" s="78"/>
      <c r="IEE208" s="78"/>
      <c r="IEF208" s="78"/>
      <c r="IEG208" s="78"/>
      <c r="IEH208" s="78"/>
      <c r="IEI208" s="78"/>
      <c r="IEJ208" s="78"/>
      <c r="IEK208" s="78"/>
      <c r="IEL208" s="78"/>
      <c r="IEM208" s="78"/>
      <c r="IEN208" s="78"/>
      <c r="IEO208" s="78"/>
      <c r="IEP208" s="78"/>
      <c r="IEQ208" s="78"/>
      <c r="IER208" s="78"/>
      <c r="IES208" s="78"/>
      <c r="IET208" s="78"/>
      <c r="IEU208" s="78"/>
      <c r="IEV208" s="78"/>
      <c r="IEW208" s="78"/>
      <c r="IEX208" s="78"/>
      <c r="IEY208" s="78"/>
      <c r="IEZ208" s="78"/>
      <c r="IFA208" s="78"/>
      <c r="IFB208" s="78"/>
      <c r="IFC208" s="78"/>
      <c r="IFD208" s="78"/>
      <c r="IFE208" s="78"/>
      <c r="IFF208" s="78"/>
      <c r="IFG208" s="78"/>
      <c r="IFH208" s="78"/>
      <c r="IFI208" s="78"/>
      <c r="IFJ208" s="78"/>
      <c r="IFK208" s="78"/>
      <c r="IFL208" s="78"/>
      <c r="IFM208" s="78"/>
      <c r="IFN208" s="78"/>
      <c r="IFO208" s="78"/>
      <c r="IFP208" s="78"/>
      <c r="IFQ208" s="78"/>
      <c r="IFR208" s="78"/>
      <c r="IFS208" s="78"/>
      <c r="IFT208" s="78"/>
      <c r="IFU208" s="78"/>
      <c r="IFV208" s="78"/>
      <c r="IFW208" s="78"/>
      <c r="IFX208" s="78"/>
      <c r="IFY208" s="78"/>
      <c r="IFZ208" s="78"/>
      <c r="IGA208" s="78"/>
      <c r="IGB208" s="78"/>
      <c r="IGC208" s="78"/>
      <c r="IGD208" s="78"/>
      <c r="IGE208" s="78"/>
      <c r="IGF208" s="78"/>
      <c r="IGG208" s="78"/>
      <c r="IGH208" s="78"/>
      <c r="IGI208" s="78"/>
      <c r="IGJ208" s="78"/>
      <c r="IGK208" s="78"/>
      <c r="IGL208" s="78"/>
      <c r="IGM208" s="78"/>
      <c r="IGN208" s="78"/>
      <c r="IGO208" s="78"/>
      <c r="IGP208" s="78"/>
      <c r="IGQ208" s="78"/>
      <c r="IGR208" s="78"/>
      <c r="IGS208" s="78"/>
      <c r="IGT208" s="78"/>
      <c r="IGU208" s="78"/>
      <c r="IGV208" s="78"/>
      <c r="IGW208" s="78"/>
      <c r="IGX208" s="78"/>
      <c r="IGY208" s="78"/>
      <c r="IGZ208" s="78"/>
      <c r="IHA208" s="78"/>
      <c r="IHB208" s="78"/>
      <c r="IHC208" s="78"/>
      <c r="IHD208" s="78"/>
      <c r="IHE208" s="78"/>
      <c r="IHF208" s="78"/>
      <c r="IHG208" s="78"/>
      <c r="IHH208" s="78"/>
      <c r="IHI208" s="78"/>
      <c r="IHJ208" s="78"/>
      <c r="IHK208" s="78"/>
      <c r="IHL208" s="78"/>
      <c r="IHM208" s="78"/>
      <c r="IHN208" s="78"/>
      <c r="IHO208" s="78"/>
      <c r="IHP208" s="78"/>
      <c r="IHQ208" s="78"/>
      <c r="IHR208" s="78"/>
      <c r="IHS208" s="78"/>
      <c r="IHT208" s="78"/>
      <c r="IHU208" s="78"/>
      <c r="IHV208" s="78"/>
      <c r="IHW208" s="78"/>
      <c r="IHX208" s="78"/>
      <c r="IHY208" s="78"/>
      <c r="IHZ208" s="78"/>
      <c r="IIA208" s="78"/>
      <c r="IIB208" s="78"/>
      <c r="IIC208" s="78"/>
      <c r="IID208" s="78"/>
      <c r="IIE208" s="78"/>
      <c r="IIF208" s="78"/>
      <c r="IIG208" s="78"/>
      <c r="IIH208" s="78"/>
      <c r="III208" s="78"/>
      <c r="IIJ208" s="78"/>
      <c r="IIK208" s="78"/>
      <c r="IIL208" s="78"/>
      <c r="IIM208" s="78"/>
      <c r="IIN208" s="78"/>
      <c r="IIO208" s="78"/>
      <c r="IIP208" s="78"/>
      <c r="IIQ208" s="78"/>
      <c r="IIR208" s="78"/>
      <c r="IIS208" s="78"/>
      <c r="IIT208" s="78"/>
      <c r="IIU208" s="78"/>
      <c r="IIV208" s="78"/>
      <c r="IIW208" s="78"/>
      <c r="IIX208" s="78"/>
      <c r="IIY208" s="78"/>
      <c r="IIZ208" s="78"/>
      <c r="IJA208" s="78"/>
      <c r="IJB208" s="78"/>
      <c r="IJC208" s="78"/>
      <c r="IJD208" s="78"/>
      <c r="IJE208" s="78"/>
      <c r="IJF208" s="78"/>
      <c r="IJG208" s="78"/>
      <c r="IJH208" s="78"/>
      <c r="IJI208" s="78"/>
      <c r="IJJ208" s="78"/>
      <c r="IJK208" s="78"/>
      <c r="IJL208" s="78"/>
      <c r="IJM208" s="78"/>
      <c r="IJN208" s="78"/>
      <c r="IJO208" s="78"/>
      <c r="IJP208" s="78"/>
      <c r="IJQ208" s="78"/>
      <c r="IJR208" s="78"/>
      <c r="IJS208" s="78"/>
      <c r="IJT208" s="78"/>
      <c r="IJU208" s="78"/>
      <c r="IJV208" s="78"/>
      <c r="IJW208" s="78"/>
      <c r="IJX208" s="78"/>
      <c r="IJY208" s="78"/>
      <c r="IJZ208" s="78"/>
      <c r="IKA208" s="78"/>
      <c r="IKB208" s="78"/>
      <c r="IKC208" s="78"/>
      <c r="IKD208" s="78"/>
      <c r="IKE208" s="78"/>
      <c r="IKF208" s="78"/>
      <c r="IKG208" s="78"/>
      <c r="IKH208" s="78"/>
      <c r="IKI208" s="78"/>
      <c r="IKJ208" s="78"/>
      <c r="IKK208" s="78"/>
      <c r="IKL208" s="78"/>
      <c r="IKM208" s="78"/>
      <c r="IKN208" s="78"/>
      <c r="IKO208" s="78"/>
      <c r="IKP208" s="78"/>
      <c r="IKQ208" s="78"/>
      <c r="IKR208" s="78"/>
      <c r="IKS208" s="78"/>
      <c r="IKT208" s="78"/>
      <c r="IKU208" s="78"/>
      <c r="IKV208" s="78"/>
      <c r="IKW208" s="78"/>
      <c r="IKX208" s="78"/>
      <c r="IKY208" s="78"/>
      <c r="IKZ208" s="78"/>
      <c r="ILA208" s="78"/>
      <c r="ILB208" s="78"/>
      <c r="ILC208" s="78"/>
      <c r="ILD208" s="78"/>
      <c r="ILE208" s="78"/>
      <c r="ILF208" s="78"/>
      <c r="ILG208" s="78"/>
      <c r="ILH208" s="78"/>
      <c r="ILI208" s="78"/>
      <c r="ILJ208" s="78"/>
      <c r="ILK208" s="78"/>
      <c r="ILL208" s="78"/>
      <c r="ILM208" s="78"/>
      <c r="ILN208" s="78"/>
      <c r="ILO208" s="78"/>
      <c r="ILP208" s="78"/>
      <c r="ILQ208" s="78"/>
      <c r="ILR208" s="78"/>
      <c r="ILS208" s="78"/>
      <c r="ILT208" s="78"/>
      <c r="ILU208" s="78"/>
      <c r="ILV208" s="78"/>
      <c r="ILW208" s="78"/>
      <c r="ILX208" s="78"/>
      <c r="ILY208" s="78"/>
      <c r="ILZ208" s="78"/>
      <c r="IMA208" s="78"/>
      <c r="IMB208" s="78"/>
      <c r="IMC208" s="78"/>
      <c r="IMD208" s="78"/>
      <c r="IME208" s="78"/>
      <c r="IMF208" s="78"/>
      <c r="IMG208" s="78"/>
      <c r="IMH208" s="78"/>
      <c r="IMI208" s="78"/>
      <c r="IMJ208" s="78"/>
      <c r="IMK208" s="78"/>
      <c r="IML208" s="78"/>
      <c r="IMM208" s="78"/>
      <c r="IMN208" s="78"/>
      <c r="IMO208" s="78"/>
      <c r="IMP208" s="78"/>
      <c r="IMQ208" s="78"/>
      <c r="IMR208" s="78"/>
      <c r="IMS208" s="78"/>
      <c r="IMT208" s="78"/>
      <c r="IMU208" s="78"/>
      <c r="IMV208" s="78"/>
      <c r="IMW208" s="78"/>
      <c r="IMX208" s="78"/>
      <c r="IMY208" s="78"/>
      <c r="IMZ208" s="78"/>
      <c r="INA208" s="78"/>
      <c r="INB208" s="78"/>
      <c r="INC208" s="78"/>
      <c r="IND208" s="78"/>
      <c r="INE208" s="78"/>
      <c r="INF208" s="78"/>
      <c r="ING208" s="78"/>
      <c r="INH208" s="78"/>
      <c r="INI208" s="78"/>
      <c r="INJ208" s="78"/>
      <c r="INK208" s="78"/>
      <c r="INL208" s="78"/>
      <c r="INM208" s="78"/>
      <c r="INN208" s="78"/>
      <c r="INO208" s="78"/>
      <c r="INP208" s="78"/>
      <c r="INQ208" s="78"/>
      <c r="INR208" s="78"/>
      <c r="INS208" s="78"/>
      <c r="INT208" s="78"/>
      <c r="INU208" s="78"/>
      <c r="INV208" s="78"/>
      <c r="INW208" s="78"/>
      <c r="INX208" s="78"/>
      <c r="INY208" s="78"/>
      <c r="INZ208" s="78"/>
      <c r="IOA208" s="78"/>
      <c r="IOB208" s="78"/>
      <c r="IOC208" s="78"/>
      <c r="IOD208" s="78"/>
      <c r="IOE208" s="78"/>
      <c r="IOF208" s="78"/>
      <c r="IOG208" s="78"/>
      <c r="IOH208" s="78"/>
      <c r="IOI208" s="78"/>
      <c r="IOJ208" s="78"/>
      <c r="IOK208" s="78"/>
      <c r="IOL208" s="78"/>
      <c r="IOM208" s="78"/>
      <c r="ION208" s="78"/>
      <c r="IOO208" s="78"/>
      <c r="IOP208" s="78"/>
      <c r="IOQ208" s="78"/>
      <c r="IOR208" s="78"/>
      <c r="IOS208" s="78"/>
      <c r="IOT208" s="78"/>
      <c r="IOU208" s="78"/>
      <c r="IOV208" s="78"/>
      <c r="IOW208" s="78"/>
      <c r="IOX208" s="78"/>
      <c r="IOY208" s="78"/>
      <c r="IOZ208" s="78"/>
      <c r="IPA208" s="78"/>
      <c r="IPB208" s="78"/>
      <c r="IPC208" s="78"/>
      <c r="IPD208" s="78"/>
      <c r="IPE208" s="78"/>
      <c r="IPF208" s="78"/>
      <c r="IPG208" s="78"/>
      <c r="IPH208" s="78"/>
      <c r="IPI208" s="78"/>
      <c r="IPJ208" s="78"/>
      <c r="IPK208" s="78"/>
      <c r="IPL208" s="78"/>
      <c r="IPM208" s="78"/>
      <c r="IPN208" s="78"/>
      <c r="IPO208" s="78"/>
      <c r="IPP208" s="78"/>
      <c r="IPQ208" s="78"/>
      <c r="IPR208" s="78"/>
      <c r="IPS208" s="78"/>
      <c r="IPT208" s="78"/>
      <c r="IPU208" s="78"/>
      <c r="IPV208" s="78"/>
      <c r="IPW208" s="78"/>
      <c r="IPX208" s="78"/>
      <c r="IPY208" s="78"/>
      <c r="IPZ208" s="78"/>
      <c r="IQA208" s="78"/>
      <c r="IQB208" s="78"/>
      <c r="IQC208" s="78"/>
      <c r="IQD208" s="78"/>
      <c r="IQE208" s="78"/>
      <c r="IQF208" s="78"/>
      <c r="IQG208" s="78"/>
      <c r="IQH208" s="78"/>
      <c r="IQI208" s="78"/>
      <c r="IQJ208" s="78"/>
      <c r="IQK208" s="78"/>
      <c r="IQL208" s="78"/>
      <c r="IQM208" s="78"/>
      <c r="IQN208" s="78"/>
      <c r="IQO208" s="78"/>
      <c r="IQP208" s="78"/>
      <c r="IQQ208" s="78"/>
      <c r="IQR208" s="78"/>
      <c r="IQS208" s="78"/>
      <c r="IQT208" s="78"/>
      <c r="IQU208" s="78"/>
      <c r="IQV208" s="78"/>
      <c r="IQW208" s="78"/>
      <c r="IQX208" s="78"/>
      <c r="IQY208" s="78"/>
      <c r="IQZ208" s="78"/>
      <c r="IRA208" s="78"/>
      <c r="IRB208" s="78"/>
      <c r="IRC208" s="78"/>
      <c r="IRD208" s="78"/>
      <c r="IRE208" s="78"/>
      <c r="IRF208" s="78"/>
      <c r="IRG208" s="78"/>
      <c r="IRH208" s="78"/>
      <c r="IRI208" s="78"/>
      <c r="IRJ208" s="78"/>
      <c r="IRK208" s="78"/>
      <c r="IRL208" s="78"/>
      <c r="IRM208" s="78"/>
      <c r="IRN208" s="78"/>
      <c r="IRO208" s="78"/>
      <c r="IRP208" s="78"/>
      <c r="IRQ208" s="78"/>
      <c r="IRR208" s="78"/>
      <c r="IRS208" s="78"/>
      <c r="IRT208" s="78"/>
      <c r="IRU208" s="78"/>
      <c r="IRV208" s="78"/>
      <c r="IRW208" s="78"/>
      <c r="IRX208" s="78"/>
      <c r="IRY208" s="78"/>
      <c r="IRZ208" s="78"/>
      <c r="ISA208" s="78"/>
      <c r="ISB208" s="78"/>
      <c r="ISC208" s="78"/>
      <c r="ISD208" s="78"/>
      <c r="ISE208" s="78"/>
      <c r="ISF208" s="78"/>
      <c r="ISG208" s="78"/>
      <c r="ISH208" s="78"/>
      <c r="ISI208" s="78"/>
      <c r="ISJ208" s="78"/>
      <c r="ISK208" s="78"/>
      <c r="ISL208" s="78"/>
      <c r="ISM208" s="78"/>
      <c r="ISN208" s="78"/>
      <c r="ISO208" s="78"/>
      <c r="ISP208" s="78"/>
      <c r="ISQ208" s="78"/>
      <c r="ISR208" s="78"/>
      <c r="ISS208" s="78"/>
      <c r="IST208" s="78"/>
      <c r="ISU208" s="78"/>
      <c r="ISV208" s="78"/>
      <c r="ISW208" s="78"/>
      <c r="ISX208" s="78"/>
      <c r="ISY208" s="78"/>
      <c r="ISZ208" s="78"/>
      <c r="ITA208" s="78"/>
      <c r="ITB208" s="78"/>
      <c r="ITC208" s="78"/>
      <c r="ITD208" s="78"/>
      <c r="ITE208" s="78"/>
      <c r="ITF208" s="78"/>
      <c r="ITG208" s="78"/>
      <c r="ITH208" s="78"/>
      <c r="ITI208" s="78"/>
      <c r="ITJ208" s="78"/>
      <c r="ITK208" s="78"/>
      <c r="ITL208" s="78"/>
      <c r="ITM208" s="78"/>
      <c r="ITN208" s="78"/>
      <c r="ITO208" s="78"/>
      <c r="ITP208" s="78"/>
      <c r="ITQ208" s="78"/>
      <c r="ITR208" s="78"/>
      <c r="ITS208" s="78"/>
      <c r="ITT208" s="78"/>
      <c r="ITU208" s="78"/>
      <c r="ITV208" s="78"/>
      <c r="ITW208" s="78"/>
      <c r="ITX208" s="78"/>
      <c r="ITY208" s="78"/>
      <c r="ITZ208" s="78"/>
      <c r="IUA208" s="78"/>
      <c r="IUB208" s="78"/>
      <c r="IUC208" s="78"/>
      <c r="IUD208" s="78"/>
      <c r="IUE208" s="78"/>
      <c r="IUF208" s="78"/>
      <c r="IUG208" s="78"/>
      <c r="IUH208" s="78"/>
      <c r="IUI208" s="78"/>
      <c r="IUJ208" s="78"/>
      <c r="IUK208" s="78"/>
      <c r="IUL208" s="78"/>
      <c r="IUM208" s="78"/>
      <c r="IUN208" s="78"/>
      <c r="IUO208" s="78"/>
      <c r="IUP208" s="78"/>
      <c r="IUQ208" s="78"/>
      <c r="IUR208" s="78"/>
      <c r="IUS208" s="78"/>
      <c r="IUT208" s="78"/>
      <c r="IUU208" s="78"/>
      <c r="IUV208" s="78"/>
      <c r="IUW208" s="78"/>
      <c r="IUX208" s="78"/>
      <c r="IUY208" s="78"/>
      <c r="IUZ208" s="78"/>
      <c r="IVA208" s="78"/>
      <c r="IVB208" s="78"/>
      <c r="IVC208" s="78"/>
      <c r="IVD208" s="78"/>
      <c r="IVE208" s="78"/>
      <c r="IVF208" s="78"/>
      <c r="IVG208" s="78"/>
      <c r="IVH208" s="78"/>
      <c r="IVI208" s="78"/>
      <c r="IVJ208" s="78"/>
      <c r="IVK208" s="78"/>
      <c r="IVL208" s="78"/>
      <c r="IVM208" s="78"/>
      <c r="IVN208" s="78"/>
      <c r="IVO208" s="78"/>
      <c r="IVP208" s="78"/>
      <c r="IVQ208" s="78"/>
      <c r="IVR208" s="78"/>
      <c r="IVS208" s="78"/>
      <c r="IVT208" s="78"/>
      <c r="IVU208" s="78"/>
      <c r="IVV208" s="78"/>
      <c r="IVW208" s="78"/>
      <c r="IVX208" s="78"/>
      <c r="IVY208" s="78"/>
      <c r="IVZ208" s="78"/>
      <c r="IWA208" s="78"/>
      <c r="IWB208" s="78"/>
      <c r="IWC208" s="78"/>
      <c r="IWD208" s="78"/>
      <c r="IWE208" s="78"/>
      <c r="IWF208" s="78"/>
      <c r="IWG208" s="78"/>
      <c r="IWH208" s="78"/>
      <c r="IWI208" s="78"/>
      <c r="IWJ208" s="78"/>
      <c r="IWK208" s="78"/>
      <c r="IWL208" s="78"/>
      <c r="IWM208" s="78"/>
      <c r="IWN208" s="78"/>
      <c r="IWO208" s="78"/>
      <c r="IWP208" s="78"/>
      <c r="IWQ208" s="78"/>
      <c r="IWR208" s="78"/>
      <c r="IWS208" s="78"/>
      <c r="IWT208" s="78"/>
      <c r="IWU208" s="78"/>
      <c r="IWV208" s="78"/>
      <c r="IWW208" s="78"/>
      <c r="IWX208" s="78"/>
      <c r="IWY208" s="78"/>
      <c r="IWZ208" s="78"/>
      <c r="IXA208" s="78"/>
      <c r="IXB208" s="78"/>
      <c r="IXC208" s="78"/>
      <c r="IXD208" s="78"/>
      <c r="IXE208" s="78"/>
      <c r="IXF208" s="78"/>
      <c r="IXG208" s="78"/>
      <c r="IXH208" s="78"/>
      <c r="IXI208" s="78"/>
      <c r="IXJ208" s="78"/>
      <c r="IXK208" s="78"/>
      <c r="IXL208" s="78"/>
      <c r="IXM208" s="78"/>
      <c r="IXN208" s="78"/>
      <c r="IXO208" s="78"/>
      <c r="IXP208" s="78"/>
      <c r="IXQ208" s="78"/>
      <c r="IXR208" s="78"/>
      <c r="IXS208" s="78"/>
      <c r="IXT208" s="78"/>
      <c r="IXU208" s="78"/>
      <c r="IXV208" s="78"/>
      <c r="IXW208" s="78"/>
      <c r="IXX208" s="78"/>
      <c r="IXY208" s="78"/>
      <c r="IXZ208" s="78"/>
      <c r="IYA208" s="78"/>
      <c r="IYB208" s="78"/>
      <c r="IYC208" s="78"/>
      <c r="IYD208" s="78"/>
      <c r="IYE208" s="78"/>
      <c r="IYF208" s="78"/>
      <c r="IYG208" s="78"/>
      <c r="IYH208" s="78"/>
      <c r="IYI208" s="78"/>
      <c r="IYJ208" s="78"/>
      <c r="IYK208" s="78"/>
      <c r="IYL208" s="78"/>
      <c r="IYM208" s="78"/>
      <c r="IYN208" s="78"/>
      <c r="IYO208" s="78"/>
      <c r="IYP208" s="78"/>
      <c r="IYQ208" s="78"/>
      <c r="IYR208" s="78"/>
      <c r="IYS208" s="78"/>
      <c r="IYT208" s="78"/>
      <c r="IYU208" s="78"/>
      <c r="IYV208" s="78"/>
      <c r="IYW208" s="78"/>
      <c r="IYX208" s="78"/>
      <c r="IYY208" s="78"/>
      <c r="IYZ208" s="78"/>
      <c r="IZA208" s="78"/>
      <c r="IZB208" s="78"/>
      <c r="IZC208" s="78"/>
      <c r="IZD208" s="78"/>
      <c r="IZE208" s="78"/>
      <c r="IZF208" s="78"/>
      <c r="IZG208" s="78"/>
      <c r="IZH208" s="78"/>
      <c r="IZI208" s="78"/>
      <c r="IZJ208" s="78"/>
      <c r="IZK208" s="78"/>
      <c r="IZL208" s="78"/>
      <c r="IZM208" s="78"/>
      <c r="IZN208" s="78"/>
      <c r="IZO208" s="78"/>
      <c r="IZP208" s="78"/>
      <c r="IZQ208" s="78"/>
      <c r="IZR208" s="78"/>
      <c r="IZS208" s="78"/>
      <c r="IZT208" s="78"/>
      <c r="IZU208" s="78"/>
      <c r="IZV208" s="78"/>
      <c r="IZW208" s="78"/>
      <c r="IZX208" s="78"/>
      <c r="IZY208" s="78"/>
      <c r="IZZ208" s="78"/>
      <c r="JAA208" s="78"/>
      <c r="JAB208" s="78"/>
      <c r="JAC208" s="78"/>
      <c r="JAD208" s="78"/>
      <c r="JAE208" s="78"/>
      <c r="JAF208" s="78"/>
      <c r="JAG208" s="78"/>
      <c r="JAH208" s="78"/>
      <c r="JAI208" s="78"/>
      <c r="JAJ208" s="78"/>
      <c r="JAK208" s="78"/>
      <c r="JAL208" s="78"/>
      <c r="JAM208" s="78"/>
      <c r="JAN208" s="78"/>
      <c r="JAO208" s="78"/>
      <c r="JAP208" s="78"/>
      <c r="JAQ208" s="78"/>
      <c r="JAR208" s="78"/>
      <c r="JAS208" s="78"/>
      <c r="JAT208" s="78"/>
      <c r="JAU208" s="78"/>
      <c r="JAV208" s="78"/>
      <c r="JAW208" s="78"/>
      <c r="JAX208" s="78"/>
      <c r="JAY208" s="78"/>
      <c r="JAZ208" s="78"/>
      <c r="JBA208" s="78"/>
      <c r="JBB208" s="78"/>
      <c r="JBC208" s="78"/>
      <c r="JBD208" s="78"/>
      <c r="JBE208" s="78"/>
      <c r="JBF208" s="78"/>
      <c r="JBG208" s="78"/>
      <c r="JBH208" s="78"/>
      <c r="JBI208" s="78"/>
      <c r="JBJ208" s="78"/>
      <c r="JBK208" s="78"/>
      <c r="JBL208" s="78"/>
      <c r="JBM208" s="78"/>
      <c r="JBN208" s="78"/>
      <c r="JBO208" s="78"/>
      <c r="JBP208" s="78"/>
      <c r="JBQ208" s="78"/>
      <c r="JBR208" s="78"/>
      <c r="JBS208" s="78"/>
      <c r="JBT208" s="78"/>
      <c r="JBU208" s="78"/>
      <c r="JBV208" s="78"/>
      <c r="JBW208" s="78"/>
      <c r="JBX208" s="78"/>
      <c r="JBY208" s="78"/>
      <c r="JBZ208" s="78"/>
      <c r="JCA208" s="78"/>
      <c r="JCB208" s="78"/>
      <c r="JCC208" s="78"/>
      <c r="JCD208" s="78"/>
      <c r="JCE208" s="78"/>
      <c r="JCF208" s="78"/>
      <c r="JCG208" s="78"/>
      <c r="JCH208" s="78"/>
      <c r="JCI208" s="78"/>
      <c r="JCJ208" s="78"/>
      <c r="JCK208" s="78"/>
      <c r="JCL208" s="78"/>
      <c r="JCM208" s="78"/>
      <c r="JCN208" s="78"/>
      <c r="JCO208" s="78"/>
      <c r="JCP208" s="78"/>
      <c r="JCQ208" s="78"/>
      <c r="JCR208" s="78"/>
      <c r="JCS208" s="78"/>
      <c r="JCT208" s="78"/>
      <c r="JCU208" s="78"/>
      <c r="JCV208" s="78"/>
      <c r="JCW208" s="78"/>
      <c r="JCX208" s="78"/>
      <c r="JCY208" s="78"/>
      <c r="JCZ208" s="78"/>
      <c r="JDA208" s="78"/>
      <c r="JDB208" s="78"/>
      <c r="JDC208" s="78"/>
      <c r="JDD208" s="78"/>
      <c r="JDE208" s="78"/>
      <c r="JDF208" s="78"/>
      <c r="JDG208" s="78"/>
      <c r="JDH208" s="78"/>
      <c r="JDI208" s="78"/>
      <c r="JDJ208" s="78"/>
      <c r="JDK208" s="78"/>
      <c r="JDL208" s="78"/>
      <c r="JDM208" s="78"/>
      <c r="JDN208" s="78"/>
      <c r="JDO208" s="78"/>
      <c r="JDP208" s="78"/>
      <c r="JDQ208" s="78"/>
      <c r="JDR208" s="78"/>
      <c r="JDS208" s="78"/>
      <c r="JDT208" s="78"/>
      <c r="JDU208" s="78"/>
      <c r="JDV208" s="78"/>
      <c r="JDW208" s="78"/>
      <c r="JDX208" s="78"/>
      <c r="JDY208" s="78"/>
      <c r="JDZ208" s="78"/>
      <c r="JEA208" s="78"/>
      <c r="JEB208" s="78"/>
      <c r="JEC208" s="78"/>
      <c r="JED208" s="78"/>
      <c r="JEE208" s="78"/>
      <c r="JEF208" s="78"/>
      <c r="JEG208" s="78"/>
      <c r="JEH208" s="78"/>
      <c r="JEI208" s="78"/>
      <c r="JEJ208" s="78"/>
      <c r="JEK208" s="78"/>
      <c r="JEL208" s="78"/>
      <c r="JEM208" s="78"/>
      <c r="JEN208" s="78"/>
      <c r="JEO208" s="78"/>
      <c r="JEP208" s="78"/>
      <c r="JEQ208" s="78"/>
      <c r="JER208" s="78"/>
      <c r="JES208" s="78"/>
      <c r="JET208" s="78"/>
      <c r="JEU208" s="78"/>
      <c r="JEV208" s="78"/>
      <c r="JEW208" s="78"/>
      <c r="JEX208" s="78"/>
      <c r="JEY208" s="78"/>
      <c r="JEZ208" s="78"/>
      <c r="JFA208" s="78"/>
      <c r="JFB208" s="78"/>
      <c r="JFC208" s="78"/>
      <c r="JFD208" s="78"/>
      <c r="JFE208" s="78"/>
      <c r="JFF208" s="78"/>
      <c r="JFG208" s="78"/>
      <c r="JFH208" s="78"/>
      <c r="JFI208" s="78"/>
      <c r="JFJ208" s="78"/>
      <c r="JFK208" s="78"/>
      <c r="JFL208" s="78"/>
      <c r="JFM208" s="78"/>
      <c r="JFN208" s="78"/>
      <c r="JFO208" s="78"/>
      <c r="JFP208" s="78"/>
      <c r="JFQ208" s="78"/>
      <c r="JFR208" s="78"/>
      <c r="JFS208" s="78"/>
      <c r="JFT208" s="78"/>
      <c r="JFU208" s="78"/>
      <c r="JFV208" s="78"/>
      <c r="JFW208" s="78"/>
      <c r="JFX208" s="78"/>
      <c r="JFY208" s="78"/>
      <c r="JFZ208" s="78"/>
      <c r="JGA208" s="78"/>
      <c r="JGB208" s="78"/>
      <c r="JGC208" s="78"/>
      <c r="JGD208" s="78"/>
      <c r="JGE208" s="78"/>
      <c r="JGF208" s="78"/>
      <c r="JGG208" s="78"/>
      <c r="JGH208" s="78"/>
      <c r="JGI208" s="78"/>
      <c r="JGJ208" s="78"/>
      <c r="JGK208" s="78"/>
      <c r="JGL208" s="78"/>
      <c r="JGM208" s="78"/>
      <c r="JGN208" s="78"/>
      <c r="JGO208" s="78"/>
      <c r="JGP208" s="78"/>
      <c r="JGQ208" s="78"/>
      <c r="JGR208" s="78"/>
      <c r="JGS208" s="78"/>
      <c r="JGT208" s="78"/>
      <c r="JGU208" s="78"/>
      <c r="JGV208" s="78"/>
      <c r="JGW208" s="78"/>
      <c r="JGX208" s="78"/>
      <c r="JGY208" s="78"/>
      <c r="JGZ208" s="78"/>
      <c r="JHA208" s="78"/>
      <c r="JHB208" s="78"/>
      <c r="JHC208" s="78"/>
      <c r="JHD208" s="78"/>
      <c r="JHE208" s="78"/>
      <c r="JHF208" s="78"/>
      <c r="JHG208" s="78"/>
      <c r="JHH208" s="78"/>
      <c r="JHI208" s="78"/>
      <c r="JHJ208" s="78"/>
      <c r="JHK208" s="78"/>
      <c r="JHL208" s="78"/>
      <c r="JHM208" s="78"/>
      <c r="JHN208" s="78"/>
      <c r="JHO208" s="78"/>
      <c r="JHP208" s="78"/>
      <c r="JHQ208" s="78"/>
      <c r="JHR208" s="78"/>
      <c r="JHS208" s="78"/>
      <c r="JHT208" s="78"/>
      <c r="JHU208" s="78"/>
      <c r="JHV208" s="78"/>
      <c r="JHW208" s="78"/>
      <c r="JHX208" s="78"/>
      <c r="JHY208" s="78"/>
      <c r="JHZ208" s="78"/>
      <c r="JIA208" s="78"/>
      <c r="JIB208" s="78"/>
      <c r="JIC208" s="78"/>
      <c r="JID208" s="78"/>
      <c r="JIE208" s="78"/>
      <c r="JIF208" s="78"/>
      <c r="JIG208" s="78"/>
      <c r="JIH208" s="78"/>
      <c r="JII208" s="78"/>
      <c r="JIJ208" s="78"/>
      <c r="JIK208" s="78"/>
      <c r="JIL208" s="78"/>
      <c r="JIM208" s="78"/>
      <c r="JIN208" s="78"/>
      <c r="JIO208" s="78"/>
      <c r="JIP208" s="78"/>
      <c r="JIQ208" s="78"/>
      <c r="JIR208" s="78"/>
      <c r="JIS208" s="78"/>
      <c r="JIT208" s="78"/>
      <c r="JIU208" s="78"/>
      <c r="JIV208" s="78"/>
      <c r="JIW208" s="78"/>
      <c r="JIX208" s="78"/>
      <c r="JIY208" s="78"/>
      <c r="JIZ208" s="78"/>
      <c r="JJA208" s="78"/>
      <c r="JJB208" s="78"/>
      <c r="JJC208" s="78"/>
      <c r="JJD208" s="78"/>
      <c r="JJE208" s="78"/>
      <c r="JJF208" s="78"/>
      <c r="JJG208" s="78"/>
      <c r="JJH208" s="78"/>
      <c r="JJI208" s="78"/>
      <c r="JJJ208" s="78"/>
      <c r="JJK208" s="78"/>
      <c r="JJL208" s="78"/>
      <c r="JJM208" s="78"/>
      <c r="JJN208" s="78"/>
      <c r="JJO208" s="78"/>
      <c r="JJP208" s="78"/>
      <c r="JJQ208" s="78"/>
      <c r="JJR208" s="78"/>
      <c r="JJS208" s="78"/>
      <c r="JJT208" s="78"/>
      <c r="JJU208" s="78"/>
      <c r="JJV208" s="78"/>
      <c r="JJW208" s="78"/>
      <c r="JJX208" s="78"/>
      <c r="JJY208" s="78"/>
      <c r="JJZ208" s="78"/>
      <c r="JKA208" s="78"/>
      <c r="JKB208" s="78"/>
      <c r="JKC208" s="78"/>
      <c r="JKD208" s="78"/>
      <c r="JKE208" s="78"/>
      <c r="JKF208" s="78"/>
      <c r="JKG208" s="78"/>
      <c r="JKH208" s="78"/>
      <c r="JKI208" s="78"/>
      <c r="JKJ208" s="78"/>
      <c r="JKK208" s="78"/>
      <c r="JKL208" s="78"/>
      <c r="JKM208" s="78"/>
      <c r="JKN208" s="78"/>
      <c r="JKO208" s="78"/>
      <c r="JKP208" s="78"/>
      <c r="JKQ208" s="78"/>
      <c r="JKR208" s="78"/>
      <c r="JKS208" s="78"/>
      <c r="JKT208" s="78"/>
      <c r="JKU208" s="78"/>
      <c r="JKV208" s="78"/>
      <c r="JKW208" s="78"/>
      <c r="JKX208" s="78"/>
      <c r="JKY208" s="78"/>
      <c r="JKZ208" s="78"/>
      <c r="JLA208" s="78"/>
      <c r="JLB208" s="78"/>
      <c r="JLC208" s="78"/>
      <c r="JLD208" s="78"/>
      <c r="JLE208" s="78"/>
      <c r="JLF208" s="78"/>
      <c r="JLG208" s="78"/>
      <c r="JLH208" s="78"/>
      <c r="JLI208" s="78"/>
      <c r="JLJ208" s="78"/>
      <c r="JLK208" s="78"/>
      <c r="JLL208" s="78"/>
      <c r="JLM208" s="78"/>
      <c r="JLN208" s="78"/>
      <c r="JLO208" s="78"/>
      <c r="JLP208" s="78"/>
      <c r="JLQ208" s="78"/>
      <c r="JLR208" s="78"/>
      <c r="JLS208" s="78"/>
      <c r="JLT208" s="78"/>
      <c r="JLU208" s="78"/>
      <c r="JLV208" s="78"/>
      <c r="JLW208" s="78"/>
      <c r="JLX208" s="78"/>
      <c r="JLY208" s="78"/>
      <c r="JLZ208" s="78"/>
      <c r="JMA208" s="78"/>
      <c r="JMB208" s="78"/>
      <c r="JMC208" s="78"/>
      <c r="JMD208" s="78"/>
      <c r="JME208" s="78"/>
      <c r="JMF208" s="78"/>
      <c r="JMG208" s="78"/>
      <c r="JMH208" s="78"/>
      <c r="JMI208" s="78"/>
      <c r="JMJ208" s="78"/>
      <c r="JMK208" s="78"/>
      <c r="JML208" s="78"/>
      <c r="JMM208" s="78"/>
      <c r="JMN208" s="78"/>
      <c r="JMO208" s="78"/>
      <c r="JMP208" s="78"/>
      <c r="JMQ208" s="78"/>
      <c r="JMR208" s="78"/>
      <c r="JMS208" s="78"/>
      <c r="JMT208" s="78"/>
      <c r="JMU208" s="78"/>
      <c r="JMV208" s="78"/>
      <c r="JMW208" s="78"/>
      <c r="JMX208" s="78"/>
      <c r="JMY208" s="78"/>
      <c r="JMZ208" s="78"/>
      <c r="JNA208" s="78"/>
      <c r="JNB208" s="78"/>
      <c r="JNC208" s="78"/>
      <c r="JND208" s="78"/>
      <c r="JNE208" s="78"/>
      <c r="JNF208" s="78"/>
      <c r="JNG208" s="78"/>
      <c r="JNH208" s="78"/>
      <c r="JNI208" s="78"/>
      <c r="JNJ208" s="78"/>
      <c r="JNK208" s="78"/>
      <c r="JNL208" s="78"/>
      <c r="JNM208" s="78"/>
      <c r="JNN208" s="78"/>
      <c r="JNO208" s="78"/>
      <c r="JNP208" s="78"/>
      <c r="JNQ208" s="78"/>
      <c r="JNR208" s="78"/>
      <c r="JNS208" s="78"/>
      <c r="JNT208" s="78"/>
      <c r="JNU208" s="78"/>
      <c r="JNV208" s="78"/>
      <c r="JNW208" s="78"/>
      <c r="JNX208" s="78"/>
      <c r="JNY208" s="78"/>
      <c r="JNZ208" s="78"/>
      <c r="JOA208" s="78"/>
      <c r="JOB208" s="78"/>
      <c r="JOC208" s="78"/>
      <c r="JOD208" s="78"/>
      <c r="JOE208" s="78"/>
      <c r="JOF208" s="78"/>
      <c r="JOG208" s="78"/>
      <c r="JOH208" s="78"/>
      <c r="JOI208" s="78"/>
      <c r="JOJ208" s="78"/>
      <c r="JOK208" s="78"/>
      <c r="JOL208" s="78"/>
      <c r="JOM208" s="78"/>
      <c r="JON208" s="78"/>
      <c r="JOO208" s="78"/>
      <c r="JOP208" s="78"/>
      <c r="JOQ208" s="78"/>
      <c r="JOR208" s="78"/>
      <c r="JOS208" s="78"/>
      <c r="JOT208" s="78"/>
      <c r="JOU208" s="78"/>
      <c r="JOV208" s="78"/>
      <c r="JOW208" s="78"/>
      <c r="JOX208" s="78"/>
      <c r="JOY208" s="78"/>
      <c r="JOZ208" s="78"/>
      <c r="JPA208" s="78"/>
      <c r="JPB208" s="78"/>
      <c r="JPC208" s="78"/>
      <c r="JPD208" s="78"/>
      <c r="JPE208" s="78"/>
      <c r="JPF208" s="78"/>
      <c r="JPG208" s="78"/>
      <c r="JPH208" s="78"/>
      <c r="JPI208" s="78"/>
      <c r="JPJ208" s="78"/>
      <c r="JPK208" s="78"/>
      <c r="JPL208" s="78"/>
      <c r="JPM208" s="78"/>
      <c r="JPN208" s="78"/>
      <c r="JPO208" s="78"/>
      <c r="JPP208" s="78"/>
      <c r="JPQ208" s="78"/>
      <c r="JPR208" s="78"/>
      <c r="JPS208" s="78"/>
      <c r="JPT208" s="78"/>
      <c r="JPU208" s="78"/>
      <c r="JPV208" s="78"/>
      <c r="JPW208" s="78"/>
      <c r="JPX208" s="78"/>
      <c r="JPY208" s="78"/>
      <c r="JPZ208" s="78"/>
      <c r="JQA208" s="78"/>
      <c r="JQB208" s="78"/>
      <c r="JQC208" s="78"/>
      <c r="JQD208" s="78"/>
      <c r="JQE208" s="78"/>
      <c r="JQF208" s="78"/>
      <c r="JQG208" s="78"/>
      <c r="JQH208" s="78"/>
      <c r="JQI208" s="78"/>
      <c r="JQJ208" s="78"/>
      <c r="JQK208" s="78"/>
      <c r="JQL208" s="78"/>
      <c r="JQM208" s="78"/>
      <c r="JQN208" s="78"/>
      <c r="JQO208" s="78"/>
      <c r="JQP208" s="78"/>
      <c r="JQQ208" s="78"/>
      <c r="JQR208" s="78"/>
      <c r="JQS208" s="78"/>
      <c r="JQT208" s="78"/>
      <c r="JQU208" s="78"/>
      <c r="JQV208" s="78"/>
      <c r="JQW208" s="78"/>
      <c r="JQX208" s="78"/>
      <c r="JQY208" s="78"/>
      <c r="JQZ208" s="78"/>
      <c r="JRA208" s="78"/>
      <c r="JRB208" s="78"/>
      <c r="JRC208" s="78"/>
      <c r="JRD208" s="78"/>
      <c r="JRE208" s="78"/>
      <c r="JRF208" s="78"/>
      <c r="JRG208" s="78"/>
      <c r="JRH208" s="78"/>
      <c r="JRI208" s="78"/>
      <c r="JRJ208" s="78"/>
      <c r="JRK208" s="78"/>
      <c r="JRL208" s="78"/>
      <c r="JRM208" s="78"/>
      <c r="JRN208" s="78"/>
      <c r="JRO208" s="78"/>
      <c r="JRP208" s="78"/>
      <c r="JRQ208" s="78"/>
      <c r="JRR208" s="78"/>
      <c r="JRS208" s="78"/>
      <c r="JRT208" s="78"/>
      <c r="JRU208" s="78"/>
      <c r="JRV208" s="78"/>
      <c r="JRW208" s="78"/>
      <c r="JRX208" s="78"/>
      <c r="JRY208" s="78"/>
      <c r="JRZ208" s="78"/>
      <c r="JSA208" s="78"/>
      <c r="JSB208" s="78"/>
      <c r="JSC208" s="78"/>
      <c r="JSD208" s="78"/>
      <c r="JSE208" s="78"/>
      <c r="JSF208" s="78"/>
      <c r="JSG208" s="78"/>
      <c r="JSH208" s="78"/>
      <c r="JSI208" s="78"/>
      <c r="JSJ208" s="78"/>
      <c r="JSK208" s="78"/>
      <c r="JSL208" s="78"/>
      <c r="JSM208" s="78"/>
      <c r="JSN208" s="78"/>
      <c r="JSO208" s="78"/>
      <c r="JSP208" s="78"/>
      <c r="JSQ208" s="78"/>
      <c r="JSR208" s="78"/>
      <c r="JSS208" s="78"/>
      <c r="JST208" s="78"/>
      <c r="JSU208" s="78"/>
      <c r="JSV208" s="78"/>
      <c r="JSW208" s="78"/>
      <c r="JSX208" s="78"/>
      <c r="JSY208" s="78"/>
      <c r="JSZ208" s="78"/>
      <c r="JTA208" s="78"/>
      <c r="JTB208" s="78"/>
      <c r="JTC208" s="78"/>
      <c r="JTD208" s="78"/>
      <c r="JTE208" s="78"/>
      <c r="JTF208" s="78"/>
      <c r="JTG208" s="78"/>
      <c r="JTH208" s="78"/>
      <c r="JTI208" s="78"/>
      <c r="JTJ208" s="78"/>
      <c r="JTK208" s="78"/>
      <c r="JTL208" s="78"/>
      <c r="JTM208" s="78"/>
      <c r="JTN208" s="78"/>
      <c r="JTO208" s="78"/>
      <c r="JTP208" s="78"/>
      <c r="JTQ208" s="78"/>
      <c r="JTR208" s="78"/>
      <c r="JTS208" s="78"/>
      <c r="JTT208" s="78"/>
      <c r="JTU208" s="78"/>
      <c r="JTV208" s="78"/>
      <c r="JTW208" s="78"/>
      <c r="JTX208" s="78"/>
      <c r="JTY208" s="78"/>
      <c r="JTZ208" s="78"/>
      <c r="JUA208" s="78"/>
      <c r="JUB208" s="78"/>
      <c r="JUC208" s="78"/>
      <c r="JUD208" s="78"/>
      <c r="JUE208" s="78"/>
      <c r="JUF208" s="78"/>
      <c r="JUG208" s="78"/>
      <c r="JUH208" s="78"/>
      <c r="JUI208" s="78"/>
      <c r="JUJ208" s="78"/>
      <c r="JUK208" s="78"/>
      <c r="JUL208" s="78"/>
      <c r="JUM208" s="78"/>
      <c r="JUN208" s="78"/>
      <c r="JUO208" s="78"/>
      <c r="JUP208" s="78"/>
      <c r="JUQ208" s="78"/>
      <c r="JUR208" s="78"/>
      <c r="JUS208" s="78"/>
      <c r="JUT208" s="78"/>
      <c r="JUU208" s="78"/>
      <c r="JUV208" s="78"/>
      <c r="JUW208" s="78"/>
      <c r="JUX208" s="78"/>
      <c r="JUY208" s="78"/>
      <c r="JUZ208" s="78"/>
      <c r="JVA208" s="78"/>
      <c r="JVB208" s="78"/>
      <c r="JVC208" s="78"/>
      <c r="JVD208" s="78"/>
      <c r="JVE208" s="78"/>
      <c r="JVF208" s="78"/>
      <c r="JVG208" s="78"/>
      <c r="JVH208" s="78"/>
      <c r="JVI208" s="78"/>
      <c r="JVJ208" s="78"/>
      <c r="JVK208" s="78"/>
      <c r="JVL208" s="78"/>
      <c r="JVM208" s="78"/>
      <c r="JVN208" s="78"/>
      <c r="JVO208" s="78"/>
      <c r="JVP208" s="78"/>
      <c r="JVQ208" s="78"/>
      <c r="JVR208" s="78"/>
      <c r="JVS208" s="78"/>
      <c r="JVT208" s="78"/>
      <c r="JVU208" s="78"/>
      <c r="JVV208" s="78"/>
      <c r="JVW208" s="78"/>
      <c r="JVX208" s="78"/>
      <c r="JVY208" s="78"/>
      <c r="JVZ208" s="78"/>
      <c r="JWA208" s="78"/>
      <c r="JWB208" s="78"/>
      <c r="JWC208" s="78"/>
      <c r="JWD208" s="78"/>
      <c r="JWE208" s="78"/>
      <c r="JWF208" s="78"/>
      <c r="JWG208" s="78"/>
      <c r="JWH208" s="78"/>
      <c r="JWI208" s="78"/>
      <c r="JWJ208" s="78"/>
      <c r="JWK208" s="78"/>
      <c r="JWL208" s="78"/>
      <c r="JWM208" s="78"/>
      <c r="JWN208" s="78"/>
      <c r="JWO208" s="78"/>
      <c r="JWP208" s="78"/>
      <c r="JWQ208" s="78"/>
      <c r="JWR208" s="78"/>
      <c r="JWS208" s="78"/>
      <c r="JWT208" s="78"/>
      <c r="JWU208" s="78"/>
      <c r="JWV208" s="78"/>
      <c r="JWW208" s="78"/>
      <c r="JWX208" s="78"/>
      <c r="JWY208" s="78"/>
      <c r="JWZ208" s="78"/>
      <c r="JXA208" s="78"/>
      <c r="JXB208" s="78"/>
      <c r="JXC208" s="78"/>
      <c r="JXD208" s="78"/>
      <c r="JXE208" s="78"/>
      <c r="JXF208" s="78"/>
      <c r="JXG208" s="78"/>
      <c r="JXH208" s="78"/>
      <c r="JXI208" s="78"/>
      <c r="JXJ208" s="78"/>
      <c r="JXK208" s="78"/>
      <c r="JXL208" s="78"/>
      <c r="JXM208" s="78"/>
      <c r="JXN208" s="78"/>
      <c r="JXO208" s="78"/>
      <c r="JXP208" s="78"/>
      <c r="JXQ208" s="78"/>
      <c r="JXR208" s="78"/>
      <c r="JXS208" s="78"/>
      <c r="JXT208" s="78"/>
      <c r="JXU208" s="78"/>
      <c r="JXV208" s="78"/>
      <c r="JXW208" s="78"/>
      <c r="JXX208" s="78"/>
      <c r="JXY208" s="78"/>
      <c r="JXZ208" s="78"/>
      <c r="JYA208" s="78"/>
      <c r="JYB208" s="78"/>
      <c r="JYC208" s="78"/>
      <c r="JYD208" s="78"/>
      <c r="JYE208" s="78"/>
      <c r="JYF208" s="78"/>
      <c r="JYG208" s="78"/>
      <c r="JYH208" s="78"/>
      <c r="JYI208" s="78"/>
      <c r="JYJ208" s="78"/>
      <c r="JYK208" s="78"/>
      <c r="JYL208" s="78"/>
      <c r="JYM208" s="78"/>
      <c r="JYN208" s="78"/>
      <c r="JYO208" s="78"/>
      <c r="JYP208" s="78"/>
      <c r="JYQ208" s="78"/>
      <c r="JYR208" s="78"/>
      <c r="JYS208" s="78"/>
      <c r="JYT208" s="78"/>
      <c r="JYU208" s="78"/>
      <c r="JYV208" s="78"/>
      <c r="JYW208" s="78"/>
      <c r="JYX208" s="78"/>
      <c r="JYY208" s="78"/>
      <c r="JYZ208" s="78"/>
      <c r="JZA208" s="78"/>
      <c r="JZB208" s="78"/>
      <c r="JZC208" s="78"/>
      <c r="JZD208" s="78"/>
      <c r="JZE208" s="78"/>
      <c r="JZF208" s="78"/>
      <c r="JZG208" s="78"/>
      <c r="JZH208" s="78"/>
      <c r="JZI208" s="78"/>
      <c r="JZJ208" s="78"/>
      <c r="JZK208" s="78"/>
      <c r="JZL208" s="78"/>
      <c r="JZM208" s="78"/>
      <c r="JZN208" s="78"/>
      <c r="JZO208" s="78"/>
      <c r="JZP208" s="78"/>
      <c r="JZQ208" s="78"/>
      <c r="JZR208" s="78"/>
      <c r="JZS208" s="78"/>
      <c r="JZT208" s="78"/>
      <c r="JZU208" s="78"/>
      <c r="JZV208" s="78"/>
      <c r="JZW208" s="78"/>
      <c r="JZX208" s="78"/>
      <c r="JZY208" s="78"/>
      <c r="JZZ208" s="78"/>
      <c r="KAA208" s="78"/>
      <c r="KAB208" s="78"/>
      <c r="KAC208" s="78"/>
      <c r="KAD208" s="78"/>
      <c r="KAE208" s="78"/>
      <c r="KAF208" s="78"/>
      <c r="KAG208" s="78"/>
      <c r="KAH208" s="78"/>
      <c r="KAI208" s="78"/>
      <c r="KAJ208" s="78"/>
      <c r="KAK208" s="78"/>
      <c r="KAL208" s="78"/>
      <c r="KAM208" s="78"/>
      <c r="KAN208" s="78"/>
      <c r="KAO208" s="78"/>
      <c r="KAP208" s="78"/>
      <c r="KAQ208" s="78"/>
      <c r="KAR208" s="78"/>
      <c r="KAS208" s="78"/>
      <c r="KAT208" s="78"/>
      <c r="KAU208" s="78"/>
      <c r="KAV208" s="78"/>
      <c r="KAW208" s="78"/>
      <c r="KAX208" s="78"/>
      <c r="KAY208" s="78"/>
      <c r="KAZ208" s="78"/>
      <c r="KBA208" s="78"/>
      <c r="KBB208" s="78"/>
      <c r="KBC208" s="78"/>
      <c r="KBD208" s="78"/>
      <c r="KBE208" s="78"/>
      <c r="KBF208" s="78"/>
      <c r="KBG208" s="78"/>
      <c r="KBH208" s="78"/>
      <c r="KBI208" s="78"/>
      <c r="KBJ208" s="78"/>
      <c r="KBK208" s="78"/>
      <c r="KBL208" s="78"/>
      <c r="KBM208" s="78"/>
      <c r="KBN208" s="78"/>
      <c r="KBO208" s="78"/>
      <c r="KBP208" s="78"/>
      <c r="KBQ208" s="78"/>
      <c r="KBR208" s="78"/>
      <c r="KBS208" s="78"/>
      <c r="KBT208" s="78"/>
      <c r="KBU208" s="78"/>
      <c r="KBV208" s="78"/>
      <c r="KBW208" s="78"/>
      <c r="KBX208" s="78"/>
      <c r="KBY208" s="78"/>
      <c r="KBZ208" s="78"/>
      <c r="KCA208" s="78"/>
      <c r="KCB208" s="78"/>
      <c r="KCC208" s="78"/>
      <c r="KCD208" s="78"/>
      <c r="KCE208" s="78"/>
      <c r="KCF208" s="78"/>
      <c r="KCG208" s="78"/>
      <c r="KCH208" s="78"/>
      <c r="KCI208" s="78"/>
      <c r="KCJ208" s="78"/>
      <c r="KCK208" s="78"/>
      <c r="KCL208" s="78"/>
      <c r="KCM208" s="78"/>
      <c r="KCN208" s="78"/>
      <c r="KCO208" s="78"/>
      <c r="KCP208" s="78"/>
      <c r="KCQ208" s="78"/>
      <c r="KCR208" s="78"/>
      <c r="KCS208" s="78"/>
      <c r="KCT208" s="78"/>
      <c r="KCU208" s="78"/>
      <c r="KCV208" s="78"/>
      <c r="KCW208" s="78"/>
      <c r="KCX208" s="78"/>
      <c r="KCY208" s="78"/>
      <c r="KCZ208" s="78"/>
      <c r="KDA208" s="78"/>
      <c r="KDB208" s="78"/>
      <c r="KDC208" s="78"/>
      <c r="KDD208" s="78"/>
      <c r="KDE208" s="78"/>
      <c r="KDF208" s="78"/>
      <c r="KDG208" s="78"/>
      <c r="KDH208" s="78"/>
      <c r="KDI208" s="78"/>
      <c r="KDJ208" s="78"/>
      <c r="KDK208" s="78"/>
      <c r="KDL208" s="78"/>
      <c r="KDM208" s="78"/>
      <c r="KDN208" s="78"/>
      <c r="KDO208" s="78"/>
      <c r="KDP208" s="78"/>
      <c r="KDQ208" s="78"/>
      <c r="KDR208" s="78"/>
      <c r="KDS208" s="78"/>
      <c r="KDT208" s="78"/>
      <c r="KDU208" s="78"/>
      <c r="KDV208" s="78"/>
      <c r="KDW208" s="78"/>
      <c r="KDX208" s="78"/>
      <c r="KDY208" s="78"/>
      <c r="KDZ208" s="78"/>
      <c r="KEA208" s="78"/>
      <c r="KEB208" s="78"/>
      <c r="KEC208" s="78"/>
      <c r="KED208" s="78"/>
      <c r="KEE208" s="78"/>
      <c r="KEF208" s="78"/>
      <c r="KEG208" s="78"/>
      <c r="KEH208" s="78"/>
      <c r="KEI208" s="78"/>
      <c r="KEJ208" s="78"/>
      <c r="KEK208" s="78"/>
      <c r="KEL208" s="78"/>
      <c r="KEM208" s="78"/>
      <c r="KEN208" s="78"/>
      <c r="KEO208" s="78"/>
      <c r="KEP208" s="78"/>
      <c r="KEQ208" s="78"/>
      <c r="KER208" s="78"/>
      <c r="KES208" s="78"/>
      <c r="KET208" s="78"/>
      <c r="KEU208" s="78"/>
      <c r="KEV208" s="78"/>
      <c r="KEW208" s="78"/>
      <c r="KEX208" s="78"/>
      <c r="KEY208" s="78"/>
      <c r="KEZ208" s="78"/>
      <c r="KFA208" s="78"/>
      <c r="KFB208" s="78"/>
      <c r="KFC208" s="78"/>
      <c r="KFD208" s="78"/>
      <c r="KFE208" s="78"/>
      <c r="KFF208" s="78"/>
      <c r="KFG208" s="78"/>
      <c r="KFH208" s="78"/>
      <c r="KFI208" s="78"/>
      <c r="KFJ208" s="78"/>
      <c r="KFK208" s="78"/>
      <c r="KFL208" s="78"/>
      <c r="KFM208" s="78"/>
      <c r="KFN208" s="78"/>
      <c r="KFO208" s="78"/>
      <c r="KFP208" s="78"/>
      <c r="KFQ208" s="78"/>
      <c r="KFR208" s="78"/>
      <c r="KFS208" s="78"/>
      <c r="KFT208" s="78"/>
      <c r="KFU208" s="78"/>
      <c r="KFV208" s="78"/>
      <c r="KFW208" s="78"/>
      <c r="KFX208" s="78"/>
      <c r="KFY208" s="78"/>
      <c r="KFZ208" s="78"/>
      <c r="KGA208" s="78"/>
      <c r="KGB208" s="78"/>
      <c r="KGC208" s="78"/>
      <c r="KGD208" s="78"/>
      <c r="KGE208" s="78"/>
      <c r="KGF208" s="78"/>
      <c r="KGG208" s="78"/>
      <c r="KGH208" s="78"/>
      <c r="KGI208" s="78"/>
      <c r="KGJ208" s="78"/>
      <c r="KGK208" s="78"/>
      <c r="KGL208" s="78"/>
      <c r="KGM208" s="78"/>
      <c r="KGN208" s="78"/>
      <c r="KGO208" s="78"/>
      <c r="KGP208" s="78"/>
      <c r="KGQ208" s="78"/>
      <c r="KGR208" s="78"/>
      <c r="KGS208" s="78"/>
      <c r="KGT208" s="78"/>
      <c r="KGU208" s="78"/>
      <c r="KGV208" s="78"/>
      <c r="KGW208" s="78"/>
      <c r="KGX208" s="78"/>
      <c r="KGY208" s="78"/>
      <c r="KGZ208" s="78"/>
      <c r="KHA208" s="78"/>
      <c r="KHB208" s="78"/>
      <c r="KHC208" s="78"/>
      <c r="KHD208" s="78"/>
      <c r="KHE208" s="78"/>
      <c r="KHF208" s="78"/>
      <c r="KHG208" s="78"/>
      <c r="KHH208" s="78"/>
      <c r="KHI208" s="78"/>
      <c r="KHJ208" s="78"/>
      <c r="KHK208" s="78"/>
      <c r="KHL208" s="78"/>
      <c r="KHM208" s="78"/>
      <c r="KHN208" s="78"/>
      <c r="KHO208" s="78"/>
      <c r="KHP208" s="78"/>
      <c r="KHQ208" s="78"/>
      <c r="KHR208" s="78"/>
      <c r="KHS208" s="78"/>
      <c r="KHT208" s="78"/>
      <c r="KHU208" s="78"/>
      <c r="KHV208" s="78"/>
      <c r="KHW208" s="78"/>
      <c r="KHX208" s="78"/>
      <c r="KHY208" s="78"/>
      <c r="KHZ208" s="78"/>
      <c r="KIA208" s="78"/>
      <c r="KIB208" s="78"/>
      <c r="KIC208" s="78"/>
      <c r="KID208" s="78"/>
      <c r="KIE208" s="78"/>
      <c r="KIF208" s="78"/>
      <c r="KIG208" s="78"/>
      <c r="KIH208" s="78"/>
      <c r="KII208" s="78"/>
      <c r="KIJ208" s="78"/>
      <c r="KIK208" s="78"/>
      <c r="KIL208" s="78"/>
      <c r="KIM208" s="78"/>
      <c r="KIN208" s="78"/>
      <c r="KIO208" s="78"/>
      <c r="KIP208" s="78"/>
      <c r="KIQ208" s="78"/>
      <c r="KIR208" s="78"/>
      <c r="KIS208" s="78"/>
      <c r="KIT208" s="78"/>
      <c r="KIU208" s="78"/>
      <c r="KIV208" s="78"/>
      <c r="KIW208" s="78"/>
      <c r="KIX208" s="78"/>
      <c r="KIY208" s="78"/>
      <c r="KIZ208" s="78"/>
      <c r="KJA208" s="78"/>
      <c r="KJB208" s="78"/>
      <c r="KJC208" s="78"/>
      <c r="KJD208" s="78"/>
      <c r="KJE208" s="78"/>
      <c r="KJF208" s="78"/>
      <c r="KJG208" s="78"/>
      <c r="KJH208" s="78"/>
      <c r="KJI208" s="78"/>
      <c r="KJJ208" s="78"/>
      <c r="KJK208" s="78"/>
      <c r="KJL208" s="78"/>
      <c r="KJM208" s="78"/>
      <c r="KJN208" s="78"/>
      <c r="KJO208" s="78"/>
      <c r="KJP208" s="78"/>
      <c r="KJQ208" s="78"/>
      <c r="KJR208" s="78"/>
      <c r="KJS208" s="78"/>
      <c r="KJT208" s="78"/>
      <c r="KJU208" s="78"/>
      <c r="KJV208" s="78"/>
      <c r="KJW208" s="78"/>
      <c r="KJX208" s="78"/>
      <c r="KJY208" s="78"/>
      <c r="KJZ208" s="78"/>
      <c r="KKA208" s="78"/>
      <c r="KKB208" s="78"/>
      <c r="KKC208" s="78"/>
      <c r="KKD208" s="78"/>
      <c r="KKE208" s="78"/>
      <c r="KKF208" s="78"/>
      <c r="KKG208" s="78"/>
      <c r="KKH208" s="78"/>
      <c r="KKI208" s="78"/>
      <c r="KKJ208" s="78"/>
      <c r="KKK208" s="78"/>
      <c r="KKL208" s="78"/>
      <c r="KKM208" s="78"/>
      <c r="KKN208" s="78"/>
      <c r="KKO208" s="78"/>
      <c r="KKP208" s="78"/>
      <c r="KKQ208" s="78"/>
      <c r="KKR208" s="78"/>
      <c r="KKS208" s="78"/>
      <c r="KKT208" s="78"/>
      <c r="KKU208" s="78"/>
      <c r="KKV208" s="78"/>
      <c r="KKW208" s="78"/>
      <c r="KKX208" s="78"/>
      <c r="KKY208" s="78"/>
      <c r="KKZ208" s="78"/>
      <c r="KLA208" s="78"/>
      <c r="KLB208" s="78"/>
      <c r="KLC208" s="78"/>
      <c r="KLD208" s="78"/>
      <c r="KLE208" s="78"/>
      <c r="KLF208" s="78"/>
      <c r="KLG208" s="78"/>
      <c r="KLH208" s="78"/>
      <c r="KLI208" s="78"/>
      <c r="KLJ208" s="78"/>
      <c r="KLK208" s="78"/>
      <c r="KLL208" s="78"/>
      <c r="KLM208" s="78"/>
      <c r="KLN208" s="78"/>
      <c r="KLO208" s="78"/>
      <c r="KLP208" s="78"/>
      <c r="KLQ208" s="78"/>
      <c r="KLR208" s="78"/>
      <c r="KLS208" s="78"/>
      <c r="KLT208" s="78"/>
      <c r="KLU208" s="78"/>
      <c r="KLV208" s="78"/>
      <c r="KLW208" s="78"/>
      <c r="KLX208" s="78"/>
      <c r="KLY208" s="78"/>
      <c r="KLZ208" s="78"/>
      <c r="KMA208" s="78"/>
      <c r="KMB208" s="78"/>
      <c r="KMC208" s="78"/>
      <c r="KMD208" s="78"/>
      <c r="KME208" s="78"/>
      <c r="KMF208" s="78"/>
      <c r="KMG208" s="78"/>
      <c r="KMH208" s="78"/>
      <c r="KMI208" s="78"/>
      <c r="KMJ208" s="78"/>
      <c r="KMK208" s="78"/>
      <c r="KML208" s="78"/>
      <c r="KMM208" s="78"/>
      <c r="KMN208" s="78"/>
      <c r="KMO208" s="78"/>
      <c r="KMP208" s="78"/>
      <c r="KMQ208" s="78"/>
      <c r="KMR208" s="78"/>
      <c r="KMS208" s="78"/>
      <c r="KMT208" s="78"/>
      <c r="KMU208" s="78"/>
      <c r="KMV208" s="78"/>
      <c r="KMW208" s="78"/>
      <c r="KMX208" s="78"/>
      <c r="KMY208" s="78"/>
      <c r="KMZ208" s="78"/>
      <c r="KNA208" s="78"/>
      <c r="KNB208" s="78"/>
      <c r="KNC208" s="78"/>
      <c r="KND208" s="78"/>
      <c r="KNE208" s="78"/>
      <c r="KNF208" s="78"/>
      <c r="KNG208" s="78"/>
      <c r="KNH208" s="78"/>
      <c r="KNI208" s="78"/>
      <c r="KNJ208" s="78"/>
      <c r="KNK208" s="78"/>
      <c r="KNL208" s="78"/>
      <c r="KNM208" s="78"/>
      <c r="KNN208" s="78"/>
      <c r="KNO208" s="78"/>
      <c r="KNP208" s="78"/>
      <c r="KNQ208" s="78"/>
      <c r="KNR208" s="78"/>
      <c r="KNS208" s="78"/>
      <c r="KNT208" s="78"/>
      <c r="KNU208" s="78"/>
      <c r="KNV208" s="78"/>
      <c r="KNW208" s="78"/>
      <c r="KNX208" s="78"/>
      <c r="KNY208" s="78"/>
      <c r="KNZ208" s="78"/>
      <c r="KOA208" s="78"/>
      <c r="KOB208" s="78"/>
      <c r="KOC208" s="78"/>
      <c r="KOD208" s="78"/>
      <c r="KOE208" s="78"/>
      <c r="KOF208" s="78"/>
      <c r="KOG208" s="78"/>
      <c r="KOH208" s="78"/>
      <c r="KOI208" s="78"/>
      <c r="KOJ208" s="78"/>
      <c r="KOK208" s="78"/>
      <c r="KOL208" s="78"/>
      <c r="KOM208" s="78"/>
      <c r="KON208" s="78"/>
      <c r="KOO208" s="78"/>
      <c r="KOP208" s="78"/>
      <c r="KOQ208" s="78"/>
      <c r="KOR208" s="78"/>
      <c r="KOS208" s="78"/>
      <c r="KOT208" s="78"/>
      <c r="KOU208" s="78"/>
      <c r="KOV208" s="78"/>
      <c r="KOW208" s="78"/>
      <c r="KOX208" s="78"/>
      <c r="KOY208" s="78"/>
      <c r="KOZ208" s="78"/>
      <c r="KPA208" s="78"/>
      <c r="KPB208" s="78"/>
      <c r="KPC208" s="78"/>
      <c r="KPD208" s="78"/>
      <c r="KPE208" s="78"/>
      <c r="KPF208" s="78"/>
      <c r="KPG208" s="78"/>
      <c r="KPH208" s="78"/>
      <c r="KPI208" s="78"/>
      <c r="KPJ208" s="78"/>
      <c r="KPK208" s="78"/>
      <c r="KPL208" s="78"/>
      <c r="KPM208" s="78"/>
      <c r="KPN208" s="78"/>
      <c r="KPO208" s="78"/>
      <c r="KPP208" s="78"/>
      <c r="KPQ208" s="78"/>
      <c r="KPR208" s="78"/>
      <c r="KPS208" s="78"/>
      <c r="KPT208" s="78"/>
      <c r="KPU208" s="78"/>
      <c r="KPV208" s="78"/>
      <c r="KPW208" s="78"/>
      <c r="KPX208" s="78"/>
      <c r="KPY208" s="78"/>
      <c r="KPZ208" s="78"/>
      <c r="KQA208" s="78"/>
      <c r="KQB208" s="78"/>
      <c r="KQC208" s="78"/>
      <c r="KQD208" s="78"/>
      <c r="KQE208" s="78"/>
      <c r="KQF208" s="78"/>
      <c r="KQG208" s="78"/>
      <c r="KQH208" s="78"/>
      <c r="KQI208" s="78"/>
      <c r="KQJ208" s="78"/>
      <c r="KQK208" s="78"/>
      <c r="KQL208" s="78"/>
      <c r="KQM208" s="78"/>
      <c r="KQN208" s="78"/>
      <c r="KQO208" s="78"/>
      <c r="KQP208" s="78"/>
      <c r="KQQ208" s="78"/>
      <c r="KQR208" s="78"/>
      <c r="KQS208" s="78"/>
      <c r="KQT208" s="78"/>
      <c r="KQU208" s="78"/>
      <c r="KQV208" s="78"/>
      <c r="KQW208" s="78"/>
      <c r="KQX208" s="78"/>
      <c r="KQY208" s="78"/>
      <c r="KQZ208" s="78"/>
      <c r="KRA208" s="78"/>
      <c r="KRB208" s="78"/>
      <c r="KRC208" s="78"/>
      <c r="KRD208" s="78"/>
      <c r="KRE208" s="78"/>
      <c r="KRF208" s="78"/>
      <c r="KRG208" s="78"/>
      <c r="KRH208" s="78"/>
      <c r="KRI208" s="78"/>
      <c r="KRJ208" s="78"/>
      <c r="KRK208" s="78"/>
      <c r="KRL208" s="78"/>
      <c r="KRM208" s="78"/>
      <c r="KRN208" s="78"/>
      <c r="KRO208" s="78"/>
      <c r="KRP208" s="78"/>
      <c r="KRQ208" s="78"/>
      <c r="KRR208" s="78"/>
      <c r="KRS208" s="78"/>
      <c r="KRT208" s="78"/>
      <c r="KRU208" s="78"/>
      <c r="KRV208" s="78"/>
      <c r="KRW208" s="78"/>
      <c r="KRX208" s="78"/>
      <c r="KRY208" s="78"/>
      <c r="KRZ208" s="78"/>
      <c r="KSA208" s="78"/>
      <c r="KSB208" s="78"/>
      <c r="KSC208" s="78"/>
      <c r="KSD208" s="78"/>
      <c r="KSE208" s="78"/>
      <c r="KSF208" s="78"/>
      <c r="KSG208" s="78"/>
      <c r="KSH208" s="78"/>
      <c r="KSI208" s="78"/>
      <c r="KSJ208" s="78"/>
      <c r="KSK208" s="78"/>
      <c r="KSL208" s="78"/>
      <c r="KSM208" s="78"/>
      <c r="KSN208" s="78"/>
      <c r="KSO208" s="78"/>
      <c r="KSP208" s="78"/>
      <c r="KSQ208" s="78"/>
      <c r="KSR208" s="78"/>
      <c r="KSS208" s="78"/>
      <c r="KST208" s="78"/>
      <c r="KSU208" s="78"/>
      <c r="KSV208" s="78"/>
      <c r="KSW208" s="78"/>
      <c r="KSX208" s="78"/>
      <c r="KSY208" s="78"/>
      <c r="KSZ208" s="78"/>
      <c r="KTA208" s="78"/>
      <c r="KTB208" s="78"/>
      <c r="KTC208" s="78"/>
      <c r="KTD208" s="78"/>
      <c r="KTE208" s="78"/>
      <c r="KTF208" s="78"/>
      <c r="KTG208" s="78"/>
      <c r="KTH208" s="78"/>
      <c r="KTI208" s="78"/>
      <c r="KTJ208" s="78"/>
      <c r="KTK208" s="78"/>
      <c r="KTL208" s="78"/>
      <c r="KTM208" s="78"/>
      <c r="KTN208" s="78"/>
      <c r="KTO208" s="78"/>
      <c r="KTP208" s="78"/>
      <c r="KTQ208" s="78"/>
      <c r="KTR208" s="78"/>
      <c r="KTS208" s="78"/>
      <c r="KTT208" s="78"/>
      <c r="KTU208" s="78"/>
      <c r="KTV208" s="78"/>
      <c r="KTW208" s="78"/>
      <c r="KTX208" s="78"/>
      <c r="KTY208" s="78"/>
      <c r="KTZ208" s="78"/>
      <c r="KUA208" s="78"/>
      <c r="KUB208" s="78"/>
      <c r="KUC208" s="78"/>
      <c r="KUD208" s="78"/>
      <c r="KUE208" s="78"/>
      <c r="KUF208" s="78"/>
      <c r="KUG208" s="78"/>
      <c r="KUH208" s="78"/>
      <c r="KUI208" s="78"/>
      <c r="KUJ208" s="78"/>
      <c r="KUK208" s="78"/>
      <c r="KUL208" s="78"/>
      <c r="KUM208" s="78"/>
      <c r="KUN208" s="78"/>
      <c r="KUO208" s="78"/>
      <c r="KUP208" s="78"/>
      <c r="KUQ208" s="78"/>
      <c r="KUR208" s="78"/>
      <c r="KUS208" s="78"/>
      <c r="KUT208" s="78"/>
      <c r="KUU208" s="78"/>
      <c r="KUV208" s="78"/>
      <c r="KUW208" s="78"/>
      <c r="KUX208" s="78"/>
      <c r="KUY208" s="78"/>
      <c r="KUZ208" s="78"/>
      <c r="KVA208" s="78"/>
      <c r="KVB208" s="78"/>
      <c r="KVC208" s="78"/>
      <c r="KVD208" s="78"/>
      <c r="KVE208" s="78"/>
      <c r="KVF208" s="78"/>
      <c r="KVG208" s="78"/>
      <c r="KVH208" s="78"/>
      <c r="KVI208" s="78"/>
      <c r="KVJ208" s="78"/>
      <c r="KVK208" s="78"/>
      <c r="KVL208" s="78"/>
      <c r="KVM208" s="78"/>
      <c r="KVN208" s="78"/>
      <c r="KVO208" s="78"/>
      <c r="KVP208" s="78"/>
      <c r="KVQ208" s="78"/>
      <c r="KVR208" s="78"/>
      <c r="KVS208" s="78"/>
      <c r="KVT208" s="78"/>
      <c r="KVU208" s="78"/>
      <c r="KVV208" s="78"/>
      <c r="KVW208" s="78"/>
      <c r="KVX208" s="78"/>
      <c r="KVY208" s="78"/>
      <c r="KVZ208" s="78"/>
      <c r="KWA208" s="78"/>
      <c r="KWB208" s="78"/>
      <c r="KWC208" s="78"/>
      <c r="KWD208" s="78"/>
      <c r="KWE208" s="78"/>
      <c r="KWF208" s="78"/>
      <c r="KWG208" s="78"/>
      <c r="KWH208" s="78"/>
      <c r="KWI208" s="78"/>
      <c r="KWJ208" s="78"/>
      <c r="KWK208" s="78"/>
      <c r="KWL208" s="78"/>
      <c r="KWM208" s="78"/>
      <c r="KWN208" s="78"/>
      <c r="KWO208" s="78"/>
      <c r="KWP208" s="78"/>
      <c r="KWQ208" s="78"/>
      <c r="KWR208" s="78"/>
      <c r="KWS208" s="78"/>
      <c r="KWT208" s="78"/>
      <c r="KWU208" s="78"/>
      <c r="KWV208" s="78"/>
      <c r="KWW208" s="78"/>
      <c r="KWX208" s="78"/>
      <c r="KWY208" s="78"/>
      <c r="KWZ208" s="78"/>
      <c r="KXA208" s="78"/>
      <c r="KXB208" s="78"/>
      <c r="KXC208" s="78"/>
      <c r="KXD208" s="78"/>
      <c r="KXE208" s="78"/>
      <c r="KXF208" s="78"/>
      <c r="KXG208" s="78"/>
      <c r="KXH208" s="78"/>
      <c r="KXI208" s="78"/>
      <c r="KXJ208" s="78"/>
      <c r="KXK208" s="78"/>
      <c r="KXL208" s="78"/>
      <c r="KXM208" s="78"/>
      <c r="KXN208" s="78"/>
      <c r="KXO208" s="78"/>
      <c r="KXP208" s="78"/>
      <c r="KXQ208" s="78"/>
      <c r="KXR208" s="78"/>
      <c r="KXS208" s="78"/>
      <c r="KXT208" s="78"/>
      <c r="KXU208" s="78"/>
      <c r="KXV208" s="78"/>
      <c r="KXW208" s="78"/>
      <c r="KXX208" s="78"/>
      <c r="KXY208" s="78"/>
      <c r="KXZ208" s="78"/>
      <c r="KYA208" s="78"/>
      <c r="KYB208" s="78"/>
      <c r="KYC208" s="78"/>
      <c r="KYD208" s="78"/>
      <c r="KYE208" s="78"/>
      <c r="KYF208" s="78"/>
      <c r="KYG208" s="78"/>
      <c r="KYH208" s="78"/>
      <c r="KYI208" s="78"/>
      <c r="KYJ208" s="78"/>
      <c r="KYK208" s="78"/>
      <c r="KYL208" s="78"/>
      <c r="KYM208" s="78"/>
      <c r="KYN208" s="78"/>
      <c r="KYO208" s="78"/>
      <c r="KYP208" s="78"/>
      <c r="KYQ208" s="78"/>
      <c r="KYR208" s="78"/>
      <c r="KYS208" s="78"/>
      <c r="KYT208" s="78"/>
      <c r="KYU208" s="78"/>
      <c r="KYV208" s="78"/>
      <c r="KYW208" s="78"/>
      <c r="KYX208" s="78"/>
      <c r="KYY208" s="78"/>
      <c r="KYZ208" s="78"/>
      <c r="KZA208" s="78"/>
      <c r="KZB208" s="78"/>
      <c r="KZC208" s="78"/>
      <c r="KZD208" s="78"/>
      <c r="KZE208" s="78"/>
      <c r="KZF208" s="78"/>
      <c r="KZG208" s="78"/>
      <c r="KZH208" s="78"/>
      <c r="KZI208" s="78"/>
      <c r="KZJ208" s="78"/>
      <c r="KZK208" s="78"/>
      <c r="KZL208" s="78"/>
      <c r="KZM208" s="78"/>
      <c r="KZN208" s="78"/>
      <c r="KZO208" s="78"/>
      <c r="KZP208" s="78"/>
      <c r="KZQ208" s="78"/>
      <c r="KZR208" s="78"/>
      <c r="KZS208" s="78"/>
      <c r="KZT208" s="78"/>
      <c r="KZU208" s="78"/>
      <c r="KZV208" s="78"/>
      <c r="KZW208" s="78"/>
      <c r="KZX208" s="78"/>
      <c r="KZY208" s="78"/>
      <c r="KZZ208" s="78"/>
      <c r="LAA208" s="78"/>
      <c r="LAB208" s="78"/>
      <c r="LAC208" s="78"/>
      <c r="LAD208" s="78"/>
      <c r="LAE208" s="78"/>
      <c r="LAF208" s="78"/>
      <c r="LAG208" s="78"/>
      <c r="LAH208" s="78"/>
      <c r="LAI208" s="78"/>
      <c r="LAJ208" s="78"/>
      <c r="LAK208" s="78"/>
      <c r="LAL208" s="78"/>
      <c r="LAM208" s="78"/>
      <c r="LAN208" s="78"/>
      <c r="LAO208" s="78"/>
      <c r="LAP208" s="78"/>
      <c r="LAQ208" s="78"/>
      <c r="LAR208" s="78"/>
      <c r="LAS208" s="78"/>
      <c r="LAT208" s="78"/>
      <c r="LAU208" s="78"/>
      <c r="LAV208" s="78"/>
      <c r="LAW208" s="78"/>
      <c r="LAX208" s="78"/>
      <c r="LAY208" s="78"/>
      <c r="LAZ208" s="78"/>
      <c r="LBA208" s="78"/>
      <c r="LBB208" s="78"/>
      <c r="LBC208" s="78"/>
      <c r="LBD208" s="78"/>
      <c r="LBE208" s="78"/>
      <c r="LBF208" s="78"/>
      <c r="LBG208" s="78"/>
      <c r="LBH208" s="78"/>
      <c r="LBI208" s="78"/>
      <c r="LBJ208" s="78"/>
      <c r="LBK208" s="78"/>
      <c r="LBL208" s="78"/>
      <c r="LBM208" s="78"/>
      <c r="LBN208" s="78"/>
      <c r="LBO208" s="78"/>
      <c r="LBP208" s="78"/>
      <c r="LBQ208" s="78"/>
      <c r="LBR208" s="78"/>
      <c r="LBS208" s="78"/>
      <c r="LBT208" s="78"/>
      <c r="LBU208" s="78"/>
      <c r="LBV208" s="78"/>
      <c r="LBW208" s="78"/>
      <c r="LBX208" s="78"/>
      <c r="LBY208" s="78"/>
      <c r="LBZ208" s="78"/>
      <c r="LCA208" s="78"/>
      <c r="LCB208" s="78"/>
      <c r="LCC208" s="78"/>
      <c r="LCD208" s="78"/>
      <c r="LCE208" s="78"/>
      <c r="LCF208" s="78"/>
      <c r="LCG208" s="78"/>
      <c r="LCH208" s="78"/>
      <c r="LCI208" s="78"/>
      <c r="LCJ208" s="78"/>
      <c r="LCK208" s="78"/>
      <c r="LCL208" s="78"/>
      <c r="LCM208" s="78"/>
      <c r="LCN208" s="78"/>
      <c r="LCO208" s="78"/>
      <c r="LCP208" s="78"/>
      <c r="LCQ208" s="78"/>
      <c r="LCR208" s="78"/>
      <c r="LCS208" s="78"/>
      <c r="LCT208" s="78"/>
      <c r="LCU208" s="78"/>
      <c r="LCV208" s="78"/>
      <c r="LCW208" s="78"/>
      <c r="LCX208" s="78"/>
      <c r="LCY208" s="78"/>
      <c r="LCZ208" s="78"/>
      <c r="LDA208" s="78"/>
      <c r="LDB208" s="78"/>
      <c r="LDC208" s="78"/>
      <c r="LDD208" s="78"/>
      <c r="LDE208" s="78"/>
      <c r="LDF208" s="78"/>
      <c r="LDG208" s="78"/>
      <c r="LDH208" s="78"/>
      <c r="LDI208" s="78"/>
      <c r="LDJ208" s="78"/>
      <c r="LDK208" s="78"/>
      <c r="LDL208" s="78"/>
      <c r="LDM208" s="78"/>
      <c r="LDN208" s="78"/>
      <c r="LDO208" s="78"/>
      <c r="LDP208" s="78"/>
      <c r="LDQ208" s="78"/>
      <c r="LDR208" s="78"/>
      <c r="LDS208" s="78"/>
      <c r="LDT208" s="78"/>
      <c r="LDU208" s="78"/>
      <c r="LDV208" s="78"/>
      <c r="LDW208" s="78"/>
      <c r="LDX208" s="78"/>
      <c r="LDY208" s="78"/>
      <c r="LDZ208" s="78"/>
      <c r="LEA208" s="78"/>
      <c r="LEB208" s="78"/>
      <c r="LEC208" s="78"/>
      <c r="LED208" s="78"/>
      <c r="LEE208" s="78"/>
      <c r="LEF208" s="78"/>
      <c r="LEG208" s="78"/>
      <c r="LEH208" s="78"/>
      <c r="LEI208" s="78"/>
      <c r="LEJ208" s="78"/>
      <c r="LEK208" s="78"/>
      <c r="LEL208" s="78"/>
      <c r="LEM208" s="78"/>
      <c r="LEN208" s="78"/>
      <c r="LEO208" s="78"/>
      <c r="LEP208" s="78"/>
      <c r="LEQ208" s="78"/>
      <c r="LER208" s="78"/>
      <c r="LES208" s="78"/>
      <c r="LET208" s="78"/>
      <c r="LEU208" s="78"/>
      <c r="LEV208" s="78"/>
      <c r="LEW208" s="78"/>
      <c r="LEX208" s="78"/>
      <c r="LEY208" s="78"/>
      <c r="LEZ208" s="78"/>
      <c r="LFA208" s="78"/>
      <c r="LFB208" s="78"/>
      <c r="LFC208" s="78"/>
      <c r="LFD208" s="78"/>
      <c r="LFE208" s="78"/>
      <c r="LFF208" s="78"/>
      <c r="LFG208" s="78"/>
      <c r="LFH208" s="78"/>
      <c r="LFI208" s="78"/>
      <c r="LFJ208" s="78"/>
      <c r="LFK208" s="78"/>
      <c r="LFL208" s="78"/>
      <c r="LFM208" s="78"/>
      <c r="LFN208" s="78"/>
      <c r="LFO208" s="78"/>
      <c r="LFP208" s="78"/>
      <c r="LFQ208" s="78"/>
      <c r="LFR208" s="78"/>
      <c r="LFS208" s="78"/>
      <c r="LFT208" s="78"/>
      <c r="LFU208" s="78"/>
      <c r="LFV208" s="78"/>
      <c r="LFW208" s="78"/>
      <c r="LFX208" s="78"/>
      <c r="LFY208" s="78"/>
      <c r="LFZ208" s="78"/>
      <c r="LGA208" s="78"/>
      <c r="LGB208" s="78"/>
      <c r="LGC208" s="78"/>
      <c r="LGD208" s="78"/>
      <c r="LGE208" s="78"/>
      <c r="LGF208" s="78"/>
      <c r="LGG208" s="78"/>
      <c r="LGH208" s="78"/>
      <c r="LGI208" s="78"/>
      <c r="LGJ208" s="78"/>
      <c r="LGK208" s="78"/>
      <c r="LGL208" s="78"/>
      <c r="LGM208" s="78"/>
      <c r="LGN208" s="78"/>
      <c r="LGO208" s="78"/>
      <c r="LGP208" s="78"/>
      <c r="LGQ208" s="78"/>
      <c r="LGR208" s="78"/>
      <c r="LGS208" s="78"/>
      <c r="LGT208" s="78"/>
      <c r="LGU208" s="78"/>
      <c r="LGV208" s="78"/>
      <c r="LGW208" s="78"/>
      <c r="LGX208" s="78"/>
      <c r="LGY208" s="78"/>
      <c r="LGZ208" s="78"/>
      <c r="LHA208" s="78"/>
      <c r="LHB208" s="78"/>
      <c r="LHC208" s="78"/>
      <c r="LHD208" s="78"/>
      <c r="LHE208" s="78"/>
      <c r="LHF208" s="78"/>
      <c r="LHG208" s="78"/>
      <c r="LHH208" s="78"/>
      <c r="LHI208" s="78"/>
      <c r="LHJ208" s="78"/>
      <c r="LHK208" s="78"/>
      <c r="LHL208" s="78"/>
      <c r="LHM208" s="78"/>
      <c r="LHN208" s="78"/>
      <c r="LHO208" s="78"/>
      <c r="LHP208" s="78"/>
      <c r="LHQ208" s="78"/>
      <c r="LHR208" s="78"/>
      <c r="LHS208" s="78"/>
      <c r="LHT208" s="78"/>
      <c r="LHU208" s="78"/>
      <c r="LHV208" s="78"/>
      <c r="LHW208" s="78"/>
      <c r="LHX208" s="78"/>
      <c r="LHY208" s="78"/>
      <c r="LHZ208" s="78"/>
      <c r="LIA208" s="78"/>
      <c r="LIB208" s="78"/>
      <c r="LIC208" s="78"/>
      <c r="LID208" s="78"/>
      <c r="LIE208" s="78"/>
      <c r="LIF208" s="78"/>
      <c r="LIG208" s="78"/>
      <c r="LIH208" s="78"/>
      <c r="LII208" s="78"/>
      <c r="LIJ208" s="78"/>
      <c r="LIK208" s="78"/>
      <c r="LIL208" s="78"/>
      <c r="LIM208" s="78"/>
      <c r="LIN208" s="78"/>
      <c r="LIO208" s="78"/>
      <c r="LIP208" s="78"/>
      <c r="LIQ208" s="78"/>
      <c r="LIR208" s="78"/>
      <c r="LIS208" s="78"/>
      <c r="LIT208" s="78"/>
      <c r="LIU208" s="78"/>
      <c r="LIV208" s="78"/>
      <c r="LIW208" s="78"/>
      <c r="LIX208" s="78"/>
      <c r="LIY208" s="78"/>
      <c r="LIZ208" s="78"/>
      <c r="LJA208" s="78"/>
      <c r="LJB208" s="78"/>
      <c r="LJC208" s="78"/>
      <c r="LJD208" s="78"/>
      <c r="LJE208" s="78"/>
      <c r="LJF208" s="78"/>
      <c r="LJG208" s="78"/>
      <c r="LJH208" s="78"/>
      <c r="LJI208" s="78"/>
      <c r="LJJ208" s="78"/>
      <c r="LJK208" s="78"/>
      <c r="LJL208" s="78"/>
      <c r="LJM208" s="78"/>
      <c r="LJN208" s="78"/>
      <c r="LJO208" s="78"/>
      <c r="LJP208" s="78"/>
      <c r="LJQ208" s="78"/>
      <c r="LJR208" s="78"/>
      <c r="LJS208" s="78"/>
      <c r="LJT208" s="78"/>
      <c r="LJU208" s="78"/>
      <c r="LJV208" s="78"/>
      <c r="LJW208" s="78"/>
      <c r="LJX208" s="78"/>
      <c r="LJY208" s="78"/>
      <c r="LJZ208" s="78"/>
      <c r="LKA208" s="78"/>
      <c r="LKB208" s="78"/>
      <c r="LKC208" s="78"/>
      <c r="LKD208" s="78"/>
      <c r="LKE208" s="78"/>
      <c r="LKF208" s="78"/>
      <c r="LKG208" s="78"/>
      <c r="LKH208" s="78"/>
      <c r="LKI208" s="78"/>
      <c r="LKJ208" s="78"/>
      <c r="LKK208" s="78"/>
      <c r="LKL208" s="78"/>
      <c r="LKM208" s="78"/>
      <c r="LKN208" s="78"/>
      <c r="LKO208" s="78"/>
      <c r="LKP208" s="78"/>
      <c r="LKQ208" s="78"/>
      <c r="LKR208" s="78"/>
      <c r="LKS208" s="78"/>
      <c r="LKT208" s="78"/>
      <c r="LKU208" s="78"/>
      <c r="LKV208" s="78"/>
      <c r="LKW208" s="78"/>
      <c r="LKX208" s="78"/>
      <c r="LKY208" s="78"/>
      <c r="LKZ208" s="78"/>
      <c r="LLA208" s="78"/>
      <c r="LLB208" s="78"/>
      <c r="LLC208" s="78"/>
      <c r="LLD208" s="78"/>
      <c r="LLE208" s="78"/>
      <c r="LLF208" s="78"/>
      <c r="LLG208" s="78"/>
      <c r="LLH208" s="78"/>
      <c r="LLI208" s="78"/>
      <c r="LLJ208" s="78"/>
      <c r="LLK208" s="78"/>
      <c r="LLL208" s="78"/>
      <c r="LLM208" s="78"/>
      <c r="LLN208" s="78"/>
      <c r="LLO208" s="78"/>
      <c r="LLP208" s="78"/>
      <c r="LLQ208" s="78"/>
      <c r="LLR208" s="78"/>
      <c r="LLS208" s="78"/>
      <c r="LLT208" s="78"/>
      <c r="LLU208" s="78"/>
      <c r="LLV208" s="78"/>
      <c r="LLW208" s="78"/>
      <c r="LLX208" s="78"/>
      <c r="LLY208" s="78"/>
      <c r="LLZ208" s="78"/>
      <c r="LMA208" s="78"/>
      <c r="LMB208" s="78"/>
      <c r="LMC208" s="78"/>
      <c r="LMD208" s="78"/>
      <c r="LME208" s="78"/>
      <c r="LMF208" s="78"/>
      <c r="LMG208" s="78"/>
      <c r="LMH208" s="78"/>
      <c r="LMI208" s="78"/>
      <c r="LMJ208" s="78"/>
      <c r="LMK208" s="78"/>
      <c r="LML208" s="78"/>
      <c r="LMM208" s="78"/>
      <c r="LMN208" s="78"/>
      <c r="LMO208" s="78"/>
      <c r="LMP208" s="78"/>
      <c r="LMQ208" s="78"/>
      <c r="LMR208" s="78"/>
      <c r="LMS208" s="78"/>
      <c r="LMT208" s="78"/>
      <c r="LMU208" s="78"/>
      <c r="LMV208" s="78"/>
      <c r="LMW208" s="78"/>
      <c r="LMX208" s="78"/>
      <c r="LMY208" s="78"/>
      <c r="LMZ208" s="78"/>
      <c r="LNA208" s="78"/>
      <c r="LNB208" s="78"/>
      <c r="LNC208" s="78"/>
      <c r="LND208" s="78"/>
      <c r="LNE208" s="78"/>
      <c r="LNF208" s="78"/>
      <c r="LNG208" s="78"/>
      <c r="LNH208" s="78"/>
      <c r="LNI208" s="78"/>
      <c r="LNJ208" s="78"/>
      <c r="LNK208" s="78"/>
      <c r="LNL208" s="78"/>
      <c r="LNM208" s="78"/>
      <c r="LNN208" s="78"/>
      <c r="LNO208" s="78"/>
      <c r="LNP208" s="78"/>
      <c r="LNQ208" s="78"/>
      <c r="LNR208" s="78"/>
      <c r="LNS208" s="78"/>
      <c r="LNT208" s="78"/>
      <c r="LNU208" s="78"/>
      <c r="LNV208" s="78"/>
      <c r="LNW208" s="78"/>
      <c r="LNX208" s="78"/>
      <c r="LNY208" s="78"/>
      <c r="LNZ208" s="78"/>
      <c r="LOA208" s="78"/>
      <c r="LOB208" s="78"/>
      <c r="LOC208" s="78"/>
      <c r="LOD208" s="78"/>
      <c r="LOE208" s="78"/>
      <c r="LOF208" s="78"/>
      <c r="LOG208" s="78"/>
      <c r="LOH208" s="78"/>
      <c r="LOI208" s="78"/>
      <c r="LOJ208" s="78"/>
      <c r="LOK208" s="78"/>
      <c r="LOL208" s="78"/>
      <c r="LOM208" s="78"/>
      <c r="LON208" s="78"/>
      <c r="LOO208" s="78"/>
      <c r="LOP208" s="78"/>
      <c r="LOQ208" s="78"/>
      <c r="LOR208" s="78"/>
      <c r="LOS208" s="78"/>
      <c r="LOT208" s="78"/>
      <c r="LOU208" s="78"/>
      <c r="LOV208" s="78"/>
      <c r="LOW208" s="78"/>
      <c r="LOX208" s="78"/>
      <c r="LOY208" s="78"/>
      <c r="LOZ208" s="78"/>
      <c r="LPA208" s="78"/>
      <c r="LPB208" s="78"/>
      <c r="LPC208" s="78"/>
      <c r="LPD208" s="78"/>
      <c r="LPE208" s="78"/>
      <c r="LPF208" s="78"/>
      <c r="LPG208" s="78"/>
      <c r="LPH208" s="78"/>
      <c r="LPI208" s="78"/>
      <c r="LPJ208" s="78"/>
      <c r="LPK208" s="78"/>
      <c r="LPL208" s="78"/>
      <c r="LPM208" s="78"/>
      <c r="LPN208" s="78"/>
      <c r="LPO208" s="78"/>
      <c r="LPP208" s="78"/>
      <c r="LPQ208" s="78"/>
      <c r="LPR208" s="78"/>
      <c r="LPS208" s="78"/>
      <c r="LPT208" s="78"/>
      <c r="LPU208" s="78"/>
      <c r="LPV208" s="78"/>
      <c r="LPW208" s="78"/>
      <c r="LPX208" s="78"/>
      <c r="LPY208" s="78"/>
      <c r="LPZ208" s="78"/>
      <c r="LQA208" s="78"/>
      <c r="LQB208" s="78"/>
      <c r="LQC208" s="78"/>
      <c r="LQD208" s="78"/>
      <c r="LQE208" s="78"/>
      <c r="LQF208" s="78"/>
      <c r="LQG208" s="78"/>
      <c r="LQH208" s="78"/>
      <c r="LQI208" s="78"/>
      <c r="LQJ208" s="78"/>
      <c r="LQK208" s="78"/>
      <c r="LQL208" s="78"/>
      <c r="LQM208" s="78"/>
      <c r="LQN208" s="78"/>
      <c r="LQO208" s="78"/>
      <c r="LQP208" s="78"/>
      <c r="LQQ208" s="78"/>
      <c r="LQR208" s="78"/>
      <c r="LQS208" s="78"/>
      <c r="LQT208" s="78"/>
      <c r="LQU208" s="78"/>
      <c r="LQV208" s="78"/>
      <c r="LQW208" s="78"/>
      <c r="LQX208" s="78"/>
      <c r="LQY208" s="78"/>
      <c r="LQZ208" s="78"/>
      <c r="LRA208" s="78"/>
      <c r="LRB208" s="78"/>
      <c r="LRC208" s="78"/>
      <c r="LRD208" s="78"/>
      <c r="LRE208" s="78"/>
      <c r="LRF208" s="78"/>
      <c r="LRG208" s="78"/>
      <c r="LRH208" s="78"/>
      <c r="LRI208" s="78"/>
      <c r="LRJ208" s="78"/>
      <c r="LRK208" s="78"/>
      <c r="LRL208" s="78"/>
      <c r="LRM208" s="78"/>
      <c r="LRN208" s="78"/>
      <c r="LRO208" s="78"/>
      <c r="LRP208" s="78"/>
      <c r="LRQ208" s="78"/>
      <c r="LRR208" s="78"/>
      <c r="LRS208" s="78"/>
      <c r="LRT208" s="78"/>
      <c r="LRU208" s="78"/>
      <c r="LRV208" s="78"/>
      <c r="LRW208" s="78"/>
      <c r="LRX208" s="78"/>
      <c r="LRY208" s="78"/>
      <c r="LRZ208" s="78"/>
      <c r="LSA208" s="78"/>
      <c r="LSB208" s="78"/>
      <c r="LSC208" s="78"/>
      <c r="LSD208" s="78"/>
      <c r="LSE208" s="78"/>
      <c r="LSF208" s="78"/>
      <c r="LSG208" s="78"/>
      <c r="LSH208" s="78"/>
      <c r="LSI208" s="78"/>
      <c r="LSJ208" s="78"/>
      <c r="LSK208" s="78"/>
      <c r="LSL208" s="78"/>
      <c r="LSM208" s="78"/>
      <c r="LSN208" s="78"/>
      <c r="LSO208" s="78"/>
      <c r="LSP208" s="78"/>
      <c r="LSQ208" s="78"/>
      <c r="LSR208" s="78"/>
      <c r="LSS208" s="78"/>
      <c r="LST208" s="78"/>
      <c r="LSU208" s="78"/>
      <c r="LSV208" s="78"/>
      <c r="LSW208" s="78"/>
      <c r="LSX208" s="78"/>
      <c r="LSY208" s="78"/>
      <c r="LSZ208" s="78"/>
      <c r="LTA208" s="78"/>
      <c r="LTB208" s="78"/>
      <c r="LTC208" s="78"/>
      <c r="LTD208" s="78"/>
      <c r="LTE208" s="78"/>
      <c r="LTF208" s="78"/>
      <c r="LTG208" s="78"/>
      <c r="LTH208" s="78"/>
      <c r="LTI208" s="78"/>
      <c r="LTJ208" s="78"/>
      <c r="LTK208" s="78"/>
      <c r="LTL208" s="78"/>
      <c r="LTM208" s="78"/>
      <c r="LTN208" s="78"/>
      <c r="LTO208" s="78"/>
      <c r="LTP208" s="78"/>
      <c r="LTQ208" s="78"/>
      <c r="LTR208" s="78"/>
      <c r="LTS208" s="78"/>
      <c r="LTT208" s="78"/>
      <c r="LTU208" s="78"/>
      <c r="LTV208" s="78"/>
      <c r="LTW208" s="78"/>
      <c r="LTX208" s="78"/>
      <c r="LTY208" s="78"/>
      <c r="LTZ208" s="78"/>
      <c r="LUA208" s="78"/>
      <c r="LUB208" s="78"/>
      <c r="LUC208" s="78"/>
      <c r="LUD208" s="78"/>
      <c r="LUE208" s="78"/>
      <c r="LUF208" s="78"/>
      <c r="LUG208" s="78"/>
      <c r="LUH208" s="78"/>
      <c r="LUI208" s="78"/>
      <c r="LUJ208" s="78"/>
      <c r="LUK208" s="78"/>
      <c r="LUL208" s="78"/>
      <c r="LUM208" s="78"/>
      <c r="LUN208" s="78"/>
      <c r="LUO208" s="78"/>
      <c r="LUP208" s="78"/>
      <c r="LUQ208" s="78"/>
      <c r="LUR208" s="78"/>
      <c r="LUS208" s="78"/>
      <c r="LUT208" s="78"/>
      <c r="LUU208" s="78"/>
      <c r="LUV208" s="78"/>
      <c r="LUW208" s="78"/>
      <c r="LUX208" s="78"/>
      <c r="LUY208" s="78"/>
      <c r="LUZ208" s="78"/>
      <c r="LVA208" s="78"/>
      <c r="LVB208" s="78"/>
      <c r="LVC208" s="78"/>
      <c r="LVD208" s="78"/>
      <c r="LVE208" s="78"/>
      <c r="LVF208" s="78"/>
      <c r="LVG208" s="78"/>
      <c r="LVH208" s="78"/>
      <c r="LVI208" s="78"/>
      <c r="LVJ208" s="78"/>
      <c r="LVK208" s="78"/>
      <c r="LVL208" s="78"/>
      <c r="LVM208" s="78"/>
      <c r="LVN208" s="78"/>
      <c r="LVO208" s="78"/>
      <c r="LVP208" s="78"/>
      <c r="LVQ208" s="78"/>
      <c r="LVR208" s="78"/>
      <c r="LVS208" s="78"/>
      <c r="LVT208" s="78"/>
      <c r="LVU208" s="78"/>
      <c r="LVV208" s="78"/>
      <c r="LVW208" s="78"/>
      <c r="LVX208" s="78"/>
      <c r="LVY208" s="78"/>
      <c r="LVZ208" s="78"/>
      <c r="LWA208" s="78"/>
      <c r="LWB208" s="78"/>
      <c r="LWC208" s="78"/>
      <c r="LWD208" s="78"/>
      <c r="LWE208" s="78"/>
      <c r="LWF208" s="78"/>
      <c r="LWG208" s="78"/>
      <c r="LWH208" s="78"/>
      <c r="LWI208" s="78"/>
      <c r="LWJ208" s="78"/>
      <c r="LWK208" s="78"/>
      <c r="LWL208" s="78"/>
      <c r="LWM208" s="78"/>
      <c r="LWN208" s="78"/>
      <c r="LWO208" s="78"/>
      <c r="LWP208" s="78"/>
      <c r="LWQ208" s="78"/>
      <c r="LWR208" s="78"/>
      <c r="LWS208" s="78"/>
      <c r="LWT208" s="78"/>
      <c r="LWU208" s="78"/>
      <c r="LWV208" s="78"/>
      <c r="LWW208" s="78"/>
      <c r="LWX208" s="78"/>
      <c r="LWY208" s="78"/>
      <c r="LWZ208" s="78"/>
      <c r="LXA208" s="78"/>
      <c r="LXB208" s="78"/>
      <c r="LXC208" s="78"/>
      <c r="LXD208" s="78"/>
      <c r="LXE208" s="78"/>
      <c r="LXF208" s="78"/>
      <c r="LXG208" s="78"/>
      <c r="LXH208" s="78"/>
      <c r="LXI208" s="78"/>
      <c r="LXJ208" s="78"/>
      <c r="LXK208" s="78"/>
      <c r="LXL208" s="78"/>
      <c r="LXM208" s="78"/>
      <c r="LXN208" s="78"/>
      <c r="LXO208" s="78"/>
      <c r="LXP208" s="78"/>
      <c r="LXQ208" s="78"/>
      <c r="LXR208" s="78"/>
      <c r="LXS208" s="78"/>
      <c r="LXT208" s="78"/>
      <c r="LXU208" s="78"/>
      <c r="LXV208" s="78"/>
      <c r="LXW208" s="78"/>
      <c r="LXX208" s="78"/>
      <c r="LXY208" s="78"/>
      <c r="LXZ208" s="78"/>
      <c r="LYA208" s="78"/>
      <c r="LYB208" s="78"/>
      <c r="LYC208" s="78"/>
      <c r="LYD208" s="78"/>
      <c r="LYE208" s="78"/>
      <c r="LYF208" s="78"/>
      <c r="LYG208" s="78"/>
      <c r="LYH208" s="78"/>
      <c r="LYI208" s="78"/>
      <c r="LYJ208" s="78"/>
      <c r="LYK208" s="78"/>
      <c r="LYL208" s="78"/>
      <c r="LYM208" s="78"/>
      <c r="LYN208" s="78"/>
      <c r="LYO208" s="78"/>
      <c r="LYP208" s="78"/>
      <c r="LYQ208" s="78"/>
      <c r="LYR208" s="78"/>
      <c r="LYS208" s="78"/>
      <c r="LYT208" s="78"/>
      <c r="LYU208" s="78"/>
      <c r="LYV208" s="78"/>
      <c r="LYW208" s="78"/>
      <c r="LYX208" s="78"/>
      <c r="LYY208" s="78"/>
      <c r="LYZ208" s="78"/>
      <c r="LZA208" s="78"/>
      <c r="LZB208" s="78"/>
      <c r="LZC208" s="78"/>
      <c r="LZD208" s="78"/>
      <c r="LZE208" s="78"/>
      <c r="LZF208" s="78"/>
      <c r="LZG208" s="78"/>
      <c r="LZH208" s="78"/>
      <c r="LZI208" s="78"/>
      <c r="LZJ208" s="78"/>
      <c r="LZK208" s="78"/>
      <c r="LZL208" s="78"/>
      <c r="LZM208" s="78"/>
      <c r="LZN208" s="78"/>
      <c r="LZO208" s="78"/>
      <c r="LZP208" s="78"/>
      <c r="LZQ208" s="78"/>
      <c r="LZR208" s="78"/>
      <c r="LZS208" s="78"/>
      <c r="LZT208" s="78"/>
      <c r="LZU208" s="78"/>
      <c r="LZV208" s="78"/>
      <c r="LZW208" s="78"/>
      <c r="LZX208" s="78"/>
      <c r="LZY208" s="78"/>
      <c r="LZZ208" s="78"/>
      <c r="MAA208" s="78"/>
      <c r="MAB208" s="78"/>
      <c r="MAC208" s="78"/>
      <c r="MAD208" s="78"/>
      <c r="MAE208" s="78"/>
      <c r="MAF208" s="78"/>
      <c r="MAG208" s="78"/>
      <c r="MAH208" s="78"/>
      <c r="MAI208" s="78"/>
      <c r="MAJ208" s="78"/>
      <c r="MAK208" s="78"/>
      <c r="MAL208" s="78"/>
      <c r="MAM208" s="78"/>
      <c r="MAN208" s="78"/>
      <c r="MAO208" s="78"/>
      <c r="MAP208" s="78"/>
      <c r="MAQ208" s="78"/>
      <c r="MAR208" s="78"/>
      <c r="MAS208" s="78"/>
      <c r="MAT208" s="78"/>
      <c r="MAU208" s="78"/>
      <c r="MAV208" s="78"/>
      <c r="MAW208" s="78"/>
      <c r="MAX208" s="78"/>
      <c r="MAY208" s="78"/>
      <c r="MAZ208" s="78"/>
      <c r="MBA208" s="78"/>
      <c r="MBB208" s="78"/>
      <c r="MBC208" s="78"/>
      <c r="MBD208" s="78"/>
      <c r="MBE208" s="78"/>
      <c r="MBF208" s="78"/>
      <c r="MBG208" s="78"/>
      <c r="MBH208" s="78"/>
      <c r="MBI208" s="78"/>
      <c r="MBJ208" s="78"/>
      <c r="MBK208" s="78"/>
      <c r="MBL208" s="78"/>
      <c r="MBM208" s="78"/>
      <c r="MBN208" s="78"/>
      <c r="MBO208" s="78"/>
      <c r="MBP208" s="78"/>
      <c r="MBQ208" s="78"/>
      <c r="MBR208" s="78"/>
      <c r="MBS208" s="78"/>
      <c r="MBT208" s="78"/>
      <c r="MBU208" s="78"/>
      <c r="MBV208" s="78"/>
      <c r="MBW208" s="78"/>
      <c r="MBX208" s="78"/>
      <c r="MBY208" s="78"/>
      <c r="MBZ208" s="78"/>
      <c r="MCA208" s="78"/>
      <c r="MCB208" s="78"/>
      <c r="MCC208" s="78"/>
      <c r="MCD208" s="78"/>
      <c r="MCE208" s="78"/>
      <c r="MCF208" s="78"/>
      <c r="MCG208" s="78"/>
      <c r="MCH208" s="78"/>
      <c r="MCI208" s="78"/>
      <c r="MCJ208" s="78"/>
      <c r="MCK208" s="78"/>
      <c r="MCL208" s="78"/>
      <c r="MCM208" s="78"/>
      <c r="MCN208" s="78"/>
      <c r="MCO208" s="78"/>
      <c r="MCP208" s="78"/>
      <c r="MCQ208" s="78"/>
      <c r="MCR208" s="78"/>
      <c r="MCS208" s="78"/>
      <c r="MCT208" s="78"/>
      <c r="MCU208" s="78"/>
      <c r="MCV208" s="78"/>
      <c r="MCW208" s="78"/>
      <c r="MCX208" s="78"/>
      <c r="MCY208" s="78"/>
      <c r="MCZ208" s="78"/>
      <c r="MDA208" s="78"/>
      <c r="MDB208" s="78"/>
      <c r="MDC208" s="78"/>
      <c r="MDD208" s="78"/>
      <c r="MDE208" s="78"/>
      <c r="MDF208" s="78"/>
      <c r="MDG208" s="78"/>
      <c r="MDH208" s="78"/>
      <c r="MDI208" s="78"/>
      <c r="MDJ208" s="78"/>
      <c r="MDK208" s="78"/>
      <c r="MDL208" s="78"/>
      <c r="MDM208" s="78"/>
      <c r="MDN208" s="78"/>
      <c r="MDO208" s="78"/>
      <c r="MDP208" s="78"/>
      <c r="MDQ208" s="78"/>
      <c r="MDR208" s="78"/>
      <c r="MDS208" s="78"/>
      <c r="MDT208" s="78"/>
      <c r="MDU208" s="78"/>
      <c r="MDV208" s="78"/>
      <c r="MDW208" s="78"/>
      <c r="MDX208" s="78"/>
      <c r="MDY208" s="78"/>
      <c r="MDZ208" s="78"/>
      <c r="MEA208" s="78"/>
      <c r="MEB208" s="78"/>
      <c r="MEC208" s="78"/>
      <c r="MED208" s="78"/>
      <c r="MEE208" s="78"/>
      <c r="MEF208" s="78"/>
      <c r="MEG208" s="78"/>
      <c r="MEH208" s="78"/>
      <c r="MEI208" s="78"/>
      <c r="MEJ208" s="78"/>
      <c r="MEK208" s="78"/>
      <c r="MEL208" s="78"/>
      <c r="MEM208" s="78"/>
      <c r="MEN208" s="78"/>
      <c r="MEO208" s="78"/>
      <c r="MEP208" s="78"/>
      <c r="MEQ208" s="78"/>
      <c r="MER208" s="78"/>
      <c r="MES208" s="78"/>
      <c r="MET208" s="78"/>
      <c r="MEU208" s="78"/>
      <c r="MEV208" s="78"/>
      <c r="MEW208" s="78"/>
      <c r="MEX208" s="78"/>
      <c r="MEY208" s="78"/>
      <c r="MEZ208" s="78"/>
      <c r="MFA208" s="78"/>
      <c r="MFB208" s="78"/>
      <c r="MFC208" s="78"/>
      <c r="MFD208" s="78"/>
      <c r="MFE208" s="78"/>
      <c r="MFF208" s="78"/>
      <c r="MFG208" s="78"/>
      <c r="MFH208" s="78"/>
      <c r="MFI208" s="78"/>
      <c r="MFJ208" s="78"/>
      <c r="MFK208" s="78"/>
      <c r="MFL208" s="78"/>
      <c r="MFM208" s="78"/>
      <c r="MFN208" s="78"/>
      <c r="MFO208" s="78"/>
      <c r="MFP208" s="78"/>
      <c r="MFQ208" s="78"/>
      <c r="MFR208" s="78"/>
      <c r="MFS208" s="78"/>
      <c r="MFT208" s="78"/>
      <c r="MFU208" s="78"/>
      <c r="MFV208" s="78"/>
      <c r="MFW208" s="78"/>
      <c r="MFX208" s="78"/>
      <c r="MFY208" s="78"/>
      <c r="MFZ208" s="78"/>
      <c r="MGA208" s="78"/>
      <c r="MGB208" s="78"/>
      <c r="MGC208" s="78"/>
      <c r="MGD208" s="78"/>
      <c r="MGE208" s="78"/>
      <c r="MGF208" s="78"/>
      <c r="MGG208" s="78"/>
      <c r="MGH208" s="78"/>
      <c r="MGI208" s="78"/>
      <c r="MGJ208" s="78"/>
      <c r="MGK208" s="78"/>
      <c r="MGL208" s="78"/>
      <c r="MGM208" s="78"/>
      <c r="MGN208" s="78"/>
      <c r="MGO208" s="78"/>
      <c r="MGP208" s="78"/>
      <c r="MGQ208" s="78"/>
      <c r="MGR208" s="78"/>
      <c r="MGS208" s="78"/>
      <c r="MGT208" s="78"/>
      <c r="MGU208" s="78"/>
      <c r="MGV208" s="78"/>
      <c r="MGW208" s="78"/>
      <c r="MGX208" s="78"/>
      <c r="MGY208" s="78"/>
      <c r="MGZ208" s="78"/>
      <c r="MHA208" s="78"/>
      <c r="MHB208" s="78"/>
      <c r="MHC208" s="78"/>
      <c r="MHD208" s="78"/>
      <c r="MHE208" s="78"/>
      <c r="MHF208" s="78"/>
      <c r="MHG208" s="78"/>
      <c r="MHH208" s="78"/>
      <c r="MHI208" s="78"/>
      <c r="MHJ208" s="78"/>
      <c r="MHK208" s="78"/>
      <c r="MHL208" s="78"/>
      <c r="MHM208" s="78"/>
      <c r="MHN208" s="78"/>
      <c r="MHO208" s="78"/>
      <c r="MHP208" s="78"/>
      <c r="MHQ208" s="78"/>
      <c r="MHR208" s="78"/>
      <c r="MHS208" s="78"/>
      <c r="MHT208" s="78"/>
      <c r="MHU208" s="78"/>
      <c r="MHV208" s="78"/>
      <c r="MHW208" s="78"/>
      <c r="MHX208" s="78"/>
      <c r="MHY208" s="78"/>
      <c r="MHZ208" s="78"/>
      <c r="MIA208" s="78"/>
      <c r="MIB208" s="78"/>
      <c r="MIC208" s="78"/>
      <c r="MID208" s="78"/>
      <c r="MIE208" s="78"/>
      <c r="MIF208" s="78"/>
      <c r="MIG208" s="78"/>
      <c r="MIH208" s="78"/>
      <c r="MII208" s="78"/>
      <c r="MIJ208" s="78"/>
      <c r="MIK208" s="78"/>
      <c r="MIL208" s="78"/>
      <c r="MIM208" s="78"/>
      <c r="MIN208" s="78"/>
      <c r="MIO208" s="78"/>
      <c r="MIP208" s="78"/>
      <c r="MIQ208" s="78"/>
      <c r="MIR208" s="78"/>
      <c r="MIS208" s="78"/>
      <c r="MIT208" s="78"/>
      <c r="MIU208" s="78"/>
      <c r="MIV208" s="78"/>
      <c r="MIW208" s="78"/>
      <c r="MIX208" s="78"/>
      <c r="MIY208" s="78"/>
      <c r="MIZ208" s="78"/>
      <c r="MJA208" s="78"/>
      <c r="MJB208" s="78"/>
      <c r="MJC208" s="78"/>
      <c r="MJD208" s="78"/>
      <c r="MJE208" s="78"/>
      <c r="MJF208" s="78"/>
      <c r="MJG208" s="78"/>
      <c r="MJH208" s="78"/>
      <c r="MJI208" s="78"/>
      <c r="MJJ208" s="78"/>
      <c r="MJK208" s="78"/>
      <c r="MJL208" s="78"/>
      <c r="MJM208" s="78"/>
      <c r="MJN208" s="78"/>
      <c r="MJO208" s="78"/>
      <c r="MJP208" s="78"/>
      <c r="MJQ208" s="78"/>
      <c r="MJR208" s="78"/>
      <c r="MJS208" s="78"/>
      <c r="MJT208" s="78"/>
      <c r="MJU208" s="78"/>
      <c r="MJV208" s="78"/>
      <c r="MJW208" s="78"/>
      <c r="MJX208" s="78"/>
      <c r="MJY208" s="78"/>
      <c r="MJZ208" s="78"/>
      <c r="MKA208" s="78"/>
      <c r="MKB208" s="78"/>
      <c r="MKC208" s="78"/>
      <c r="MKD208" s="78"/>
      <c r="MKE208" s="78"/>
      <c r="MKF208" s="78"/>
      <c r="MKG208" s="78"/>
      <c r="MKH208" s="78"/>
      <c r="MKI208" s="78"/>
      <c r="MKJ208" s="78"/>
      <c r="MKK208" s="78"/>
      <c r="MKL208" s="78"/>
      <c r="MKM208" s="78"/>
      <c r="MKN208" s="78"/>
      <c r="MKO208" s="78"/>
      <c r="MKP208" s="78"/>
      <c r="MKQ208" s="78"/>
      <c r="MKR208" s="78"/>
      <c r="MKS208" s="78"/>
      <c r="MKT208" s="78"/>
      <c r="MKU208" s="78"/>
      <c r="MKV208" s="78"/>
      <c r="MKW208" s="78"/>
      <c r="MKX208" s="78"/>
      <c r="MKY208" s="78"/>
      <c r="MKZ208" s="78"/>
      <c r="MLA208" s="78"/>
      <c r="MLB208" s="78"/>
      <c r="MLC208" s="78"/>
      <c r="MLD208" s="78"/>
      <c r="MLE208" s="78"/>
      <c r="MLF208" s="78"/>
      <c r="MLG208" s="78"/>
      <c r="MLH208" s="78"/>
      <c r="MLI208" s="78"/>
      <c r="MLJ208" s="78"/>
      <c r="MLK208" s="78"/>
      <c r="MLL208" s="78"/>
      <c r="MLM208" s="78"/>
      <c r="MLN208" s="78"/>
      <c r="MLO208" s="78"/>
      <c r="MLP208" s="78"/>
      <c r="MLQ208" s="78"/>
      <c r="MLR208" s="78"/>
      <c r="MLS208" s="78"/>
      <c r="MLT208" s="78"/>
      <c r="MLU208" s="78"/>
      <c r="MLV208" s="78"/>
      <c r="MLW208" s="78"/>
      <c r="MLX208" s="78"/>
      <c r="MLY208" s="78"/>
      <c r="MLZ208" s="78"/>
      <c r="MMA208" s="78"/>
      <c r="MMB208" s="78"/>
      <c r="MMC208" s="78"/>
      <c r="MMD208" s="78"/>
      <c r="MME208" s="78"/>
      <c r="MMF208" s="78"/>
      <c r="MMG208" s="78"/>
      <c r="MMH208" s="78"/>
      <c r="MMI208" s="78"/>
      <c r="MMJ208" s="78"/>
      <c r="MMK208" s="78"/>
      <c r="MML208" s="78"/>
      <c r="MMM208" s="78"/>
      <c r="MMN208" s="78"/>
      <c r="MMO208" s="78"/>
      <c r="MMP208" s="78"/>
      <c r="MMQ208" s="78"/>
      <c r="MMR208" s="78"/>
      <c r="MMS208" s="78"/>
      <c r="MMT208" s="78"/>
      <c r="MMU208" s="78"/>
      <c r="MMV208" s="78"/>
      <c r="MMW208" s="78"/>
      <c r="MMX208" s="78"/>
      <c r="MMY208" s="78"/>
      <c r="MMZ208" s="78"/>
      <c r="MNA208" s="78"/>
      <c r="MNB208" s="78"/>
      <c r="MNC208" s="78"/>
      <c r="MND208" s="78"/>
      <c r="MNE208" s="78"/>
      <c r="MNF208" s="78"/>
      <c r="MNG208" s="78"/>
      <c r="MNH208" s="78"/>
      <c r="MNI208" s="78"/>
      <c r="MNJ208" s="78"/>
      <c r="MNK208" s="78"/>
      <c r="MNL208" s="78"/>
      <c r="MNM208" s="78"/>
      <c r="MNN208" s="78"/>
      <c r="MNO208" s="78"/>
      <c r="MNP208" s="78"/>
      <c r="MNQ208" s="78"/>
      <c r="MNR208" s="78"/>
      <c r="MNS208" s="78"/>
      <c r="MNT208" s="78"/>
      <c r="MNU208" s="78"/>
      <c r="MNV208" s="78"/>
      <c r="MNW208" s="78"/>
      <c r="MNX208" s="78"/>
      <c r="MNY208" s="78"/>
      <c r="MNZ208" s="78"/>
      <c r="MOA208" s="78"/>
      <c r="MOB208" s="78"/>
      <c r="MOC208" s="78"/>
      <c r="MOD208" s="78"/>
      <c r="MOE208" s="78"/>
      <c r="MOF208" s="78"/>
      <c r="MOG208" s="78"/>
      <c r="MOH208" s="78"/>
      <c r="MOI208" s="78"/>
      <c r="MOJ208" s="78"/>
      <c r="MOK208" s="78"/>
      <c r="MOL208" s="78"/>
      <c r="MOM208" s="78"/>
      <c r="MON208" s="78"/>
      <c r="MOO208" s="78"/>
      <c r="MOP208" s="78"/>
      <c r="MOQ208" s="78"/>
      <c r="MOR208" s="78"/>
      <c r="MOS208" s="78"/>
      <c r="MOT208" s="78"/>
      <c r="MOU208" s="78"/>
      <c r="MOV208" s="78"/>
      <c r="MOW208" s="78"/>
      <c r="MOX208" s="78"/>
      <c r="MOY208" s="78"/>
      <c r="MOZ208" s="78"/>
      <c r="MPA208" s="78"/>
      <c r="MPB208" s="78"/>
      <c r="MPC208" s="78"/>
      <c r="MPD208" s="78"/>
      <c r="MPE208" s="78"/>
      <c r="MPF208" s="78"/>
      <c r="MPG208" s="78"/>
      <c r="MPH208" s="78"/>
      <c r="MPI208" s="78"/>
      <c r="MPJ208" s="78"/>
      <c r="MPK208" s="78"/>
      <c r="MPL208" s="78"/>
      <c r="MPM208" s="78"/>
      <c r="MPN208" s="78"/>
      <c r="MPO208" s="78"/>
      <c r="MPP208" s="78"/>
      <c r="MPQ208" s="78"/>
      <c r="MPR208" s="78"/>
      <c r="MPS208" s="78"/>
      <c r="MPT208" s="78"/>
      <c r="MPU208" s="78"/>
      <c r="MPV208" s="78"/>
      <c r="MPW208" s="78"/>
      <c r="MPX208" s="78"/>
      <c r="MPY208" s="78"/>
      <c r="MPZ208" s="78"/>
      <c r="MQA208" s="78"/>
      <c r="MQB208" s="78"/>
      <c r="MQC208" s="78"/>
      <c r="MQD208" s="78"/>
      <c r="MQE208" s="78"/>
      <c r="MQF208" s="78"/>
      <c r="MQG208" s="78"/>
      <c r="MQH208" s="78"/>
      <c r="MQI208" s="78"/>
      <c r="MQJ208" s="78"/>
      <c r="MQK208" s="78"/>
      <c r="MQL208" s="78"/>
      <c r="MQM208" s="78"/>
      <c r="MQN208" s="78"/>
      <c r="MQO208" s="78"/>
      <c r="MQP208" s="78"/>
      <c r="MQQ208" s="78"/>
      <c r="MQR208" s="78"/>
      <c r="MQS208" s="78"/>
      <c r="MQT208" s="78"/>
      <c r="MQU208" s="78"/>
      <c r="MQV208" s="78"/>
      <c r="MQW208" s="78"/>
      <c r="MQX208" s="78"/>
      <c r="MQY208" s="78"/>
      <c r="MQZ208" s="78"/>
      <c r="MRA208" s="78"/>
      <c r="MRB208" s="78"/>
      <c r="MRC208" s="78"/>
      <c r="MRD208" s="78"/>
      <c r="MRE208" s="78"/>
      <c r="MRF208" s="78"/>
      <c r="MRG208" s="78"/>
      <c r="MRH208" s="78"/>
      <c r="MRI208" s="78"/>
      <c r="MRJ208" s="78"/>
      <c r="MRK208" s="78"/>
      <c r="MRL208" s="78"/>
      <c r="MRM208" s="78"/>
      <c r="MRN208" s="78"/>
      <c r="MRO208" s="78"/>
      <c r="MRP208" s="78"/>
      <c r="MRQ208" s="78"/>
      <c r="MRR208" s="78"/>
      <c r="MRS208" s="78"/>
      <c r="MRT208" s="78"/>
      <c r="MRU208" s="78"/>
      <c r="MRV208" s="78"/>
      <c r="MRW208" s="78"/>
      <c r="MRX208" s="78"/>
      <c r="MRY208" s="78"/>
      <c r="MRZ208" s="78"/>
      <c r="MSA208" s="78"/>
      <c r="MSB208" s="78"/>
      <c r="MSC208" s="78"/>
      <c r="MSD208" s="78"/>
      <c r="MSE208" s="78"/>
      <c r="MSF208" s="78"/>
      <c r="MSG208" s="78"/>
      <c r="MSH208" s="78"/>
      <c r="MSI208" s="78"/>
      <c r="MSJ208" s="78"/>
      <c r="MSK208" s="78"/>
      <c r="MSL208" s="78"/>
      <c r="MSM208" s="78"/>
      <c r="MSN208" s="78"/>
      <c r="MSO208" s="78"/>
      <c r="MSP208" s="78"/>
      <c r="MSQ208" s="78"/>
      <c r="MSR208" s="78"/>
      <c r="MSS208" s="78"/>
      <c r="MST208" s="78"/>
      <c r="MSU208" s="78"/>
      <c r="MSV208" s="78"/>
      <c r="MSW208" s="78"/>
      <c r="MSX208" s="78"/>
      <c r="MSY208" s="78"/>
      <c r="MSZ208" s="78"/>
      <c r="MTA208" s="78"/>
      <c r="MTB208" s="78"/>
      <c r="MTC208" s="78"/>
      <c r="MTD208" s="78"/>
      <c r="MTE208" s="78"/>
      <c r="MTF208" s="78"/>
      <c r="MTG208" s="78"/>
      <c r="MTH208" s="78"/>
      <c r="MTI208" s="78"/>
      <c r="MTJ208" s="78"/>
      <c r="MTK208" s="78"/>
      <c r="MTL208" s="78"/>
      <c r="MTM208" s="78"/>
      <c r="MTN208" s="78"/>
      <c r="MTO208" s="78"/>
      <c r="MTP208" s="78"/>
      <c r="MTQ208" s="78"/>
      <c r="MTR208" s="78"/>
      <c r="MTS208" s="78"/>
      <c r="MTT208" s="78"/>
      <c r="MTU208" s="78"/>
      <c r="MTV208" s="78"/>
      <c r="MTW208" s="78"/>
      <c r="MTX208" s="78"/>
      <c r="MTY208" s="78"/>
      <c r="MTZ208" s="78"/>
      <c r="MUA208" s="78"/>
      <c r="MUB208" s="78"/>
      <c r="MUC208" s="78"/>
      <c r="MUD208" s="78"/>
      <c r="MUE208" s="78"/>
      <c r="MUF208" s="78"/>
      <c r="MUG208" s="78"/>
      <c r="MUH208" s="78"/>
      <c r="MUI208" s="78"/>
      <c r="MUJ208" s="78"/>
      <c r="MUK208" s="78"/>
      <c r="MUL208" s="78"/>
      <c r="MUM208" s="78"/>
      <c r="MUN208" s="78"/>
      <c r="MUO208" s="78"/>
      <c r="MUP208" s="78"/>
      <c r="MUQ208" s="78"/>
      <c r="MUR208" s="78"/>
      <c r="MUS208" s="78"/>
      <c r="MUT208" s="78"/>
      <c r="MUU208" s="78"/>
      <c r="MUV208" s="78"/>
      <c r="MUW208" s="78"/>
      <c r="MUX208" s="78"/>
      <c r="MUY208" s="78"/>
      <c r="MUZ208" s="78"/>
      <c r="MVA208" s="78"/>
      <c r="MVB208" s="78"/>
      <c r="MVC208" s="78"/>
      <c r="MVD208" s="78"/>
      <c r="MVE208" s="78"/>
      <c r="MVF208" s="78"/>
      <c r="MVG208" s="78"/>
      <c r="MVH208" s="78"/>
      <c r="MVI208" s="78"/>
      <c r="MVJ208" s="78"/>
      <c r="MVK208" s="78"/>
      <c r="MVL208" s="78"/>
      <c r="MVM208" s="78"/>
      <c r="MVN208" s="78"/>
      <c r="MVO208" s="78"/>
      <c r="MVP208" s="78"/>
      <c r="MVQ208" s="78"/>
      <c r="MVR208" s="78"/>
      <c r="MVS208" s="78"/>
      <c r="MVT208" s="78"/>
      <c r="MVU208" s="78"/>
      <c r="MVV208" s="78"/>
      <c r="MVW208" s="78"/>
      <c r="MVX208" s="78"/>
      <c r="MVY208" s="78"/>
      <c r="MVZ208" s="78"/>
      <c r="MWA208" s="78"/>
      <c r="MWB208" s="78"/>
      <c r="MWC208" s="78"/>
      <c r="MWD208" s="78"/>
      <c r="MWE208" s="78"/>
      <c r="MWF208" s="78"/>
      <c r="MWG208" s="78"/>
      <c r="MWH208" s="78"/>
      <c r="MWI208" s="78"/>
      <c r="MWJ208" s="78"/>
      <c r="MWK208" s="78"/>
      <c r="MWL208" s="78"/>
      <c r="MWM208" s="78"/>
      <c r="MWN208" s="78"/>
      <c r="MWO208" s="78"/>
      <c r="MWP208" s="78"/>
      <c r="MWQ208" s="78"/>
      <c r="MWR208" s="78"/>
      <c r="MWS208" s="78"/>
      <c r="MWT208" s="78"/>
      <c r="MWU208" s="78"/>
      <c r="MWV208" s="78"/>
      <c r="MWW208" s="78"/>
      <c r="MWX208" s="78"/>
      <c r="MWY208" s="78"/>
      <c r="MWZ208" s="78"/>
      <c r="MXA208" s="78"/>
      <c r="MXB208" s="78"/>
      <c r="MXC208" s="78"/>
      <c r="MXD208" s="78"/>
      <c r="MXE208" s="78"/>
      <c r="MXF208" s="78"/>
      <c r="MXG208" s="78"/>
      <c r="MXH208" s="78"/>
      <c r="MXI208" s="78"/>
      <c r="MXJ208" s="78"/>
      <c r="MXK208" s="78"/>
      <c r="MXL208" s="78"/>
      <c r="MXM208" s="78"/>
      <c r="MXN208" s="78"/>
      <c r="MXO208" s="78"/>
      <c r="MXP208" s="78"/>
      <c r="MXQ208" s="78"/>
      <c r="MXR208" s="78"/>
      <c r="MXS208" s="78"/>
      <c r="MXT208" s="78"/>
      <c r="MXU208" s="78"/>
      <c r="MXV208" s="78"/>
      <c r="MXW208" s="78"/>
      <c r="MXX208" s="78"/>
      <c r="MXY208" s="78"/>
      <c r="MXZ208" s="78"/>
      <c r="MYA208" s="78"/>
      <c r="MYB208" s="78"/>
      <c r="MYC208" s="78"/>
      <c r="MYD208" s="78"/>
      <c r="MYE208" s="78"/>
      <c r="MYF208" s="78"/>
      <c r="MYG208" s="78"/>
      <c r="MYH208" s="78"/>
      <c r="MYI208" s="78"/>
      <c r="MYJ208" s="78"/>
      <c r="MYK208" s="78"/>
      <c r="MYL208" s="78"/>
      <c r="MYM208" s="78"/>
      <c r="MYN208" s="78"/>
      <c r="MYO208" s="78"/>
      <c r="MYP208" s="78"/>
      <c r="MYQ208" s="78"/>
      <c r="MYR208" s="78"/>
      <c r="MYS208" s="78"/>
      <c r="MYT208" s="78"/>
      <c r="MYU208" s="78"/>
      <c r="MYV208" s="78"/>
      <c r="MYW208" s="78"/>
      <c r="MYX208" s="78"/>
      <c r="MYY208" s="78"/>
      <c r="MYZ208" s="78"/>
      <c r="MZA208" s="78"/>
      <c r="MZB208" s="78"/>
      <c r="MZC208" s="78"/>
      <c r="MZD208" s="78"/>
      <c r="MZE208" s="78"/>
      <c r="MZF208" s="78"/>
      <c r="MZG208" s="78"/>
      <c r="MZH208" s="78"/>
      <c r="MZI208" s="78"/>
      <c r="MZJ208" s="78"/>
      <c r="MZK208" s="78"/>
      <c r="MZL208" s="78"/>
      <c r="MZM208" s="78"/>
      <c r="MZN208" s="78"/>
      <c r="MZO208" s="78"/>
      <c r="MZP208" s="78"/>
      <c r="MZQ208" s="78"/>
      <c r="MZR208" s="78"/>
      <c r="MZS208" s="78"/>
      <c r="MZT208" s="78"/>
      <c r="MZU208" s="78"/>
      <c r="MZV208" s="78"/>
      <c r="MZW208" s="78"/>
      <c r="MZX208" s="78"/>
      <c r="MZY208" s="78"/>
      <c r="MZZ208" s="78"/>
      <c r="NAA208" s="78"/>
      <c r="NAB208" s="78"/>
      <c r="NAC208" s="78"/>
      <c r="NAD208" s="78"/>
      <c r="NAE208" s="78"/>
      <c r="NAF208" s="78"/>
      <c r="NAG208" s="78"/>
      <c r="NAH208" s="78"/>
      <c r="NAI208" s="78"/>
      <c r="NAJ208" s="78"/>
      <c r="NAK208" s="78"/>
      <c r="NAL208" s="78"/>
      <c r="NAM208" s="78"/>
      <c r="NAN208" s="78"/>
      <c r="NAO208" s="78"/>
      <c r="NAP208" s="78"/>
      <c r="NAQ208" s="78"/>
      <c r="NAR208" s="78"/>
      <c r="NAS208" s="78"/>
      <c r="NAT208" s="78"/>
      <c r="NAU208" s="78"/>
      <c r="NAV208" s="78"/>
      <c r="NAW208" s="78"/>
      <c r="NAX208" s="78"/>
      <c r="NAY208" s="78"/>
      <c r="NAZ208" s="78"/>
      <c r="NBA208" s="78"/>
      <c r="NBB208" s="78"/>
      <c r="NBC208" s="78"/>
      <c r="NBD208" s="78"/>
      <c r="NBE208" s="78"/>
      <c r="NBF208" s="78"/>
      <c r="NBG208" s="78"/>
      <c r="NBH208" s="78"/>
      <c r="NBI208" s="78"/>
      <c r="NBJ208" s="78"/>
      <c r="NBK208" s="78"/>
      <c r="NBL208" s="78"/>
      <c r="NBM208" s="78"/>
      <c r="NBN208" s="78"/>
      <c r="NBO208" s="78"/>
      <c r="NBP208" s="78"/>
      <c r="NBQ208" s="78"/>
      <c r="NBR208" s="78"/>
      <c r="NBS208" s="78"/>
      <c r="NBT208" s="78"/>
      <c r="NBU208" s="78"/>
      <c r="NBV208" s="78"/>
      <c r="NBW208" s="78"/>
      <c r="NBX208" s="78"/>
      <c r="NBY208" s="78"/>
      <c r="NBZ208" s="78"/>
      <c r="NCA208" s="78"/>
      <c r="NCB208" s="78"/>
      <c r="NCC208" s="78"/>
      <c r="NCD208" s="78"/>
      <c r="NCE208" s="78"/>
      <c r="NCF208" s="78"/>
      <c r="NCG208" s="78"/>
      <c r="NCH208" s="78"/>
      <c r="NCI208" s="78"/>
      <c r="NCJ208" s="78"/>
      <c r="NCK208" s="78"/>
      <c r="NCL208" s="78"/>
      <c r="NCM208" s="78"/>
      <c r="NCN208" s="78"/>
      <c r="NCO208" s="78"/>
      <c r="NCP208" s="78"/>
      <c r="NCQ208" s="78"/>
      <c r="NCR208" s="78"/>
      <c r="NCS208" s="78"/>
      <c r="NCT208" s="78"/>
      <c r="NCU208" s="78"/>
      <c r="NCV208" s="78"/>
      <c r="NCW208" s="78"/>
      <c r="NCX208" s="78"/>
      <c r="NCY208" s="78"/>
      <c r="NCZ208" s="78"/>
      <c r="NDA208" s="78"/>
      <c r="NDB208" s="78"/>
      <c r="NDC208" s="78"/>
      <c r="NDD208" s="78"/>
      <c r="NDE208" s="78"/>
      <c r="NDF208" s="78"/>
      <c r="NDG208" s="78"/>
      <c r="NDH208" s="78"/>
      <c r="NDI208" s="78"/>
      <c r="NDJ208" s="78"/>
      <c r="NDK208" s="78"/>
      <c r="NDL208" s="78"/>
      <c r="NDM208" s="78"/>
      <c r="NDN208" s="78"/>
      <c r="NDO208" s="78"/>
      <c r="NDP208" s="78"/>
      <c r="NDQ208" s="78"/>
      <c r="NDR208" s="78"/>
      <c r="NDS208" s="78"/>
      <c r="NDT208" s="78"/>
      <c r="NDU208" s="78"/>
      <c r="NDV208" s="78"/>
      <c r="NDW208" s="78"/>
      <c r="NDX208" s="78"/>
      <c r="NDY208" s="78"/>
      <c r="NDZ208" s="78"/>
      <c r="NEA208" s="78"/>
      <c r="NEB208" s="78"/>
      <c r="NEC208" s="78"/>
      <c r="NED208" s="78"/>
      <c r="NEE208" s="78"/>
      <c r="NEF208" s="78"/>
      <c r="NEG208" s="78"/>
      <c r="NEH208" s="78"/>
      <c r="NEI208" s="78"/>
      <c r="NEJ208" s="78"/>
      <c r="NEK208" s="78"/>
      <c r="NEL208" s="78"/>
      <c r="NEM208" s="78"/>
      <c r="NEN208" s="78"/>
      <c r="NEO208" s="78"/>
      <c r="NEP208" s="78"/>
      <c r="NEQ208" s="78"/>
      <c r="NER208" s="78"/>
      <c r="NES208" s="78"/>
      <c r="NET208" s="78"/>
      <c r="NEU208" s="78"/>
      <c r="NEV208" s="78"/>
      <c r="NEW208" s="78"/>
      <c r="NEX208" s="78"/>
      <c r="NEY208" s="78"/>
      <c r="NEZ208" s="78"/>
      <c r="NFA208" s="78"/>
      <c r="NFB208" s="78"/>
      <c r="NFC208" s="78"/>
      <c r="NFD208" s="78"/>
      <c r="NFE208" s="78"/>
      <c r="NFF208" s="78"/>
      <c r="NFG208" s="78"/>
      <c r="NFH208" s="78"/>
      <c r="NFI208" s="78"/>
      <c r="NFJ208" s="78"/>
      <c r="NFK208" s="78"/>
      <c r="NFL208" s="78"/>
      <c r="NFM208" s="78"/>
      <c r="NFN208" s="78"/>
      <c r="NFO208" s="78"/>
      <c r="NFP208" s="78"/>
      <c r="NFQ208" s="78"/>
      <c r="NFR208" s="78"/>
      <c r="NFS208" s="78"/>
      <c r="NFT208" s="78"/>
      <c r="NFU208" s="78"/>
      <c r="NFV208" s="78"/>
      <c r="NFW208" s="78"/>
      <c r="NFX208" s="78"/>
      <c r="NFY208" s="78"/>
      <c r="NFZ208" s="78"/>
      <c r="NGA208" s="78"/>
      <c r="NGB208" s="78"/>
      <c r="NGC208" s="78"/>
      <c r="NGD208" s="78"/>
      <c r="NGE208" s="78"/>
      <c r="NGF208" s="78"/>
      <c r="NGG208" s="78"/>
      <c r="NGH208" s="78"/>
      <c r="NGI208" s="78"/>
      <c r="NGJ208" s="78"/>
      <c r="NGK208" s="78"/>
      <c r="NGL208" s="78"/>
      <c r="NGM208" s="78"/>
      <c r="NGN208" s="78"/>
      <c r="NGO208" s="78"/>
      <c r="NGP208" s="78"/>
      <c r="NGQ208" s="78"/>
      <c r="NGR208" s="78"/>
      <c r="NGS208" s="78"/>
      <c r="NGT208" s="78"/>
      <c r="NGU208" s="78"/>
      <c r="NGV208" s="78"/>
      <c r="NGW208" s="78"/>
      <c r="NGX208" s="78"/>
      <c r="NGY208" s="78"/>
      <c r="NGZ208" s="78"/>
      <c r="NHA208" s="78"/>
      <c r="NHB208" s="78"/>
      <c r="NHC208" s="78"/>
      <c r="NHD208" s="78"/>
      <c r="NHE208" s="78"/>
      <c r="NHF208" s="78"/>
      <c r="NHG208" s="78"/>
      <c r="NHH208" s="78"/>
      <c r="NHI208" s="78"/>
      <c r="NHJ208" s="78"/>
      <c r="NHK208" s="78"/>
      <c r="NHL208" s="78"/>
      <c r="NHM208" s="78"/>
      <c r="NHN208" s="78"/>
      <c r="NHO208" s="78"/>
      <c r="NHP208" s="78"/>
      <c r="NHQ208" s="78"/>
      <c r="NHR208" s="78"/>
      <c r="NHS208" s="78"/>
      <c r="NHT208" s="78"/>
      <c r="NHU208" s="78"/>
      <c r="NHV208" s="78"/>
      <c r="NHW208" s="78"/>
      <c r="NHX208" s="78"/>
      <c r="NHY208" s="78"/>
      <c r="NHZ208" s="78"/>
      <c r="NIA208" s="78"/>
      <c r="NIB208" s="78"/>
      <c r="NIC208" s="78"/>
      <c r="NID208" s="78"/>
      <c r="NIE208" s="78"/>
      <c r="NIF208" s="78"/>
      <c r="NIG208" s="78"/>
      <c r="NIH208" s="78"/>
      <c r="NII208" s="78"/>
      <c r="NIJ208" s="78"/>
      <c r="NIK208" s="78"/>
      <c r="NIL208" s="78"/>
      <c r="NIM208" s="78"/>
      <c r="NIN208" s="78"/>
      <c r="NIO208" s="78"/>
      <c r="NIP208" s="78"/>
      <c r="NIQ208" s="78"/>
      <c r="NIR208" s="78"/>
      <c r="NIS208" s="78"/>
      <c r="NIT208" s="78"/>
      <c r="NIU208" s="78"/>
      <c r="NIV208" s="78"/>
      <c r="NIW208" s="78"/>
      <c r="NIX208" s="78"/>
      <c r="NIY208" s="78"/>
      <c r="NIZ208" s="78"/>
      <c r="NJA208" s="78"/>
      <c r="NJB208" s="78"/>
      <c r="NJC208" s="78"/>
      <c r="NJD208" s="78"/>
      <c r="NJE208" s="78"/>
      <c r="NJF208" s="78"/>
      <c r="NJG208" s="78"/>
      <c r="NJH208" s="78"/>
      <c r="NJI208" s="78"/>
      <c r="NJJ208" s="78"/>
      <c r="NJK208" s="78"/>
      <c r="NJL208" s="78"/>
      <c r="NJM208" s="78"/>
      <c r="NJN208" s="78"/>
      <c r="NJO208" s="78"/>
      <c r="NJP208" s="78"/>
      <c r="NJQ208" s="78"/>
      <c r="NJR208" s="78"/>
      <c r="NJS208" s="78"/>
      <c r="NJT208" s="78"/>
      <c r="NJU208" s="78"/>
      <c r="NJV208" s="78"/>
      <c r="NJW208" s="78"/>
      <c r="NJX208" s="78"/>
      <c r="NJY208" s="78"/>
      <c r="NJZ208" s="78"/>
      <c r="NKA208" s="78"/>
      <c r="NKB208" s="78"/>
      <c r="NKC208" s="78"/>
      <c r="NKD208" s="78"/>
      <c r="NKE208" s="78"/>
      <c r="NKF208" s="78"/>
      <c r="NKG208" s="78"/>
      <c r="NKH208" s="78"/>
      <c r="NKI208" s="78"/>
      <c r="NKJ208" s="78"/>
      <c r="NKK208" s="78"/>
      <c r="NKL208" s="78"/>
      <c r="NKM208" s="78"/>
      <c r="NKN208" s="78"/>
      <c r="NKO208" s="78"/>
      <c r="NKP208" s="78"/>
      <c r="NKQ208" s="78"/>
      <c r="NKR208" s="78"/>
      <c r="NKS208" s="78"/>
      <c r="NKT208" s="78"/>
      <c r="NKU208" s="78"/>
      <c r="NKV208" s="78"/>
      <c r="NKW208" s="78"/>
      <c r="NKX208" s="78"/>
      <c r="NKY208" s="78"/>
      <c r="NKZ208" s="78"/>
      <c r="NLA208" s="78"/>
      <c r="NLB208" s="78"/>
      <c r="NLC208" s="78"/>
      <c r="NLD208" s="78"/>
      <c r="NLE208" s="78"/>
      <c r="NLF208" s="78"/>
      <c r="NLG208" s="78"/>
      <c r="NLH208" s="78"/>
      <c r="NLI208" s="78"/>
      <c r="NLJ208" s="78"/>
      <c r="NLK208" s="78"/>
      <c r="NLL208" s="78"/>
      <c r="NLM208" s="78"/>
      <c r="NLN208" s="78"/>
      <c r="NLO208" s="78"/>
      <c r="NLP208" s="78"/>
      <c r="NLQ208" s="78"/>
      <c r="NLR208" s="78"/>
      <c r="NLS208" s="78"/>
      <c r="NLT208" s="78"/>
      <c r="NLU208" s="78"/>
      <c r="NLV208" s="78"/>
      <c r="NLW208" s="78"/>
      <c r="NLX208" s="78"/>
      <c r="NLY208" s="78"/>
      <c r="NLZ208" s="78"/>
      <c r="NMA208" s="78"/>
      <c r="NMB208" s="78"/>
      <c r="NMC208" s="78"/>
      <c r="NMD208" s="78"/>
      <c r="NME208" s="78"/>
      <c r="NMF208" s="78"/>
      <c r="NMG208" s="78"/>
      <c r="NMH208" s="78"/>
      <c r="NMI208" s="78"/>
      <c r="NMJ208" s="78"/>
      <c r="NMK208" s="78"/>
      <c r="NML208" s="78"/>
      <c r="NMM208" s="78"/>
      <c r="NMN208" s="78"/>
      <c r="NMO208" s="78"/>
      <c r="NMP208" s="78"/>
      <c r="NMQ208" s="78"/>
      <c r="NMR208" s="78"/>
      <c r="NMS208" s="78"/>
      <c r="NMT208" s="78"/>
      <c r="NMU208" s="78"/>
      <c r="NMV208" s="78"/>
      <c r="NMW208" s="78"/>
      <c r="NMX208" s="78"/>
      <c r="NMY208" s="78"/>
      <c r="NMZ208" s="78"/>
      <c r="NNA208" s="78"/>
      <c r="NNB208" s="78"/>
      <c r="NNC208" s="78"/>
      <c r="NND208" s="78"/>
      <c r="NNE208" s="78"/>
      <c r="NNF208" s="78"/>
      <c r="NNG208" s="78"/>
      <c r="NNH208" s="78"/>
      <c r="NNI208" s="78"/>
      <c r="NNJ208" s="78"/>
      <c r="NNK208" s="78"/>
      <c r="NNL208" s="78"/>
      <c r="NNM208" s="78"/>
      <c r="NNN208" s="78"/>
      <c r="NNO208" s="78"/>
      <c r="NNP208" s="78"/>
      <c r="NNQ208" s="78"/>
      <c r="NNR208" s="78"/>
      <c r="NNS208" s="78"/>
      <c r="NNT208" s="78"/>
      <c r="NNU208" s="78"/>
      <c r="NNV208" s="78"/>
      <c r="NNW208" s="78"/>
      <c r="NNX208" s="78"/>
      <c r="NNY208" s="78"/>
      <c r="NNZ208" s="78"/>
      <c r="NOA208" s="78"/>
      <c r="NOB208" s="78"/>
      <c r="NOC208" s="78"/>
      <c r="NOD208" s="78"/>
      <c r="NOE208" s="78"/>
      <c r="NOF208" s="78"/>
      <c r="NOG208" s="78"/>
      <c r="NOH208" s="78"/>
      <c r="NOI208" s="78"/>
      <c r="NOJ208" s="78"/>
      <c r="NOK208" s="78"/>
      <c r="NOL208" s="78"/>
      <c r="NOM208" s="78"/>
      <c r="NON208" s="78"/>
      <c r="NOO208" s="78"/>
      <c r="NOP208" s="78"/>
      <c r="NOQ208" s="78"/>
      <c r="NOR208" s="78"/>
      <c r="NOS208" s="78"/>
      <c r="NOT208" s="78"/>
      <c r="NOU208" s="78"/>
      <c r="NOV208" s="78"/>
      <c r="NOW208" s="78"/>
      <c r="NOX208" s="78"/>
      <c r="NOY208" s="78"/>
      <c r="NOZ208" s="78"/>
      <c r="NPA208" s="78"/>
      <c r="NPB208" s="78"/>
      <c r="NPC208" s="78"/>
      <c r="NPD208" s="78"/>
      <c r="NPE208" s="78"/>
      <c r="NPF208" s="78"/>
      <c r="NPG208" s="78"/>
      <c r="NPH208" s="78"/>
      <c r="NPI208" s="78"/>
      <c r="NPJ208" s="78"/>
      <c r="NPK208" s="78"/>
      <c r="NPL208" s="78"/>
      <c r="NPM208" s="78"/>
      <c r="NPN208" s="78"/>
      <c r="NPO208" s="78"/>
      <c r="NPP208" s="78"/>
      <c r="NPQ208" s="78"/>
      <c r="NPR208" s="78"/>
      <c r="NPS208" s="78"/>
      <c r="NPT208" s="78"/>
      <c r="NPU208" s="78"/>
      <c r="NPV208" s="78"/>
      <c r="NPW208" s="78"/>
      <c r="NPX208" s="78"/>
      <c r="NPY208" s="78"/>
      <c r="NPZ208" s="78"/>
      <c r="NQA208" s="78"/>
      <c r="NQB208" s="78"/>
      <c r="NQC208" s="78"/>
      <c r="NQD208" s="78"/>
      <c r="NQE208" s="78"/>
      <c r="NQF208" s="78"/>
      <c r="NQG208" s="78"/>
      <c r="NQH208" s="78"/>
      <c r="NQI208" s="78"/>
      <c r="NQJ208" s="78"/>
      <c r="NQK208" s="78"/>
      <c r="NQL208" s="78"/>
      <c r="NQM208" s="78"/>
      <c r="NQN208" s="78"/>
      <c r="NQO208" s="78"/>
      <c r="NQP208" s="78"/>
      <c r="NQQ208" s="78"/>
      <c r="NQR208" s="78"/>
      <c r="NQS208" s="78"/>
      <c r="NQT208" s="78"/>
      <c r="NQU208" s="78"/>
      <c r="NQV208" s="78"/>
      <c r="NQW208" s="78"/>
      <c r="NQX208" s="78"/>
      <c r="NQY208" s="78"/>
      <c r="NQZ208" s="78"/>
      <c r="NRA208" s="78"/>
      <c r="NRB208" s="78"/>
      <c r="NRC208" s="78"/>
      <c r="NRD208" s="78"/>
      <c r="NRE208" s="78"/>
      <c r="NRF208" s="78"/>
      <c r="NRG208" s="78"/>
      <c r="NRH208" s="78"/>
      <c r="NRI208" s="78"/>
      <c r="NRJ208" s="78"/>
      <c r="NRK208" s="78"/>
      <c r="NRL208" s="78"/>
      <c r="NRM208" s="78"/>
      <c r="NRN208" s="78"/>
      <c r="NRO208" s="78"/>
      <c r="NRP208" s="78"/>
      <c r="NRQ208" s="78"/>
      <c r="NRR208" s="78"/>
      <c r="NRS208" s="78"/>
      <c r="NRT208" s="78"/>
      <c r="NRU208" s="78"/>
      <c r="NRV208" s="78"/>
      <c r="NRW208" s="78"/>
      <c r="NRX208" s="78"/>
      <c r="NRY208" s="78"/>
      <c r="NRZ208" s="78"/>
      <c r="NSA208" s="78"/>
      <c r="NSB208" s="78"/>
      <c r="NSC208" s="78"/>
      <c r="NSD208" s="78"/>
      <c r="NSE208" s="78"/>
      <c r="NSF208" s="78"/>
      <c r="NSG208" s="78"/>
      <c r="NSH208" s="78"/>
      <c r="NSI208" s="78"/>
      <c r="NSJ208" s="78"/>
      <c r="NSK208" s="78"/>
      <c r="NSL208" s="78"/>
      <c r="NSM208" s="78"/>
      <c r="NSN208" s="78"/>
      <c r="NSO208" s="78"/>
      <c r="NSP208" s="78"/>
      <c r="NSQ208" s="78"/>
      <c r="NSR208" s="78"/>
      <c r="NSS208" s="78"/>
      <c r="NST208" s="78"/>
      <c r="NSU208" s="78"/>
      <c r="NSV208" s="78"/>
      <c r="NSW208" s="78"/>
      <c r="NSX208" s="78"/>
      <c r="NSY208" s="78"/>
      <c r="NSZ208" s="78"/>
      <c r="NTA208" s="78"/>
      <c r="NTB208" s="78"/>
      <c r="NTC208" s="78"/>
      <c r="NTD208" s="78"/>
      <c r="NTE208" s="78"/>
      <c r="NTF208" s="78"/>
      <c r="NTG208" s="78"/>
      <c r="NTH208" s="78"/>
      <c r="NTI208" s="78"/>
      <c r="NTJ208" s="78"/>
      <c r="NTK208" s="78"/>
      <c r="NTL208" s="78"/>
      <c r="NTM208" s="78"/>
      <c r="NTN208" s="78"/>
      <c r="NTO208" s="78"/>
      <c r="NTP208" s="78"/>
      <c r="NTQ208" s="78"/>
      <c r="NTR208" s="78"/>
      <c r="NTS208" s="78"/>
      <c r="NTT208" s="78"/>
      <c r="NTU208" s="78"/>
      <c r="NTV208" s="78"/>
      <c r="NTW208" s="78"/>
      <c r="NTX208" s="78"/>
      <c r="NTY208" s="78"/>
      <c r="NTZ208" s="78"/>
      <c r="NUA208" s="78"/>
      <c r="NUB208" s="78"/>
      <c r="NUC208" s="78"/>
      <c r="NUD208" s="78"/>
      <c r="NUE208" s="78"/>
      <c r="NUF208" s="78"/>
      <c r="NUG208" s="78"/>
      <c r="NUH208" s="78"/>
      <c r="NUI208" s="78"/>
      <c r="NUJ208" s="78"/>
      <c r="NUK208" s="78"/>
      <c r="NUL208" s="78"/>
      <c r="NUM208" s="78"/>
      <c r="NUN208" s="78"/>
      <c r="NUO208" s="78"/>
      <c r="NUP208" s="78"/>
      <c r="NUQ208" s="78"/>
      <c r="NUR208" s="78"/>
      <c r="NUS208" s="78"/>
      <c r="NUT208" s="78"/>
      <c r="NUU208" s="78"/>
      <c r="NUV208" s="78"/>
      <c r="NUW208" s="78"/>
      <c r="NUX208" s="78"/>
      <c r="NUY208" s="78"/>
      <c r="NUZ208" s="78"/>
      <c r="NVA208" s="78"/>
      <c r="NVB208" s="78"/>
      <c r="NVC208" s="78"/>
      <c r="NVD208" s="78"/>
      <c r="NVE208" s="78"/>
      <c r="NVF208" s="78"/>
      <c r="NVG208" s="78"/>
      <c r="NVH208" s="78"/>
      <c r="NVI208" s="78"/>
      <c r="NVJ208" s="78"/>
      <c r="NVK208" s="78"/>
      <c r="NVL208" s="78"/>
      <c r="NVM208" s="78"/>
      <c r="NVN208" s="78"/>
      <c r="NVO208" s="78"/>
      <c r="NVP208" s="78"/>
      <c r="NVQ208" s="78"/>
      <c r="NVR208" s="78"/>
      <c r="NVS208" s="78"/>
      <c r="NVT208" s="78"/>
      <c r="NVU208" s="78"/>
      <c r="NVV208" s="78"/>
      <c r="NVW208" s="78"/>
      <c r="NVX208" s="78"/>
      <c r="NVY208" s="78"/>
      <c r="NVZ208" s="78"/>
      <c r="NWA208" s="78"/>
      <c r="NWB208" s="78"/>
      <c r="NWC208" s="78"/>
      <c r="NWD208" s="78"/>
      <c r="NWE208" s="78"/>
      <c r="NWF208" s="78"/>
      <c r="NWG208" s="78"/>
      <c r="NWH208" s="78"/>
      <c r="NWI208" s="78"/>
      <c r="NWJ208" s="78"/>
      <c r="NWK208" s="78"/>
      <c r="NWL208" s="78"/>
      <c r="NWM208" s="78"/>
      <c r="NWN208" s="78"/>
      <c r="NWO208" s="78"/>
      <c r="NWP208" s="78"/>
      <c r="NWQ208" s="78"/>
      <c r="NWR208" s="78"/>
      <c r="NWS208" s="78"/>
      <c r="NWT208" s="78"/>
      <c r="NWU208" s="78"/>
      <c r="NWV208" s="78"/>
      <c r="NWW208" s="78"/>
      <c r="NWX208" s="78"/>
      <c r="NWY208" s="78"/>
      <c r="NWZ208" s="78"/>
      <c r="NXA208" s="78"/>
      <c r="NXB208" s="78"/>
      <c r="NXC208" s="78"/>
      <c r="NXD208" s="78"/>
      <c r="NXE208" s="78"/>
      <c r="NXF208" s="78"/>
      <c r="NXG208" s="78"/>
      <c r="NXH208" s="78"/>
      <c r="NXI208" s="78"/>
      <c r="NXJ208" s="78"/>
      <c r="NXK208" s="78"/>
      <c r="NXL208" s="78"/>
      <c r="NXM208" s="78"/>
      <c r="NXN208" s="78"/>
      <c r="NXO208" s="78"/>
      <c r="NXP208" s="78"/>
      <c r="NXQ208" s="78"/>
      <c r="NXR208" s="78"/>
      <c r="NXS208" s="78"/>
      <c r="NXT208" s="78"/>
      <c r="NXU208" s="78"/>
      <c r="NXV208" s="78"/>
      <c r="NXW208" s="78"/>
      <c r="NXX208" s="78"/>
      <c r="NXY208" s="78"/>
      <c r="NXZ208" s="78"/>
      <c r="NYA208" s="78"/>
      <c r="NYB208" s="78"/>
      <c r="NYC208" s="78"/>
      <c r="NYD208" s="78"/>
      <c r="NYE208" s="78"/>
      <c r="NYF208" s="78"/>
      <c r="NYG208" s="78"/>
      <c r="NYH208" s="78"/>
      <c r="NYI208" s="78"/>
      <c r="NYJ208" s="78"/>
      <c r="NYK208" s="78"/>
      <c r="NYL208" s="78"/>
      <c r="NYM208" s="78"/>
      <c r="NYN208" s="78"/>
      <c r="NYO208" s="78"/>
      <c r="NYP208" s="78"/>
      <c r="NYQ208" s="78"/>
      <c r="NYR208" s="78"/>
      <c r="NYS208" s="78"/>
      <c r="NYT208" s="78"/>
      <c r="NYU208" s="78"/>
      <c r="NYV208" s="78"/>
      <c r="NYW208" s="78"/>
      <c r="NYX208" s="78"/>
      <c r="NYY208" s="78"/>
      <c r="NYZ208" s="78"/>
      <c r="NZA208" s="78"/>
      <c r="NZB208" s="78"/>
      <c r="NZC208" s="78"/>
      <c r="NZD208" s="78"/>
      <c r="NZE208" s="78"/>
      <c r="NZF208" s="78"/>
      <c r="NZG208" s="78"/>
      <c r="NZH208" s="78"/>
      <c r="NZI208" s="78"/>
      <c r="NZJ208" s="78"/>
      <c r="NZK208" s="78"/>
      <c r="NZL208" s="78"/>
      <c r="NZM208" s="78"/>
      <c r="NZN208" s="78"/>
      <c r="NZO208" s="78"/>
      <c r="NZP208" s="78"/>
      <c r="NZQ208" s="78"/>
      <c r="NZR208" s="78"/>
      <c r="NZS208" s="78"/>
      <c r="NZT208" s="78"/>
      <c r="NZU208" s="78"/>
      <c r="NZV208" s="78"/>
      <c r="NZW208" s="78"/>
      <c r="NZX208" s="78"/>
      <c r="NZY208" s="78"/>
      <c r="NZZ208" s="78"/>
      <c r="OAA208" s="78"/>
      <c r="OAB208" s="78"/>
      <c r="OAC208" s="78"/>
      <c r="OAD208" s="78"/>
      <c r="OAE208" s="78"/>
      <c r="OAF208" s="78"/>
      <c r="OAG208" s="78"/>
      <c r="OAH208" s="78"/>
      <c r="OAI208" s="78"/>
      <c r="OAJ208" s="78"/>
      <c r="OAK208" s="78"/>
      <c r="OAL208" s="78"/>
      <c r="OAM208" s="78"/>
      <c r="OAN208" s="78"/>
      <c r="OAO208" s="78"/>
      <c r="OAP208" s="78"/>
      <c r="OAQ208" s="78"/>
      <c r="OAR208" s="78"/>
      <c r="OAS208" s="78"/>
      <c r="OAT208" s="78"/>
      <c r="OAU208" s="78"/>
      <c r="OAV208" s="78"/>
      <c r="OAW208" s="78"/>
      <c r="OAX208" s="78"/>
      <c r="OAY208" s="78"/>
      <c r="OAZ208" s="78"/>
      <c r="OBA208" s="78"/>
      <c r="OBB208" s="78"/>
      <c r="OBC208" s="78"/>
      <c r="OBD208" s="78"/>
      <c r="OBE208" s="78"/>
      <c r="OBF208" s="78"/>
      <c r="OBG208" s="78"/>
      <c r="OBH208" s="78"/>
      <c r="OBI208" s="78"/>
      <c r="OBJ208" s="78"/>
      <c r="OBK208" s="78"/>
      <c r="OBL208" s="78"/>
      <c r="OBM208" s="78"/>
      <c r="OBN208" s="78"/>
      <c r="OBO208" s="78"/>
      <c r="OBP208" s="78"/>
      <c r="OBQ208" s="78"/>
      <c r="OBR208" s="78"/>
      <c r="OBS208" s="78"/>
      <c r="OBT208" s="78"/>
      <c r="OBU208" s="78"/>
      <c r="OBV208" s="78"/>
      <c r="OBW208" s="78"/>
      <c r="OBX208" s="78"/>
      <c r="OBY208" s="78"/>
      <c r="OBZ208" s="78"/>
      <c r="OCA208" s="78"/>
      <c r="OCB208" s="78"/>
      <c r="OCC208" s="78"/>
      <c r="OCD208" s="78"/>
      <c r="OCE208" s="78"/>
      <c r="OCF208" s="78"/>
      <c r="OCG208" s="78"/>
      <c r="OCH208" s="78"/>
      <c r="OCI208" s="78"/>
      <c r="OCJ208" s="78"/>
      <c r="OCK208" s="78"/>
      <c r="OCL208" s="78"/>
      <c r="OCM208" s="78"/>
      <c r="OCN208" s="78"/>
      <c r="OCO208" s="78"/>
      <c r="OCP208" s="78"/>
      <c r="OCQ208" s="78"/>
      <c r="OCR208" s="78"/>
      <c r="OCS208" s="78"/>
      <c r="OCT208" s="78"/>
      <c r="OCU208" s="78"/>
      <c r="OCV208" s="78"/>
      <c r="OCW208" s="78"/>
      <c r="OCX208" s="78"/>
      <c r="OCY208" s="78"/>
      <c r="OCZ208" s="78"/>
      <c r="ODA208" s="78"/>
      <c r="ODB208" s="78"/>
      <c r="ODC208" s="78"/>
      <c r="ODD208" s="78"/>
      <c r="ODE208" s="78"/>
      <c r="ODF208" s="78"/>
      <c r="ODG208" s="78"/>
      <c r="ODH208" s="78"/>
      <c r="ODI208" s="78"/>
      <c r="ODJ208" s="78"/>
      <c r="ODK208" s="78"/>
      <c r="ODL208" s="78"/>
      <c r="ODM208" s="78"/>
      <c r="ODN208" s="78"/>
      <c r="ODO208" s="78"/>
      <c r="ODP208" s="78"/>
      <c r="ODQ208" s="78"/>
      <c r="ODR208" s="78"/>
      <c r="ODS208" s="78"/>
      <c r="ODT208" s="78"/>
      <c r="ODU208" s="78"/>
      <c r="ODV208" s="78"/>
      <c r="ODW208" s="78"/>
      <c r="ODX208" s="78"/>
      <c r="ODY208" s="78"/>
      <c r="ODZ208" s="78"/>
      <c r="OEA208" s="78"/>
      <c r="OEB208" s="78"/>
      <c r="OEC208" s="78"/>
      <c r="OED208" s="78"/>
      <c r="OEE208" s="78"/>
      <c r="OEF208" s="78"/>
      <c r="OEG208" s="78"/>
      <c r="OEH208" s="78"/>
      <c r="OEI208" s="78"/>
      <c r="OEJ208" s="78"/>
      <c r="OEK208" s="78"/>
      <c r="OEL208" s="78"/>
      <c r="OEM208" s="78"/>
      <c r="OEN208" s="78"/>
      <c r="OEO208" s="78"/>
      <c r="OEP208" s="78"/>
      <c r="OEQ208" s="78"/>
      <c r="OER208" s="78"/>
      <c r="OES208" s="78"/>
      <c r="OET208" s="78"/>
      <c r="OEU208" s="78"/>
      <c r="OEV208" s="78"/>
      <c r="OEW208" s="78"/>
      <c r="OEX208" s="78"/>
      <c r="OEY208" s="78"/>
      <c r="OEZ208" s="78"/>
      <c r="OFA208" s="78"/>
      <c r="OFB208" s="78"/>
      <c r="OFC208" s="78"/>
      <c r="OFD208" s="78"/>
      <c r="OFE208" s="78"/>
      <c r="OFF208" s="78"/>
      <c r="OFG208" s="78"/>
      <c r="OFH208" s="78"/>
      <c r="OFI208" s="78"/>
      <c r="OFJ208" s="78"/>
      <c r="OFK208" s="78"/>
      <c r="OFL208" s="78"/>
      <c r="OFM208" s="78"/>
      <c r="OFN208" s="78"/>
      <c r="OFO208" s="78"/>
      <c r="OFP208" s="78"/>
      <c r="OFQ208" s="78"/>
      <c r="OFR208" s="78"/>
      <c r="OFS208" s="78"/>
      <c r="OFT208" s="78"/>
      <c r="OFU208" s="78"/>
      <c r="OFV208" s="78"/>
      <c r="OFW208" s="78"/>
      <c r="OFX208" s="78"/>
      <c r="OFY208" s="78"/>
      <c r="OFZ208" s="78"/>
      <c r="OGA208" s="78"/>
      <c r="OGB208" s="78"/>
      <c r="OGC208" s="78"/>
      <c r="OGD208" s="78"/>
      <c r="OGE208" s="78"/>
      <c r="OGF208" s="78"/>
      <c r="OGG208" s="78"/>
      <c r="OGH208" s="78"/>
      <c r="OGI208" s="78"/>
      <c r="OGJ208" s="78"/>
      <c r="OGK208" s="78"/>
      <c r="OGL208" s="78"/>
      <c r="OGM208" s="78"/>
      <c r="OGN208" s="78"/>
      <c r="OGO208" s="78"/>
      <c r="OGP208" s="78"/>
      <c r="OGQ208" s="78"/>
      <c r="OGR208" s="78"/>
      <c r="OGS208" s="78"/>
      <c r="OGT208" s="78"/>
      <c r="OGU208" s="78"/>
      <c r="OGV208" s="78"/>
      <c r="OGW208" s="78"/>
      <c r="OGX208" s="78"/>
      <c r="OGY208" s="78"/>
      <c r="OGZ208" s="78"/>
      <c r="OHA208" s="78"/>
      <c r="OHB208" s="78"/>
      <c r="OHC208" s="78"/>
      <c r="OHD208" s="78"/>
      <c r="OHE208" s="78"/>
      <c r="OHF208" s="78"/>
      <c r="OHG208" s="78"/>
      <c r="OHH208" s="78"/>
      <c r="OHI208" s="78"/>
      <c r="OHJ208" s="78"/>
      <c r="OHK208" s="78"/>
      <c r="OHL208" s="78"/>
      <c r="OHM208" s="78"/>
      <c r="OHN208" s="78"/>
      <c r="OHO208" s="78"/>
      <c r="OHP208" s="78"/>
      <c r="OHQ208" s="78"/>
      <c r="OHR208" s="78"/>
      <c r="OHS208" s="78"/>
      <c r="OHT208" s="78"/>
      <c r="OHU208" s="78"/>
      <c r="OHV208" s="78"/>
      <c r="OHW208" s="78"/>
      <c r="OHX208" s="78"/>
      <c r="OHY208" s="78"/>
      <c r="OHZ208" s="78"/>
      <c r="OIA208" s="78"/>
      <c r="OIB208" s="78"/>
      <c r="OIC208" s="78"/>
      <c r="OID208" s="78"/>
      <c r="OIE208" s="78"/>
      <c r="OIF208" s="78"/>
      <c r="OIG208" s="78"/>
      <c r="OIH208" s="78"/>
      <c r="OII208" s="78"/>
      <c r="OIJ208" s="78"/>
      <c r="OIK208" s="78"/>
      <c r="OIL208" s="78"/>
      <c r="OIM208" s="78"/>
      <c r="OIN208" s="78"/>
      <c r="OIO208" s="78"/>
      <c r="OIP208" s="78"/>
      <c r="OIQ208" s="78"/>
      <c r="OIR208" s="78"/>
      <c r="OIS208" s="78"/>
      <c r="OIT208" s="78"/>
      <c r="OIU208" s="78"/>
      <c r="OIV208" s="78"/>
      <c r="OIW208" s="78"/>
      <c r="OIX208" s="78"/>
      <c r="OIY208" s="78"/>
      <c r="OIZ208" s="78"/>
      <c r="OJA208" s="78"/>
      <c r="OJB208" s="78"/>
      <c r="OJC208" s="78"/>
      <c r="OJD208" s="78"/>
      <c r="OJE208" s="78"/>
      <c r="OJF208" s="78"/>
      <c r="OJG208" s="78"/>
      <c r="OJH208" s="78"/>
      <c r="OJI208" s="78"/>
      <c r="OJJ208" s="78"/>
      <c r="OJK208" s="78"/>
      <c r="OJL208" s="78"/>
      <c r="OJM208" s="78"/>
      <c r="OJN208" s="78"/>
      <c r="OJO208" s="78"/>
      <c r="OJP208" s="78"/>
      <c r="OJQ208" s="78"/>
      <c r="OJR208" s="78"/>
      <c r="OJS208" s="78"/>
      <c r="OJT208" s="78"/>
      <c r="OJU208" s="78"/>
      <c r="OJV208" s="78"/>
      <c r="OJW208" s="78"/>
      <c r="OJX208" s="78"/>
      <c r="OJY208" s="78"/>
      <c r="OJZ208" s="78"/>
      <c r="OKA208" s="78"/>
      <c r="OKB208" s="78"/>
      <c r="OKC208" s="78"/>
      <c r="OKD208" s="78"/>
      <c r="OKE208" s="78"/>
      <c r="OKF208" s="78"/>
      <c r="OKG208" s="78"/>
      <c r="OKH208" s="78"/>
      <c r="OKI208" s="78"/>
      <c r="OKJ208" s="78"/>
      <c r="OKK208" s="78"/>
      <c r="OKL208" s="78"/>
      <c r="OKM208" s="78"/>
      <c r="OKN208" s="78"/>
      <c r="OKO208" s="78"/>
      <c r="OKP208" s="78"/>
      <c r="OKQ208" s="78"/>
      <c r="OKR208" s="78"/>
      <c r="OKS208" s="78"/>
      <c r="OKT208" s="78"/>
      <c r="OKU208" s="78"/>
      <c r="OKV208" s="78"/>
      <c r="OKW208" s="78"/>
      <c r="OKX208" s="78"/>
      <c r="OKY208" s="78"/>
      <c r="OKZ208" s="78"/>
      <c r="OLA208" s="78"/>
      <c r="OLB208" s="78"/>
      <c r="OLC208" s="78"/>
      <c r="OLD208" s="78"/>
      <c r="OLE208" s="78"/>
      <c r="OLF208" s="78"/>
      <c r="OLG208" s="78"/>
      <c r="OLH208" s="78"/>
      <c r="OLI208" s="78"/>
      <c r="OLJ208" s="78"/>
      <c r="OLK208" s="78"/>
      <c r="OLL208" s="78"/>
      <c r="OLM208" s="78"/>
      <c r="OLN208" s="78"/>
      <c r="OLO208" s="78"/>
      <c r="OLP208" s="78"/>
      <c r="OLQ208" s="78"/>
      <c r="OLR208" s="78"/>
      <c r="OLS208" s="78"/>
      <c r="OLT208" s="78"/>
      <c r="OLU208" s="78"/>
      <c r="OLV208" s="78"/>
      <c r="OLW208" s="78"/>
      <c r="OLX208" s="78"/>
      <c r="OLY208" s="78"/>
      <c r="OLZ208" s="78"/>
      <c r="OMA208" s="78"/>
      <c r="OMB208" s="78"/>
      <c r="OMC208" s="78"/>
      <c r="OMD208" s="78"/>
      <c r="OME208" s="78"/>
      <c r="OMF208" s="78"/>
      <c r="OMG208" s="78"/>
      <c r="OMH208" s="78"/>
      <c r="OMI208" s="78"/>
      <c r="OMJ208" s="78"/>
      <c r="OMK208" s="78"/>
      <c r="OML208" s="78"/>
      <c r="OMM208" s="78"/>
      <c r="OMN208" s="78"/>
      <c r="OMO208" s="78"/>
      <c r="OMP208" s="78"/>
      <c r="OMQ208" s="78"/>
      <c r="OMR208" s="78"/>
      <c r="OMS208" s="78"/>
      <c r="OMT208" s="78"/>
      <c r="OMU208" s="78"/>
      <c r="OMV208" s="78"/>
      <c r="OMW208" s="78"/>
      <c r="OMX208" s="78"/>
      <c r="OMY208" s="78"/>
      <c r="OMZ208" s="78"/>
      <c r="ONA208" s="78"/>
      <c r="ONB208" s="78"/>
      <c r="ONC208" s="78"/>
      <c r="OND208" s="78"/>
      <c r="ONE208" s="78"/>
      <c r="ONF208" s="78"/>
      <c r="ONG208" s="78"/>
      <c r="ONH208" s="78"/>
      <c r="ONI208" s="78"/>
      <c r="ONJ208" s="78"/>
      <c r="ONK208" s="78"/>
      <c r="ONL208" s="78"/>
      <c r="ONM208" s="78"/>
      <c r="ONN208" s="78"/>
      <c r="ONO208" s="78"/>
      <c r="ONP208" s="78"/>
      <c r="ONQ208" s="78"/>
      <c r="ONR208" s="78"/>
      <c r="ONS208" s="78"/>
      <c r="ONT208" s="78"/>
      <c r="ONU208" s="78"/>
      <c r="ONV208" s="78"/>
      <c r="ONW208" s="78"/>
      <c r="ONX208" s="78"/>
      <c r="ONY208" s="78"/>
      <c r="ONZ208" s="78"/>
      <c r="OOA208" s="78"/>
      <c r="OOB208" s="78"/>
      <c r="OOC208" s="78"/>
      <c r="OOD208" s="78"/>
      <c r="OOE208" s="78"/>
      <c r="OOF208" s="78"/>
      <c r="OOG208" s="78"/>
      <c r="OOH208" s="78"/>
      <c r="OOI208" s="78"/>
      <c r="OOJ208" s="78"/>
      <c r="OOK208" s="78"/>
      <c r="OOL208" s="78"/>
      <c r="OOM208" s="78"/>
      <c r="OON208" s="78"/>
      <c r="OOO208" s="78"/>
      <c r="OOP208" s="78"/>
      <c r="OOQ208" s="78"/>
      <c r="OOR208" s="78"/>
      <c r="OOS208" s="78"/>
      <c r="OOT208" s="78"/>
      <c r="OOU208" s="78"/>
      <c r="OOV208" s="78"/>
      <c r="OOW208" s="78"/>
      <c r="OOX208" s="78"/>
      <c r="OOY208" s="78"/>
      <c r="OOZ208" s="78"/>
      <c r="OPA208" s="78"/>
      <c r="OPB208" s="78"/>
      <c r="OPC208" s="78"/>
      <c r="OPD208" s="78"/>
      <c r="OPE208" s="78"/>
      <c r="OPF208" s="78"/>
      <c r="OPG208" s="78"/>
      <c r="OPH208" s="78"/>
      <c r="OPI208" s="78"/>
      <c r="OPJ208" s="78"/>
      <c r="OPK208" s="78"/>
      <c r="OPL208" s="78"/>
      <c r="OPM208" s="78"/>
      <c r="OPN208" s="78"/>
      <c r="OPO208" s="78"/>
      <c r="OPP208" s="78"/>
      <c r="OPQ208" s="78"/>
      <c r="OPR208" s="78"/>
      <c r="OPS208" s="78"/>
      <c r="OPT208" s="78"/>
      <c r="OPU208" s="78"/>
      <c r="OPV208" s="78"/>
      <c r="OPW208" s="78"/>
      <c r="OPX208" s="78"/>
      <c r="OPY208" s="78"/>
      <c r="OPZ208" s="78"/>
      <c r="OQA208" s="78"/>
      <c r="OQB208" s="78"/>
      <c r="OQC208" s="78"/>
      <c r="OQD208" s="78"/>
      <c r="OQE208" s="78"/>
      <c r="OQF208" s="78"/>
      <c r="OQG208" s="78"/>
      <c r="OQH208" s="78"/>
      <c r="OQI208" s="78"/>
      <c r="OQJ208" s="78"/>
      <c r="OQK208" s="78"/>
      <c r="OQL208" s="78"/>
      <c r="OQM208" s="78"/>
      <c r="OQN208" s="78"/>
      <c r="OQO208" s="78"/>
      <c r="OQP208" s="78"/>
      <c r="OQQ208" s="78"/>
      <c r="OQR208" s="78"/>
      <c r="OQS208" s="78"/>
      <c r="OQT208" s="78"/>
      <c r="OQU208" s="78"/>
      <c r="OQV208" s="78"/>
      <c r="OQW208" s="78"/>
      <c r="OQX208" s="78"/>
      <c r="OQY208" s="78"/>
      <c r="OQZ208" s="78"/>
      <c r="ORA208" s="78"/>
      <c r="ORB208" s="78"/>
      <c r="ORC208" s="78"/>
      <c r="ORD208" s="78"/>
      <c r="ORE208" s="78"/>
      <c r="ORF208" s="78"/>
      <c r="ORG208" s="78"/>
      <c r="ORH208" s="78"/>
      <c r="ORI208" s="78"/>
      <c r="ORJ208" s="78"/>
      <c r="ORK208" s="78"/>
      <c r="ORL208" s="78"/>
      <c r="ORM208" s="78"/>
      <c r="ORN208" s="78"/>
      <c r="ORO208" s="78"/>
      <c r="ORP208" s="78"/>
      <c r="ORQ208" s="78"/>
      <c r="ORR208" s="78"/>
      <c r="ORS208" s="78"/>
      <c r="ORT208" s="78"/>
      <c r="ORU208" s="78"/>
      <c r="ORV208" s="78"/>
      <c r="ORW208" s="78"/>
      <c r="ORX208" s="78"/>
      <c r="ORY208" s="78"/>
      <c r="ORZ208" s="78"/>
      <c r="OSA208" s="78"/>
      <c r="OSB208" s="78"/>
      <c r="OSC208" s="78"/>
      <c r="OSD208" s="78"/>
      <c r="OSE208" s="78"/>
      <c r="OSF208" s="78"/>
      <c r="OSG208" s="78"/>
      <c r="OSH208" s="78"/>
      <c r="OSI208" s="78"/>
      <c r="OSJ208" s="78"/>
      <c r="OSK208" s="78"/>
      <c r="OSL208" s="78"/>
      <c r="OSM208" s="78"/>
      <c r="OSN208" s="78"/>
      <c r="OSO208" s="78"/>
      <c r="OSP208" s="78"/>
      <c r="OSQ208" s="78"/>
      <c r="OSR208" s="78"/>
      <c r="OSS208" s="78"/>
      <c r="OST208" s="78"/>
      <c r="OSU208" s="78"/>
      <c r="OSV208" s="78"/>
      <c r="OSW208" s="78"/>
      <c r="OSX208" s="78"/>
      <c r="OSY208" s="78"/>
      <c r="OSZ208" s="78"/>
      <c r="OTA208" s="78"/>
      <c r="OTB208" s="78"/>
      <c r="OTC208" s="78"/>
      <c r="OTD208" s="78"/>
      <c r="OTE208" s="78"/>
      <c r="OTF208" s="78"/>
      <c r="OTG208" s="78"/>
      <c r="OTH208" s="78"/>
      <c r="OTI208" s="78"/>
      <c r="OTJ208" s="78"/>
      <c r="OTK208" s="78"/>
      <c r="OTL208" s="78"/>
      <c r="OTM208" s="78"/>
      <c r="OTN208" s="78"/>
      <c r="OTO208" s="78"/>
      <c r="OTP208" s="78"/>
      <c r="OTQ208" s="78"/>
      <c r="OTR208" s="78"/>
      <c r="OTS208" s="78"/>
      <c r="OTT208" s="78"/>
      <c r="OTU208" s="78"/>
      <c r="OTV208" s="78"/>
      <c r="OTW208" s="78"/>
      <c r="OTX208" s="78"/>
      <c r="OTY208" s="78"/>
      <c r="OTZ208" s="78"/>
      <c r="OUA208" s="78"/>
      <c r="OUB208" s="78"/>
      <c r="OUC208" s="78"/>
      <c r="OUD208" s="78"/>
      <c r="OUE208" s="78"/>
      <c r="OUF208" s="78"/>
      <c r="OUG208" s="78"/>
      <c r="OUH208" s="78"/>
      <c r="OUI208" s="78"/>
      <c r="OUJ208" s="78"/>
      <c r="OUK208" s="78"/>
      <c r="OUL208" s="78"/>
      <c r="OUM208" s="78"/>
      <c r="OUN208" s="78"/>
      <c r="OUO208" s="78"/>
      <c r="OUP208" s="78"/>
      <c r="OUQ208" s="78"/>
      <c r="OUR208" s="78"/>
      <c r="OUS208" s="78"/>
      <c r="OUT208" s="78"/>
      <c r="OUU208" s="78"/>
      <c r="OUV208" s="78"/>
      <c r="OUW208" s="78"/>
      <c r="OUX208" s="78"/>
      <c r="OUY208" s="78"/>
      <c r="OUZ208" s="78"/>
      <c r="OVA208" s="78"/>
      <c r="OVB208" s="78"/>
      <c r="OVC208" s="78"/>
      <c r="OVD208" s="78"/>
      <c r="OVE208" s="78"/>
      <c r="OVF208" s="78"/>
      <c r="OVG208" s="78"/>
      <c r="OVH208" s="78"/>
      <c r="OVI208" s="78"/>
      <c r="OVJ208" s="78"/>
      <c r="OVK208" s="78"/>
      <c r="OVL208" s="78"/>
      <c r="OVM208" s="78"/>
      <c r="OVN208" s="78"/>
      <c r="OVO208" s="78"/>
      <c r="OVP208" s="78"/>
      <c r="OVQ208" s="78"/>
      <c r="OVR208" s="78"/>
      <c r="OVS208" s="78"/>
      <c r="OVT208" s="78"/>
      <c r="OVU208" s="78"/>
      <c r="OVV208" s="78"/>
      <c r="OVW208" s="78"/>
      <c r="OVX208" s="78"/>
      <c r="OVY208" s="78"/>
      <c r="OVZ208" s="78"/>
      <c r="OWA208" s="78"/>
      <c r="OWB208" s="78"/>
      <c r="OWC208" s="78"/>
      <c r="OWD208" s="78"/>
      <c r="OWE208" s="78"/>
      <c r="OWF208" s="78"/>
      <c r="OWG208" s="78"/>
      <c r="OWH208" s="78"/>
      <c r="OWI208" s="78"/>
      <c r="OWJ208" s="78"/>
      <c r="OWK208" s="78"/>
      <c r="OWL208" s="78"/>
      <c r="OWM208" s="78"/>
      <c r="OWN208" s="78"/>
      <c r="OWO208" s="78"/>
      <c r="OWP208" s="78"/>
      <c r="OWQ208" s="78"/>
      <c r="OWR208" s="78"/>
      <c r="OWS208" s="78"/>
      <c r="OWT208" s="78"/>
      <c r="OWU208" s="78"/>
      <c r="OWV208" s="78"/>
      <c r="OWW208" s="78"/>
      <c r="OWX208" s="78"/>
      <c r="OWY208" s="78"/>
      <c r="OWZ208" s="78"/>
      <c r="OXA208" s="78"/>
      <c r="OXB208" s="78"/>
      <c r="OXC208" s="78"/>
      <c r="OXD208" s="78"/>
      <c r="OXE208" s="78"/>
      <c r="OXF208" s="78"/>
      <c r="OXG208" s="78"/>
      <c r="OXH208" s="78"/>
      <c r="OXI208" s="78"/>
      <c r="OXJ208" s="78"/>
      <c r="OXK208" s="78"/>
      <c r="OXL208" s="78"/>
      <c r="OXM208" s="78"/>
      <c r="OXN208" s="78"/>
      <c r="OXO208" s="78"/>
      <c r="OXP208" s="78"/>
      <c r="OXQ208" s="78"/>
      <c r="OXR208" s="78"/>
      <c r="OXS208" s="78"/>
      <c r="OXT208" s="78"/>
      <c r="OXU208" s="78"/>
      <c r="OXV208" s="78"/>
      <c r="OXW208" s="78"/>
      <c r="OXX208" s="78"/>
      <c r="OXY208" s="78"/>
      <c r="OXZ208" s="78"/>
      <c r="OYA208" s="78"/>
      <c r="OYB208" s="78"/>
      <c r="OYC208" s="78"/>
      <c r="OYD208" s="78"/>
      <c r="OYE208" s="78"/>
      <c r="OYF208" s="78"/>
      <c r="OYG208" s="78"/>
      <c r="OYH208" s="78"/>
      <c r="OYI208" s="78"/>
      <c r="OYJ208" s="78"/>
      <c r="OYK208" s="78"/>
      <c r="OYL208" s="78"/>
      <c r="OYM208" s="78"/>
      <c r="OYN208" s="78"/>
      <c r="OYO208" s="78"/>
      <c r="OYP208" s="78"/>
      <c r="OYQ208" s="78"/>
      <c r="OYR208" s="78"/>
      <c r="OYS208" s="78"/>
      <c r="OYT208" s="78"/>
      <c r="OYU208" s="78"/>
      <c r="OYV208" s="78"/>
      <c r="OYW208" s="78"/>
      <c r="OYX208" s="78"/>
      <c r="OYY208" s="78"/>
      <c r="OYZ208" s="78"/>
      <c r="OZA208" s="78"/>
      <c r="OZB208" s="78"/>
      <c r="OZC208" s="78"/>
      <c r="OZD208" s="78"/>
      <c r="OZE208" s="78"/>
      <c r="OZF208" s="78"/>
      <c r="OZG208" s="78"/>
      <c r="OZH208" s="78"/>
      <c r="OZI208" s="78"/>
      <c r="OZJ208" s="78"/>
      <c r="OZK208" s="78"/>
      <c r="OZL208" s="78"/>
      <c r="OZM208" s="78"/>
      <c r="OZN208" s="78"/>
      <c r="OZO208" s="78"/>
      <c r="OZP208" s="78"/>
      <c r="OZQ208" s="78"/>
      <c r="OZR208" s="78"/>
      <c r="OZS208" s="78"/>
      <c r="OZT208" s="78"/>
      <c r="OZU208" s="78"/>
      <c r="OZV208" s="78"/>
      <c r="OZW208" s="78"/>
      <c r="OZX208" s="78"/>
      <c r="OZY208" s="78"/>
      <c r="OZZ208" s="78"/>
      <c r="PAA208" s="78"/>
      <c r="PAB208" s="78"/>
      <c r="PAC208" s="78"/>
      <c r="PAD208" s="78"/>
      <c r="PAE208" s="78"/>
      <c r="PAF208" s="78"/>
      <c r="PAG208" s="78"/>
      <c r="PAH208" s="78"/>
      <c r="PAI208" s="78"/>
      <c r="PAJ208" s="78"/>
      <c r="PAK208" s="78"/>
      <c r="PAL208" s="78"/>
      <c r="PAM208" s="78"/>
      <c r="PAN208" s="78"/>
      <c r="PAO208" s="78"/>
      <c r="PAP208" s="78"/>
      <c r="PAQ208" s="78"/>
      <c r="PAR208" s="78"/>
      <c r="PAS208" s="78"/>
      <c r="PAT208" s="78"/>
      <c r="PAU208" s="78"/>
      <c r="PAV208" s="78"/>
      <c r="PAW208" s="78"/>
      <c r="PAX208" s="78"/>
      <c r="PAY208" s="78"/>
      <c r="PAZ208" s="78"/>
      <c r="PBA208" s="78"/>
      <c r="PBB208" s="78"/>
      <c r="PBC208" s="78"/>
      <c r="PBD208" s="78"/>
      <c r="PBE208" s="78"/>
      <c r="PBF208" s="78"/>
      <c r="PBG208" s="78"/>
      <c r="PBH208" s="78"/>
      <c r="PBI208" s="78"/>
      <c r="PBJ208" s="78"/>
      <c r="PBK208" s="78"/>
      <c r="PBL208" s="78"/>
      <c r="PBM208" s="78"/>
      <c r="PBN208" s="78"/>
      <c r="PBO208" s="78"/>
      <c r="PBP208" s="78"/>
      <c r="PBQ208" s="78"/>
      <c r="PBR208" s="78"/>
      <c r="PBS208" s="78"/>
      <c r="PBT208" s="78"/>
      <c r="PBU208" s="78"/>
      <c r="PBV208" s="78"/>
      <c r="PBW208" s="78"/>
      <c r="PBX208" s="78"/>
      <c r="PBY208" s="78"/>
      <c r="PBZ208" s="78"/>
      <c r="PCA208" s="78"/>
      <c r="PCB208" s="78"/>
      <c r="PCC208" s="78"/>
      <c r="PCD208" s="78"/>
      <c r="PCE208" s="78"/>
      <c r="PCF208" s="78"/>
      <c r="PCG208" s="78"/>
      <c r="PCH208" s="78"/>
      <c r="PCI208" s="78"/>
      <c r="PCJ208" s="78"/>
      <c r="PCK208" s="78"/>
      <c r="PCL208" s="78"/>
      <c r="PCM208" s="78"/>
      <c r="PCN208" s="78"/>
      <c r="PCO208" s="78"/>
      <c r="PCP208" s="78"/>
      <c r="PCQ208" s="78"/>
      <c r="PCR208" s="78"/>
      <c r="PCS208" s="78"/>
      <c r="PCT208" s="78"/>
      <c r="PCU208" s="78"/>
      <c r="PCV208" s="78"/>
      <c r="PCW208" s="78"/>
      <c r="PCX208" s="78"/>
      <c r="PCY208" s="78"/>
      <c r="PCZ208" s="78"/>
      <c r="PDA208" s="78"/>
      <c r="PDB208" s="78"/>
      <c r="PDC208" s="78"/>
      <c r="PDD208" s="78"/>
      <c r="PDE208" s="78"/>
      <c r="PDF208" s="78"/>
      <c r="PDG208" s="78"/>
      <c r="PDH208" s="78"/>
      <c r="PDI208" s="78"/>
      <c r="PDJ208" s="78"/>
      <c r="PDK208" s="78"/>
      <c r="PDL208" s="78"/>
      <c r="PDM208" s="78"/>
      <c r="PDN208" s="78"/>
      <c r="PDO208" s="78"/>
      <c r="PDP208" s="78"/>
      <c r="PDQ208" s="78"/>
      <c r="PDR208" s="78"/>
      <c r="PDS208" s="78"/>
      <c r="PDT208" s="78"/>
      <c r="PDU208" s="78"/>
      <c r="PDV208" s="78"/>
      <c r="PDW208" s="78"/>
      <c r="PDX208" s="78"/>
      <c r="PDY208" s="78"/>
      <c r="PDZ208" s="78"/>
      <c r="PEA208" s="78"/>
      <c r="PEB208" s="78"/>
      <c r="PEC208" s="78"/>
      <c r="PED208" s="78"/>
      <c r="PEE208" s="78"/>
      <c r="PEF208" s="78"/>
      <c r="PEG208" s="78"/>
      <c r="PEH208" s="78"/>
      <c r="PEI208" s="78"/>
      <c r="PEJ208" s="78"/>
      <c r="PEK208" s="78"/>
      <c r="PEL208" s="78"/>
      <c r="PEM208" s="78"/>
      <c r="PEN208" s="78"/>
      <c r="PEO208" s="78"/>
      <c r="PEP208" s="78"/>
      <c r="PEQ208" s="78"/>
      <c r="PER208" s="78"/>
      <c r="PES208" s="78"/>
      <c r="PET208" s="78"/>
      <c r="PEU208" s="78"/>
      <c r="PEV208" s="78"/>
      <c r="PEW208" s="78"/>
      <c r="PEX208" s="78"/>
      <c r="PEY208" s="78"/>
      <c r="PEZ208" s="78"/>
      <c r="PFA208" s="78"/>
      <c r="PFB208" s="78"/>
      <c r="PFC208" s="78"/>
      <c r="PFD208" s="78"/>
      <c r="PFE208" s="78"/>
      <c r="PFF208" s="78"/>
      <c r="PFG208" s="78"/>
      <c r="PFH208" s="78"/>
      <c r="PFI208" s="78"/>
      <c r="PFJ208" s="78"/>
      <c r="PFK208" s="78"/>
      <c r="PFL208" s="78"/>
      <c r="PFM208" s="78"/>
      <c r="PFN208" s="78"/>
      <c r="PFO208" s="78"/>
      <c r="PFP208" s="78"/>
      <c r="PFQ208" s="78"/>
      <c r="PFR208" s="78"/>
      <c r="PFS208" s="78"/>
      <c r="PFT208" s="78"/>
      <c r="PFU208" s="78"/>
      <c r="PFV208" s="78"/>
      <c r="PFW208" s="78"/>
      <c r="PFX208" s="78"/>
      <c r="PFY208" s="78"/>
      <c r="PFZ208" s="78"/>
      <c r="PGA208" s="78"/>
      <c r="PGB208" s="78"/>
      <c r="PGC208" s="78"/>
      <c r="PGD208" s="78"/>
      <c r="PGE208" s="78"/>
      <c r="PGF208" s="78"/>
      <c r="PGG208" s="78"/>
      <c r="PGH208" s="78"/>
      <c r="PGI208" s="78"/>
      <c r="PGJ208" s="78"/>
      <c r="PGK208" s="78"/>
      <c r="PGL208" s="78"/>
      <c r="PGM208" s="78"/>
      <c r="PGN208" s="78"/>
      <c r="PGO208" s="78"/>
      <c r="PGP208" s="78"/>
      <c r="PGQ208" s="78"/>
      <c r="PGR208" s="78"/>
      <c r="PGS208" s="78"/>
      <c r="PGT208" s="78"/>
      <c r="PGU208" s="78"/>
      <c r="PGV208" s="78"/>
      <c r="PGW208" s="78"/>
      <c r="PGX208" s="78"/>
      <c r="PGY208" s="78"/>
      <c r="PGZ208" s="78"/>
      <c r="PHA208" s="78"/>
      <c r="PHB208" s="78"/>
      <c r="PHC208" s="78"/>
      <c r="PHD208" s="78"/>
      <c r="PHE208" s="78"/>
      <c r="PHF208" s="78"/>
      <c r="PHG208" s="78"/>
      <c r="PHH208" s="78"/>
      <c r="PHI208" s="78"/>
      <c r="PHJ208" s="78"/>
      <c r="PHK208" s="78"/>
      <c r="PHL208" s="78"/>
      <c r="PHM208" s="78"/>
      <c r="PHN208" s="78"/>
      <c r="PHO208" s="78"/>
      <c r="PHP208" s="78"/>
      <c r="PHQ208" s="78"/>
      <c r="PHR208" s="78"/>
      <c r="PHS208" s="78"/>
      <c r="PHT208" s="78"/>
      <c r="PHU208" s="78"/>
      <c r="PHV208" s="78"/>
      <c r="PHW208" s="78"/>
      <c r="PHX208" s="78"/>
      <c r="PHY208" s="78"/>
      <c r="PHZ208" s="78"/>
      <c r="PIA208" s="78"/>
      <c r="PIB208" s="78"/>
      <c r="PIC208" s="78"/>
      <c r="PID208" s="78"/>
      <c r="PIE208" s="78"/>
      <c r="PIF208" s="78"/>
      <c r="PIG208" s="78"/>
      <c r="PIH208" s="78"/>
      <c r="PII208" s="78"/>
      <c r="PIJ208" s="78"/>
      <c r="PIK208" s="78"/>
      <c r="PIL208" s="78"/>
      <c r="PIM208" s="78"/>
      <c r="PIN208" s="78"/>
      <c r="PIO208" s="78"/>
      <c r="PIP208" s="78"/>
      <c r="PIQ208" s="78"/>
      <c r="PIR208" s="78"/>
      <c r="PIS208" s="78"/>
      <c r="PIT208" s="78"/>
      <c r="PIU208" s="78"/>
      <c r="PIV208" s="78"/>
      <c r="PIW208" s="78"/>
      <c r="PIX208" s="78"/>
      <c r="PIY208" s="78"/>
      <c r="PIZ208" s="78"/>
      <c r="PJA208" s="78"/>
      <c r="PJB208" s="78"/>
      <c r="PJC208" s="78"/>
      <c r="PJD208" s="78"/>
      <c r="PJE208" s="78"/>
      <c r="PJF208" s="78"/>
      <c r="PJG208" s="78"/>
      <c r="PJH208" s="78"/>
      <c r="PJI208" s="78"/>
      <c r="PJJ208" s="78"/>
      <c r="PJK208" s="78"/>
      <c r="PJL208" s="78"/>
      <c r="PJM208" s="78"/>
      <c r="PJN208" s="78"/>
      <c r="PJO208" s="78"/>
      <c r="PJP208" s="78"/>
      <c r="PJQ208" s="78"/>
      <c r="PJR208" s="78"/>
      <c r="PJS208" s="78"/>
      <c r="PJT208" s="78"/>
      <c r="PJU208" s="78"/>
      <c r="PJV208" s="78"/>
      <c r="PJW208" s="78"/>
      <c r="PJX208" s="78"/>
      <c r="PJY208" s="78"/>
      <c r="PJZ208" s="78"/>
      <c r="PKA208" s="78"/>
      <c r="PKB208" s="78"/>
      <c r="PKC208" s="78"/>
      <c r="PKD208" s="78"/>
      <c r="PKE208" s="78"/>
      <c r="PKF208" s="78"/>
      <c r="PKG208" s="78"/>
      <c r="PKH208" s="78"/>
      <c r="PKI208" s="78"/>
      <c r="PKJ208" s="78"/>
      <c r="PKK208" s="78"/>
      <c r="PKL208" s="78"/>
      <c r="PKM208" s="78"/>
      <c r="PKN208" s="78"/>
      <c r="PKO208" s="78"/>
      <c r="PKP208" s="78"/>
      <c r="PKQ208" s="78"/>
      <c r="PKR208" s="78"/>
      <c r="PKS208" s="78"/>
      <c r="PKT208" s="78"/>
      <c r="PKU208" s="78"/>
      <c r="PKV208" s="78"/>
      <c r="PKW208" s="78"/>
      <c r="PKX208" s="78"/>
      <c r="PKY208" s="78"/>
      <c r="PKZ208" s="78"/>
      <c r="PLA208" s="78"/>
      <c r="PLB208" s="78"/>
      <c r="PLC208" s="78"/>
      <c r="PLD208" s="78"/>
      <c r="PLE208" s="78"/>
      <c r="PLF208" s="78"/>
      <c r="PLG208" s="78"/>
      <c r="PLH208" s="78"/>
      <c r="PLI208" s="78"/>
      <c r="PLJ208" s="78"/>
      <c r="PLK208" s="78"/>
      <c r="PLL208" s="78"/>
      <c r="PLM208" s="78"/>
      <c r="PLN208" s="78"/>
      <c r="PLO208" s="78"/>
      <c r="PLP208" s="78"/>
      <c r="PLQ208" s="78"/>
      <c r="PLR208" s="78"/>
      <c r="PLS208" s="78"/>
      <c r="PLT208" s="78"/>
      <c r="PLU208" s="78"/>
      <c r="PLV208" s="78"/>
      <c r="PLW208" s="78"/>
      <c r="PLX208" s="78"/>
      <c r="PLY208" s="78"/>
      <c r="PLZ208" s="78"/>
      <c r="PMA208" s="78"/>
      <c r="PMB208" s="78"/>
      <c r="PMC208" s="78"/>
      <c r="PMD208" s="78"/>
      <c r="PME208" s="78"/>
      <c r="PMF208" s="78"/>
      <c r="PMG208" s="78"/>
      <c r="PMH208" s="78"/>
      <c r="PMI208" s="78"/>
      <c r="PMJ208" s="78"/>
      <c r="PMK208" s="78"/>
      <c r="PML208" s="78"/>
      <c r="PMM208" s="78"/>
      <c r="PMN208" s="78"/>
      <c r="PMO208" s="78"/>
      <c r="PMP208" s="78"/>
      <c r="PMQ208" s="78"/>
      <c r="PMR208" s="78"/>
      <c r="PMS208" s="78"/>
      <c r="PMT208" s="78"/>
      <c r="PMU208" s="78"/>
      <c r="PMV208" s="78"/>
      <c r="PMW208" s="78"/>
      <c r="PMX208" s="78"/>
      <c r="PMY208" s="78"/>
      <c r="PMZ208" s="78"/>
      <c r="PNA208" s="78"/>
      <c r="PNB208" s="78"/>
      <c r="PNC208" s="78"/>
      <c r="PND208" s="78"/>
      <c r="PNE208" s="78"/>
      <c r="PNF208" s="78"/>
      <c r="PNG208" s="78"/>
      <c r="PNH208" s="78"/>
      <c r="PNI208" s="78"/>
      <c r="PNJ208" s="78"/>
      <c r="PNK208" s="78"/>
      <c r="PNL208" s="78"/>
      <c r="PNM208" s="78"/>
      <c r="PNN208" s="78"/>
      <c r="PNO208" s="78"/>
      <c r="PNP208" s="78"/>
      <c r="PNQ208" s="78"/>
      <c r="PNR208" s="78"/>
      <c r="PNS208" s="78"/>
      <c r="PNT208" s="78"/>
      <c r="PNU208" s="78"/>
      <c r="PNV208" s="78"/>
      <c r="PNW208" s="78"/>
      <c r="PNX208" s="78"/>
      <c r="PNY208" s="78"/>
      <c r="PNZ208" s="78"/>
      <c r="POA208" s="78"/>
      <c r="POB208" s="78"/>
      <c r="POC208" s="78"/>
      <c r="POD208" s="78"/>
      <c r="POE208" s="78"/>
      <c r="POF208" s="78"/>
      <c r="POG208" s="78"/>
      <c r="POH208" s="78"/>
      <c r="POI208" s="78"/>
      <c r="POJ208" s="78"/>
      <c r="POK208" s="78"/>
      <c r="POL208" s="78"/>
      <c r="POM208" s="78"/>
      <c r="PON208" s="78"/>
      <c r="POO208" s="78"/>
      <c r="POP208" s="78"/>
      <c r="POQ208" s="78"/>
      <c r="POR208" s="78"/>
      <c r="POS208" s="78"/>
      <c r="POT208" s="78"/>
      <c r="POU208" s="78"/>
      <c r="POV208" s="78"/>
      <c r="POW208" s="78"/>
      <c r="POX208" s="78"/>
      <c r="POY208" s="78"/>
      <c r="POZ208" s="78"/>
      <c r="PPA208" s="78"/>
      <c r="PPB208" s="78"/>
      <c r="PPC208" s="78"/>
      <c r="PPD208" s="78"/>
      <c r="PPE208" s="78"/>
      <c r="PPF208" s="78"/>
      <c r="PPG208" s="78"/>
      <c r="PPH208" s="78"/>
      <c r="PPI208" s="78"/>
      <c r="PPJ208" s="78"/>
      <c r="PPK208" s="78"/>
      <c r="PPL208" s="78"/>
      <c r="PPM208" s="78"/>
      <c r="PPN208" s="78"/>
      <c r="PPO208" s="78"/>
      <c r="PPP208" s="78"/>
      <c r="PPQ208" s="78"/>
      <c r="PPR208" s="78"/>
      <c r="PPS208" s="78"/>
      <c r="PPT208" s="78"/>
      <c r="PPU208" s="78"/>
      <c r="PPV208" s="78"/>
      <c r="PPW208" s="78"/>
      <c r="PPX208" s="78"/>
      <c r="PPY208" s="78"/>
      <c r="PPZ208" s="78"/>
      <c r="PQA208" s="78"/>
      <c r="PQB208" s="78"/>
      <c r="PQC208" s="78"/>
      <c r="PQD208" s="78"/>
      <c r="PQE208" s="78"/>
      <c r="PQF208" s="78"/>
      <c r="PQG208" s="78"/>
      <c r="PQH208" s="78"/>
      <c r="PQI208" s="78"/>
      <c r="PQJ208" s="78"/>
      <c r="PQK208" s="78"/>
      <c r="PQL208" s="78"/>
      <c r="PQM208" s="78"/>
      <c r="PQN208" s="78"/>
      <c r="PQO208" s="78"/>
      <c r="PQP208" s="78"/>
      <c r="PQQ208" s="78"/>
      <c r="PQR208" s="78"/>
      <c r="PQS208" s="78"/>
      <c r="PQT208" s="78"/>
      <c r="PQU208" s="78"/>
      <c r="PQV208" s="78"/>
      <c r="PQW208" s="78"/>
      <c r="PQX208" s="78"/>
      <c r="PQY208" s="78"/>
      <c r="PQZ208" s="78"/>
      <c r="PRA208" s="78"/>
      <c r="PRB208" s="78"/>
      <c r="PRC208" s="78"/>
      <c r="PRD208" s="78"/>
      <c r="PRE208" s="78"/>
      <c r="PRF208" s="78"/>
      <c r="PRG208" s="78"/>
      <c r="PRH208" s="78"/>
      <c r="PRI208" s="78"/>
      <c r="PRJ208" s="78"/>
      <c r="PRK208" s="78"/>
      <c r="PRL208" s="78"/>
      <c r="PRM208" s="78"/>
      <c r="PRN208" s="78"/>
      <c r="PRO208" s="78"/>
      <c r="PRP208" s="78"/>
      <c r="PRQ208" s="78"/>
      <c r="PRR208" s="78"/>
      <c r="PRS208" s="78"/>
      <c r="PRT208" s="78"/>
      <c r="PRU208" s="78"/>
      <c r="PRV208" s="78"/>
      <c r="PRW208" s="78"/>
      <c r="PRX208" s="78"/>
      <c r="PRY208" s="78"/>
      <c r="PRZ208" s="78"/>
      <c r="PSA208" s="78"/>
      <c r="PSB208" s="78"/>
      <c r="PSC208" s="78"/>
      <c r="PSD208" s="78"/>
      <c r="PSE208" s="78"/>
      <c r="PSF208" s="78"/>
      <c r="PSG208" s="78"/>
      <c r="PSH208" s="78"/>
      <c r="PSI208" s="78"/>
      <c r="PSJ208" s="78"/>
      <c r="PSK208" s="78"/>
      <c r="PSL208" s="78"/>
      <c r="PSM208" s="78"/>
      <c r="PSN208" s="78"/>
      <c r="PSO208" s="78"/>
      <c r="PSP208" s="78"/>
      <c r="PSQ208" s="78"/>
      <c r="PSR208" s="78"/>
      <c r="PSS208" s="78"/>
      <c r="PST208" s="78"/>
      <c r="PSU208" s="78"/>
      <c r="PSV208" s="78"/>
      <c r="PSW208" s="78"/>
      <c r="PSX208" s="78"/>
      <c r="PSY208" s="78"/>
      <c r="PSZ208" s="78"/>
      <c r="PTA208" s="78"/>
      <c r="PTB208" s="78"/>
      <c r="PTC208" s="78"/>
      <c r="PTD208" s="78"/>
      <c r="PTE208" s="78"/>
      <c r="PTF208" s="78"/>
      <c r="PTG208" s="78"/>
      <c r="PTH208" s="78"/>
      <c r="PTI208" s="78"/>
      <c r="PTJ208" s="78"/>
      <c r="PTK208" s="78"/>
      <c r="PTL208" s="78"/>
      <c r="PTM208" s="78"/>
      <c r="PTN208" s="78"/>
      <c r="PTO208" s="78"/>
      <c r="PTP208" s="78"/>
      <c r="PTQ208" s="78"/>
      <c r="PTR208" s="78"/>
      <c r="PTS208" s="78"/>
      <c r="PTT208" s="78"/>
      <c r="PTU208" s="78"/>
      <c r="PTV208" s="78"/>
      <c r="PTW208" s="78"/>
      <c r="PTX208" s="78"/>
      <c r="PTY208" s="78"/>
      <c r="PTZ208" s="78"/>
      <c r="PUA208" s="78"/>
      <c r="PUB208" s="78"/>
      <c r="PUC208" s="78"/>
      <c r="PUD208" s="78"/>
      <c r="PUE208" s="78"/>
      <c r="PUF208" s="78"/>
      <c r="PUG208" s="78"/>
      <c r="PUH208" s="78"/>
      <c r="PUI208" s="78"/>
      <c r="PUJ208" s="78"/>
      <c r="PUK208" s="78"/>
      <c r="PUL208" s="78"/>
      <c r="PUM208" s="78"/>
      <c r="PUN208" s="78"/>
      <c r="PUO208" s="78"/>
      <c r="PUP208" s="78"/>
      <c r="PUQ208" s="78"/>
      <c r="PUR208" s="78"/>
      <c r="PUS208" s="78"/>
      <c r="PUT208" s="78"/>
      <c r="PUU208" s="78"/>
      <c r="PUV208" s="78"/>
      <c r="PUW208" s="78"/>
      <c r="PUX208" s="78"/>
      <c r="PUY208" s="78"/>
      <c r="PUZ208" s="78"/>
      <c r="PVA208" s="78"/>
      <c r="PVB208" s="78"/>
      <c r="PVC208" s="78"/>
      <c r="PVD208" s="78"/>
      <c r="PVE208" s="78"/>
      <c r="PVF208" s="78"/>
      <c r="PVG208" s="78"/>
      <c r="PVH208" s="78"/>
      <c r="PVI208" s="78"/>
      <c r="PVJ208" s="78"/>
      <c r="PVK208" s="78"/>
      <c r="PVL208" s="78"/>
      <c r="PVM208" s="78"/>
      <c r="PVN208" s="78"/>
      <c r="PVO208" s="78"/>
      <c r="PVP208" s="78"/>
      <c r="PVQ208" s="78"/>
      <c r="PVR208" s="78"/>
      <c r="PVS208" s="78"/>
      <c r="PVT208" s="78"/>
      <c r="PVU208" s="78"/>
      <c r="PVV208" s="78"/>
      <c r="PVW208" s="78"/>
      <c r="PVX208" s="78"/>
      <c r="PVY208" s="78"/>
      <c r="PVZ208" s="78"/>
      <c r="PWA208" s="78"/>
      <c r="PWB208" s="78"/>
      <c r="PWC208" s="78"/>
      <c r="PWD208" s="78"/>
      <c r="PWE208" s="78"/>
      <c r="PWF208" s="78"/>
      <c r="PWG208" s="78"/>
      <c r="PWH208" s="78"/>
      <c r="PWI208" s="78"/>
      <c r="PWJ208" s="78"/>
      <c r="PWK208" s="78"/>
      <c r="PWL208" s="78"/>
      <c r="PWM208" s="78"/>
      <c r="PWN208" s="78"/>
      <c r="PWO208" s="78"/>
      <c r="PWP208" s="78"/>
      <c r="PWQ208" s="78"/>
      <c r="PWR208" s="78"/>
      <c r="PWS208" s="78"/>
      <c r="PWT208" s="78"/>
      <c r="PWU208" s="78"/>
      <c r="PWV208" s="78"/>
      <c r="PWW208" s="78"/>
      <c r="PWX208" s="78"/>
      <c r="PWY208" s="78"/>
      <c r="PWZ208" s="78"/>
      <c r="PXA208" s="78"/>
      <c r="PXB208" s="78"/>
      <c r="PXC208" s="78"/>
      <c r="PXD208" s="78"/>
      <c r="PXE208" s="78"/>
      <c r="PXF208" s="78"/>
      <c r="PXG208" s="78"/>
      <c r="PXH208" s="78"/>
      <c r="PXI208" s="78"/>
      <c r="PXJ208" s="78"/>
      <c r="PXK208" s="78"/>
      <c r="PXL208" s="78"/>
      <c r="PXM208" s="78"/>
      <c r="PXN208" s="78"/>
      <c r="PXO208" s="78"/>
      <c r="PXP208" s="78"/>
      <c r="PXQ208" s="78"/>
      <c r="PXR208" s="78"/>
      <c r="PXS208" s="78"/>
      <c r="PXT208" s="78"/>
      <c r="PXU208" s="78"/>
      <c r="PXV208" s="78"/>
      <c r="PXW208" s="78"/>
      <c r="PXX208" s="78"/>
      <c r="PXY208" s="78"/>
      <c r="PXZ208" s="78"/>
      <c r="PYA208" s="78"/>
      <c r="PYB208" s="78"/>
      <c r="PYC208" s="78"/>
      <c r="PYD208" s="78"/>
      <c r="PYE208" s="78"/>
      <c r="PYF208" s="78"/>
      <c r="PYG208" s="78"/>
      <c r="PYH208" s="78"/>
      <c r="PYI208" s="78"/>
      <c r="PYJ208" s="78"/>
      <c r="PYK208" s="78"/>
      <c r="PYL208" s="78"/>
      <c r="PYM208" s="78"/>
      <c r="PYN208" s="78"/>
      <c r="PYO208" s="78"/>
      <c r="PYP208" s="78"/>
      <c r="PYQ208" s="78"/>
      <c r="PYR208" s="78"/>
      <c r="PYS208" s="78"/>
      <c r="PYT208" s="78"/>
      <c r="PYU208" s="78"/>
      <c r="PYV208" s="78"/>
      <c r="PYW208" s="78"/>
      <c r="PYX208" s="78"/>
      <c r="PYY208" s="78"/>
      <c r="PYZ208" s="78"/>
      <c r="PZA208" s="78"/>
      <c r="PZB208" s="78"/>
      <c r="PZC208" s="78"/>
      <c r="PZD208" s="78"/>
      <c r="PZE208" s="78"/>
      <c r="PZF208" s="78"/>
      <c r="PZG208" s="78"/>
      <c r="PZH208" s="78"/>
      <c r="PZI208" s="78"/>
      <c r="PZJ208" s="78"/>
      <c r="PZK208" s="78"/>
      <c r="PZL208" s="78"/>
      <c r="PZM208" s="78"/>
      <c r="PZN208" s="78"/>
      <c r="PZO208" s="78"/>
      <c r="PZP208" s="78"/>
      <c r="PZQ208" s="78"/>
      <c r="PZR208" s="78"/>
      <c r="PZS208" s="78"/>
      <c r="PZT208" s="78"/>
      <c r="PZU208" s="78"/>
      <c r="PZV208" s="78"/>
      <c r="PZW208" s="78"/>
      <c r="PZX208" s="78"/>
      <c r="PZY208" s="78"/>
      <c r="PZZ208" s="78"/>
      <c r="QAA208" s="78"/>
      <c r="QAB208" s="78"/>
      <c r="QAC208" s="78"/>
      <c r="QAD208" s="78"/>
      <c r="QAE208" s="78"/>
      <c r="QAF208" s="78"/>
      <c r="QAG208" s="78"/>
      <c r="QAH208" s="78"/>
      <c r="QAI208" s="78"/>
      <c r="QAJ208" s="78"/>
      <c r="QAK208" s="78"/>
      <c r="QAL208" s="78"/>
      <c r="QAM208" s="78"/>
      <c r="QAN208" s="78"/>
      <c r="QAO208" s="78"/>
      <c r="QAP208" s="78"/>
      <c r="QAQ208" s="78"/>
      <c r="QAR208" s="78"/>
      <c r="QAS208" s="78"/>
      <c r="QAT208" s="78"/>
      <c r="QAU208" s="78"/>
      <c r="QAV208" s="78"/>
      <c r="QAW208" s="78"/>
      <c r="QAX208" s="78"/>
      <c r="QAY208" s="78"/>
      <c r="QAZ208" s="78"/>
      <c r="QBA208" s="78"/>
      <c r="QBB208" s="78"/>
      <c r="QBC208" s="78"/>
      <c r="QBD208" s="78"/>
      <c r="QBE208" s="78"/>
      <c r="QBF208" s="78"/>
      <c r="QBG208" s="78"/>
      <c r="QBH208" s="78"/>
      <c r="QBI208" s="78"/>
      <c r="QBJ208" s="78"/>
      <c r="QBK208" s="78"/>
      <c r="QBL208" s="78"/>
      <c r="QBM208" s="78"/>
      <c r="QBN208" s="78"/>
      <c r="QBO208" s="78"/>
      <c r="QBP208" s="78"/>
      <c r="QBQ208" s="78"/>
      <c r="QBR208" s="78"/>
      <c r="QBS208" s="78"/>
      <c r="QBT208" s="78"/>
      <c r="QBU208" s="78"/>
      <c r="QBV208" s="78"/>
      <c r="QBW208" s="78"/>
      <c r="QBX208" s="78"/>
      <c r="QBY208" s="78"/>
      <c r="QBZ208" s="78"/>
      <c r="QCA208" s="78"/>
      <c r="QCB208" s="78"/>
      <c r="QCC208" s="78"/>
      <c r="QCD208" s="78"/>
      <c r="QCE208" s="78"/>
      <c r="QCF208" s="78"/>
      <c r="QCG208" s="78"/>
      <c r="QCH208" s="78"/>
      <c r="QCI208" s="78"/>
      <c r="QCJ208" s="78"/>
      <c r="QCK208" s="78"/>
      <c r="QCL208" s="78"/>
      <c r="QCM208" s="78"/>
      <c r="QCN208" s="78"/>
      <c r="QCO208" s="78"/>
      <c r="QCP208" s="78"/>
      <c r="QCQ208" s="78"/>
      <c r="QCR208" s="78"/>
      <c r="QCS208" s="78"/>
      <c r="QCT208" s="78"/>
      <c r="QCU208" s="78"/>
      <c r="QCV208" s="78"/>
      <c r="QCW208" s="78"/>
      <c r="QCX208" s="78"/>
      <c r="QCY208" s="78"/>
      <c r="QCZ208" s="78"/>
      <c r="QDA208" s="78"/>
      <c r="QDB208" s="78"/>
      <c r="QDC208" s="78"/>
      <c r="QDD208" s="78"/>
      <c r="QDE208" s="78"/>
      <c r="QDF208" s="78"/>
      <c r="QDG208" s="78"/>
      <c r="QDH208" s="78"/>
      <c r="QDI208" s="78"/>
      <c r="QDJ208" s="78"/>
      <c r="QDK208" s="78"/>
      <c r="QDL208" s="78"/>
      <c r="QDM208" s="78"/>
      <c r="QDN208" s="78"/>
      <c r="QDO208" s="78"/>
      <c r="QDP208" s="78"/>
      <c r="QDQ208" s="78"/>
      <c r="QDR208" s="78"/>
      <c r="QDS208" s="78"/>
      <c r="QDT208" s="78"/>
      <c r="QDU208" s="78"/>
      <c r="QDV208" s="78"/>
      <c r="QDW208" s="78"/>
      <c r="QDX208" s="78"/>
      <c r="QDY208" s="78"/>
      <c r="QDZ208" s="78"/>
      <c r="QEA208" s="78"/>
      <c r="QEB208" s="78"/>
      <c r="QEC208" s="78"/>
      <c r="QED208" s="78"/>
      <c r="QEE208" s="78"/>
      <c r="QEF208" s="78"/>
      <c r="QEG208" s="78"/>
      <c r="QEH208" s="78"/>
      <c r="QEI208" s="78"/>
      <c r="QEJ208" s="78"/>
      <c r="QEK208" s="78"/>
      <c r="QEL208" s="78"/>
      <c r="QEM208" s="78"/>
      <c r="QEN208" s="78"/>
      <c r="QEO208" s="78"/>
      <c r="QEP208" s="78"/>
      <c r="QEQ208" s="78"/>
      <c r="QER208" s="78"/>
      <c r="QES208" s="78"/>
      <c r="QET208" s="78"/>
      <c r="QEU208" s="78"/>
      <c r="QEV208" s="78"/>
      <c r="QEW208" s="78"/>
      <c r="QEX208" s="78"/>
      <c r="QEY208" s="78"/>
      <c r="QEZ208" s="78"/>
      <c r="QFA208" s="78"/>
      <c r="QFB208" s="78"/>
      <c r="QFC208" s="78"/>
      <c r="QFD208" s="78"/>
      <c r="QFE208" s="78"/>
      <c r="QFF208" s="78"/>
      <c r="QFG208" s="78"/>
      <c r="QFH208" s="78"/>
      <c r="QFI208" s="78"/>
      <c r="QFJ208" s="78"/>
      <c r="QFK208" s="78"/>
      <c r="QFL208" s="78"/>
      <c r="QFM208" s="78"/>
      <c r="QFN208" s="78"/>
      <c r="QFO208" s="78"/>
      <c r="QFP208" s="78"/>
      <c r="QFQ208" s="78"/>
      <c r="QFR208" s="78"/>
      <c r="QFS208" s="78"/>
      <c r="QFT208" s="78"/>
      <c r="QFU208" s="78"/>
      <c r="QFV208" s="78"/>
      <c r="QFW208" s="78"/>
      <c r="QFX208" s="78"/>
      <c r="QFY208" s="78"/>
      <c r="QFZ208" s="78"/>
      <c r="QGA208" s="78"/>
      <c r="QGB208" s="78"/>
      <c r="QGC208" s="78"/>
      <c r="QGD208" s="78"/>
      <c r="QGE208" s="78"/>
      <c r="QGF208" s="78"/>
      <c r="QGG208" s="78"/>
      <c r="QGH208" s="78"/>
      <c r="QGI208" s="78"/>
      <c r="QGJ208" s="78"/>
      <c r="QGK208" s="78"/>
      <c r="QGL208" s="78"/>
      <c r="QGM208" s="78"/>
      <c r="QGN208" s="78"/>
      <c r="QGO208" s="78"/>
      <c r="QGP208" s="78"/>
      <c r="QGQ208" s="78"/>
      <c r="QGR208" s="78"/>
      <c r="QGS208" s="78"/>
      <c r="QGT208" s="78"/>
      <c r="QGU208" s="78"/>
      <c r="QGV208" s="78"/>
      <c r="QGW208" s="78"/>
      <c r="QGX208" s="78"/>
      <c r="QGY208" s="78"/>
      <c r="QGZ208" s="78"/>
      <c r="QHA208" s="78"/>
      <c r="QHB208" s="78"/>
      <c r="QHC208" s="78"/>
      <c r="QHD208" s="78"/>
      <c r="QHE208" s="78"/>
      <c r="QHF208" s="78"/>
      <c r="QHG208" s="78"/>
      <c r="QHH208" s="78"/>
      <c r="QHI208" s="78"/>
      <c r="QHJ208" s="78"/>
      <c r="QHK208" s="78"/>
      <c r="QHL208" s="78"/>
      <c r="QHM208" s="78"/>
      <c r="QHN208" s="78"/>
      <c r="QHO208" s="78"/>
      <c r="QHP208" s="78"/>
      <c r="QHQ208" s="78"/>
      <c r="QHR208" s="78"/>
      <c r="QHS208" s="78"/>
      <c r="QHT208" s="78"/>
      <c r="QHU208" s="78"/>
      <c r="QHV208" s="78"/>
      <c r="QHW208" s="78"/>
      <c r="QHX208" s="78"/>
      <c r="QHY208" s="78"/>
      <c r="QHZ208" s="78"/>
      <c r="QIA208" s="78"/>
      <c r="QIB208" s="78"/>
      <c r="QIC208" s="78"/>
      <c r="QID208" s="78"/>
      <c r="QIE208" s="78"/>
      <c r="QIF208" s="78"/>
      <c r="QIG208" s="78"/>
      <c r="QIH208" s="78"/>
      <c r="QII208" s="78"/>
      <c r="QIJ208" s="78"/>
      <c r="QIK208" s="78"/>
      <c r="QIL208" s="78"/>
      <c r="QIM208" s="78"/>
      <c r="QIN208" s="78"/>
      <c r="QIO208" s="78"/>
      <c r="QIP208" s="78"/>
      <c r="QIQ208" s="78"/>
      <c r="QIR208" s="78"/>
      <c r="QIS208" s="78"/>
      <c r="QIT208" s="78"/>
      <c r="QIU208" s="78"/>
      <c r="QIV208" s="78"/>
      <c r="QIW208" s="78"/>
      <c r="QIX208" s="78"/>
      <c r="QIY208" s="78"/>
      <c r="QIZ208" s="78"/>
      <c r="QJA208" s="78"/>
      <c r="QJB208" s="78"/>
      <c r="QJC208" s="78"/>
      <c r="QJD208" s="78"/>
      <c r="QJE208" s="78"/>
      <c r="QJF208" s="78"/>
      <c r="QJG208" s="78"/>
      <c r="QJH208" s="78"/>
      <c r="QJI208" s="78"/>
      <c r="QJJ208" s="78"/>
      <c r="QJK208" s="78"/>
      <c r="QJL208" s="78"/>
      <c r="QJM208" s="78"/>
      <c r="QJN208" s="78"/>
      <c r="QJO208" s="78"/>
      <c r="QJP208" s="78"/>
      <c r="QJQ208" s="78"/>
      <c r="QJR208" s="78"/>
      <c r="QJS208" s="78"/>
      <c r="QJT208" s="78"/>
      <c r="QJU208" s="78"/>
      <c r="QJV208" s="78"/>
      <c r="QJW208" s="78"/>
      <c r="QJX208" s="78"/>
      <c r="QJY208" s="78"/>
      <c r="QJZ208" s="78"/>
      <c r="QKA208" s="78"/>
      <c r="QKB208" s="78"/>
      <c r="QKC208" s="78"/>
      <c r="QKD208" s="78"/>
      <c r="QKE208" s="78"/>
      <c r="QKF208" s="78"/>
      <c r="QKG208" s="78"/>
      <c r="QKH208" s="78"/>
      <c r="QKI208" s="78"/>
      <c r="QKJ208" s="78"/>
      <c r="QKK208" s="78"/>
      <c r="QKL208" s="78"/>
      <c r="QKM208" s="78"/>
      <c r="QKN208" s="78"/>
      <c r="QKO208" s="78"/>
      <c r="QKP208" s="78"/>
      <c r="QKQ208" s="78"/>
      <c r="QKR208" s="78"/>
      <c r="QKS208" s="78"/>
      <c r="QKT208" s="78"/>
      <c r="QKU208" s="78"/>
      <c r="QKV208" s="78"/>
      <c r="QKW208" s="78"/>
      <c r="QKX208" s="78"/>
      <c r="QKY208" s="78"/>
      <c r="QKZ208" s="78"/>
      <c r="QLA208" s="78"/>
      <c r="QLB208" s="78"/>
      <c r="QLC208" s="78"/>
      <c r="QLD208" s="78"/>
      <c r="QLE208" s="78"/>
      <c r="QLF208" s="78"/>
      <c r="QLG208" s="78"/>
      <c r="QLH208" s="78"/>
      <c r="QLI208" s="78"/>
      <c r="QLJ208" s="78"/>
      <c r="QLK208" s="78"/>
      <c r="QLL208" s="78"/>
      <c r="QLM208" s="78"/>
      <c r="QLN208" s="78"/>
      <c r="QLO208" s="78"/>
      <c r="QLP208" s="78"/>
      <c r="QLQ208" s="78"/>
      <c r="QLR208" s="78"/>
      <c r="QLS208" s="78"/>
      <c r="QLT208" s="78"/>
      <c r="QLU208" s="78"/>
      <c r="QLV208" s="78"/>
      <c r="QLW208" s="78"/>
      <c r="QLX208" s="78"/>
      <c r="QLY208" s="78"/>
      <c r="QLZ208" s="78"/>
      <c r="QMA208" s="78"/>
      <c r="QMB208" s="78"/>
      <c r="QMC208" s="78"/>
      <c r="QMD208" s="78"/>
      <c r="QME208" s="78"/>
      <c r="QMF208" s="78"/>
      <c r="QMG208" s="78"/>
      <c r="QMH208" s="78"/>
      <c r="QMI208" s="78"/>
      <c r="QMJ208" s="78"/>
      <c r="QMK208" s="78"/>
      <c r="QML208" s="78"/>
      <c r="QMM208" s="78"/>
      <c r="QMN208" s="78"/>
      <c r="QMO208" s="78"/>
      <c r="QMP208" s="78"/>
      <c r="QMQ208" s="78"/>
      <c r="QMR208" s="78"/>
      <c r="QMS208" s="78"/>
      <c r="QMT208" s="78"/>
      <c r="QMU208" s="78"/>
      <c r="QMV208" s="78"/>
      <c r="QMW208" s="78"/>
      <c r="QMX208" s="78"/>
      <c r="QMY208" s="78"/>
      <c r="QMZ208" s="78"/>
      <c r="QNA208" s="78"/>
      <c r="QNB208" s="78"/>
      <c r="QNC208" s="78"/>
      <c r="QND208" s="78"/>
      <c r="QNE208" s="78"/>
      <c r="QNF208" s="78"/>
      <c r="QNG208" s="78"/>
      <c r="QNH208" s="78"/>
      <c r="QNI208" s="78"/>
      <c r="QNJ208" s="78"/>
      <c r="QNK208" s="78"/>
      <c r="QNL208" s="78"/>
      <c r="QNM208" s="78"/>
      <c r="QNN208" s="78"/>
      <c r="QNO208" s="78"/>
      <c r="QNP208" s="78"/>
      <c r="QNQ208" s="78"/>
      <c r="QNR208" s="78"/>
      <c r="QNS208" s="78"/>
      <c r="QNT208" s="78"/>
      <c r="QNU208" s="78"/>
      <c r="QNV208" s="78"/>
      <c r="QNW208" s="78"/>
      <c r="QNX208" s="78"/>
      <c r="QNY208" s="78"/>
      <c r="QNZ208" s="78"/>
      <c r="QOA208" s="78"/>
      <c r="QOB208" s="78"/>
      <c r="QOC208" s="78"/>
      <c r="QOD208" s="78"/>
      <c r="QOE208" s="78"/>
      <c r="QOF208" s="78"/>
      <c r="QOG208" s="78"/>
      <c r="QOH208" s="78"/>
      <c r="QOI208" s="78"/>
      <c r="QOJ208" s="78"/>
      <c r="QOK208" s="78"/>
      <c r="QOL208" s="78"/>
      <c r="QOM208" s="78"/>
      <c r="QON208" s="78"/>
      <c r="QOO208" s="78"/>
      <c r="QOP208" s="78"/>
      <c r="QOQ208" s="78"/>
      <c r="QOR208" s="78"/>
      <c r="QOS208" s="78"/>
      <c r="QOT208" s="78"/>
      <c r="QOU208" s="78"/>
      <c r="QOV208" s="78"/>
      <c r="QOW208" s="78"/>
      <c r="QOX208" s="78"/>
      <c r="QOY208" s="78"/>
      <c r="QOZ208" s="78"/>
      <c r="QPA208" s="78"/>
      <c r="QPB208" s="78"/>
      <c r="QPC208" s="78"/>
      <c r="QPD208" s="78"/>
      <c r="QPE208" s="78"/>
      <c r="QPF208" s="78"/>
      <c r="QPG208" s="78"/>
      <c r="QPH208" s="78"/>
      <c r="QPI208" s="78"/>
      <c r="QPJ208" s="78"/>
      <c r="QPK208" s="78"/>
      <c r="QPL208" s="78"/>
      <c r="QPM208" s="78"/>
      <c r="QPN208" s="78"/>
      <c r="QPO208" s="78"/>
      <c r="QPP208" s="78"/>
      <c r="QPQ208" s="78"/>
      <c r="QPR208" s="78"/>
      <c r="QPS208" s="78"/>
      <c r="QPT208" s="78"/>
      <c r="QPU208" s="78"/>
      <c r="QPV208" s="78"/>
      <c r="QPW208" s="78"/>
      <c r="QPX208" s="78"/>
      <c r="QPY208" s="78"/>
      <c r="QPZ208" s="78"/>
      <c r="QQA208" s="78"/>
      <c r="QQB208" s="78"/>
      <c r="QQC208" s="78"/>
      <c r="QQD208" s="78"/>
      <c r="QQE208" s="78"/>
      <c r="QQF208" s="78"/>
      <c r="QQG208" s="78"/>
      <c r="QQH208" s="78"/>
      <c r="QQI208" s="78"/>
      <c r="QQJ208" s="78"/>
      <c r="QQK208" s="78"/>
      <c r="QQL208" s="78"/>
      <c r="QQM208" s="78"/>
      <c r="QQN208" s="78"/>
      <c r="QQO208" s="78"/>
      <c r="QQP208" s="78"/>
      <c r="QQQ208" s="78"/>
      <c r="QQR208" s="78"/>
      <c r="QQS208" s="78"/>
      <c r="QQT208" s="78"/>
      <c r="QQU208" s="78"/>
      <c r="QQV208" s="78"/>
      <c r="QQW208" s="78"/>
      <c r="QQX208" s="78"/>
      <c r="QQY208" s="78"/>
      <c r="QQZ208" s="78"/>
      <c r="QRA208" s="78"/>
      <c r="QRB208" s="78"/>
      <c r="QRC208" s="78"/>
      <c r="QRD208" s="78"/>
      <c r="QRE208" s="78"/>
      <c r="QRF208" s="78"/>
      <c r="QRG208" s="78"/>
      <c r="QRH208" s="78"/>
      <c r="QRI208" s="78"/>
      <c r="QRJ208" s="78"/>
      <c r="QRK208" s="78"/>
      <c r="QRL208" s="78"/>
      <c r="QRM208" s="78"/>
      <c r="QRN208" s="78"/>
      <c r="QRO208" s="78"/>
      <c r="QRP208" s="78"/>
      <c r="QRQ208" s="78"/>
      <c r="QRR208" s="78"/>
      <c r="QRS208" s="78"/>
      <c r="QRT208" s="78"/>
      <c r="QRU208" s="78"/>
      <c r="QRV208" s="78"/>
      <c r="QRW208" s="78"/>
      <c r="QRX208" s="78"/>
      <c r="QRY208" s="78"/>
      <c r="QRZ208" s="78"/>
      <c r="QSA208" s="78"/>
      <c r="QSB208" s="78"/>
      <c r="QSC208" s="78"/>
      <c r="QSD208" s="78"/>
      <c r="QSE208" s="78"/>
      <c r="QSF208" s="78"/>
      <c r="QSG208" s="78"/>
      <c r="QSH208" s="78"/>
      <c r="QSI208" s="78"/>
      <c r="QSJ208" s="78"/>
      <c r="QSK208" s="78"/>
      <c r="QSL208" s="78"/>
      <c r="QSM208" s="78"/>
      <c r="QSN208" s="78"/>
      <c r="QSO208" s="78"/>
      <c r="QSP208" s="78"/>
      <c r="QSQ208" s="78"/>
      <c r="QSR208" s="78"/>
      <c r="QSS208" s="78"/>
      <c r="QST208" s="78"/>
      <c r="QSU208" s="78"/>
      <c r="QSV208" s="78"/>
      <c r="QSW208" s="78"/>
      <c r="QSX208" s="78"/>
      <c r="QSY208" s="78"/>
      <c r="QSZ208" s="78"/>
      <c r="QTA208" s="78"/>
      <c r="QTB208" s="78"/>
      <c r="QTC208" s="78"/>
      <c r="QTD208" s="78"/>
      <c r="QTE208" s="78"/>
      <c r="QTF208" s="78"/>
      <c r="QTG208" s="78"/>
      <c r="QTH208" s="78"/>
      <c r="QTI208" s="78"/>
      <c r="QTJ208" s="78"/>
      <c r="QTK208" s="78"/>
      <c r="QTL208" s="78"/>
      <c r="QTM208" s="78"/>
      <c r="QTN208" s="78"/>
      <c r="QTO208" s="78"/>
      <c r="QTP208" s="78"/>
      <c r="QTQ208" s="78"/>
      <c r="QTR208" s="78"/>
      <c r="QTS208" s="78"/>
      <c r="QTT208" s="78"/>
      <c r="QTU208" s="78"/>
      <c r="QTV208" s="78"/>
      <c r="QTW208" s="78"/>
      <c r="QTX208" s="78"/>
      <c r="QTY208" s="78"/>
      <c r="QTZ208" s="78"/>
      <c r="QUA208" s="78"/>
      <c r="QUB208" s="78"/>
      <c r="QUC208" s="78"/>
      <c r="QUD208" s="78"/>
      <c r="QUE208" s="78"/>
      <c r="QUF208" s="78"/>
      <c r="QUG208" s="78"/>
      <c r="QUH208" s="78"/>
      <c r="QUI208" s="78"/>
      <c r="QUJ208" s="78"/>
      <c r="QUK208" s="78"/>
      <c r="QUL208" s="78"/>
      <c r="QUM208" s="78"/>
      <c r="QUN208" s="78"/>
      <c r="QUO208" s="78"/>
      <c r="QUP208" s="78"/>
      <c r="QUQ208" s="78"/>
      <c r="QUR208" s="78"/>
      <c r="QUS208" s="78"/>
      <c r="QUT208" s="78"/>
      <c r="QUU208" s="78"/>
      <c r="QUV208" s="78"/>
      <c r="QUW208" s="78"/>
      <c r="QUX208" s="78"/>
      <c r="QUY208" s="78"/>
      <c r="QUZ208" s="78"/>
      <c r="QVA208" s="78"/>
      <c r="QVB208" s="78"/>
      <c r="QVC208" s="78"/>
      <c r="QVD208" s="78"/>
      <c r="QVE208" s="78"/>
      <c r="QVF208" s="78"/>
      <c r="QVG208" s="78"/>
      <c r="QVH208" s="78"/>
      <c r="QVI208" s="78"/>
      <c r="QVJ208" s="78"/>
      <c r="QVK208" s="78"/>
      <c r="QVL208" s="78"/>
      <c r="QVM208" s="78"/>
      <c r="QVN208" s="78"/>
      <c r="QVO208" s="78"/>
      <c r="QVP208" s="78"/>
      <c r="QVQ208" s="78"/>
      <c r="QVR208" s="78"/>
      <c r="QVS208" s="78"/>
      <c r="QVT208" s="78"/>
      <c r="QVU208" s="78"/>
      <c r="QVV208" s="78"/>
      <c r="QVW208" s="78"/>
      <c r="QVX208" s="78"/>
      <c r="QVY208" s="78"/>
      <c r="QVZ208" s="78"/>
      <c r="QWA208" s="78"/>
      <c r="QWB208" s="78"/>
      <c r="QWC208" s="78"/>
      <c r="QWD208" s="78"/>
      <c r="QWE208" s="78"/>
      <c r="QWF208" s="78"/>
      <c r="QWG208" s="78"/>
      <c r="QWH208" s="78"/>
      <c r="QWI208" s="78"/>
      <c r="QWJ208" s="78"/>
      <c r="QWK208" s="78"/>
      <c r="QWL208" s="78"/>
      <c r="QWM208" s="78"/>
      <c r="QWN208" s="78"/>
      <c r="QWO208" s="78"/>
      <c r="QWP208" s="78"/>
      <c r="QWQ208" s="78"/>
      <c r="QWR208" s="78"/>
      <c r="QWS208" s="78"/>
      <c r="QWT208" s="78"/>
      <c r="QWU208" s="78"/>
      <c r="QWV208" s="78"/>
      <c r="QWW208" s="78"/>
      <c r="QWX208" s="78"/>
      <c r="QWY208" s="78"/>
      <c r="QWZ208" s="78"/>
      <c r="QXA208" s="78"/>
      <c r="QXB208" s="78"/>
      <c r="QXC208" s="78"/>
      <c r="QXD208" s="78"/>
      <c r="QXE208" s="78"/>
      <c r="QXF208" s="78"/>
      <c r="QXG208" s="78"/>
      <c r="QXH208" s="78"/>
      <c r="QXI208" s="78"/>
      <c r="QXJ208" s="78"/>
      <c r="QXK208" s="78"/>
      <c r="QXL208" s="78"/>
      <c r="QXM208" s="78"/>
      <c r="QXN208" s="78"/>
      <c r="QXO208" s="78"/>
      <c r="QXP208" s="78"/>
      <c r="QXQ208" s="78"/>
      <c r="QXR208" s="78"/>
      <c r="QXS208" s="78"/>
      <c r="QXT208" s="78"/>
      <c r="QXU208" s="78"/>
      <c r="QXV208" s="78"/>
      <c r="QXW208" s="78"/>
      <c r="QXX208" s="78"/>
      <c r="QXY208" s="78"/>
      <c r="QXZ208" s="78"/>
      <c r="QYA208" s="78"/>
      <c r="QYB208" s="78"/>
      <c r="QYC208" s="78"/>
      <c r="QYD208" s="78"/>
      <c r="QYE208" s="78"/>
      <c r="QYF208" s="78"/>
      <c r="QYG208" s="78"/>
      <c r="QYH208" s="78"/>
      <c r="QYI208" s="78"/>
      <c r="QYJ208" s="78"/>
      <c r="QYK208" s="78"/>
      <c r="QYL208" s="78"/>
      <c r="QYM208" s="78"/>
      <c r="QYN208" s="78"/>
      <c r="QYO208" s="78"/>
      <c r="QYP208" s="78"/>
      <c r="QYQ208" s="78"/>
      <c r="QYR208" s="78"/>
      <c r="QYS208" s="78"/>
      <c r="QYT208" s="78"/>
      <c r="QYU208" s="78"/>
      <c r="QYV208" s="78"/>
      <c r="QYW208" s="78"/>
      <c r="QYX208" s="78"/>
      <c r="QYY208" s="78"/>
      <c r="QYZ208" s="78"/>
      <c r="QZA208" s="78"/>
      <c r="QZB208" s="78"/>
      <c r="QZC208" s="78"/>
      <c r="QZD208" s="78"/>
      <c r="QZE208" s="78"/>
      <c r="QZF208" s="78"/>
      <c r="QZG208" s="78"/>
      <c r="QZH208" s="78"/>
      <c r="QZI208" s="78"/>
      <c r="QZJ208" s="78"/>
      <c r="QZK208" s="78"/>
      <c r="QZL208" s="78"/>
      <c r="QZM208" s="78"/>
      <c r="QZN208" s="78"/>
      <c r="QZO208" s="78"/>
      <c r="QZP208" s="78"/>
      <c r="QZQ208" s="78"/>
      <c r="QZR208" s="78"/>
      <c r="QZS208" s="78"/>
      <c r="QZT208" s="78"/>
      <c r="QZU208" s="78"/>
      <c r="QZV208" s="78"/>
      <c r="QZW208" s="78"/>
      <c r="QZX208" s="78"/>
      <c r="QZY208" s="78"/>
      <c r="QZZ208" s="78"/>
      <c r="RAA208" s="78"/>
      <c r="RAB208" s="78"/>
      <c r="RAC208" s="78"/>
      <c r="RAD208" s="78"/>
      <c r="RAE208" s="78"/>
      <c r="RAF208" s="78"/>
      <c r="RAG208" s="78"/>
      <c r="RAH208" s="78"/>
      <c r="RAI208" s="78"/>
      <c r="RAJ208" s="78"/>
      <c r="RAK208" s="78"/>
      <c r="RAL208" s="78"/>
      <c r="RAM208" s="78"/>
      <c r="RAN208" s="78"/>
      <c r="RAO208" s="78"/>
      <c r="RAP208" s="78"/>
      <c r="RAQ208" s="78"/>
      <c r="RAR208" s="78"/>
      <c r="RAS208" s="78"/>
      <c r="RAT208" s="78"/>
      <c r="RAU208" s="78"/>
      <c r="RAV208" s="78"/>
      <c r="RAW208" s="78"/>
      <c r="RAX208" s="78"/>
      <c r="RAY208" s="78"/>
      <c r="RAZ208" s="78"/>
      <c r="RBA208" s="78"/>
      <c r="RBB208" s="78"/>
      <c r="RBC208" s="78"/>
      <c r="RBD208" s="78"/>
      <c r="RBE208" s="78"/>
      <c r="RBF208" s="78"/>
      <c r="RBG208" s="78"/>
      <c r="RBH208" s="78"/>
      <c r="RBI208" s="78"/>
      <c r="RBJ208" s="78"/>
      <c r="RBK208" s="78"/>
      <c r="RBL208" s="78"/>
      <c r="RBM208" s="78"/>
      <c r="RBN208" s="78"/>
      <c r="RBO208" s="78"/>
      <c r="RBP208" s="78"/>
      <c r="RBQ208" s="78"/>
      <c r="RBR208" s="78"/>
      <c r="RBS208" s="78"/>
      <c r="RBT208" s="78"/>
      <c r="RBU208" s="78"/>
      <c r="RBV208" s="78"/>
      <c r="RBW208" s="78"/>
      <c r="RBX208" s="78"/>
      <c r="RBY208" s="78"/>
      <c r="RBZ208" s="78"/>
      <c r="RCA208" s="78"/>
      <c r="RCB208" s="78"/>
      <c r="RCC208" s="78"/>
      <c r="RCD208" s="78"/>
      <c r="RCE208" s="78"/>
      <c r="RCF208" s="78"/>
      <c r="RCG208" s="78"/>
      <c r="RCH208" s="78"/>
      <c r="RCI208" s="78"/>
      <c r="RCJ208" s="78"/>
      <c r="RCK208" s="78"/>
      <c r="RCL208" s="78"/>
      <c r="RCM208" s="78"/>
      <c r="RCN208" s="78"/>
      <c r="RCO208" s="78"/>
      <c r="RCP208" s="78"/>
      <c r="RCQ208" s="78"/>
      <c r="RCR208" s="78"/>
      <c r="RCS208" s="78"/>
      <c r="RCT208" s="78"/>
      <c r="RCU208" s="78"/>
      <c r="RCV208" s="78"/>
      <c r="RCW208" s="78"/>
      <c r="RCX208" s="78"/>
      <c r="RCY208" s="78"/>
      <c r="RCZ208" s="78"/>
      <c r="RDA208" s="78"/>
      <c r="RDB208" s="78"/>
      <c r="RDC208" s="78"/>
      <c r="RDD208" s="78"/>
      <c r="RDE208" s="78"/>
      <c r="RDF208" s="78"/>
      <c r="RDG208" s="78"/>
      <c r="RDH208" s="78"/>
      <c r="RDI208" s="78"/>
      <c r="RDJ208" s="78"/>
      <c r="RDK208" s="78"/>
      <c r="RDL208" s="78"/>
      <c r="RDM208" s="78"/>
      <c r="RDN208" s="78"/>
      <c r="RDO208" s="78"/>
      <c r="RDP208" s="78"/>
      <c r="RDQ208" s="78"/>
      <c r="RDR208" s="78"/>
      <c r="RDS208" s="78"/>
      <c r="RDT208" s="78"/>
      <c r="RDU208" s="78"/>
      <c r="RDV208" s="78"/>
      <c r="RDW208" s="78"/>
      <c r="RDX208" s="78"/>
      <c r="RDY208" s="78"/>
      <c r="RDZ208" s="78"/>
      <c r="REA208" s="78"/>
      <c r="REB208" s="78"/>
      <c r="REC208" s="78"/>
      <c r="RED208" s="78"/>
      <c r="REE208" s="78"/>
      <c r="REF208" s="78"/>
      <c r="REG208" s="78"/>
      <c r="REH208" s="78"/>
      <c r="REI208" s="78"/>
      <c r="REJ208" s="78"/>
      <c r="REK208" s="78"/>
      <c r="REL208" s="78"/>
      <c r="REM208" s="78"/>
      <c r="REN208" s="78"/>
      <c r="REO208" s="78"/>
      <c r="REP208" s="78"/>
      <c r="REQ208" s="78"/>
      <c r="RER208" s="78"/>
      <c r="RES208" s="78"/>
      <c r="RET208" s="78"/>
      <c r="REU208" s="78"/>
      <c r="REV208" s="78"/>
      <c r="REW208" s="78"/>
      <c r="REX208" s="78"/>
      <c r="REY208" s="78"/>
      <c r="REZ208" s="78"/>
      <c r="RFA208" s="78"/>
      <c r="RFB208" s="78"/>
      <c r="RFC208" s="78"/>
      <c r="RFD208" s="78"/>
      <c r="RFE208" s="78"/>
      <c r="RFF208" s="78"/>
      <c r="RFG208" s="78"/>
      <c r="RFH208" s="78"/>
      <c r="RFI208" s="78"/>
      <c r="RFJ208" s="78"/>
      <c r="RFK208" s="78"/>
      <c r="RFL208" s="78"/>
      <c r="RFM208" s="78"/>
      <c r="RFN208" s="78"/>
      <c r="RFO208" s="78"/>
      <c r="RFP208" s="78"/>
      <c r="RFQ208" s="78"/>
      <c r="RFR208" s="78"/>
      <c r="RFS208" s="78"/>
      <c r="RFT208" s="78"/>
      <c r="RFU208" s="78"/>
      <c r="RFV208" s="78"/>
      <c r="RFW208" s="78"/>
      <c r="RFX208" s="78"/>
      <c r="RFY208" s="78"/>
      <c r="RFZ208" s="78"/>
      <c r="RGA208" s="78"/>
      <c r="RGB208" s="78"/>
      <c r="RGC208" s="78"/>
      <c r="RGD208" s="78"/>
      <c r="RGE208" s="78"/>
      <c r="RGF208" s="78"/>
      <c r="RGG208" s="78"/>
      <c r="RGH208" s="78"/>
      <c r="RGI208" s="78"/>
      <c r="RGJ208" s="78"/>
      <c r="RGK208" s="78"/>
      <c r="RGL208" s="78"/>
      <c r="RGM208" s="78"/>
      <c r="RGN208" s="78"/>
      <c r="RGO208" s="78"/>
      <c r="RGP208" s="78"/>
      <c r="RGQ208" s="78"/>
      <c r="RGR208" s="78"/>
      <c r="RGS208" s="78"/>
      <c r="RGT208" s="78"/>
      <c r="RGU208" s="78"/>
      <c r="RGV208" s="78"/>
      <c r="RGW208" s="78"/>
      <c r="RGX208" s="78"/>
      <c r="RGY208" s="78"/>
      <c r="RGZ208" s="78"/>
      <c r="RHA208" s="78"/>
      <c r="RHB208" s="78"/>
      <c r="RHC208" s="78"/>
      <c r="RHD208" s="78"/>
      <c r="RHE208" s="78"/>
      <c r="RHF208" s="78"/>
      <c r="RHG208" s="78"/>
      <c r="RHH208" s="78"/>
      <c r="RHI208" s="78"/>
      <c r="RHJ208" s="78"/>
      <c r="RHK208" s="78"/>
      <c r="RHL208" s="78"/>
      <c r="RHM208" s="78"/>
      <c r="RHN208" s="78"/>
      <c r="RHO208" s="78"/>
      <c r="RHP208" s="78"/>
      <c r="RHQ208" s="78"/>
      <c r="RHR208" s="78"/>
      <c r="RHS208" s="78"/>
      <c r="RHT208" s="78"/>
      <c r="RHU208" s="78"/>
      <c r="RHV208" s="78"/>
      <c r="RHW208" s="78"/>
      <c r="RHX208" s="78"/>
      <c r="RHY208" s="78"/>
      <c r="RHZ208" s="78"/>
      <c r="RIA208" s="78"/>
      <c r="RIB208" s="78"/>
      <c r="RIC208" s="78"/>
      <c r="RID208" s="78"/>
      <c r="RIE208" s="78"/>
      <c r="RIF208" s="78"/>
      <c r="RIG208" s="78"/>
      <c r="RIH208" s="78"/>
      <c r="RII208" s="78"/>
      <c r="RIJ208" s="78"/>
      <c r="RIK208" s="78"/>
      <c r="RIL208" s="78"/>
      <c r="RIM208" s="78"/>
      <c r="RIN208" s="78"/>
      <c r="RIO208" s="78"/>
      <c r="RIP208" s="78"/>
      <c r="RIQ208" s="78"/>
      <c r="RIR208" s="78"/>
      <c r="RIS208" s="78"/>
      <c r="RIT208" s="78"/>
      <c r="RIU208" s="78"/>
      <c r="RIV208" s="78"/>
      <c r="RIW208" s="78"/>
      <c r="RIX208" s="78"/>
      <c r="RIY208" s="78"/>
      <c r="RIZ208" s="78"/>
      <c r="RJA208" s="78"/>
      <c r="RJB208" s="78"/>
      <c r="RJC208" s="78"/>
      <c r="RJD208" s="78"/>
      <c r="RJE208" s="78"/>
      <c r="RJF208" s="78"/>
      <c r="RJG208" s="78"/>
      <c r="RJH208" s="78"/>
      <c r="RJI208" s="78"/>
      <c r="RJJ208" s="78"/>
      <c r="RJK208" s="78"/>
      <c r="RJL208" s="78"/>
      <c r="RJM208" s="78"/>
      <c r="RJN208" s="78"/>
      <c r="RJO208" s="78"/>
      <c r="RJP208" s="78"/>
      <c r="RJQ208" s="78"/>
      <c r="RJR208" s="78"/>
      <c r="RJS208" s="78"/>
      <c r="RJT208" s="78"/>
      <c r="RJU208" s="78"/>
      <c r="RJV208" s="78"/>
      <c r="RJW208" s="78"/>
      <c r="RJX208" s="78"/>
      <c r="RJY208" s="78"/>
      <c r="RJZ208" s="78"/>
      <c r="RKA208" s="78"/>
      <c r="RKB208" s="78"/>
      <c r="RKC208" s="78"/>
      <c r="RKD208" s="78"/>
      <c r="RKE208" s="78"/>
      <c r="RKF208" s="78"/>
      <c r="RKG208" s="78"/>
      <c r="RKH208" s="78"/>
      <c r="RKI208" s="78"/>
      <c r="RKJ208" s="78"/>
      <c r="RKK208" s="78"/>
      <c r="RKL208" s="78"/>
      <c r="RKM208" s="78"/>
      <c r="RKN208" s="78"/>
      <c r="RKO208" s="78"/>
      <c r="RKP208" s="78"/>
      <c r="RKQ208" s="78"/>
      <c r="RKR208" s="78"/>
      <c r="RKS208" s="78"/>
      <c r="RKT208" s="78"/>
      <c r="RKU208" s="78"/>
      <c r="RKV208" s="78"/>
      <c r="RKW208" s="78"/>
      <c r="RKX208" s="78"/>
      <c r="RKY208" s="78"/>
      <c r="RKZ208" s="78"/>
      <c r="RLA208" s="78"/>
      <c r="RLB208" s="78"/>
      <c r="RLC208" s="78"/>
      <c r="RLD208" s="78"/>
      <c r="RLE208" s="78"/>
      <c r="RLF208" s="78"/>
      <c r="RLG208" s="78"/>
      <c r="RLH208" s="78"/>
      <c r="RLI208" s="78"/>
      <c r="RLJ208" s="78"/>
      <c r="RLK208" s="78"/>
      <c r="RLL208" s="78"/>
      <c r="RLM208" s="78"/>
      <c r="RLN208" s="78"/>
      <c r="RLO208" s="78"/>
      <c r="RLP208" s="78"/>
      <c r="RLQ208" s="78"/>
      <c r="RLR208" s="78"/>
      <c r="RLS208" s="78"/>
      <c r="RLT208" s="78"/>
      <c r="RLU208" s="78"/>
      <c r="RLV208" s="78"/>
      <c r="RLW208" s="78"/>
      <c r="RLX208" s="78"/>
      <c r="RLY208" s="78"/>
      <c r="RLZ208" s="78"/>
      <c r="RMA208" s="78"/>
      <c r="RMB208" s="78"/>
      <c r="RMC208" s="78"/>
      <c r="RMD208" s="78"/>
      <c r="RME208" s="78"/>
      <c r="RMF208" s="78"/>
      <c r="RMG208" s="78"/>
      <c r="RMH208" s="78"/>
      <c r="RMI208" s="78"/>
      <c r="RMJ208" s="78"/>
      <c r="RMK208" s="78"/>
      <c r="RML208" s="78"/>
      <c r="RMM208" s="78"/>
      <c r="RMN208" s="78"/>
      <c r="RMO208" s="78"/>
      <c r="RMP208" s="78"/>
      <c r="RMQ208" s="78"/>
      <c r="RMR208" s="78"/>
      <c r="RMS208" s="78"/>
      <c r="RMT208" s="78"/>
      <c r="RMU208" s="78"/>
      <c r="RMV208" s="78"/>
      <c r="RMW208" s="78"/>
      <c r="RMX208" s="78"/>
      <c r="RMY208" s="78"/>
      <c r="RMZ208" s="78"/>
      <c r="RNA208" s="78"/>
      <c r="RNB208" s="78"/>
      <c r="RNC208" s="78"/>
      <c r="RND208" s="78"/>
      <c r="RNE208" s="78"/>
      <c r="RNF208" s="78"/>
      <c r="RNG208" s="78"/>
      <c r="RNH208" s="78"/>
      <c r="RNI208" s="78"/>
      <c r="RNJ208" s="78"/>
      <c r="RNK208" s="78"/>
      <c r="RNL208" s="78"/>
      <c r="RNM208" s="78"/>
      <c r="RNN208" s="78"/>
      <c r="RNO208" s="78"/>
      <c r="RNP208" s="78"/>
      <c r="RNQ208" s="78"/>
      <c r="RNR208" s="78"/>
      <c r="RNS208" s="78"/>
      <c r="RNT208" s="78"/>
      <c r="RNU208" s="78"/>
      <c r="RNV208" s="78"/>
      <c r="RNW208" s="78"/>
      <c r="RNX208" s="78"/>
      <c r="RNY208" s="78"/>
      <c r="RNZ208" s="78"/>
      <c r="ROA208" s="78"/>
      <c r="ROB208" s="78"/>
      <c r="ROC208" s="78"/>
      <c r="ROD208" s="78"/>
      <c r="ROE208" s="78"/>
      <c r="ROF208" s="78"/>
      <c r="ROG208" s="78"/>
      <c r="ROH208" s="78"/>
      <c r="ROI208" s="78"/>
      <c r="ROJ208" s="78"/>
      <c r="ROK208" s="78"/>
      <c r="ROL208" s="78"/>
      <c r="ROM208" s="78"/>
      <c r="RON208" s="78"/>
      <c r="ROO208" s="78"/>
      <c r="ROP208" s="78"/>
      <c r="ROQ208" s="78"/>
      <c r="ROR208" s="78"/>
      <c r="ROS208" s="78"/>
      <c r="ROT208" s="78"/>
      <c r="ROU208" s="78"/>
      <c r="ROV208" s="78"/>
      <c r="ROW208" s="78"/>
      <c r="ROX208" s="78"/>
      <c r="ROY208" s="78"/>
      <c r="ROZ208" s="78"/>
      <c r="RPA208" s="78"/>
      <c r="RPB208" s="78"/>
      <c r="RPC208" s="78"/>
      <c r="RPD208" s="78"/>
      <c r="RPE208" s="78"/>
      <c r="RPF208" s="78"/>
      <c r="RPG208" s="78"/>
      <c r="RPH208" s="78"/>
      <c r="RPI208" s="78"/>
      <c r="RPJ208" s="78"/>
      <c r="RPK208" s="78"/>
      <c r="RPL208" s="78"/>
      <c r="RPM208" s="78"/>
      <c r="RPN208" s="78"/>
      <c r="RPO208" s="78"/>
      <c r="RPP208" s="78"/>
      <c r="RPQ208" s="78"/>
      <c r="RPR208" s="78"/>
      <c r="RPS208" s="78"/>
      <c r="RPT208" s="78"/>
      <c r="RPU208" s="78"/>
      <c r="RPV208" s="78"/>
      <c r="RPW208" s="78"/>
      <c r="RPX208" s="78"/>
      <c r="RPY208" s="78"/>
      <c r="RPZ208" s="78"/>
      <c r="RQA208" s="78"/>
      <c r="RQB208" s="78"/>
      <c r="RQC208" s="78"/>
      <c r="RQD208" s="78"/>
      <c r="RQE208" s="78"/>
      <c r="RQF208" s="78"/>
      <c r="RQG208" s="78"/>
      <c r="RQH208" s="78"/>
      <c r="RQI208" s="78"/>
      <c r="RQJ208" s="78"/>
      <c r="RQK208" s="78"/>
      <c r="RQL208" s="78"/>
      <c r="RQM208" s="78"/>
      <c r="RQN208" s="78"/>
      <c r="RQO208" s="78"/>
      <c r="RQP208" s="78"/>
      <c r="RQQ208" s="78"/>
      <c r="RQR208" s="78"/>
      <c r="RQS208" s="78"/>
      <c r="RQT208" s="78"/>
      <c r="RQU208" s="78"/>
      <c r="RQV208" s="78"/>
      <c r="RQW208" s="78"/>
      <c r="RQX208" s="78"/>
      <c r="RQY208" s="78"/>
      <c r="RQZ208" s="78"/>
      <c r="RRA208" s="78"/>
      <c r="RRB208" s="78"/>
      <c r="RRC208" s="78"/>
      <c r="RRD208" s="78"/>
      <c r="RRE208" s="78"/>
      <c r="RRF208" s="78"/>
      <c r="RRG208" s="78"/>
      <c r="RRH208" s="78"/>
      <c r="RRI208" s="78"/>
      <c r="RRJ208" s="78"/>
      <c r="RRK208" s="78"/>
      <c r="RRL208" s="78"/>
      <c r="RRM208" s="78"/>
      <c r="RRN208" s="78"/>
      <c r="RRO208" s="78"/>
      <c r="RRP208" s="78"/>
      <c r="RRQ208" s="78"/>
      <c r="RRR208" s="78"/>
      <c r="RRS208" s="78"/>
      <c r="RRT208" s="78"/>
      <c r="RRU208" s="78"/>
      <c r="RRV208" s="78"/>
      <c r="RRW208" s="78"/>
      <c r="RRX208" s="78"/>
      <c r="RRY208" s="78"/>
      <c r="RRZ208" s="78"/>
      <c r="RSA208" s="78"/>
      <c r="RSB208" s="78"/>
      <c r="RSC208" s="78"/>
      <c r="RSD208" s="78"/>
      <c r="RSE208" s="78"/>
      <c r="RSF208" s="78"/>
      <c r="RSG208" s="78"/>
      <c r="RSH208" s="78"/>
      <c r="RSI208" s="78"/>
      <c r="RSJ208" s="78"/>
      <c r="RSK208" s="78"/>
      <c r="RSL208" s="78"/>
      <c r="RSM208" s="78"/>
      <c r="RSN208" s="78"/>
      <c r="RSO208" s="78"/>
      <c r="RSP208" s="78"/>
      <c r="RSQ208" s="78"/>
      <c r="RSR208" s="78"/>
      <c r="RSS208" s="78"/>
      <c r="RST208" s="78"/>
      <c r="RSU208" s="78"/>
      <c r="RSV208" s="78"/>
      <c r="RSW208" s="78"/>
      <c r="RSX208" s="78"/>
      <c r="RSY208" s="78"/>
      <c r="RSZ208" s="78"/>
      <c r="RTA208" s="78"/>
      <c r="RTB208" s="78"/>
      <c r="RTC208" s="78"/>
      <c r="RTD208" s="78"/>
      <c r="RTE208" s="78"/>
      <c r="RTF208" s="78"/>
      <c r="RTG208" s="78"/>
      <c r="RTH208" s="78"/>
      <c r="RTI208" s="78"/>
      <c r="RTJ208" s="78"/>
      <c r="RTK208" s="78"/>
      <c r="RTL208" s="78"/>
      <c r="RTM208" s="78"/>
      <c r="RTN208" s="78"/>
      <c r="RTO208" s="78"/>
      <c r="RTP208" s="78"/>
      <c r="RTQ208" s="78"/>
      <c r="RTR208" s="78"/>
      <c r="RTS208" s="78"/>
      <c r="RTT208" s="78"/>
      <c r="RTU208" s="78"/>
      <c r="RTV208" s="78"/>
      <c r="RTW208" s="78"/>
      <c r="RTX208" s="78"/>
      <c r="RTY208" s="78"/>
      <c r="RTZ208" s="78"/>
      <c r="RUA208" s="78"/>
      <c r="RUB208" s="78"/>
      <c r="RUC208" s="78"/>
      <c r="RUD208" s="78"/>
      <c r="RUE208" s="78"/>
      <c r="RUF208" s="78"/>
      <c r="RUG208" s="78"/>
      <c r="RUH208" s="78"/>
      <c r="RUI208" s="78"/>
      <c r="RUJ208" s="78"/>
      <c r="RUK208" s="78"/>
      <c r="RUL208" s="78"/>
      <c r="RUM208" s="78"/>
      <c r="RUN208" s="78"/>
      <c r="RUO208" s="78"/>
      <c r="RUP208" s="78"/>
      <c r="RUQ208" s="78"/>
      <c r="RUR208" s="78"/>
      <c r="RUS208" s="78"/>
      <c r="RUT208" s="78"/>
      <c r="RUU208" s="78"/>
      <c r="RUV208" s="78"/>
      <c r="RUW208" s="78"/>
      <c r="RUX208" s="78"/>
      <c r="RUY208" s="78"/>
      <c r="RUZ208" s="78"/>
      <c r="RVA208" s="78"/>
      <c r="RVB208" s="78"/>
      <c r="RVC208" s="78"/>
      <c r="RVD208" s="78"/>
      <c r="RVE208" s="78"/>
      <c r="RVF208" s="78"/>
      <c r="RVG208" s="78"/>
      <c r="RVH208" s="78"/>
      <c r="RVI208" s="78"/>
      <c r="RVJ208" s="78"/>
      <c r="RVK208" s="78"/>
      <c r="RVL208" s="78"/>
      <c r="RVM208" s="78"/>
      <c r="RVN208" s="78"/>
      <c r="RVO208" s="78"/>
      <c r="RVP208" s="78"/>
      <c r="RVQ208" s="78"/>
      <c r="RVR208" s="78"/>
      <c r="RVS208" s="78"/>
      <c r="RVT208" s="78"/>
      <c r="RVU208" s="78"/>
      <c r="RVV208" s="78"/>
      <c r="RVW208" s="78"/>
      <c r="RVX208" s="78"/>
      <c r="RVY208" s="78"/>
      <c r="RVZ208" s="78"/>
      <c r="RWA208" s="78"/>
      <c r="RWB208" s="78"/>
      <c r="RWC208" s="78"/>
      <c r="RWD208" s="78"/>
      <c r="RWE208" s="78"/>
      <c r="RWF208" s="78"/>
      <c r="RWG208" s="78"/>
      <c r="RWH208" s="78"/>
      <c r="RWI208" s="78"/>
      <c r="RWJ208" s="78"/>
      <c r="RWK208" s="78"/>
      <c r="RWL208" s="78"/>
      <c r="RWM208" s="78"/>
      <c r="RWN208" s="78"/>
      <c r="RWO208" s="78"/>
      <c r="RWP208" s="78"/>
      <c r="RWQ208" s="78"/>
      <c r="RWR208" s="78"/>
      <c r="RWS208" s="78"/>
      <c r="RWT208" s="78"/>
      <c r="RWU208" s="78"/>
      <c r="RWV208" s="78"/>
      <c r="RWW208" s="78"/>
      <c r="RWX208" s="78"/>
      <c r="RWY208" s="78"/>
      <c r="RWZ208" s="78"/>
      <c r="RXA208" s="78"/>
      <c r="RXB208" s="78"/>
      <c r="RXC208" s="78"/>
      <c r="RXD208" s="78"/>
      <c r="RXE208" s="78"/>
      <c r="RXF208" s="78"/>
      <c r="RXG208" s="78"/>
      <c r="RXH208" s="78"/>
      <c r="RXI208" s="78"/>
      <c r="RXJ208" s="78"/>
      <c r="RXK208" s="78"/>
      <c r="RXL208" s="78"/>
      <c r="RXM208" s="78"/>
      <c r="RXN208" s="78"/>
      <c r="RXO208" s="78"/>
      <c r="RXP208" s="78"/>
      <c r="RXQ208" s="78"/>
      <c r="RXR208" s="78"/>
      <c r="RXS208" s="78"/>
      <c r="RXT208" s="78"/>
      <c r="RXU208" s="78"/>
      <c r="RXV208" s="78"/>
      <c r="RXW208" s="78"/>
      <c r="RXX208" s="78"/>
      <c r="RXY208" s="78"/>
      <c r="RXZ208" s="78"/>
      <c r="RYA208" s="78"/>
      <c r="RYB208" s="78"/>
      <c r="RYC208" s="78"/>
      <c r="RYD208" s="78"/>
      <c r="RYE208" s="78"/>
      <c r="RYF208" s="78"/>
      <c r="RYG208" s="78"/>
      <c r="RYH208" s="78"/>
      <c r="RYI208" s="78"/>
      <c r="RYJ208" s="78"/>
      <c r="RYK208" s="78"/>
      <c r="RYL208" s="78"/>
      <c r="RYM208" s="78"/>
      <c r="RYN208" s="78"/>
      <c r="RYO208" s="78"/>
      <c r="RYP208" s="78"/>
      <c r="RYQ208" s="78"/>
      <c r="RYR208" s="78"/>
      <c r="RYS208" s="78"/>
      <c r="RYT208" s="78"/>
      <c r="RYU208" s="78"/>
      <c r="RYV208" s="78"/>
      <c r="RYW208" s="78"/>
      <c r="RYX208" s="78"/>
      <c r="RYY208" s="78"/>
      <c r="RYZ208" s="78"/>
      <c r="RZA208" s="78"/>
      <c r="RZB208" s="78"/>
      <c r="RZC208" s="78"/>
      <c r="RZD208" s="78"/>
      <c r="RZE208" s="78"/>
      <c r="RZF208" s="78"/>
      <c r="RZG208" s="78"/>
      <c r="RZH208" s="78"/>
      <c r="RZI208" s="78"/>
      <c r="RZJ208" s="78"/>
      <c r="RZK208" s="78"/>
      <c r="RZL208" s="78"/>
      <c r="RZM208" s="78"/>
      <c r="RZN208" s="78"/>
      <c r="RZO208" s="78"/>
      <c r="RZP208" s="78"/>
      <c r="RZQ208" s="78"/>
      <c r="RZR208" s="78"/>
      <c r="RZS208" s="78"/>
      <c r="RZT208" s="78"/>
      <c r="RZU208" s="78"/>
      <c r="RZV208" s="78"/>
      <c r="RZW208" s="78"/>
      <c r="RZX208" s="78"/>
      <c r="RZY208" s="78"/>
      <c r="RZZ208" s="78"/>
      <c r="SAA208" s="78"/>
      <c r="SAB208" s="78"/>
      <c r="SAC208" s="78"/>
      <c r="SAD208" s="78"/>
      <c r="SAE208" s="78"/>
      <c r="SAF208" s="78"/>
      <c r="SAG208" s="78"/>
      <c r="SAH208" s="78"/>
      <c r="SAI208" s="78"/>
      <c r="SAJ208" s="78"/>
      <c r="SAK208" s="78"/>
      <c r="SAL208" s="78"/>
      <c r="SAM208" s="78"/>
      <c r="SAN208" s="78"/>
      <c r="SAO208" s="78"/>
      <c r="SAP208" s="78"/>
      <c r="SAQ208" s="78"/>
      <c r="SAR208" s="78"/>
      <c r="SAS208" s="78"/>
      <c r="SAT208" s="78"/>
      <c r="SAU208" s="78"/>
      <c r="SAV208" s="78"/>
      <c r="SAW208" s="78"/>
      <c r="SAX208" s="78"/>
      <c r="SAY208" s="78"/>
      <c r="SAZ208" s="78"/>
      <c r="SBA208" s="78"/>
      <c r="SBB208" s="78"/>
      <c r="SBC208" s="78"/>
      <c r="SBD208" s="78"/>
      <c r="SBE208" s="78"/>
      <c r="SBF208" s="78"/>
      <c r="SBG208" s="78"/>
      <c r="SBH208" s="78"/>
      <c r="SBI208" s="78"/>
      <c r="SBJ208" s="78"/>
      <c r="SBK208" s="78"/>
      <c r="SBL208" s="78"/>
      <c r="SBM208" s="78"/>
      <c r="SBN208" s="78"/>
      <c r="SBO208" s="78"/>
      <c r="SBP208" s="78"/>
      <c r="SBQ208" s="78"/>
      <c r="SBR208" s="78"/>
      <c r="SBS208" s="78"/>
      <c r="SBT208" s="78"/>
      <c r="SBU208" s="78"/>
      <c r="SBV208" s="78"/>
      <c r="SBW208" s="78"/>
      <c r="SBX208" s="78"/>
      <c r="SBY208" s="78"/>
      <c r="SBZ208" s="78"/>
      <c r="SCA208" s="78"/>
      <c r="SCB208" s="78"/>
      <c r="SCC208" s="78"/>
      <c r="SCD208" s="78"/>
      <c r="SCE208" s="78"/>
      <c r="SCF208" s="78"/>
      <c r="SCG208" s="78"/>
      <c r="SCH208" s="78"/>
      <c r="SCI208" s="78"/>
      <c r="SCJ208" s="78"/>
      <c r="SCK208" s="78"/>
      <c r="SCL208" s="78"/>
      <c r="SCM208" s="78"/>
      <c r="SCN208" s="78"/>
      <c r="SCO208" s="78"/>
      <c r="SCP208" s="78"/>
      <c r="SCQ208" s="78"/>
      <c r="SCR208" s="78"/>
      <c r="SCS208" s="78"/>
      <c r="SCT208" s="78"/>
      <c r="SCU208" s="78"/>
      <c r="SCV208" s="78"/>
      <c r="SCW208" s="78"/>
      <c r="SCX208" s="78"/>
      <c r="SCY208" s="78"/>
      <c r="SCZ208" s="78"/>
      <c r="SDA208" s="78"/>
      <c r="SDB208" s="78"/>
      <c r="SDC208" s="78"/>
      <c r="SDD208" s="78"/>
      <c r="SDE208" s="78"/>
      <c r="SDF208" s="78"/>
      <c r="SDG208" s="78"/>
      <c r="SDH208" s="78"/>
      <c r="SDI208" s="78"/>
      <c r="SDJ208" s="78"/>
      <c r="SDK208" s="78"/>
      <c r="SDL208" s="78"/>
      <c r="SDM208" s="78"/>
      <c r="SDN208" s="78"/>
      <c r="SDO208" s="78"/>
      <c r="SDP208" s="78"/>
      <c r="SDQ208" s="78"/>
      <c r="SDR208" s="78"/>
      <c r="SDS208" s="78"/>
      <c r="SDT208" s="78"/>
      <c r="SDU208" s="78"/>
      <c r="SDV208" s="78"/>
      <c r="SDW208" s="78"/>
      <c r="SDX208" s="78"/>
      <c r="SDY208" s="78"/>
      <c r="SDZ208" s="78"/>
      <c r="SEA208" s="78"/>
      <c r="SEB208" s="78"/>
      <c r="SEC208" s="78"/>
      <c r="SED208" s="78"/>
      <c r="SEE208" s="78"/>
      <c r="SEF208" s="78"/>
      <c r="SEG208" s="78"/>
      <c r="SEH208" s="78"/>
      <c r="SEI208" s="78"/>
      <c r="SEJ208" s="78"/>
      <c r="SEK208" s="78"/>
      <c r="SEL208" s="78"/>
      <c r="SEM208" s="78"/>
      <c r="SEN208" s="78"/>
      <c r="SEO208" s="78"/>
      <c r="SEP208" s="78"/>
      <c r="SEQ208" s="78"/>
      <c r="SER208" s="78"/>
      <c r="SES208" s="78"/>
      <c r="SET208" s="78"/>
      <c r="SEU208" s="78"/>
      <c r="SEV208" s="78"/>
      <c r="SEW208" s="78"/>
      <c r="SEX208" s="78"/>
      <c r="SEY208" s="78"/>
      <c r="SEZ208" s="78"/>
      <c r="SFA208" s="78"/>
      <c r="SFB208" s="78"/>
      <c r="SFC208" s="78"/>
      <c r="SFD208" s="78"/>
      <c r="SFE208" s="78"/>
      <c r="SFF208" s="78"/>
      <c r="SFG208" s="78"/>
      <c r="SFH208" s="78"/>
      <c r="SFI208" s="78"/>
      <c r="SFJ208" s="78"/>
      <c r="SFK208" s="78"/>
      <c r="SFL208" s="78"/>
      <c r="SFM208" s="78"/>
      <c r="SFN208" s="78"/>
      <c r="SFO208" s="78"/>
      <c r="SFP208" s="78"/>
      <c r="SFQ208" s="78"/>
      <c r="SFR208" s="78"/>
      <c r="SFS208" s="78"/>
      <c r="SFT208" s="78"/>
      <c r="SFU208" s="78"/>
      <c r="SFV208" s="78"/>
      <c r="SFW208" s="78"/>
      <c r="SFX208" s="78"/>
      <c r="SFY208" s="78"/>
      <c r="SFZ208" s="78"/>
      <c r="SGA208" s="78"/>
      <c r="SGB208" s="78"/>
      <c r="SGC208" s="78"/>
      <c r="SGD208" s="78"/>
      <c r="SGE208" s="78"/>
      <c r="SGF208" s="78"/>
      <c r="SGG208" s="78"/>
      <c r="SGH208" s="78"/>
      <c r="SGI208" s="78"/>
      <c r="SGJ208" s="78"/>
      <c r="SGK208" s="78"/>
      <c r="SGL208" s="78"/>
      <c r="SGM208" s="78"/>
      <c r="SGN208" s="78"/>
      <c r="SGO208" s="78"/>
      <c r="SGP208" s="78"/>
      <c r="SGQ208" s="78"/>
      <c r="SGR208" s="78"/>
      <c r="SGS208" s="78"/>
      <c r="SGT208" s="78"/>
      <c r="SGU208" s="78"/>
      <c r="SGV208" s="78"/>
      <c r="SGW208" s="78"/>
      <c r="SGX208" s="78"/>
      <c r="SGY208" s="78"/>
      <c r="SGZ208" s="78"/>
      <c r="SHA208" s="78"/>
      <c r="SHB208" s="78"/>
      <c r="SHC208" s="78"/>
      <c r="SHD208" s="78"/>
      <c r="SHE208" s="78"/>
      <c r="SHF208" s="78"/>
      <c r="SHG208" s="78"/>
      <c r="SHH208" s="78"/>
      <c r="SHI208" s="78"/>
      <c r="SHJ208" s="78"/>
      <c r="SHK208" s="78"/>
      <c r="SHL208" s="78"/>
      <c r="SHM208" s="78"/>
      <c r="SHN208" s="78"/>
      <c r="SHO208" s="78"/>
      <c r="SHP208" s="78"/>
      <c r="SHQ208" s="78"/>
      <c r="SHR208" s="78"/>
      <c r="SHS208" s="78"/>
      <c r="SHT208" s="78"/>
      <c r="SHU208" s="78"/>
      <c r="SHV208" s="78"/>
      <c r="SHW208" s="78"/>
      <c r="SHX208" s="78"/>
      <c r="SHY208" s="78"/>
      <c r="SHZ208" s="78"/>
      <c r="SIA208" s="78"/>
      <c r="SIB208" s="78"/>
      <c r="SIC208" s="78"/>
      <c r="SID208" s="78"/>
      <c r="SIE208" s="78"/>
      <c r="SIF208" s="78"/>
      <c r="SIG208" s="78"/>
      <c r="SIH208" s="78"/>
      <c r="SII208" s="78"/>
      <c r="SIJ208" s="78"/>
      <c r="SIK208" s="78"/>
      <c r="SIL208" s="78"/>
      <c r="SIM208" s="78"/>
      <c r="SIN208" s="78"/>
      <c r="SIO208" s="78"/>
      <c r="SIP208" s="78"/>
      <c r="SIQ208" s="78"/>
      <c r="SIR208" s="78"/>
      <c r="SIS208" s="78"/>
      <c r="SIT208" s="78"/>
      <c r="SIU208" s="78"/>
      <c r="SIV208" s="78"/>
      <c r="SIW208" s="78"/>
      <c r="SIX208" s="78"/>
      <c r="SIY208" s="78"/>
      <c r="SIZ208" s="78"/>
      <c r="SJA208" s="78"/>
      <c r="SJB208" s="78"/>
      <c r="SJC208" s="78"/>
      <c r="SJD208" s="78"/>
      <c r="SJE208" s="78"/>
      <c r="SJF208" s="78"/>
      <c r="SJG208" s="78"/>
      <c r="SJH208" s="78"/>
      <c r="SJI208" s="78"/>
      <c r="SJJ208" s="78"/>
      <c r="SJK208" s="78"/>
      <c r="SJL208" s="78"/>
      <c r="SJM208" s="78"/>
      <c r="SJN208" s="78"/>
      <c r="SJO208" s="78"/>
      <c r="SJP208" s="78"/>
      <c r="SJQ208" s="78"/>
      <c r="SJR208" s="78"/>
      <c r="SJS208" s="78"/>
      <c r="SJT208" s="78"/>
      <c r="SJU208" s="78"/>
      <c r="SJV208" s="78"/>
      <c r="SJW208" s="78"/>
      <c r="SJX208" s="78"/>
      <c r="SJY208" s="78"/>
      <c r="SJZ208" s="78"/>
      <c r="SKA208" s="78"/>
      <c r="SKB208" s="78"/>
      <c r="SKC208" s="78"/>
      <c r="SKD208" s="78"/>
      <c r="SKE208" s="78"/>
      <c r="SKF208" s="78"/>
      <c r="SKG208" s="78"/>
      <c r="SKH208" s="78"/>
      <c r="SKI208" s="78"/>
      <c r="SKJ208" s="78"/>
      <c r="SKK208" s="78"/>
      <c r="SKL208" s="78"/>
      <c r="SKM208" s="78"/>
      <c r="SKN208" s="78"/>
      <c r="SKO208" s="78"/>
      <c r="SKP208" s="78"/>
      <c r="SKQ208" s="78"/>
      <c r="SKR208" s="78"/>
      <c r="SKS208" s="78"/>
      <c r="SKT208" s="78"/>
      <c r="SKU208" s="78"/>
      <c r="SKV208" s="78"/>
      <c r="SKW208" s="78"/>
      <c r="SKX208" s="78"/>
      <c r="SKY208" s="78"/>
      <c r="SKZ208" s="78"/>
      <c r="SLA208" s="78"/>
      <c r="SLB208" s="78"/>
      <c r="SLC208" s="78"/>
      <c r="SLD208" s="78"/>
      <c r="SLE208" s="78"/>
      <c r="SLF208" s="78"/>
      <c r="SLG208" s="78"/>
      <c r="SLH208" s="78"/>
      <c r="SLI208" s="78"/>
      <c r="SLJ208" s="78"/>
      <c r="SLK208" s="78"/>
      <c r="SLL208" s="78"/>
      <c r="SLM208" s="78"/>
      <c r="SLN208" s="78"/>
      <c r="SLO208" s="78"/>
      <c r="SLP208" s="78"/>
      <c r="SLQ208" s="78"/>
      <c r="SLR208" s="78"/>
      <c r="SLS208" s="78"/>
      <c r="SLT208" s="78"/>
      <c r="SLU208" s="78"/>
      <c r="SLV208" s="78"/>
      <c r="SLW208" s="78"/>
      <c r="SLX208" s="78"/>
      <c r="SLY208" s="78"/>
      <c r="SLZ208" s="78"/>
      <c r="SMA208" s="78"/>
      <c r="SMB208" s="78"/>
      <c r="SMC208" s="78"/>
      <c r="SMD208" s="78"/>
      <c r="SME208" s="78"/>
      <c r="SMF208" s="78"/>
      <c r="SMG208" s="78"/>
      <c r="SMH208" s="78"/>
      <c r="SMI208" s="78"/>
      <c r="SMJ208" s="78"/>
      <c r="SMK208" s="78"/>
      <c r="SML208" s="78"/>
      <c r="SMM208" s="78"/>
      <c r="SMN208" s="78"/>
      <c r="SMO208" s="78"/>
      <c r="SMP208" s="78"/>
      <c r="SMQ208" s="78"/>
      <c r="SMR208" s="78"/>
      <c r="SMS208" s="78"/>
      <c r="SMT208" s="78"/>
      <c r="SMU208" s="78"/>
      <c r="SMV208" s="78"/>
      <c r="SMW208" s="78"/>
      <c r="SMX208" s="78"/>
      <c r="SMY208" s="78"/>
      <c r="SMZ208" s="78"/>
      <c r="SNA208" s="78"/>
      <c r="SNB208" s="78"/>
      <c r="SNC208" s="78"/>
      <c r="SND208" s="78"/>
      <c r="SNE208" s="78"/>
      <c r="SNF208" s="78"/>
      <c r="SNG208" s="78"/>
      <c r="SNH208" s="78"/>
      <c r="SNI208" s="78"/>
      <c r="SNJ208" s="78"/>
      <c r="SNK208" s="78"/>
      <c r="SNL208" s="78"/>
      <c r="SNM208" s="78"/>
      <c r="SNN208" s="78"/>
      <c r="SNO208" s="78"/>
      <c r="SNP208" s="78"/>
      <c r="SNQ208" s="78"/>
      <c r="SNR208" s="78"/>
      <c r="SNS208" s="78"/>
      <c r="SNT208" s="78"/>
      <c r="SNU208" s="78"/>
      <c r="SNV208" s="78"/>
      <c r="SNW208" s="78"/>
      <c r="SNX208" s="78"/>
      <c r="SNY208" s="78"/>
      <c r="SNZ208" s="78"/>
      <c r="SOA208" s="78"/>
      <c r="SOB208" s="78"/>
      <c r="SOC208" s="78"/>
      <c r="SOD208" s="78"/>
      <c r="SOE208" s="78"/>
      <c r="SOF208" s="78"/>
      <c r="SOG208" s="78"/>
      <c r="SOH208" s="78"/>
      <c r="SOI208" s="78"/>
      <c r="SOJ208" s="78"/>
      <c r="SOK208" s="78"/>
      <c r="SOL208" s="78"/>
      <c r="SOM208" s="78"/>
      <c r="SON208" s="78"/>
      <c r="SOO208" s="78"/>
      <c r="SOP208" s="78"/>
      <c r="SOQ208" s="78"/>
      <c r="SOR208" s="78"/>
      <c r="SOS208" s="78"/>
      <c r="SOT208" s="78"/>
      <c r="SOU208" s="78"/>
      <c r="SOV208" s="78"/>
      <c r="SOW208" s="78"/>
      <c r="SOX208" s="78"/>
      <c r="SOY208" s="78"/>
      <c r="SOZ208" s="78"/>
      <c r="SPA208" s="78"/>
      <c r="SPB208" s="78"/>
      <c r="SPC208" s="78"/>
      <c r="SPD208" s="78"/>
      <c r="SPE208" s="78"/>
      <c r="SPF208" s="78"/>
      <c r="SPG208" s="78"/>
      <c r="SPH208" s="78"/>
      <c r="SPI208" s="78"/>
      <c r="SPJ208" s="78"/>
      <c r="SPK208" s="78"/>
      <c r="SPL208" s="78"/>
      <c r="SPM208" s="78"/>
      <c r="SPN208" s="78"/>
      <c r="SPO208" s="78"/>
      <c r="SPP208" s="78"/>
      <c r="SPQ208" s="78"/>
      <c r="SPR208" s="78"/>
      <c r="SPS208" s="78"/>
      <c r="SPT208" s="78"/>
      <c r="SPU208" s="78"/>
      <c r="SPV208" s="78"/>
      <c r="SPW208" s="78"/>
      <c r="SPX208" s="78"/>
      <c r="SPY208" s="78"/>
      <c r="SPZ208" s="78"/>
      <c r="SQA208" s="78"/>
      <c r="SQB208" s="78"/>
      <c r="SQC208" s="78"/>
      <c r="SQD208" s="78"/>
      <c r="SQE208" s="78"/>
      <c r="SQF208" s="78"/>
      <c r="SQG208" s="78"/>
      <c r="SQH208" s="78"/>
      <c r="SQI208" s="78"/>
      <c r="SQJ208" s="78"/>
      <c r="SQK208" s="78"/>
      <c r="SQL208" s="78"/>
      <c r="SQM208" s="78"/>
      <c r="SQN208" s="78"/>
      <c r="SQO208" s="78"/>
      <c r="SQP208" s="78"/>
      <c r="SQQ208" s="78"/>
      <c r="SQR208" s="78"/>
      <c r="SQS208" s="78"/>
      <c r="SQT208" s="78"/>
      <c r="SQU208" s="78"/>
      <c r="SQV208" s="78"/>
      <c r="SQW208" s="78"/>
      <c r="SQX208" s="78"/>
      <c r="SQY208" s="78"/>
      <c r="SQZ208" s="78"/>
      <c r="SRA208" s="78"/>
      <c r="SRB208" s="78"/>
      <c r="SRC208" s="78"/>
      <c r="SRD208" s="78"/>
      <c r="SRE208" s="78"/>
      <c r="SRF208" s="78"/>
      <c r="SRG208" s="78"/>
      <c r="SRH208" s="78"/>
      <c r="SRI208" s="78"/>
      <c r="SRJ208" s="78"/>
      <c r="SRK208" s="78"/>
      <c r="SRL208" s="78"/>
      <c r="SRM208" s="78"/>
      <c r="SRN208" s="78"/>
      <c r="SRO208" s="78"/>
      <c r="SRP208" s="78"/>
      <c r="SRQ208" s="78"/>
      <c r="SRR208" s="78"/>
      <c r="SRS208" s="78"/>
      <c r="SRT208" s="78"/>
      <c r="SRU208" s="78"/>
      <c r="SRV208" s="78"/>
      <c r="SRW208" s="78"/>
      <c r="SRX208" s="78"/>
      <c r="SRY208" s="78"/>
      <c r="SRZ208" s="78"/>
      <c r="SSA208" s="78"/>
      <c r="SSB208" s="78"/>
      <c r="SSC208" s="78"/>
      <c r="SSD208" s="78"/>
      <c r="SSE208" s="78"/>
      <c r="SSF208" s="78"/>
      <c r="SSG208" s="78"/>
      <c r="SSH208" s="78"/>
      <c r="SSI208" s="78"/>
      <c r="SSJ208" s="78"/>
      <c r="SSK208" s="78"/>
      <c r="SSL208" s="78"/>
      <c r="SSM208" s="78"/>
      <c r="SSN208" s="78"/>
      <c r="SSO208" s="78"/>
      <c r="SSP208" s="78"/>
      <c r="SSQ208" s="78"/>
      <c r="SSR208" s="78"/>
      <c r="SSS208" s="78"/>
      <c r="SST208" s="78"/>
      <c r="SSU208" s="78"/>
      <c r="SSV208" s="78"/>
      <c r="SSW208" s="78"/>
      <c r="SSX208" s="78"/>
      <c r="SSY208" s="78"/>
      <c r="SSZ208" s="78"/>
      <c r="STA208" s="78"/>
      <c r="STB208" s="78"/>
      <c r="STC208" s="78"/>
      <c r="STD208" s="78"/>
      <c r="STE208" s="78"/>
      <c r="STF208" s="78"/>
      <c r="STG208" s="78"/>
      <c r="STH208" s="78"/>
      <c r="STI208" s="78"/>
      <c r="STJ208" s="78"/>
      <c r="STK208" s="78"/>
      <c r="STL208" s="78"/>
      <c r="STM208" s="78"/>
      <c r="STN208" s="78"/>
      <c r="STO208" s="78"/>
      <c r="STP208" s="78"/>
      <c r="STQ208" s="78"/>
      <c r="STR208" s="78"/>
      <c r="STS208" s="78"/>
      <c r="STT208" s="78"/>
      <c r="STU208" s="78"/>
      <c r="STV208" s="78"/>
      <c r="STW208" s="78"/>
      <c r="STX208" s="78"/>
      <c r="STY208" s="78"/>
      <c r="STZ208" s="78"/>
      <c r="SUA208" s="78"/>
      <c r="SUB208" s="78"/>
      <c r="SUC208" s="78"/>
      <c r="SUD208" s="78"/>
      <c r="SUE208" s="78"/>
      <c r="SUF208" s="78"/>
      <c r="SUG208" s="78"/>
      <c r="SUH208" s="78"/>
      <c r="SUI208" s="78"/>
      <c r="SUJ208" s="78"/>
      <c r="SUK208" s="78"/>
      <c r="SUL208" s="78"/>
      <c r="SUM208" s="78"/>
      <c r="SUN208" s="78"/>
      <c r="SUO208" s="78"/>
      <c r="SUP208" s="78"/>
      <c r="SUQ208" s="78"/>
      <c r="SUR208" s="78"/>
      <c r="SUS208" s="78"/>
      <c r="SUT208" s="78"/>
      <c r="SUU208" s="78"/>
      <c r="SUV208" s="78"/>
      <c r="SUW208" s="78"/>
      <c r="SUX208" s="78"/>
      <c r="SUY208" s="78"/>
      <c r="SUZ208" s="78"/>
      <c r="SVA208" s="78"/>
      <c r="SVB208" s="78"/>
      <c r="SVC208" s="78"/>
      <c r="SVD208" s="78"/>
      <c r="SVE208" s="78"/>
      <c r="SVF208" s="78"/>
      <c r="SVG208" s="78"/>
      <c r="SVH208" s="78"/>
      <c r="SVI208" s="78"/>
      <c r="SVJ208" s="78"/>
      <c r="SVK208" s="78"/>
      <c r="SVL208" s="78"/>
      <c r="SVM208" s="78"/>
      <c r="SVN208" s="78"/>
      <c r="SVO208" s="78"/>
      <c r="SVP208" s="78"/>
      <c r="SVQ208" s="78"/>
      <c r="SVR208" s="78"/>
      <c r="SVS208" s="78"/>
      <c r="SVT208" s="78"/>
      <c r="SVU208" s="78"/>
      <c r="SVV208" s="78"/>
      <c r="SVW208" s="78"/>
      <c r="SVX208" s="78"/>
      <c r="SVY208" s="78"/>
      <c r="SVZ208" s="78"/>
      <c r="SWA208" s="78"/>
      <c r="SWB208" s="78"/>
      <c r="SWC208" s="78"/>
      <c r="SWD208" s="78"/>
      <c r="SWE208" s="78"/>
      <c r="SWF208" s="78"/>
      <c r="SWG208" s="78"/>
      <c r="SWH208" s="78"/>
      <c r="SWI208" s="78"/>
      <c r="SWJ208" s="78"/>
      <c r="SWK208" s="78"/>
      <c r="SWL208" s="78"/>
      <c r="SWM208" s="78"/>
      <c r="SWN208" s="78"/>
      <c r="SWO208" s="78"/>
      <c r="SWP208" s="78"/>
      <c r="SWQ208" s="78"/>
      <c r="SWR208" s="78"/>
      <c r="SWS208" s="78"/>
      <c r="SWT208" s="78"/>
      <c r="SWU208" s="78"/>
      <c r="SWV208" s="78"/>
      <c r="SWW208" s="78"/>
      <c r="SWX208" s="78"/>
      <c r="SWY208" s="78"/>
      <c r="SWZ208" s="78"/>
      <c r="SXA208" s="78"/>
      <c r="SXB208" s="78"/>
      <c r="SXC208" s="78"/>
      <c r="SXD208" s="78"/>
      <c r="SXE208" s="78"/>
      <c r="SXF208" s="78"/>
      <c r="SXG208" s="78"/>
      <c r="SXH208" s="78"/>
      <c r="SXI208" s="78"/>
      <c r="SXJ208" s="78"/>
      <c r="SXK208" s="78"/>
      <c r="SXL208" s="78"/>
      <c r="SXM208" s="78"/>
      <c r="SXN208" s="78"/>
      <c r="SXO208" s="78"/>
      <c r="SXP208" s="78"/>
      <c r="SXQ208" s="78"/>
      <c r="SXR208" s="78"/>
      <c r="SXS208" s="78"/>
      <c r="SXT208" s="78"/>
      <c r="SXU208" s="78"/>
      <c r="SXV208" s="78"/>
      <c r="SXW208" s="78"/>
      <c r="SXX208" s="78"/>
      <c r="SXY208" s="78"/>
      <c r="SXZ208" s="78"/>
      <c r="SYA208" s="78"/>
      <c r="SYB208" s="78"/>
      <c r="SYC208" s="78"/>
      <c r="SYD208" s="78"/>
      <c r="SYE208" s="78"/>
      <c r="SYF208" s="78"/>
      <c r="SYG208" s="78"/>
      <c r="SYH208" s="78"/>
      <c r="SYI208" s="78"/>
      <c r="SYJ208" s="78"/>
      <c r="SYK208" s="78"/>
      <c r="SYL208" s="78"/>
      <c r="SYM208" s="78"/>
      <c r="SYN208" s="78"/>
      <c r="SYO208" s="78"/>
      <c r="SYP208" s="78"/>
      <c r="SYQ208" s="78"/>
      <c r="SYR208" s="78"/>
      <c r="SYS208" s="78"/>
      <c r="SYT208" s="78"/>
      <c r="SYU208" s="78"/>
      <c r="SYV208" s="78"/>
      <c r="SYW208" s="78"/>
      <c r="SYX208" s="78"/>
      <c r="SYY208" s="78"/>
      <c r="SYZ208" s="78"/>
      <c r="SZA208" s="78"/>
      <c r="SZB208" s="78"/>
      <c r="SZC208" s="78"/>
      <c r="SZD208" s="78"/>
      <c r="SZE208" s="78"/>
      <c r="SZF208" s="78"/>
      <c r="SZG208" s="78"/>
      <c r="SZH208" s="78"/>
      <c r="SZI208" s="78"/>
      <c r="SZJ208" s="78"/>
      <c r="SZK208" s="78"/>
      <c r="SZL208" s="78"/>
      <c r="SZM208" s="78"/>
      <c r="SZN208" s="78"/>
      <c r="SZO208" s="78"/>
      <c r="SZP208" s="78"/>
      <c r="SZQ208" s="78"/>
      <c r="SZR208" s="78"/>
      <c r="SZS208" s="78"/>
      <c r="SZT208" s="78"/>
      <c r="SZU208" s="78"/>
      <c r="SZV208" s="78"/>
      <c r="SZW208" s="78"/>
      <c r="SZX208" s="78"/>
      <c r="SZY208" s="78"/>
      <c r="SZZ208" s="78"/>
      <c r="TAA208" s="78"/>
      <c r="TAB208" s="78"/>
      <c r="TAC208" s="78"/>
      <c r="TAD208" s="78"/>
      <c r="TAE208" s="78"/>
      <c r="TAF208" s="78"/>
      <c r="TAG208" s="78"/>
      <c r="TAH208" s="78"/>
      <c r="TAI208" s="78"/>
      <c r="TAJ208" s="78"/>
      <c r="TAK208" s="78"/>
      <c r="TAL208" s="78"/>
      <c r="TAM208" s="78"/>
      <c r="TAN208" s="78"/>
      <c r="TAO208" s="78"/>
      <c r="TAP208" s="78"/>
      <c r="TAQ208" s="78"/>
      <c r="TAR208" s="78"/>
      <c r="TAS208" s="78"/>
      <c r="TAT208" s="78"/>
      <c r="TAU208" s="78"/>
      <c r="TAV208" s="78"/>
      <c r="TAW208" s="78"/>
      <c r="TAX208" s="78"/>
      <c r="TAY208" s="78"/>
      <c r="TAZ208" s="78"/>
      <c r="TBA208" s="78"/>
      <c r="TBB208" s="78"/>
      <c r="TBC208" s="78"/>
      <c r="TBD208" s="78"/>
      <c r="TBE208" s="78"/>
      <c r="TBF208" s="78"/>
      <c r="TBG208" s="78"/>
      <c r="TBH208" s="78"/>
      <c r="TBI208" s="78"/>
      <c r="TBJ208" s="78"/>
      <c r="TBK208" s="78"/>
      <c r="TBL208" s="78"/>
      <c r="TBM208" s="78"/>
      <c r="TBN208" s="78"/>
      <c r="TBO208" s="78"/>
      <c r="TBP208" s="78"/>
      <c r="TBQ208" s="78"/>
      <c r="TBR208" s="78"/>
      <c r="TBS208" s="78"/>
      <c r="TBT208" s="78"/>
      <c r="TBU208" s="78"/>
      <c r="TBV208" s="78"/>
      <c r="TBW208" s="78"/>
      <c r="TBX208" s="78"/>
      <c r="TBY208" s="78"/>
      <c r="TBZ208" s="78"/>
      <c r="TCA208" s="78"/>
      <c r="TCB208" s="78"/>
      <c r="TCC208" s="78"/>
      <c r="TCD208" s="78"/>
      <c r="TCE208" s="78"/>
      <c r="TCF208" s="78"/>
      <c r="TCG208" s="78"/>
      <c r="TCH208" s="78"/>
      <c r="TCI208" s="78"/>
      <c r="TCJ208" s="78"/>
      <c r="TCK208" s="78"/>
      <c r="TCL208" s="78"/>
      <c r="TCM208" s="78"/>
      <c r="TCN208" s="78"/>
      <c r="TCO208" s="78"/>
      <c r="TCP208" s="78"/>
      <c r="TCQ208" s="78"/>
      <c r="TCR208" s="78"/>
      <c r="TCS208" s="78"/>
      <c r="TCT208" s="78"/>
      <c r="TCU208" s="78"/>
      <c r="TCV208" s="78"/>
      <c r="TCW208" s="78"/>
      <c r="TCX208" s="78"/>
      <c r="TCY208" s="78"/>
      <c r="TCZ208" s="78"/>
      <c r="TDA208" s="78"/>
      <c r="TDB208" s="78"/>
      <c r="TDC208" s="78"/>
      <c r="TDD208" s="78"/>
      <c r="TDE208" s="78"/>
      <c r="TDF208" s="78"/>
      <c r="TDG208" s="78"/>
      <c r="TDH208" s="78"/>
      <c r="TDI208" s="78"/>
      <c r="TDJ208" s="78"/>
      <c r="TDK208" s="78"/>
      <c r="TDL208" s="78"/>
      <c r="TDM208" s="78"/>
      <c r="TDN208" s="78"/>
      <c r="TDO208" s="78"/>
      <c r="TDP208" s="78"/>
      <c r="TDQ208" s="78"/>
      <c r="TDR208" s="78"/>
      <c r="TDS208" s="78"/>
      <c r="TDT208" s="78"/>
      <c r="TDU208" s="78"/>
      <c r="TDV208" s="78"/>
      <c r="TDW208" s="78"/>
      <c r="TDX208" s="78"/>
      <c r="TDY208" s="78"/>
      <c r="TDZ208" s="78"/>
      <c r="TEA208" s="78"/>
      <c r="TEB208" s="78"/>
      <c r="TEC208" s="78"/>
      <c r="TED208" s="78"/>
      <c r="TEE208" s="78"/>
      <c r="TEF208" s="78"/>
      <c r="TEG208" s="78"/>
      <c r="TEH208" s="78"/>
      <c r="TEI208" s="78"/>
      <c r="TEJ208" s="78"/>
      <c r="TEK208" s="78"/>
      <c r="TEL208" s="78"/>
      <c r="TEM208" s="78"/>
      <c r="TEN208" s="78"/>
      <c r="TEO208" s="78"/>
      <c r="TEP208" s="78"/>
      <c r="TEQ208" s="78"/>
      <c r="TER208" s="78"/>
      <c r="TES208" s="78"/>
      <c r="TET208" s="78"/>
      <c r="TEU208" s="78"/>
      <c r="TEV208" s="78"/>
      <c r="TEW208" s="78"/>
      <c r="TEX208" s="78"/>
      <c r="TEY208" s="78"/>
      <c r="TEZ208" s="78"/>
      <c r="TFA208" s="78"/>
      <c r="TFB208" s="78"/>
      <c r="TFC208" s="78"/>
      <c r="TFD208" s="78"/>
      <c r="TFE208" s="78"/>
      <c r="TFF208" s="78"/>
      <c r="TFG208" s="78"/>
      <c r="TFH208" s="78"/>
      <c r="TFI208" s="78"/>
      <c r="TFJ208" s="78"/>
      <c r="TFK208" s="78"/>
      <c r="TFL208" s="78"/>
      <c r="TFM208" s="78"/>
      <c r="TFN208" s="78"/>
      <c r="TFO208" s="78"/>
      <c r="TFP208" s="78"/>
      <c r="TFQ208" s="78"/>
      <c r="TFR208" s="78"/>
      <c r="TFS208" s="78"/>
      <c r="TFT208" s="78"/>
      <c r="TFU208" s="78"/>
      <c r="TFV208" s="78"/>
      <c r="TFW208" s="78"/>
      <c r="TFX208" s="78"/>
      <c r="TFY208" s="78"/>
      <c r="TFZ208" s="78"/>
      <c r="TGA208" s="78"/>
      <c r="TGB208" s="78"/>
      <c r="TGC208" s="78"/>
      <c r="TGD208" s="78"/>
      <c r="TGE208" s="78"/>
      <c r="TGF208" s="78"/>
      <c r="TGG208" s="78"/>
      <c r="TGH208" s="78"/>
      <c r="TGI208" s="78"/>
      <c r="TGJ208" s="78"/>
      <c r="TGK208" s="78"/>
      <c r="TGL208" s="78"/>
      <c r="TGM208" s="78"/>
      <c r="TGN208" s="78"/>
      <c r="TGO208" s="78"/>
      <c r="TGP208" s="78"/>
      <c r="TGQ208" s="78"/>
      <c r="TGR208" s="78"/>
      <c r="TGS208" s="78"/>
      <c r="TGT208" s="78"/>
      <c r="TGU208" s="78"/>
      <c r="TGV208" s="78"/>
      <c r="TGW208" s="78"/>
      <c r="TGX208" s="78"/>
      <c r="TGY208" s="78"/>
      <c r="TGZ208" s="78"/>
      <c r="THA208" s="78"/>
      <c r="THB208" s="78"/>
      <c r="THC208" s="78"/>
      <c r="THD208" s="78"/>
      <c r="THE208" s="78"/>
      <c r="THF208" s="78"/>
      <c r="THG208" s="78"/>
      <c r="THH208" s="78"/>
      <c r="THI208" s="78"/>
      <c r="THJ208" s="78"/>
      <c r="THK208" s="78"/>
      <c r="THL208" s="78"/>
      <c r="THM208" s="78"/>
      <c r="THN208" s="78"/>
      <c r="THO208" s="78"/>
      <c r="THP208" s="78"/>
      <c r="THQ208" s="78"/>
      <c r="THR208" s="78"/>
      <c r="THS208" s="78"/>
      <c r="THT208" s="78"/>
      <c r="THU208" s="78"/>
      <c r="THV208" s="78"/>
      <c r="THW208" s="78"/>
      <c r="THX208" s="78"/>
      <c r="THY208" s="78"/>
      <c r="THZ208" s="78"/>
      <c r="TIA208" s="78"/>
      <c r="TIB208" s="78"/>
      <c r="TIC208" s="78"/>
      <c r="TID208" s="78"/>
      <c r="TIE208" s="78"/>
      <c r="TIF208" s="78"/>
      <c r="TIG208" s="78"/>
      <c r="TIH208" s="78"/>
      <c r="TII208" s="78"/>
      <c r="TIJ208" s="78"/>
      <c r="TIK208" s="78"/>
      <c r="TIL208" s="78"/>
      <c r="TIM208" s="78"/>
      <c r="TIN208" s="78"/>
      <c r="TIO208" s="78"/>
      <c r="TIP208" s="78"/>
      <c r="TIQ208" s="78"/>
      <c r="TIR208" s="78"/>
      <c r="TIS208" s="78"/>
      <c r="TIT208" s="78"/>
      <c r="TIU208" s="78"/>
      <c r="TIV208" s="78"/>
      <c r="TIW208" s="78"/>
      <c r="TIX208" s="78"/>
      <c r="TIY208" s="78"/>
      <c r="TIZ208" s="78"/>
      <c r="TJA208" s="78"/>
      <c r="TJB208" s="78"/>
      <c r="TJC208" s="78"/>
      <c r="TJD208" s="78"/>
      <c r="TJE208" s="78"/>
      <c r="TJF208" s="78"/>
      <c r="TJG208" s="78"/>
      <c r="TJH208" s="78"/>
      <c r="TJI208" s="78"/>
      <c r="TJJ208" s="78"/>
      <c r="TJK208" s="78"/>
      <c r="TJL208" s="78"/>
      <c r="TJM208" s="78"/>
      <c r="TJN208" s="78"/>
      <c r="TJO208" s="78"/>
      <c r="TJP208" s="78"/>
      <c r="TJQ208" s="78"/>
      <c r="TJR208" s="78"/>
      <c r="TJS208" s="78"/>
      <c r="TJT208" s="78"/>
      <c r="TJU208" s="78"/>
      <c r="TJV208" s="78"/>
      <c r="TJW208" s="78"/>
      <c r="TJX208" s="78"/>
      <c r="TJY208" s="78"/>
      <c r="TJZ208" s="78"/>
      <c r="TKA208" s="78"/>
      <c r="TKB208" s="78"/>
      <c r="TKC208" s="78"/>
      <c r="TKD208" s="78"/>
      <c r="TKE208" s="78"/>
      <c r="TKF208" s="78"/>
      <c r="TKG208" s="78"/>
      <c r="TKH208" s="78"/>
      <c r="TKI208" s="78"/>
      <c r="TKJ208" s="78"/>
      <c r="TKK208" s="78"/>
      <c r="TKL208" s="78"/>
      <c r="TKM208" s="78"/>
      <c r="TKN208" s="78"/>
      <c r="TKO208" s="78"/>
      <c r="TKP208" s="78"/>
      <c r="TKQ208" s="78"/>
      <c r="TKR208" s="78"/>
      <c r="TKS208" s="78"/>
      <c r="TKT208" s="78"/>
      <c r="TKU208" s="78"/>
      <c r="TKV208" s="78"/>
      <c r="TKW208" s="78"/>
      <c r="TKX208" s="78"/>
      <c r="TKY208" s="78"/>
      <c r="TKZ208" s="78"/>
      <c r="TLA208" s="78"/>
      <c r="TLB208" s="78"/>
      <c r="TLC208" s="78"/>
      <c r="TLD208" s="78"/>
      <c r="TLE208" s="78"/>
      <c r="TLF208" s="78"/>
      <c r="TLG208" s="78"/>
      <c r="TLH208" s="78"/>
      <c r="TLI208" s="78"/>
      <c r="TLJ208" s="78"/>
      <c r="TLK208" s="78"/>
      <c r="TLL208" s="78"/>
      <c r="TLM208" s="78"/>
      <c r="TLN208" s="78"/>
      <c r="TLO208" s="78"/>
      <c r="TLP208" s="78"/>
      <c r="TLQ208" s="78"/>
      <c r="TLR208" s="78"/>
      <c r="TLS208" s="78"/>
      <c r="TLT208" s="78"/>
      <c r="TLU208" s="78"/>
      <c r="TLV208" s="78"/>
      <c r="TLW208" s="78"/>
      <c r="TLX208" s="78"/>
      <c r="TLY208" s="78"/>
      <c r="TLZ208" s="78"/>
      <c r="TMA208" s="78"/>
      <c r="TMB208" s="78"/>
      <c r="TMC208" s="78"/>
      <c r="TMD208" s="78"/>
      <c r="TME208" s="78"/>
      <c r="TMF208" s="78"/>
      <c r="TMG208" s="78"/>
      <c r="TMH208" s="78"/>
      <c r="TMI208" s="78"/>
      <c r="TMJ208" s="78"/>
      <c r="TMK208" s="78"/>
      <c r="TML208" s="78"/>
      <c r="TMM208" s="78"/>
      <c r="TMN208" s="78"/>
      <c r="TMO208" s="78"/>
      <c r="TMP208" s="78"/>
      <c r="TMQ208" s="78"/>
      <c r="TMR208" s="78"/>
      <c r="TMS208" s="78"/>
      <c r="TMT208" s="78"/>
      <c r="TMU208" s="78"/>
      <c r="TMV208" s="78"/>
      <c r="TMW208" s="78"/>
      <c r="TMX208" s="78"/>
      <c r="TMY208" s="78"/>
      <c r="TMZ208" s="78"/>
      <c r="TNA208" s="78"/>
      <c r="TNB208" s="78"/>
      <c r="TNC208" s="78"/>
      <c r="TND208" s="78"/>
      <c r="TNE208" s="78"/>
      <c r="TNF208" s="78"/>
      <c r="TNG208" s="78"/>
      <c r="TNH208" s="78"/>
      <c r="TNI208" s="78"/>
      <c r="TNJ208" s="78"/>
      <c r="TNK208" s="78"/>
      <c r="TNL208" s="78"/>
      <c r="TNM208" s="78"/>
      <c r="TNN208" s="78"/>
      <c r="TNO208" s="78"/>
      <c r="TNP208" s="78"/>
      <c r="TNQ208" s="78"/>
      <c r="TNR208" s="78"/>
      <c r="TNS208" s="78"/>
      <c r="TNT208" s="78"/>
      <c r="TNU208" s="78"/>
      <c r="TNV208" s="78"/>
      <c r="TNW208" s="78"/>
      <c r="TNX208" s="78"/>
      <c r="TNY208" s="78"/>
      <c r="TNZ208" s="78"/>
      <c r="TOA208" s="78"/>
      <c r="TOB208" s="78"/>
      <c r="TOC208" s="78"/>
      <c r="TOD208" s="78"/>
      <c r="TOE208" s="78"/>
      <c r="TOF208" s="78"/>
      <c r="TOG208" s="78"/>
      <c r="TOH208" s="78"/>
      <c r="TOI208" s="78"/>
      <c r="TOJ208" s="78"/>
      <c r="TOK208" s="78"/>
      <c r="TOL208" s="78"/>
      <c r="TOM208" s="78"/>
      <c r="TON208" s="78"/>
      <c r="TOO208" s="78"/>
      <c r="TOP208" s="78"/>
      <c r="TOQ208" s="78"/>
      <c r="TOR208" s="78"/>
      <c r="TOS208" s="78"/>
      <c r="TOT208" s="78"/>
      <c r="TOU208" s="78"/>
      <c r="TOV208" s="78"/>
      <c r="TOW208" s="78"/>
      <c r="TOX208" s="78"/>
      <c r="TOY208" s="78"/>
      <c r="TOZ208" s="78"/>
      <c r="TPA208" s="78"/>
      <c r="TPB208" s="78"/>
      <c r="TPC208" s="78"/>
      <c r="TPD208" s="78"/>
      <c r="TPE208" s="78"/>
      <c r="TPF208" s="78"/>
      <c r="TPG208" s="78"/>
      <c r="TPH208" s="78"/>
      <c r="TPI208" s="78"/>
      <c r="TPJ208" s="78"/>
      <c r="TPK208" s="78"/>
      <c r="TPL208" s="78"/>
      <c r="TPM208" s="78"/>
      <c r="TPN208" s="78"/>
      <c r="TPO208" s="78"/>
      <c r="TPP208" s="78"/>
      <c r="TPQ208" s="78"/>
      <c r="TPR208" s="78"/>
      <c r="TPS208" s="78"/>
      <c r="TPT208" s="78"/>
      <c r="TPU208" s="78"/>
      <c r="TPV208" s="78"/>
      <c r="TPW208" s="78"/>
      <c r="TPX208" s="78"/>
      <c r="TPY208" s="78"/>
      <c r="TPZ208" s="78"/>
      <c r="TQA208" s="78"/>
      <c r="TQB208" s="78"/>
      <c r="TQC208" s="78"/>
      <c r="TQD208" s="78"/>
      <c r="TQE208" s="78"/>
      <c r="TQF208" s="78"/>
      <c r="TQG208" s="78"/>
      <c r="TQH208" s="78"/>
      <c r="TQI208" s="78"/>
      <c r="TQJ208" s="78"/>
      <c r="TQK208" s="78"/>
      <c r="TQL208" s="78"/>
      <c r="TQM208" s="78"/>
      <c r="TQN208" s="78"/>
      <c r="TQO208" s="78"/>
      <c r="TQP208" s="78"/>
      <c r="TQQ208" s="78"/>
      <c r="TQR208" s="78"/>
      <c r="TQS208" s="78"/>
      <c r="TQT208" s="78"/>
      <c r="TQU208" s="78"/>
      <c r="TQV208" s="78"/>
      <c r="TQW208" s="78"/>
      <c r="TQX208" s="78"/>
      <c r="TQY208" s="78"/>
      <c r="TQZ208" s="78"/>
      <c r="TRA208" s="78"/>
      <c r="TRB208" s="78"/>
      <c r="TRC208" s="78"/>
      <c r="TRD208" s="78"/>
      <c r="TRE208" s="78"/>
      <c r="TRF208" s="78"/>
      <c r="TRG208" s="78"/>
      <c r="TRH208" s="78"/>
      <c r="TRI208" s="78"/>
      <c r="TRJ208" s="78"/>
      <c r="TRK208" s="78"/>
      <c r="TRL208" s="78"/>
      <c r="TRM208" s="78"/>
      <c r="TRN208" s="78"/>
      <c r="TRO208" s="78"/>
      <c r="TRP208" s="78"/>
      <c r="TRQ208" s="78"/>
      <c r="TRR208" s="78"/>
      <c r="TRS208" s="78"/>
      <c r="TRT208" s="78"/>
      <c r="TRU208" s="78"/>
      <c r="TRV208" s="78"/>
      <c r="TRW208" s="78"/>
      <c r="TRX208" s="78"/>
      <c r="TRY208" s="78"/>
      <c r="TRZ208" s="78"/>
      <c r="TSA208" s="78"/>
      <c r="TSB208" s="78"/>
      <c r="TSC208" s="78"/>
      <c r="TSD208" s="78"/>
      <c r="TSE208" s="78"/>
      <c r="TSF208" s="78"/>
      <c r="TSG208" s="78"/>
      <c r="TSH208" s="78"/>
      <c r="TSI208" s="78"/>
      <c r="TSJ208" s="78"/>
      <c r="TSK208" s="78"/>
      <c r="TSL208" s="78"/>
      <c r="TSM208" s="78"/>
      <c r="TSN208" s="78"/>
      <c r="TSO208" s="78"/>
      <c r="TSP208" s="78"/>
      <c r="TSQ208" s="78"/>
      <c r="TSR208" s="78"/>
      <c r="TSS208" s="78"/>
      <c r="TST208" s="78"/>
      <c r="TSU208" s="78"/>
      <c r="TSV208" s="78"/>
      <c r="TSW208" s="78"/>
      <c r="TSX208" s="78"/>
      <c r="TSY208" s="78"/>
      <c r="TSZ208" s="78"/>
      <c r="TTA208" s="78"/>
      <c r="TTB208" s="78"/>
      <c r="TTC208" s="78"/>
      <c r="TTD208" s="78"/>
      <c r="TTE208" s="78"/>
      <c r="TTF208" s="78"/>
      <c r="TTG208" s="78"/>
      <c r="TTH208" s="78"/>
      <c r="TTI208" s="78"/>
      <c r="TTJ208" s="78"/>
      <c r="TTK208" s="78"/>
      <c r="TTL208" s="78"/>
      <c r="TTM208" s="78"/>
      <c r="TTN208" s="78"/>
      <c r="TTO208" s="78"/>
      <c r="TTP208" s="78"/>
      <c r="TTQ208" s="78"/>
      <c r="TTR208" s="78"/>
      <c r="TTS208" s="78"/>
      <c r="TTT208" s="78"/>
      <c r="TTU208" s="78"/>
      <c r="TTV208" s="78"/>
      <c r="TTW208" s="78"/>
      <c r="TTX208" s="78"/>
      <c r="TTY208" s="78"/>
      <c r="TTZ208" s="78"/>
      <c r="TUA208" s="78"/>
      <c r="TUB208" s="78"/>
      <c r="TUC208" s="78"/>
      <c r="TUD208" s="78"/>
      <c r="TUE208" s="78"/>
      <c r="TUF208" s="78"/>
      <c r="TUG208" s="78"/>
      <c r="TUH208" s="78"/>
      <c r="TUI208" s="78"/>
      <c r="TUJ208" s="78"/>
      <c r="TUK208" s="78"/>
      <c r="TUL208" s="78"/>
      <c r="TUM208" s="78"/>
      <c r="TUN208" s="78"/>
      <c r="TUO208" s="78"/>
      <c r="TUP208" s="78"/>
      <c r="TUQ208" s="78"/>
      <c r="TUR208" s="78"/>
      <c r="TUS208" s="78"/>
      <c r="TUT208" s="78"/>
      <c r="TUU208" s="78"/>
      <c r="TUV208" s="78"/>
      <c r="TUW208" s="78"/>
      <c r="TUX208" s="78"/>
      <c r="TUY208" s="78"/>
      <c r="TUZ208" s="78"/>
      <c r="TVA208" s="78"/>
      <c r="TVB208" s="78"/>
      <c r="TVC208" s="78"/>
      <c r="TVD208" s="78"/>
      <c r="TVE208" s="78"/>
      <c r="TVF208" s="78"/>
      <c r="TVG208" s="78"/>
      <c r="TVH208" s="78"/>
      <c r="TVI208" s="78"/>
      <c r="TVJ208" s="78"/>
      <c r="TVK208" s="78"/>
      <c r="TVL208" s="78"/>
      <c r="TVM208" s="78"/>
      <c r="TVN208" s="78"/>
      <c r="TVO208" s="78"/>
      <c r="TVP208" s="78"/>
      <c r="TVQ208" s="78"/>
      <c r="TVR208" s="78"/>
      <c r="TVS208" s="78"/>
      <c r="TVT208" s="78"/>
      <c r="TVU208" s="78"/>
      <c r="TVV208" s="78"/>
      <c r="TVW208" s="78"/>
      <c r="TVX208" s="78"/>
      <c r="TVY208" s="78"/>
      <c r="TVZ208" s="78"/>
      <c r="TWA208" s="78"/>
      <c r="TWB208" s="78"/>
      <c r="TWC208" s="78"/>
      <c r="TWD208" s="78"/>
      <c r="TWE208" s="78"/>
      <c r="TWF208" s="78"/>
      <c r="TWG208" s="78"/>
      <c r="TWH208" s="78"/>
      <c r="TWI208" s="78"/>
      <c r="TWJ208" s="78"/>
      <c r="TWK208" s="78"/>
      <c r="TWL208" s="78"/>
      <c r="TWM208" s="78"/>
      <c r="TWN208" s="78"/>
      <c r="TWO208" s="78"/>
      <c r="TWP208" s="78"/>
      <c r="TWQ208" s="78"/>
      <c r="TWR208" s="78"/>
      <c r="TWS208" s="78"/>
      <c r="TWT208" s="78"/>
      <c r="TWU208" s="78"/>
      <c r="TWV208" s="78"/>
      <c r="TWW208" s="78"/>
      <c r="TWX208" s="78"/>
      <c r="TWY208" s="78"/>
      <c r="TWZ208" s="78"/>
      <c r="TXA208" s="78"/>
      <c r="TXB208" s="78"/>
      <c r="TXC208" s="78"/>
      <c r="TXD208" s="78"/>
      <c r="TXE208" s="78"/>
      <c r="TXF208" s="78"/>
      <c r="TXG208" s="78"/>
      <c r="TXH208" s="78"/>
      <c r="TXI208" s="78"/>
      <c r="TXJ208" s="78"/>
      <c r="TXK208" s="78"/>
      <c r="TXL208" s="78"/>
      <c r="TXM208" s="78"/>
      <c r="TXN208" s="78"/>
      <c r="TXO208" s="78"/>
      <c r="TXP208" s="78"/>
      <c r="TXQ208" s="78"/>
      <c r="TXR208" s="78"/>
      <c r="TXS208" s="78"/>
      <c r="TXT208" s="78"/>
      <c r="TXU208" s="78"/>
      <c r="TXV208" s="78"/>
      <c r="TXW208" s="78"/>
      <c r="TXX208" s="78"/>
      <c r="TXY208" s="78"/>
      <c r="TXZ208" s="78"/>
      <c r="TYA208" s="78"/>
      <c r="TYB208" s="78"/>
      <c r="TYC208" s="78"/>
      <c r="TYD208" s="78"/>
      <c r="TYE208" s="78"/>
      <c r="TYF208" s="78"/>
      <c r="TYG208" s="78"/>
      <c r="TYH208" s="78"/>
      <c r="TYI208" s="78"/>
      <c r="TYJ208" s="78"/>
      <c r="TYK208" s="78"/>
      <c r="TYL208" s="78"/>
      <c r="TYM208" s="78"/>
      <c r="TYN208" s="78"/>
      <c r="TYO208" s="78"/>
      <c r="TYP208" s="78"/>
      <c r="TYQ208" s="78"/>
      <c r="TYR208" s="78"/>
      <c r="TYS208" s="78"/>
      <c r="TYT208" s="78"/>
      <c r="TYU208" s="78"/>
      <c r="TYV208" s="78"/>
      <c r="TYW208" s="78"/>
      <c r="TYX208" s="78"/>
      <c r="TYY208" s="78"/>
      <c r="TYZ208" s="78"/>
      <c r="TZA208" s="78"/>
      <c r="TZB208" s="78"/>
      <c r="TZC208" s="78"/>
      <c r="TZD208" s="78"/>
      <c r="TZE208" s="78"/>
      <c r="TZF208" s="78"/>
      <c r="TZG208" s="78"/>
      <c r="TZH208" s="78"/>
      <c r="TZI208" s="78"/>
      <c r="TZJ208" s="78"/>
      <c r="TZK208" s="78"/>
      <c r="TZL208" s="78"/>
      <c r="TZM208" s="78"/>
      <c r="TZN208" s="78"/>
      <c r="TZO208" s="78"/>
      <c r="TZP208" s="78"/>
      <c r="TZQ208" s="78"/>
      <c r="TZR208" s="78"/>
      <c r="TZS208" s="78"/>
      <c r="TZT208" s="78"/>
      <c r="TZU208" s="78"/>
      <c r="TZV208" s="78"/>
      <c r="TZW208" s="78"/>
      <c r="TZX208" s="78"/>
      <c r="TZY208" s="78"/>
      <c r="TZZ208" s="78"/>
      <c r="UAA208" s="78"/>
      <c r="UAB208" s="78"/>
      <c r="UAC208" s="78"/>
      <c r="UAD208" s="78"/>
      <c r="UAE208" s="78"/>
      <c r="UAF208" s="78"/>
      <c r="UAG208" s="78"/>
      <c r="UAH208" s="78"/>
      <c r="UAI208" s="78"/>
      <c r="UAJ208" s="78"/>
      <c r="UAK208" s="78"/>
      <c r="UAL208" s="78"/>
      <c r="UAM208" s="78"/>
      <c r="UAN208" s="78"/>
      <c r="UAO208" s="78"/>
      <c r="UAP208" s="78"/>
      <c r="UAQ208" s="78"/>
      <c r="UAR208" s="78"/>
      <c r="UAS208" s="78"/>
      <c r="UAT208" s="78"/>
      <c r="UAU208" s="78"/>
      <c r="UAV208" s="78"/>
      <c r="UAW208" s="78"/>
      <c r="UAX208" s="78"/>
      <c r="UAY208" s="78"/>
      <c r="UAZ208" s="78"/>
      <c r="UBA208" s="78"/>
      <c r="UBB208" s="78"/>
      <c r="UBC208" s="78"/>
      <c r="UBD208" s="78"/>
      <c r="UBE208" s="78"/>
      <c r="UBF208" s="78"/>
      <c r="UBG208" s="78"/>
      <c r="UBH208" s="78"/>
      <c r="UBI208" s="78"/>
      <c r="UBJ208" s="78"/>
      <c r="UBK208" s="78"/>
      <c r="UBL208" s="78"/>
      <c r="UBM208" s="78"/>
      <c r="UBN208" s="78"/>
      <c r="UBO208" s="78"/>
      <c r="UBP208" s="78"/>
      <c r="UBQ208" s="78"/>
      <c r="UBR208" s="78"/>
      <c r="UBS208" s="78"/>
      <c r="UBT208" s="78"/>
      <c r="UBU208" s="78"/>
      <c r="UBV208" s="78"/>
      <c r="UBW208" s="78"/>
      <c r="UBX208" s="78"/>
      <c r="UBY208" s="78"/>
      <c r="UBZ208" s="78"/>
      <c r="UCA208" s="78"/>
      <c r="UCB208" s="78"/>
      <c r="UCC208" s="78"/>
      <c r="UCD208" s="78"/>
      <c r="UCE208" s="78"/>
      <c r="UCF208" s="78"/>
      <c r="UCG208" s="78"/>
      <c r="UCH208" s="78"/>
      <c r="UCI208" s="78"/>
      <c r="UCJ208" s="78"/>
      <c r="UCK208" s="78"/>
      <c r="UCL208" s="78"/>
      <c r="UCM208" s="78"/>
      <c r="UCN208" s="78"/>
      <c r="UCO208" s="78"/>
      <c r="UCP208" s="78"/>
      <c r="UCQ208" s="78"/>
      <c r="UCR208" s="78"/>
      <c r="UCS208" s="78"/>
      <c r="UCT208" s="78"/>
      <c r="UCU208" s="78"/>
      <c r="UCV208" s="78"/>
      <c r="UCW208" s="78"/>
      <c r="UCX208" s="78"/>
      <c r="UCY208" s="78"/>
      <c r="UCZ208" s="78"/>
      <c r="UDA208" s="78"/>
      <c r="UDB208" s="78"/>
      <c r="UDC208" s="78"/>
      <c r="UDD208" s="78"/>
      <c r="UDE208" s="78"/>
      <c r="UDF208" s="78"/>
      <c r="UDG208" s="78"/>
      <c r="UDH208" s="78"/>
      <c r="UDI208" s="78"/>
      <c r="UDJ208" s="78"/>
      <c r="UDK208" s="78"/>
      <c r="UDL208" s="78"/>
      <c r="UDM208" s="78"/>
      <c r="UDN208" s="78"/>
      <c r="UDO208" s="78"/>
      <c r="UDP208" s="78"/>
      <c r="UDQ208" s="78"/>
      <c r="UDR208" s="78"/>
      <c r="UDS208" s="78"/>
      <c r="UDT208" s="78"/>
      <c r="UDU208" s="78"/>
      <c r="UDV208" s="78"/>
      <c r="UDW208" s="78"/>
      <c r="UDX208" s="78"/>
      <c r="UDY208" s="78"/>
      <c r="UDZ208" s="78"/>
      <c r="UEA208" s="78"/>
      <c r="UEB208" s="78"/>
      <c r="UEC208" s="78"/>
      <c r="UED208" s="78"/>
      <c r="UEE208" s="78"/>
      <c r="UEF208" s="78"/>
      <c r="UEG208" s="78"/>
      <c r="UEH208" s="78"/>
      <c r="UEI208" s="78"/>
      <c r="UEJ208" s="78"/>
      <c r="UEK208" s="78"/>
      <c r="UEL208" s="78"/>
      <c r="UEM208" s="78"/>
      <c r="UEN208" s="78"/>
      <c r="UEO208" s="78"/>
      <c r="UEP208" s="78"/>
      <c r="UEQ208" s="78"/>
      <c r="UER208" s="78"/>
      <c r="UES208" s="78"/>
      <c r="UET208" s="78"/>
      <c r="UEU208" s="78"/>
      <c r="UEV208" s="78"/>
      <c r="UEW208" s="78"/>
      <c r="UEX208" s="78"/>
      <c r="UEY208" s="78"/>
      <c r="UEZ208" s="78"/>
      <c r="UFA208" s="78"/>
      <c r="UFB208" s="78"/>
      <c r="UFC208" s="78"/>
      <c r="UFD208" s="78"/>
      <c r="UFE208" s="78"/>
      <c r="UFF208" s="78"/>
      <c r="UFG208" s="78"/>
      <c r="UFH208" s="78"/>
      <c r="UFI208" s="78"/>
      <c r="UFJ208" s="78"/>
      <c r="UFK208" s="78"/>
      <c r="UFL208" s="78"/>
      <c r="UFM208" s="78"/>
      <c r="UFN208" s="78"/>
      <c r="UFO208" s="78"/>
      <c r="UFP208" s="78"/>
      <c r="UFQ208" s="78"/>
      <c r="UFR208" s="78"/>
      <c r="UFS208" s="78"/>
      <c r="UFT208" s="78"/>
      <c r="UFU208" s="78"/>
      <c r="UFV208" s="78"/>
      <c r="UFW208" s="78"/>
      <c r="UFX208" s="78"/>
      <c r="UFY208" s="78"/>
      <c r="UFZ208" s="78"/>
      <c r="UGA208" s="78"/>
      <c r="UGB208" s="78"/>
      <c r="UGC208" s="78"/>
      <c r="UGD208" s="78"/>
      <c r="UGE208" s="78"/>
      <c r="UGF208" s="78"/>
      <c r="UGG208" s="78"/>
      <c r="UGH208" s="78"/>
      <c r="UGI208" s="78"/>
      <c r="UGJ208" s="78"/>
      <c r="UGK208" s="78"/>
      <c r="UGL208" s="78"/>
      <c r="UGM208" s="78"/>
      <c r="UGN208" s="78"/>
      <c r="UGO208" s="78"/>
      <c r="UGP208" s="78"/>
      <c r="UGQ208" s="78"/>
      <c r="UGR208" s="78"/>
      <c r="UGS208" s="78"/>
      <c r="UGT208" s="78"/>
      <c r="UGU208" s="78"/>
      <c r="UGV208" s="78"/>
      <c r="UGW208" s="78"/>
      <c r="UGX208" s="78"/>
      <c r="UGY208" s="78"/>
      <c r="UGZ208" s="78"/>
      <c r="UHA208" s="78"/>
      <c r="UHB208" s="78"/>
      <c r="UHC208" s="78"/>
      <c r="UHD208" s="78"/>
      <c r="UHE208" s="78"/>
      <c r="UHF208" s="78"/>
      <c r="UHG208" s="78"/>
      <c r="UHH208" s="78"/>
      <c r="UHI208" s="78"/>
      <c r="UHJ208" s="78"/>
      <c r="UHK208" s="78"/>
      <c r="UHL208" s="78"/>
      <c r="UHM208" s="78"/>
      <c r="UHN208" s="78"/>
      <c r="UHO208" s="78"/>
      <c r="UHP208" s="78"/>
      <c r="UHQ208" s="78"/>
      <c r="UHR208" s="78"/>
      <c r="UHS208" s="78"/>
      <c r="UHT208" s="78"/>
      <c r="UHU208" s="78"/>
      <c r="UHV208" s="78"/>
      <c r="UHW208" s="78"/>
      <c r="UHX208" s="78"/>
      <c r="UHY208" s="78"/>
      <c r="UHZ208" s="78"/>
      <c r="UIA208" s="78"/>
      <c r="UIB208" s="78"/>
      <c r="UIC208" s="78"/>
      <c r="UID208" s="78"/>
      <c r="UIE208" s="78"/>
      <c r="UIF208" s="78"/>
      <c r="UIG208" s="78"/>
      <c r="UIH208" s="78"/>
      <c r="UII208" s="78"/>
      <c r="UIJ208" s="78"/>
      <c r="UIK208" s="78"/>
      <c r="UIL208" s="78"/>
      <c r="UIM208" s="78"/>
      <c r="UIN208" s="78"/>
      <c r="UIO208" s="78"/>
      <c r="UIP208" s="78"/>
      <c r="UIQ208" s="78"/>
      <c r="UIR208" s="78"/>
      <c r="UIS208" s="78"/>
      <c r="UIT208" s="78"/>
      <c r="UIU208" s="78"/>
      <c r="UIV208" s="78"/>
      <c r="UIW208" s="78"/>
      <c r="UIX208" s="78"/>
      <c r="UIY208" s="78"/>
      <c r="UIZ208" s="78"/>
      <c r="UJA208" s="78"/>
      <c r="UJB208" s="78"/>
      <c r="UJC208" s="78"/>
      <c r="UJD208" s="78"/>
      <c r="UJE208" s="78"/>
      <c r="UJF208" s="78"/>
      <c r="UJG208" s="78"/>
      <c r="UJH208" s="78"/>
      <c r="UJI208" s="78"/>
      <c r="UJJ208" s="78"/>
      <c r="UJK208" s="78"/>
      <c r="UJL208" s="78"/>
      <c r="UJM208" s="78"/>
      <c r="UJN208" s="78"/>
      <c r="UJO208" s="78"/>
      <c r="UJP208" s="78"/>
      <c r="UJQ208" s="78"/>
      <c r="UJR208" s="78"/>
      <c r="UJS208" s="78"/>
      <c r="UJT208" s="78"/>
      <c r="UJU208" s="78"/>
      <c r="UJV208" s="78"/>
      <c r="UJW208" s="78"/>
      <c r="UJX208" s="78"/>
      <c r="UJY208" s="78"/>
      <c r="UJZ208" s="78"/>
      <c r="UKA208" s="78"/>
      <c r="UKB208" s="78"/>
      <c r="UKC208" s="78"/>
      <c r="UKD208" s="78"/>
      <c r="UKE208" s="78"/>
      <c r="UKF208" s="78"/>
      <c r="UKG208" s="78"/>
      <c r="UKH208" s="78"/>
      <c r="UKI208" s="78"/>
      <c r="UKJ208" s="78"/>
      <c r="UKK208" s="78"/>
      <c r="UKL208" s="78"/>
      <c r="UKM208" s="78"/>
      <c r="UKN208" s="78"/>
      <c r="UKO208" s="78"/>
      <c r="UKP208" s="78"/>
      <c r="UKQ208" s="78"/>
      <c r="UKR208" s="78"/>
      <c r="UKS208" s="78"/>
      <c r="UKT208" s="78"/>
      <c r="UKU208" s="78"/>
      <c r="UKV208" s="78"/>
      <c r="UKW208" s="78"/>
      <c r="UKX208" s="78"/>
      <c r="UKY208" s="78"/>
      <c r="UKZ208" s="78"/>
      <c r="ULA208" s="78"/>
      <c r="ULB208" s="78"/>
      <c r="ULC208" s="78"/>
      <c r="ULD208" s="78"/>
      <c r="ULE208" s="78"/>
      <c r="ULF208" s="78"/>
      <c r="ULG208" s="78"/>
      <c r="ULH208" s="78"/>
      <c r="ULI208" s="78"/>
      <c r="ULJ208" s="78"/>
      <c r="ULK208" s="78"/>
      <c r="ULL208" s="78"/>
      <c r="ULM208" s="78"/>
      <c r="ULN208" s="78"/>
      <c r="ULO208" s="78"/>
      <c r="ULP208" s="78"/>
      <c r="ULQ208" s="78"/>
      <c r="ULR208" s="78"/>
      <c r="ULS208" s="78"/>
      <c r="ULT208" s="78"/>
      <c r="ULU208" s="78"/>
      <c r="ULV208" s="78"/>
      <c r="ULW208" s="78"/>
      <c r="ULX208" s="78"/>
      <c r="ULY208" s="78"/>
      <c r="ULZ208" s="78"/>
      <c r="UMA208" s="78"/>
      <c r="UMB208" s="78"/>
      <c r="UMC208" s="78"/>
      <c r="UMD208" s="78"/>
      <c r="UME208" s="78"/>
      <c r="UMF208" s="78"/>
      <c r="UMG208" s="78"/>
      <c r="UMH208" s="78"/>
      <c r="UMI208" s="78"/>
      <c r="UMJ208" s="78"/>
      <c r="UMK208" s="78"/>
      <c r="UML208" s="78"/>
      <c r="UMM208" s="78"/>
      <c r="UMN208" s="78"/>
      <c r="UMO208" s="78"/>
      <c r="UMP208" s="78"/>
      <c r="UMQ208" s="78"/>
      <c r="UMR208" s="78"/>
      <c r="UMS208" s="78"/>
      <c r="UMT208" s="78"/>
      <c r="UMU208" s="78"/>
      <c r="UMV208" s="78"/>
      <c r="UMW208" s="78"/>
      <c r="UMX208" s="78"/>
      <c r="UMY208" s="78"/>
      <c r="UMZ208" s="78"/>
      <c r="UNA208" s="78"/>
      <c r="UNB208" s="78"/>
      <c r="UNC208" s="78"/>
      <c r="UND208" s="78"/>
      <c r="UNE208" s="78"/>
      <c r="UNF208" s="78"/>
      <c r="UNG208" s="78"/>
      <c r="UNH208" s="78"/>
      <c r="UNI208" s="78"/>
      <c r="UNJ208" s="78"/>
      <c r="UNK208" s="78"/>
      <c r="UNL208" s="78"/>
      <c r="UNM208" s="78"/>
      <c r="UNN208" s="78"/>
      <c r="UNO208" s="78"/>
      <c r="UNP208" s="78"/>
      <c r="UNQ208" s="78"/>
      <c r="UNR208" s="78"/>
      <c r="UNS208" s="78"/>
      <c r="UNT208" s="78"/>
      <c r="UNU208" s="78"/>
      <c r="UNV208" s="78"/>
      <c r="UNW208" s="78"/>
      <c r="UNX208" s="78"/>
      <c r="UNY208" s="78"/>
      <c r="UNZ208" s="78"/>
      <c r="UOA208" s="78"/>
      <c r="UOB208" s="78"/>
      <c r="UOC208" s="78"/>
      <c r="UOD208" s="78"/>
      <c r="UOE208" s="78"/>
      <c r="UOF208" s="78"/>
      <c r="UOG208" s="78"/>
      <c r="UOH208" s="78"/>
      <c r="UOI208" s="78"/>
      <c r="UOJ208" s="78"/>
      <c r="UOK208" s="78"/>
      <c r="UOL208" s="78"/>
      <c r="UOM208" s="78"/>
      <c r="UON208" s="78"/>
      <c r="UOO208" s="78"/>
      <c r="UOP208" s="78"/>
      <c r="UOQ208" s="78"/>
      <c r="UOR208" s="78"/>
      <c r="UOS208" s="78"/>
      <c r="UOT208" s="78"/>
      <c r="UOU208" s="78"/>
      <c r="UOV208" s="78"/>
      <c r="UOW208" s="78"/>
      <c r="UOX208" s="78"/>
      <c r="UOY208" s="78"/>
      <c r="UOZ208" s="78"/>
      <c r="UPA208" s="78"/>
      <c r="UPB208" s="78"/>
      <c r="UPC208" s="78"/>
      <c r="UPD208" s="78"/>
      <c r="UPE208" s="78"/>
      <c r="UPF208" s="78"/>
      <c r="UPG208" s="78"/>
      <c r="UPH208" s="78"/>
      <c r="UPI208" s="78"/>
      <c r="UPJ208" s="78"/>
      <c r="UPK208" s="78"/>
      <c r="UPL208" s="78"/>
      <c r="UPM208" s="78"/>
      <c r="UPN208" s="78"/>
      <c r="UPO208" s="78"/>
      <c r="UPP208" s="78"/>
      <c r="UPQ208" s="78"/>
      <c r="UPR208" s="78"/>
      <c r="UPS208" s="78"/>
      <c r="UPT208" s="78"/>
      <c r="UPU208" s="78"/>
      <c r="UPV208" s="78"/>
      <c r="UPW208" s="78"/>
      <c r="UPX208" s="78"/>
      <c r="UPY208" s="78"/>
      <c r="UPZ208" s="78"/>
      <c r="UQA208" s="78"/>
      <c r="UQB208" s="78"/>
      <c r="UQC208" s="78"/>
      <c r="UQD208" s="78"/>
      <c r="UQE208" s="78"/>
      <c r="UQF208" s="78"/>
      <c r="UQG208" s="78"/>
      <c r="UQH208" s="78"/>
      <c r="UQI208" s="78"/>
      <c r="UQJ208" s="78"/>
      <c r="UQK208" s="78"/>
      <c r="UQL208" s="78"/>
      <c r="UQM208" s="78"/>
      <c r="UQN208" s="78"/>
      <c r="UQO208" s="78"/>
      <c r="UQP208" s="78"/>
      <c r="UQQ208" s="78"/>
      <c r="UQR208" s="78"/>
      <c r="UQS208" s="78"/>
      <c r="UQT208" s="78"/>
      <c r="UQU208" s="78"/>
      <c r="UQV208" s="78"/>
      <c r="UQW208" s="78"/>
      <c r="UQX208" s="78"/>
      <c r="UQY208" s="78"/>
      <c r="UQZ208" s="78"/>
      <c r="URA208" s="78"/>
      <c r="URB208" s="78"/>
      <c r="URC208" s="78"/>
      <c r="URD208" s="78"/>
      <c r="URE208" s="78"/>
      <c r="URF208" s="78"/>
      <c r="URG208" s="78"/>
      <c r="URH208" s="78"/>
      <c r="URI208" s="78"/>
      <c r="URJ208" s="78"/>
      <c r="URK208" s="78"/>
      <c r="URL208" s="78"/>
      <c r="URM208" s="78"/>
      <c r="URN208" s="78"/>
      <c r="URO208" s="78"/>
      <c r="URP208" s="78"/>
      <c r="URQ208" s="78"/>
      <c r="URR208" s="78"/>
      <c r="URS208" s="78"/>
      <c r="URT208" s="78"/>
      <c r="URU208" s="78"/>
      <c r="URV208" s="78"/>
      <c r="URW208" s="78"/>
      <c r="URX208" s="78"/>
      <c r="URY208" s="78"/>
      <c r="URZ208" s="78"/>
      <c r="USA208" s="78"/>
      <c r="USB208" s="78"/>
      <c r="USC208" s="78"/>
      <c r="USD208" s="78"/>
      <c r="USE208" s="78"/>
      <c r="USF208" s="78"/>
      <c r="USG208" s="78"/>
      <c r="USH208" s="78"/>
      <c r="USI208" s="78"/>
      <c r="USJ208" s="78"/>
      <c r="USK208" s="78"/>
      <c r="USL208" s="78"/>
      <c r="USM208" s="78"/>
      <c r="USN208" s="78"/>
      <c r="USO208" s="78"/>
      <c r="USP208" s="78"/>
      <c r="USQ208" s="78"/>
      <c r="USR208" s="78"/>
      <c r="USS208" s="78"/>
      <c r="UST208" s="78"/>
      <c r="USU208" s="78"/>
      <c r="USV208" s="78"/>
      <c r="USW208" s="78"/>
      <c r="USX208" s="78"/>
      <c r="USY208" s="78"/>
      <c r="USZ208" s="78"/>
      <c r="UTA208" s="78"/>
      <c r="UTB208" s="78"/>
      <c r="UTC208" s="78"/>
      <c r="UTD208" s="78"/>
      <c r="UTE208" s="78"/>
      <c r="UTF208" s="78"/>
      <c r="UTG208" s="78"/>
      <c r="UTH208" s="78"/>
      <c r="UTI208" s="78"/>
      <c r="UTJ208" s="78"/>
      <c r="UTK208" s="78"/>
      <c r="UTL208" s="78"/>
      <c r="UTM208" s="78"/>
      <c r="UTN208" s="78"/>
      <c r="UTO208" s="78"/>
      <c r="UTP208" s="78"/>
      <c r="UTQ208" s="78"/>
      <c r="UTR208" s="78"/>
      <c r="UTS208" s="78"/>
      <c r="UTT208" s="78"/>
      <c r="UTU208" s="78"/>
      <c r="UTV208" s="78"/>
      <c r="UTW208" s="78"/>
      <c r="UTX208" s="78"/>
      <c r="UTY208" s="78"/>
      <c r="UTZ208" s="78"/>
      <c r="UUA208" s="78"/>
      <c r="UUB208" s="78"/>
      <c r="UUC208" s="78"/>
      <c r="UUD208" s="78"/>
      <c r="UUE208" s="78"/>
      <c r="UUF208" s="78"/>
      <c r="UUG208" s="78"/>
      <c r="UUH208" s="78"/>
      <c r="UUI208" s="78"/>
      <c r="UUJ208" s="78"/>
      <c r="UUK208" s="78"/>
      <c r="UUL208" s="78"/>
      <c r="UUM208" s="78"/>
      <c r="UUN208" s="78"/>
      <c r="UUO208" s="78"/>
      <c r="UUP208" s="78"/>
      <c r="UUQ208" s="78"/>
      <c r="UUR208" s="78"/>
      <c r="UUS208" s="78"/>
      <c r="UUT208" s="78"/>
      <c r="UUU208" s="78"/>
      <c r="UUV208" s="78"/>
      <c r="UUW208" s="78"/>
      <c r="UUX208" s="78"/>
      <c r="UUY208" s="78"/>
      <c r="UUZ208" s="78"/>
      <c r="UVA208" s="78"/>
      <c r="UVB208" s="78"/>
      <c r="UVC208" s="78"/>
      <c r="UVD208" s="78"/>
      <c r="UVE208" s="78"/>
      <c r="UVF208" s="78"/>
      <c r="UVG208" s="78"/>
      <c r="UVH208" s="78"/>
      <c r="UVI208" s="78"/>
      <c r="UVJ208" s="78"/>
      <c r="UVK208" s="78"/>
      <c r="UVL208" s="78"/>
      <c r="UVM208" s="78"/>
      <c r="UVN208" s="78"/>
      <c r="UVO208" s="78"/>
      <c r="UVP208" s="78"/>
      <c r="UVQ208" s="78"/>
      <c r="UVR208" s="78"/>
      <c r="UVS208" s="78"/>
      <c r="UVT208" s="78"/>
      <c r="UVU208" s="78"/>
      <c r="UVV208" s="78"/>
      <c r="UVW208" s="78"/>
      <c r="UVX208" s="78"/>
      <c r="UVY208" s="78"/>
      <c r="UVZ208" s="78"/>
      <c r="UWA208" s="78"/>
      <c r="UWB208" s="78"/>
      <c r="UWC208" s="78"/>
      <c r="UWD208" s="78"/>
      <c r="UWE208" s="78"/>
      <c r="UWF208" s="78"/>
      <c r="UWG208" s="78"/>
      <c r="UWH208" s="78"/>
      <c r="UWI208" s="78"/>
      <c r="UWJ208" s="78"/>
      <c r="UWK208" s="78"/>
      <c r="UWL208" s="78"/>
      <c r="UWM208" s="78"/>
      <c r="UWN208" s="78"/>
      <c r="UWO208" s="78"/>
      <c r="UWP208" s="78"/>
      <c r="UWQ208" s="78"/>
      <c r="UWR208" s="78"/>
      <c r="UWS208" s="78"/>
      <c r="UWT208" s="78"/>
      <c r="UWU208" s="78"/>
      <c r="UWV208" s="78"/>
      <c r="UWW208" s="78"/>
      <c r="UWX208" s="78"/>
      <c r="UWY208" s="78"/>
      <c r="UWZ208" s="78"/>
      <c r="UXA208" s="78"/>
      <c r="UXB208" s="78"/>
      <c r="UXC208" s="78"/>
      <c r="UXD208" s="78"/>
      <c r="UXE208" s="78"/>
      <c r="UXF208" s="78"/>
      <c r="UXG208" s="78"/>
      <c r="UXH208" s="78"/>
      <c r="UXI208" s="78"/>
      <c r="UXJ208" s="78"/>
      <c r="UXK208" s="78"/>
      <c r="UXL208" s="78"/>
      <c r="UXM208" s="78"/>
      <c r="UXN208" s="78"/>
      <c r="UXO208" s="78"/>
      <c r="UXP208" s="78"/>
      <c r="UXQ208" s="78"/>
      <c r="UXR208" s="78"/>
      <c r="UXS208" s="78"/>
      <c r="UXT208" s="78"/>
      <c r="UXU208" s="78"/>
      <c r="UXV208" s="78"/>
      <c r="UXW208" s="78"/>
      <c r="UXX208" s="78"/>
      <c r="UXY208" s="78"/>
      <c r="UXZ208" s="78"/>
      <c r="UYA208" s="78"/>
      <c r="UYB208" s="78"/>
      <c r="UYC208" s="78"/>
      <c r="UYD208" s="78"/>
      <c r="UYE208" s="78"/>
      <c r="UYF208" s="78"/>
      <c r="UYG208" s="78"/>
      <c r="UYH208" s="78"/>
      <c r="UYI208" s="78"/>
      <c r="UYJ208" s="78"/>
      <c r="UYK208" s="78"/>
      <c r="UYL208" s="78"/>
      <c r="UYM208" s="78"/>
      <c r="UYN208" s="78"/>
      <c r="UYO208" s="78"/>
      <c r="UYP208" s="78"/>
      <c r="UYQ208" s="78"/>
      <c r="UYR208" s="78"/>
      <c r="UYS208" s="78"/>
      <c r="UYT208" s="78"/>
      <c r="UYU208" s="78"/>
      <c r="UYV208" s="78"/>
      <c r="UYW208" s="78"/>
      <c r="UYX208" s="78"/>
      <c r="UYY208" s="78"/>
      <c r="UYZ208" s="78"/>
      <c r="UZA208" s="78"/>
      <c r="UZB208" s="78"/>
      <c r="UZC208" s="78"/>
      <c r="UZD208" s="78"/>
      <c r="UZE208" s="78"/>
      <c r="UZF208" s="78"/>
      <c r="UZG208" s="78"/>
      <c r="UZH208" s="78"/>
      <c r="UZI208" s="78"/>
      <c r="UZJ208" s="78"/>
      <c r="UZK208" s="78"/>
      <c r="UZL208" s="78"/>
      <c r="UZM208" s="78"/>
      <c r="UZN208" s="78"/>
      <c r="UZO208" s="78"/>
      <c r="UZP208" s="78"/>
      <c r="UZQ208" s="78"/>
      <c r="UZR208" s="78"/>
      <c r="UZS208" s="78"/>
      <c r="UZT208" s="78"/>
      <c r="UZU208" s="78"/>
      <c r="UZV208" s="78"/>
      <c r="UZW208" s="78"/>
      <c r="UZX208" s="78"/>
      <c r="UZY208" s="78"/>
      <c r="UZZ208" s="78"/>
      <c r="VAA208" s="78"/>
      <c r="VAB208" s="78"/>
      <c r="VAC208" s="78"/>
      <c r="VAD208" s="78"/>
      <c r="VAE208" s="78"/>
      <c r="VAF208" s="78"/>
      <c r="VAG208" s="78"/>
      <c r="VAH208" s="78"/>
      <c r="VAI208" s="78"/>
      <c r="VAJ208" s="78"/>
      <c r="VAK208" s="78"/>
      <c r="VAL208" s="78"/>
      <c r="VAM208" s="78"/>
      <c r="VAN208" s="78"/>
      <c r="VAO208" s="78"/>
      <c r="VAP208" s="78"/>
      <c r="VAQ208" s="78"/>
      <c r="VAR208" s="78"/>
      <c r="VAS208" s="78"/>
      <c r="VAT208" s="78"/>
      <c r="VAU208" s="78"/>
      <c r="VAV208" s="78"/>
      <c r="VAW208" s="78"/>
      <c r="VAX208" s="78"/>
      <c r="VAY208" s="78"/>
      <c r="VAZ208" s="78"/>
      <c r="VBA208" s="78"/>
      <c r="VBB208" s="78"/>
      <c r="VBC208" s="78"/>
      <c r="VBD208" s="78"/>
      <c r="VBE208" s="78"/>
      <c r="VBF208" s="78"/>
      <c r="VBG208" s="78"/>
      <c r="VBH208" s="78"/>
      <c r="VBI208" s="78"/>
      <c r="VBJ208" s="78"/>
      <c r="VBK208" s="78"/>
      <c r="VBL208" s="78"/>
      <c r="VBM208" s="78"/>
      <c r="VBN208" s="78"/>
      <c r="VBO208" s="78"/>
      <c r="VBP208" s="78"/>
      <c r="VBQ208" s="78"/>
      <c r="VBR208" s="78"/>
      <c r="VBS208" s="78"/>
      <c r="VBT208" s="78"/>
      <c r="VBU208" s="78"/>
      <c r="VBV208" s="78"/>
      <c r="VBW208" s="78"/>
      <c r="VBX208" s="78"/>
      <c r="VBY208" s="78"/>
      <c r="VBZ208" s="78"/>
      <c r="VCA208" s="78"/>
      <c r="VCB208" s="78"/>
      <c r="VCC208" s="78"/>
      <c r="VCD208" s="78"/>
      <c r="VCE208" s="78"/>
      <c r="VCF208" s="78"/>
      <c r="VCG208" s="78"/>
      <c r="VCH208" s="78"/>
      <c r="VCI208" s="78"/>
      <c r="VCJ208" s="78"/>
      <c r="VCK208" s="78"/>
      <c r="VCL208" s="78"/>
      <c r="VCM208" s="78"/>
      <c r="VCN208" s="78"/>
      <c r="VCO208" s="78"/>
      <c r="VCP208" s="78"/>
      <c r="VCQ208" s="78"/>
      <c r="VCR208" s="78"/>
      <c r="VCS208" s="78"/>
      <c r="VCT208" s="78"/>
      <c r="VCU208" s="78"/>
      <c r="VCV208" s="78"/>
      <c r="VCW208" s="78"/>
      <c r="VCX208" s="78"/>
      <c r="VCY208" s="78"/>
      <c r="VCZ208" s="78"/>
      <c r="VDA208" s="78"/>
      <c r="VDB208" s="78"/>
      <c r="VDC208" s="78"/>
      <c r="VDD208" s="78"/>
      <c r="VDE208" s="78"/>
      <c r="VDF208" s="78"/>
      <c r="VDG208" s="78"/>
      <c r="VDH208" s="78"/>
      <c r="VDI208" s="78"/>
      <c r="VDJ208" s="78"/>
      <c r="VDK208" s="78"/>
      <c r="VDL208" s="78"/>
      <c r="VDM208" s="78"/>
      <c r="VDN208" s="78"/>
      <c r="VDO208" s="78"/>
      <c r="VDP208" s="78"/>
      <c r="VDQ208" s="78"/>
      <c r="VDR208" s="78"/>
      <c r="VDS208" s="78"/>
      <c r="VDT208" s="78"/>
      <c r="VDU208" s="78"/>
      <c r="VDV208" s="78"/>
      <c r="VDW208" s="78"/>
      <c r="VDX208" s="78"/>
      <c r="VDY208" s="78"/>
      <c r="VDZ208" s="78"/>
      <c r="VEA208" s="78"/>
      <c r="VEB208" s="78"/>
      <c r="VEC208" s="78"/>
      <c r="VED208" s="78"/>
      <c r="VEE208" s="78"/>
      <c r="VEF208" s="78"/>
      <c r="VEG208" s="78"/>
      <c r="VEH208" s="78"/>
      <c r="VEI208" s="78"/>
      <c r="VEJ208" s="78"/>
      <c r="VEK208" s="78"/>
      <c r="VEL208" s="78"/>
      <c r="VEM208" s="78"/>
      <c r="VEN208" s="78"/>
      <c r="VEO208" s="78"/>
      <c r="VEP208" s="78"/>
      <c r="VEQ208" s="78"/>
      <c r="VER208" s="78"/>
      <c r="VES208" s="78"/>
      <c r="VET208" s="78"/>
      <c r="VEU208" s="78"/>
      <c r="VEV208" s="78"/>
      <c r="VEW208" s="78"/>
      <c r="VEX208" s="78"/>
      <c r="VEY208" s="78"/>
      <c r="VEZ208" s="78"/>
      <c r="VFA208" s="78"/>
      <c r="VFB208" s="78"/>
      <c r="VFC208" s="78"/>
      <c r="VFD208" s="78"/>
      <c r="VFE208" s="78"/>
      <c r="VFF208" s="78"/>
      <c r="VFG208" s="78"/>
      <c r="VFH208" s="78"/>
      <c r="VFI208" s="78"/>
      <c r="VFJ208" s="78"/>
      <c r="VFK208" s="78"/>
      <c r="VFL208" s="78"/>
      <c r="VFM208" s="78"/>
      <c r="VFN208" s="78"/>
      <c r="VFO208" s="78"/>
      <c r="VFP208" s="78"/>
      <c r="VFQ208" s="78"/>
      <c r="VFR208" s="78"/>
      <c r="VFS208" s="78"/>
      <c r="VFT208" s="78"/>
      <c r="VFU208" s="78"/>
      <c r="VFV208" s="78"/>
      <c r="VFW208" s="78"/>
      <c r="VFX208" s="78"/>
      <c r="VFY208" s="78"/>
      <c r="VFZ208" s="78"/>
      <c r="VGA208" s="78"/>
      <c r="VGB208" s="78"/>
      <c r="VGC208" s="78"/>
      <c r="VGD208" s="78"/>
      <c r="VGE208" s="78"/>
      <c r="VGF208" s="78"/>
      <c r="VGG208" s="78"/>
      <c r="VGH208" s="78"/>
      <c r="VGI208" s="78"/>
      <c r="VGJ208" s="78"/>
      <c r="VGK208" s="78"/>
      <c r="VGL208" s="78"/>
      <c r="VGM208" s="78"/>
      <c r="VGN208" s="78"/>
      <c r="VGO208" s="78"/>
      <c r="VGP208" s="78"/>
      <c r="VGQ208" s="78"/>
      <c r="VGR208" s="78"/>
      <c r="VGS208" s="78"/>
      <c r="VGT208" s="78"/>
      <c r="VGU208" s="78"/>
      <c r="VGV208" s="78"/>
      <c r="VGW208" s="78"/>
      <c r="VGX208" s="78"/>
      <c r="VGY208" s="78"/>
      <c r="VGZ208" s="78"/>
      <c r="VHA208" s="78"/>
      <c r="VHB208" s="78"/>
      <c r="VHC208" s="78"/>
      <c r="VHD208" s="78"/>
      <c r="VHE208" s="78"/>
      <c r="VHF208" s="78"/>
      <c r="VHG208" s="78"/>
      <c r="VHH208" s="78"/>
      <c r="VHI208" s="78"/>
      <c r="VHJ208" s="78"/>
      <c r="VHK208" s="78"/>
      <c r="VHL208" s="78"/>
      <c r="VHM208" s="78"/>
      <c r="VHN208" s="78"/>
      <c r="VHO208" s="78"/>
      <c r="VHP208" s="78"/>
      <c r="VHQ208" s="78"/>
      <c r="VHR208" s="78"/>
      <c r="VHS208" s="78"/>
      <c r="VHT208" s="78"/>
      <c r="VHU208" s="78"/>
      <c r="VHV208" s="78"/>
      <c r="VHW208" s="78"/>
      <c r="VHX208" s="78"/>
      <c r="VHY208" s="78"/>
      <c r="VHZ208" s="78"/>
      <c r="VIA208" s="78"/>
      <c r="VIB208" s="78"/>
      <c r="VIC208" s="78"/>
      <c r="VID208" s="78"/>
      <c r="VIE208" s="78"/>
      <c r="VIF208" s="78"/>
      <c r="VIG208" s="78"/>
      <c r="VIH208" s="78"/>
      <c r="VII208" s="78"/>
      <c r="VIJ208" s="78"/>
      <c r="VIK208" s="78"/>
      <c r="VIL208" s="78"/>
      <c r="VIM208" s="78"/>
      <c r="VIN208" s="78"/>
      <c r="VIO208" s="78"/>
      <c r="VIP208" s="78"/>
      <c r="VIQ208" s="78"/>
      <c r="VIR208" s="78"/>
      <c r="VIS208" s="78"/>
      <c r="VIT208" s="78"/>
      <c r="VIU208" s="78"/>
      <c r="VIV208" s="78"/>
      <c r="VIW208" s="78"/>
      <c r="VIX208" s="78"/>
      <c r="VIY208" s="78"/>
      <c r="VIZ208" s="78"/>
      <c r="VJA208" s="78"/>
      <c r="VJB208" s="78"/>
      <c r="VJC208" s="78"/>
      <c r="VJD208" s="78"/>
      <c r="VJE208" s="78"/>
      <c r="VJF208" s="78"/>
      <c r="VJG208" s="78"/>
      <c r="VJH208" s="78"/>
      <c r="VJI208" s="78"/>
      <c r="VJJ208" s="78"/>
      <c r="VJK208" s="78"/>
      <c r="VJL208" s="78"/>
      <c r="VJM208" s="78"/>
      <c r="VJN208" s="78"/>
      <c r="VJO208" s="78"/>
      <c r="VJP208" s="78"/>
      <c r="VJQ208" s="78"/>
      <c r="VJR208" s="78"/>
      <c r="VJS208" s="78"/>
      <c r="VJT208" s="78"/>
      <c r="VJU208" s="78"/>
      <c r="VJV208" s="78"/>
      <c r="VJW208" s="78"/>
      <c r="VJX208" s="78"/>
      <c r="VJY208" s="78"/>
      <c r="VJZ208" s="78"/>
      <c r="VKA208" s="78"/>
      <c r="VKB208" s="78"/>
      <c r="VKC208" s="78"/>
      <c r="VKD208" s="78"/>
      <c r="VKE208" s="78"/>
      <c r="VKF208" s="78"/>
      <c r="VKG208" s="78"/>
      <c r="VKH208" s="78"/>
      <c r="VKI208" s="78"/>
      <c r="VKJ208" s="78"/>
      <c r="VKK208" s="78"/>
      <c r="VKL208" s="78"/>
      <c r="VKM208" s="78"/>
      <c r="VKN208" s="78"/>
      <c r="VKO208" s="78"/>
      <c r="VKP208" s="78"/>
      <c r="VKQ208" s="78"/>
      <c r="VKR208" s="78"/>
      <c r="VKS208" s="78"/>
      <c r="VKT208" s="78"/>
      <c r="VKU208" s="78"/>
      <c r="VKV208" s="78"/>
      <c r="VKW208" s="78"/>
      <c r="VKX208" s="78"/>
      <c r="VKY208" s="78"/>
      <c r="VKZ208" s="78"/>
      <c r="VLA208" s="78"/>
      <c r="VLB208" s="78"/>
      <c r="VLC208" s="78"/>
      <c r="VLD208" s="78"/>
      <c r="VLE208" s="78"/>
      <c r="VLF208" s="78"/>
      <c r="VLG208" s="78"/>
      <c r="VLH208" s="78"/>
      <c r="VLI208" s="78"/>
      <c r="VLJ208" s="78"/>
      <c r="VLK208" s="78"/>
      <c r="VLL208" s="78"/>
      <c r="VLM208" s="78"/>
      <c r="VLN208" s="78"/>
      <c r="VLO208" s="78"/>
      <c r="VLP208" s="78"/>
      <c r="VLQ208" s="78"/>
      <c r="VLR208" s="78"/>
      <c r="VLS208" s="78"/>
      <c r="VLT208" s="78"/>
      <c r="VLU208" s="78"/>
      <c r="VLV208" s="78"/>
      <c r="VLW208" s="78"/>
      <c r="VLX208" s="78"/>
      <c r="VLY208" s="78"/>
      <c r="VLZ208" s="78"/>
      <c r="VMA208" s="78"/>
      <c r="VMB208" s="78"/>
      <c r="VMC208" s="78"/>
      <c r="VMD208" s="78"/>
      <c r="VME208" s="78"/>
      <c r="VMF208" s="78"/>
      <c r="VMG208" s="78"/>
      <c r="VMH208" s="78"/>
      <c r="VMI208" s="78"/>
      <c r="VMJ208" s="78"/>
      <c r="VMK208" s="78"/>
      <c r="VML208" s="78"/>
      <c r="VMM208" s="78"/>
      <c r="VMN208" s="78"/>
      <c r="VMO208" s="78"/>
      <c r="VMP208" s="78"/>
      <c r="VMQ208" s="78"/>
      <c r="VMR208" s="78"/>
      <c r="VMS208" s="78"/>
      <c r="VMT208" s="78"/>
      <c r="VMU208" s="78"/>
      <c r="VMV208" s="78"/>
      <c r="VMW208" s="78"/>
      <c r="VMX208" s="78"/>
      <c r="VMY208" s="78"/>
      <c r="VMZ208" s="78"/>
      <c r="VNA208" s="78"/>
      <c r="VNB208" s="78"/>
      <c r="VNC208" s="78"/>
      <c r="VND208" s="78"/>
      <c r="VNE208" s="78"/>
      <c r="VNF208" s="78"/>
      <c r="VNG208" s="78"/>
      <c r="VNH208" s="78"/>
      <c r="VNI208" s="78"/>
      <c r="VNJ208" s="78"/>
      <c r="VNK208" s="78"/>
      <c r="VNL208" s="78"/>
      <c r="VNM208" s="78"/>
      <c r="VNN208" s="78"/>
      <c r="VNO208" s="78"/>
      <c r="VNP208" s="78"/>
      <c r="VNQ208" s="78"/>
      <c r="VNR208" s="78"/>
      <c r="VNS208" s="78"/>
      <c r="VNT208" s="78"/>
      <c r="VNU208" s="78"/>
      <c r="VNV208" s="78"/>
      <c r="VNW208" s="78"/>
      <c r="VNX208" s="78"/>
      <c r="VNY208" s="78"/>
      <c r="VNZ208" s="78"/>
      <c r="VOA208" s="78"/>
      <c r="VOB208" s="78"/>
      <c r="VOC208" s="78"/>
      <c r="VOD208" s="78"/>
      <c r="VOE208" s="78"/>
      <c r="VOF208" s="78"/>
      <c r="VOG208" s="78"/>
      <c r="VOH208" s="78"/>
      <c r="VOI208" s="78"/>
      <c r="VOJ208" s="78"/>
      <c r="VOK208" s="78"/>
      <c r="VOL208" s="78"/>
      <c r="VOM208" s="78"/>
      <c r="VON208" s="78"/>
      <c r="VOO208" s="78"/>
      <c r="VOP208" s="78"/>
      <c r="VOQ208" s="78"/>
      <c r="VOR208" s="78"/>
      <c r="VOS208" s="78"/>
      <c r="VOT208" s="78"/>
      <c r="VOU208" s="78"/>
      <c r="VOV208" s="78"/>
      <c r="VOW208" s="78"/>
      <c r="VOX208" s="78"/>
      <c r="VOY208" s="78"/>
      <c r="VOZ208" s="78"/>
      <c r="VPA208" s="78"/>
      <c r="VPB208" s="78"/>
      <c r="VPC208" s="78"/>
      <c r="VPD208" s="78"/>
      <c r="VPE208" s="78"/>
      <c r="VPF208" s="78"/>
      <c r="VPG208" s="78"/>
      <c r="VPH208" s="78"/>
      <c r="VPI208" s="78"/>
      <c r="VPJ208" s="78"/>
      <c r="VPK208" s="78"/>
      <c r="VPL208" s="78"/>
      <c r="VPM208" s="78"/>
      <c r="VPN208" s="78"/>
      <c r="VPO208" s="78"/>
      <c r="VPP208" s="78"/>
      <c r="VPQ208" s="78"/>
      <c r="VPR208" s="78"/>
      <c r="VPS208" s="78"/>
      <c r="VPT208" s="78"/>
      <c r="VPU208" s="78"/>
      <c r="VPV208" s="78"/>
      <c r="VPW208" s="78"/>
      <c r="VPX208" s="78"/>
      <c r="VPY208" s="78"/>
      <c r="VPZ208" s="78"/>
      <c r="VQA208" s="78"/>
      <c r="VQB208" s="78"/>
      <c r="VQC208" s="78"/>
      <c r="VQD208" s="78"/>
      <c r="VQE208" s="78"/>
      <c r="VQF208" s="78"/>
      <c r="VQG208" s="78"/>
      <c r="VQH208" s="78"/>
      <c r="VQI208" s="78"/>
      <c r="VQJ208" s="78"/>
      <c r="VQK208" s="78"/>
      <c r="VQL208" s="78"/>
      <c r="VQM208" s="78"/>
      <c r="VQN208" s="78"/>
      <c r="VQO208" s="78"/>
      <c r="VQP208" s="78"/>
      <c r="VQQ208" s="78"/>
      <c r="VQR208" s="78"/>
      <c r="VQS208" s="78"/>
      <c r="VQT208" s="78"/>
      <c r="VQU208" s="78"/>
      <c r="VQV208" s="78"/>
      <c r="VQW208" s="78"/>
      <c r="VQX208" s="78"/>
      <c r="VQY208" s="78"/>
      <c r="VQZ208" s="78"/>
      <c r="VRA208" s="78"/>
      <c r="VRB208" s="78"/>
      <c r="VRC208" s="78"/>
      <c r="VRD208" s="78"/>
      <c r="VRE208" s="78"/>
      <c r="VRF208" s="78"/>
      <c r="VRG208" s="78"/>
      <c r="VRH208" s="78"/>
      <c r="VRI208" s="78"/>
      <c r="VRJ208" s="78"/>
      <c r="VRK208" s="78"/>
      <c r="VRL208" s="78"/>
      <c r="VRM208" s="78"/>
      <c r="VRN208" s="78"/>
      <c r="VRO208" s="78"/>
      <c r="VRP208" s="78"/>
      <c r="VRQ208" s="78"/>
      <c r="VRR208" s="78"/>
      <c r="VRS208" s="78"/>
      <c r="VRT208" s="78"/>
      <c r="VRU208" s="78"/>
      <c r="VRV208" s="78"/>
      <c r="VRW208" s="78"/>
      <c r="VRX208" s="78"/>
      <c r="VRY208" s="78"/>
      <c r="VRZ208" s="78"/>
      <c r="VSA208" s="78"/>
      <c r="VSB208" s="78"/>
      <c r="VSC208" s="78"/>
      <c r="VSD208" s="78"/>
      <c r="VSE208" s="78"/>
      <c r="VSF208" s="78"/>
      <c r="VSG208" s="78"/>
      <c r="VSH208" s="78"/>
      <c r="VSI208" s="78"/>
      <c r="VSJ208" s="78"/>
      <c r="VSK208" s="78"/>
      <c r="VSL208" s="78"/>
      <c r="VSM208" s="78"/>
      <c r="VSN208" s="78"/>
      <c r="VSO208" s="78"/>
      <c r="VSP208" s="78"/>
      <c r="VSQ208" s="78"/>
      <c r="VSR208" s="78"/>
      <c r="VSS208" s="78"/>
      <c r="VST208" s="78"/>
      <c r="VSU208" s="78"/>
      <c r="VSV208" s="78"/>
      <c r="VSW208" s="78"/>
      <c r="VSX208" s="78"/>
      <c r="VSY208" s="78"/>
      <c r="VSZ208" s="78"/>
      <c r="VTA208" s="78"/>
      <c r="VTB208" s="78"/>
      <c r="VTC208" s="78"/>
      <c r="VTD208" s="78"/>
      <c r="VTE208" s="78"/>
      <c r="VTF208" s="78"/>
      <c r="VTG208" s="78"/>
      <c r="VTH208" s="78"/>
      <c r="VTI208" s="78"/>
      <c r="VTJ208" s="78"/>
      <c r="VTK208" s="78"/>
      <c r="VTL208" s="78"/>
      <c r="VTM208" s="78"/>
      <c r="VTN208" s="78"/>
      <c r="VTO208" s="78"/>
      <c r="VTP208" s="78"/>
      <c r="VTQ208" s="78"/>
      <c r="VTR208" s="78"/>
      <c r="VTS208" s="78"/>
      <c r="VTT208" s="78"/>
      <c r="VTU208" s="78"/>
      <c r="VTV208" s="78"/>
      <c r="VTW208" s="78"/>
      <c r="VTX208" s="78"/>
      <c r="VTY208" s="78"/>
      <c r="VTZ208" s="78"/>
      <c r="VUA208" s="78"/>
      <c r="VUB208" s="78"/>
      <c r="VUC208" s="78"/>
      <c r="VUD208" s="78"/>
      <c r="VUE208" s="78"/>
      <c r="VUF208" s="78"/>
      <c r="VUG208" s="78"/>
      <c r="VUH208" s="78"/>
      <c r="VUI208" s="78"/>
      <c r="VUJ208" s="78"/>
      <c r="VUK208" s="78"/>
      <c r="VUL208" s="78"/>
      <c r="VUM208" s="78"/>
      <c r="VUN208" s="78"/>
      <c r="VUO208" s="78"/>
      <c r="VUP208" s="78"/>
      <c r="VUQ208" s="78"/>
      <c r="VUR208" s="78"/>
      <c r="VUS208" s="78"/>
      <c r="VUT208" s="78"/>
      <c r="VUU208" s="78"/>
      <c r="VUV208" s="78"/>
      <c r="VUW208" s="78"/>
      <c r="VUX208" s="78"/>
      <c r="VUY208" s="78"/>
      <c r="VUZ208" s="78"/>
      <c r="VVA208" s="78"/>
      <c r="VVB208" s="78"/>
      <c r="VVC208" s="78"/>
      <c r="VVD208" s="78"/>
      <c r="VVE208" s="78"/>
      <c r="VVF208" s="78"/>
      <c r="VVG208" s="78"/>
      <c r="VVH208" s="78"/>
      <c r="VVI208" s="78"/>
      <c r="VVJ208" s="78"/>
      <c r="VVK208" s="78"/>
      <c r="VVL208" s="78"/>
      <c r="VVM208" s="78"/>
      <c r="VVN208" s="78"/>
      <c r="VVO208" s="78"/>
      <c r="VVP208" s="78"/>
      <c r="VVQ208" s="78"/>
      <c r="VVR208" s="78"/>
      <c r="VVS208" s="78"/>
      <c r="VVT208" s="78"/>
      <c r="VVU208" s="78"/>
      <c r="VVV208" s="78"/>
      <c r="VVW208" s="78"/>
      <c r="VVX208" s="78"/>
      <c r="VVY208" s="78"/>
      <c r="VVZ208" s="78"/>
      <c r="VWA208" s="78"/>
      <c r="VWB208" s="78"/>
      <c r="VWC208" s="78"/>
      <c r="VWD208" s="78"/>
      <c r="VWE208" s="78"/>
      <c r="VWF208" s="78"/>
      <c r="VWG208" s="78"/>
      <c r="VWH208" s="78"/>
      <c r="VWI208" s="78"/>
      <c r="VWJ208" s="78"/>
      <c r="VWK208" s="78"/>
      <c r="VWL208" s="78"/>
      <c r="VWM208" s="78"/>
      <c r="VWN208" s="78"/>
      <c r="VWO208" s="78"/>
      <c r="VWP208" s="78"/>
      <c r="VWQ208" s="78"/>
      <c r="VWR208" s="78"/>
      <c r="VWS208" s="78"/>
      <c r="VWT208" s="78"/>
      <c r="VWU208" s="78"/>
      <c r="VWV208" s="78"/>
      <c r="VWW208" s="78"/>
      <c r="VWX208" s="78"/>
      <c r="VWY208" s="78"/>
      <c r="VWZ208" s="78"/>
      <c r="VXA208" s="78"/>
      <c r="VXB208" s="78"/>
      <c r="VXC208" s="78"/>
      <c r="VXD208" s="78"/>
      <c r="VXE208" s="78"/>
      <c r="VXF208" s="78"/>
      <c r="VXG208" s="78"/>
      <c r="VXH208" s="78"/>
      <c r="VXI208" s="78"/>
      <c r="VXJ208" s="78"/>
      <c r="VXK208" s="78"/>
      <c r="VXL208" s="78"/>
      <c r="VXM208" s="78"/>
      <c r="VXN208" s="78"/>
      <c r="VXO208" s="78"/>
      <c r="VXP208" s="78"/>
      <c r="VXQ208" s="78"/>
      <c r="VXR208" s="78"/>
      <c r="VXS208" s="78"/>
      <c r="VXT208" s="78"/>
      <c r="VXU208" s="78"/>
      <c r="VXV208" s="78"/>
      <c r="VXW208" s="78"/>
      <c r="VXX208" s="78"/>
      <c r="VXY208" s="78"/>
      <c r="VXZ208" s="78"/>
      <c r="VYA208" s="78"/>
      <c r="VYB208" s="78"/>
      <c r="VYC208" s="78"/>
      <c r="VYD208" s="78"/>
      <c r="VYE208" s="78"/>
      <c r="VYF208" s="78"/>
      <c r="VYG208" s="78"/>
      <c r="VYH208" s="78"/>
      <c r="VYI208" s="78"/>
      <c r="VYJ208" s="78"/>
      <c r="VYK208" s="78"/>
      <c r="VYL208" s="78"/>
      <c r="VYM208" s="78"/>
      <c r="VYN208" s="78"/>
      <c r="VYO208" s="78"/>
      <c r="VYP208" s="78"/>
      <c r="VYQ208" s="78"/>
      <c r="VYR208" s="78"/>
      <c r="VYS208" s="78"/>
      <c r="VYT208" s="78"/>
      <c r="VYU208" s="78"/>
      <c r="VYV208" s="78"/>
      <c r="VYW208" s="78"/>
      <c r="VYX208" s="78"/>
      <c r="VYY208" s="78"/>
      <c r="VYZ208" s="78"/>
      <c r="VZA208" s="78"/>
      <c r="VZB208" s="78"/>
      <c r="VZC208" s="78"/>
      <c r="VZD208" s="78"/>
      <c r="VZE208" s="78"/>
      <c r="VZF208" s="78"/>
      <c r="VZG208" s="78"/>
      <c r="VZH208" s="78"/>
      <c r="VZI208" s="78"/>
      <c r="VZJ208" s="78"/>
      <c r="VZK208" s="78"/>
      <c r="VZL208" s="78"/>
      <c r="VZM208" s="78"/>
      <c r="VZN208" s="78"/>
      <c r="VZO208" s="78"/>
      <c r="VZP208" s="78"/>
      <c r="VZQ208" s="78"/>
      <c r="VZR208" s="78"/>
      <c r="VZS208" s="78"/>
      <c r="VZT208" s="78"/>
      <c r="VZU208" s="78"/>
      <c r="VZV208" s="78"/>
      <c r="VZW208" s="78"/>
      <c r="VZX208" s="78"/>
      <c r="VZY208" s="78"/>
      <c r="VZZ208" s="78"/>
      <c r="WAA208" s="78"/>
      <c r="WAB208" s="78"/>
      <c r="WAC208" s="78"/>
      <c r="WAD208" s="78"/>
      <c r="WAE208" s="78"/>
      <c r="WAF208" s="78"/>
      <c r="WAG208" s="78"/>
      <c r="WAH208" s="78"/>
      <c r="WAI208" s="78"/>
      <c r="WAJ208" s="78"/>
      <c r="WAK208" s="78"/>
      <c r="WAL208" s="78"/>
      <c r="WAM208" s="78"/>
      <c r="WAN208" s="78"/>
      <c r="WAO208" s="78"/>
      <c r="WAP208" s="78"/>
      <c r="WAQ208" s="78"/>
      <c r="WAR208" s="78"/>
      <c r="WAS208" s="78"/>
      <c r="WAT208" s="78"/>
      <c r="WAU208" s="78"/>
      <c r="WAV208" s="78"/>
      <c r="WAW208" s="78"/>
      <c r="WAX208" s="78"/>
      <c r="WAY208" s="78"/>
      <c r="WAZ208" s="78"/>
      <c r="WBA208" s="78"/>
      <c r="WBB208" s="78"/>
      <c r="WBC208" s="78"/>
      <c r="WBD208" s="78"/>
      <c r="WBE208" s="78"/>
      <c r="WBF208" s="78"/>
      <c r="WBG208" s="78"/>
      <c r="WBH208" s="78"/>
      <c r="WBI208" s="78"/>
      <c r="WBJ208" s="78"/>
      <c r="WBK208" s="78"/>
      <c r="WBL208" s="78"/>
      <c r="WBM208" s="78"/>
      <c r="WBN208" s="78"/>
      <c r="WBO208" s="78"/>
      <c r="WBP208" s="78"/>
      <c r="WBQ208" s="78"/>
      <c r="WBR208" s="78"/>
      <c r="WBS208" s="78"/>
      <c r="WBT208" s="78"/>
      <c r="WBU208" s="78"/>
      <c r="WBV208" s="78"/>
      <c r="WBW208" s="78"/>
      <c r="WBX208" s="78"/>
      <c r="WBY208" s="78"/>
      <c r="WBZ208" s="78"/>
      <c r="WCA208" s="78"/>
      <c r="WCB208" s="78"/>
      <c r="WCC208" s="78"/>
      <c r="WCD208" s="78"/>
      <c r="WCE208" s="78"/>
      <c r="WCF208" s="78"/>
      <c r="WCG208" s="78"/>
      <c r="WCH208" s="78"/>
      <c r="WCI208" s="78"/>
      <c r="WCJ208" s="78"/>
      <c r="WCK208" s="78"/>
      <c r="WCL208" s="78"/>
      <c r="WCM208" s="78"/>
      <c r="WCN208" s="78"/>
      <c r="WCO208" s="78"/>
      <c r="WCP208" s="78"/>
      <c r="WCQ208" s="78"/>
      <c r="WCR208" s="78"/>
      <c r="WCS208" s="78"/>
      <c r="WCT208" s="78"/>
      <c r="WCU208" s="78"/>
      <c r="WCV208" s="78"/>
      <c r="WCW208" s="78"/>
      <c r="WCX208" s="78"/>
      <c r="WCY208" s="78"/>
      <c r="WCZ208" s="78"/>
      <c r="WDA208" s="78"/>
      <c r="WDB208" s="78"/>
      <c r="WDC208" s="78"/>
      <c r="WDD208" s="78"/>
      <c r="WDE208" s="78"/>
      <c r="WDF208" s="78"/>
      <c r="WDG208" s="78"/>
      <c r="WDH208" s="78"/>
      <c r="WDI208" s="78"/>
      <c r="WDJ208" s="78"/>
      <c r="WDK208" s="78"/>
      <c r="WDL208" s="78"/>
      <c r="WDM208" s="78"/>
      <c r="WDN208" s="78"/>
      <c r="WDO208" s="78"/>
      <c r="WDP208" s="78"/>
      <c r="WDQ208" s="78"/>
      <c r="WDR208" s="78"/>
      <c r="WDS208" s="78"/>
      <c r="WDT208" s="78"/>
      <c r="WDU208" s="78"/>
      <c r="WDV208" s="78"/>
      <c r="WDW208" s="78"/>
      <c r="WDX208" s="78"/>
      <c r="WDY208" s="78"/>
      <c r="WDZ208" s="78"/>
      <c r="WEA208" s="78"/>
      <c r="WEB208" s="78"/>
      <c r="WEC208" s="78"/>
      <c r="WED208" s="78"/>
      <c r="WEE208" s="78"/>
      <c r="WEF208" s="78"/>
      <c r="WEG208" s="78"/>
      <c r="WEH208" s="78"/>
      <c r="WEI208" s="78"/>
      <c r="WEJ208" s="78"/>
      <c r="WEK208" s="78"/>
      <c r="WEL208" s="78"/>
      <c r="WEM208" s="78"/>
      <c r="WEN208" s="78"/>
      <c r="WEO208" s="78"/>
      <c r="WEP208" s="78"/>
      <c r="WEQ208" s="78"/>
      <c r="WER208" s="78"/>
      <c r="WES208" s="78"/>
      <c r="WET208" s="78"/>
      <c r="WEU208" s="78"/>
      <c r="WEV208" s="78"/>
      <c r="WEW208" s="78"/>
      <c r="WEX208" s="78"/>
      <c r="WEY208" s="78"/>
      <c r="WEZ208" s="78"/>
      <c r="WFA208" s="78"/>
      <c r="WFB208" s="78"/>
      <c r="WFC208" s="78"/>
      <c r="WFD208" s="78"/>
      <c r="WFE208" s="78"/>
      <c r="WFF208" s="78"/>
      <c r="WFG208" s="78"/>
      <c r="WFH208" s="78"/>
      <c r="WFI208" s="78"/>
      <c r="WFJ208" s="78"/>
      <c r="WFK208" s="78"/>
      <c r="WFL208" s="78"/>
      <c r="WFM208" s="78"/>
      <c r="WFN208" s="78"/>
      <c r="WFO208" s="78"/>
      <c r="WFP208" s="78"/>
      <c r="WFQ208" s="78"/>
      <c r="WFR208" s="78"/>
      <c r="WFS208" s="78"/>
      <c r="WFT208" s="78"/>
      <c r="WFU208" s="78"/>
      <c r="WFV208" s="78"/>
      <c r="WFW208" s="78"/>
      <c r="WFX208" s="78"/>
      <c r="WFY208" s="78"/>
      <c r="WFZ208" s="78"/>
      <c r="WGA208" s="78"/>
      <c r="WGB208" s="78"/>
      <c r="WGC208" s="78"/>
      <c r="WGD208" s="78"/>
      <c r="WGE208" s="78"/>
      <c r="WGF208" s="78"/>
      <c r="WGG208" s="78"/>
      <c r="WGH208" s="78"/>
      <c r="WGI208" s="78"/>
      <c r="WGJ208" s="78"/>
      <c r="WGK208" s="78"/>
      <c r="WGL208" s="78"/>
      <c r="WGM208" s="78"/>
      <c r="WGN208" s="78"/>
      <c r="WGO208" s="78"/>
      <c r="WGP208" s="78"/>
      <c r="WGQ208" s="78"/>
      <c r="WGR208" s="78"/>
      <c r="WGS208" s="78"/>
      <c r="WGT208" s="78"/>
      <c r="WGU208" s="78"/>
      <c r="WGV208" s="78"/>
      <c r="WGW208" s="78"/>
      <c r="WGX208" s="78"/>
      <c r="WGY208" s="78"/>
      <c r="WGZ208" s="78"/>
      <c r="WHA208" s="78"/>
      <c r="WHB208" s="78"/>
      <c r="WHC208" s="78"/>
      <c r="WHD208" s="78"/>
      <c r="WHE208" s="78"/>
      <c r="WHF208" s="78"/>
      <c r="WHG208" s="78"/>
      <c r="WHH208" s="78"/>
      <c r="WHI208" s="78"/>
      <c r="WHJ208" s="78"/>
      <c r="WHK208" s="78"/>
      <c r="WHL208" s="78"/>
      <c r="WHM208" s="78"/>
      <c r="WHN208" s="78"/>
      <c r="WHO208" s="78"/>
      <c r="WHP208" s="78"/>
      <c r="WHQ208" s="78"/>
      <c r="WHR208" s="78"/>
      <c r="WHS208" s="78"/>
      <c r="WHT208" s="78"/>
      <c r="WHU208" s="78"/>
      <c r="WHV208" s="78"/>
      <c r="WHW208" s="78"/>
      <c r="WHX208" s="78"/>
      <c r="WHY208" s="78"/>
      <c r="WHZ208" s="78"/>
      <c r="WIA208" s="78"/>
      <c r="WIB208" s="78"/>
      <c r="WIC208" s="78"/>
      <c r="WID208" s="78"/>
      <c r="WIE208" s="78"/>
      <c r="WIF208" s="78"/>
      <c r="WIG208" s="78"/>
      <c r="WIH208" s="78"/>
      <c r="WII208" s="78"/>
      <c r="WIJ208" s="78"/>
      <c r="WIK208" s="78"/>
      <c r="WIL208" s="78"/>
      <c r="WIM208" s="78"/>
      <c r="WIN208" s="78"/>
      <c r="WIO208" s="78"/>
      <c r="WIP208" s="78"/>
      <c r="WIQ208" s="78"/>
      <c r="WIR208" s="78"/>
      <c r="WIS208" s="78"/>
      <c r="WIT208" s="78"/>
      <c r="WIU208" s="78"/>
      <c r="WIV208" s="78"/>
      <c r="WIW208" s="78"/>
      <c r="WIX208" s="78"/>
      <c r="WIY208" s="78"/>
      <c r="WIZ208" s="78"/>
      <c r="WJA208" s="78"/>
      <c r="WJB208" s="78"/>
      <c r="WJC208" s="78"/>
      <c r="WJD208" s="78"/>
      <c r="WJE208" s="78"/>
      <c r="WJF208" s="78"/>
      <c r="WJG208" s="78"/>
      <c r="WJH208" s="78"/>
      <c r="WJI208" s="78"/>
      <c r="WJJ208" s="78"/>
      <c r="WJK208" s="78"/>
      <c r="WJL208" s="78"/>
      <c r="WJM208" s="78"/>
      <c r="WJN208" s="78"/>
      <c r="WJO208" s="78"/>
      <c r="WJP208" s="78"/>
      <c r="WJQ208" s="78"/>
      <c r="WJR208" s="78"/>
      <c r="WJS208" s="78"/>
      <c r="WJT208" s="78"/>
      <c r="WJU208" s="78"/>
      <c r="WJV208" s="78"/>
      <c r="WJW208" s="78"/>
      <c r="WJX208" s="78"/>
      <c r="WJY208" s="78"/>
      <c r="WJZ208" s="78"/>
      <c r="WKA208" s="78"/>
      <c r="WKB208" s="78"/>
      <c r="WKC208" s="78"/>
      <c r="WKD208" s="78"/>
      <c r="WKE208" s="78"/>
      <c r="WKF208" s="78"/>
      <c r="WKG208" s="78"/>
      <c r="WKH208" s="78"/>
      <c r="WKI208" s="78"/>
      <c r="WKJ208" s="78"/>
      <c r="WKK208" s="78"/>
      <c r="WKL208" s="78"/>
      <c r="WKM208" s="78"/>
      <c r="WKN208" s="78"/>
      <c r="WKO208" s="78"/>
      <c r="WKP208" s="78"/>
      <c r="WKQ208" s="78"/>
      <c r="WKR208" s="78"/>
      <c r="WKS208" s="78"/>
      <c r="WKT208" s="78"/>
      <c r="WKU208" s="78"/>
      <c r="WKV208" s="78"/>
      <c r="WKW208" s="78"/>
      <c r="WKX208" s="78"/>
      <c r="WKY208" s="78"/>
      <c r="WKZ208" s="78"/>
      <c r="WLA208" s="78"/>
      <c r="WLB208" s="78"/>
      <c r="WLC208" s="78"/>
      <c r="WLD208" s="78"/>
      <c r="WLE208" s="78"/>
      <c r="WLF208" s="78"/>
      <c r="WLG208" s="78"/>
      <c r="WLH208" s="78"/>
      <c r="WLI208" s="78"/>
      <c r="WLJ208" s="78"/>
      <c r="WLK208" s="78"/>
      <c r="WLL208" s="78"/>
      <c r="WLM208" s="78"/>
      <c r="WLN208" s="78"/>
      <c r="WLO208" s="78"/>
      <c r="WLP208" s="78"/>
      <c r="WLQ208" s="78"/>
      <c r="WLR208" s="78"/>
      <c r="WLS208" s="78"/>
      <c r="WLT208" s="78"/>
      <c r="WLU208" s="78"/>
      <c r="WLV208" s="78"/>
      <c r="WLW208" s="78"/>
      <c r="WLX208" s="78"/>
      <c r="WLY208" s="78"/>
      <c r="WLZ208" s="78"/>
      <c r="WMA208" s="78"/>
      <c r="WMB208" s="78"/>
      <c r="WMC208" s="78"/>
      <c r="WMD208" s="78"/>
      <c r="WME208" s="78"/>
      <c r="WMF208" s="78"/>
      <c r="WMG208" s="78"/>
      <c r="WMH208" s="78"/>
      <c r="WMI208" s="78"/>
      <c r="WMJ208" s="78"/>
      <c r="WMK208" s="78"/>
      <c r="WML208" s="78"/>
      <c r="WMM208" s="78"/>
      <c r="WMN208" s="78"/>
      <c r="WMO208" s="78"/>
      <c r="WMP208" s="78"/>
      <c r="WMQ208" s="78"/>
      <c r="WMR208" s="78"/>
      <c r="WMS208" s="78"/>
      <c r="WMT208" s="78"/>
      <c r="WMU208" s="78"/>
      <c r="WMV208" s="78"/>
      <c r="WMW208" s="78"/>
      <c r="WMX208" s="78"/>
      <c r="WMY208" s="78"/>
      <c r="WMZ208" s="78"/>
      <c r="WNA208" s="78"/>
      <c r="WNB208" s="78"/>
      <c r="WNC208" s="78"/>
      <c r="WND208" s="78"/>
      <c r="WNE208" s="78"/>
      <c r="WNF208" s="78"/>
      <c r="WNG208" s="78"/>
      <c r="WNH208" s="78"/>
      <c r="WNI208" s="78"/>
      <c r="WNJ208" s="78"/>
      <c r="WNK208" s="78"/>
      <c r="WNL208" s="78"/>
      <c r="WNM208" s="78"/>
      <c r="WNN208" s="78"/>
      <c r="WNO208" s="78"/>
      <c r="WNP208" s="78"/>
      <c r="WNQ208" s="78"/>
      <c r="WNR208" s="78"/>
      <c r="WNS208" s="78"/>
      <c r="WNT208" s="78"/>
      <c r="WNU208" s="78"/>
      <c r="WNV208" s="78"/>
      <c r="WNW208" s="78"/>
      <c r="WNX208" s="78"/>
      <c r="WNY208" s="78"/>
      <c r="WNZ208" s="78"/>
      <c r="WOA208" s="78"/>
      <c r="WOB208" s="78"/>
      <c r="WOC208" s="78"/>
      <c r="WOD208" s="78"/>
      <c r="WOE208" s="78"/>
      <c r="WOF208" s="78"/>
      <c r="WOG208" s="78"/>
      <c r="WOH208" s="78"/>
      <c r="WOI208" s="78"/>
      <c r="WOJ208" s="78"/>
      <c r="WOK208" s="78"/>
      <c r="WOL208" s="78"/>
      <c r="WOM208" s="78"/>
      <c r="WON208" s="78"/>
      <c r="WOO208" s="78"/>
      <c r="WOP208" s="78"/>
      <c r="WOQ208" s="78"/>
      <c r="WOR208" s="78"/>
      <c r="WOS208" s="78"/>
      <c r="WOT208" s="78"/>
      <c r="WOU208" s="78"/>
      <c r="WOV208" s="78"/>
      <c r="WOW208" s="78"/>
      <c r="WOX208" s="78"/>
      <c r="WOY208" s="78"/>
      <c r="WOZ208" s="78"/>
      <c r="WPA208" s="78"/>
      <c r="WPB208" s="78"/>
      <c r="WPC208" s="78"/>
      <c r="WPD208" s="78"/>
      <c r="WPE208" s="78"/>
      <c r="WPF208" s="78"/>
      <c r="WPG208" s="78"/>
      <c r="WPH208" s="78"/>
      <c r="WPI208" s="78"/>
      <c r="WPJ208" s="78"/>
      <c r="WPK208" s="78"/>
      <c r="WPL208" s="78"/>
      <c r="WPM208" s="78"/>
      <c r="WPN208" s="78"/>
      <c r="WPO208" s="78"/>
      <c r="WPP208" s="78"/>
      <c r="WPQ208" s="78"/>
      <c r="WPR208" s="78"/>
      <c r="WPS208" s="78"/>
      <c r="WPT208" s="78"/>
      <c r="WPU208" s="78"/>
      <c r="WPV208" s="78"/>
      <c r="WPW208" s="78"/>
      <c r="WPX208" s="78"/>
      <c r="WPY208" s="78"/>
      <c r="WPZ208" s="78"/>
      <c r="WQA208" s="78"/>
      <c r="WQB208" s="78"/>
      <c r="WQC208" s="78"/>
      <c r="WQD208" s="78"/>
      <c r="WQE208" s="78"/>
      <c r="WQF208" s="78"/>
      <c r="WQG208" s="78"/>
      <c r="WQH208" s="78"/>
      <c r="WQI208" s="78"/>
      <c r="WQJ208" s="78"/>
      <c r="WQK208" s="78"/>
      <c r="WQL208" s="78"/>
      <c r="WQM208" s="78"/>
      <c r="WQN208" s="78"/>
      <c r="WQO208" s="78"/>
      <c r="WQP208" s="78"/>
      <c r="WQQ208" s="78"/>
      <c r="WQR208" s="78"/>
      <c r="WQS208" s="78"/>
      <c r="WQT208" s="78"/>
      <c r="WQU208" s="78"/>
      <c r="WQV208" s="78"/>
      <c r="WQW208" s="78"/>
      <c r="WQX208" s="78"/>
      <c r="WQY208" s="78"/>
      <c r="WQZ208" s="78"/>
      <c r="WRA208" s="78"/>
      <c r="WRB208" s="78"/>
      <c r="WRC208" s="78"/>
      <c r="WRD208" s="78"/>
      <c r="WRE208" s="78"/>
      <c r="WRF208" s="78"/>
      <c r="WRG208" s="78"/>
      <c r="WRH208" s="78"/>
      <c r="WRI208" s="78"/>
      <c r="WRJ208" s="78"/>
      <c r="WRK208" s="78"/>
      <c r="WRL208" s="78"/>
      <c r="WRM208" s="78"/>
      <c r="WRN208" s="78"/>
      <c r="WRO208" s="78"/>
      <c r="WRP208" s="78"/>
      <c r="WRQ208" s="78"/>
      <c r="WRR208" s="78"/>
      <c r="WRS208" s="78"/>
      <c r="WRT208" s="78"/>
      <c r="WRU208" s="78"/>
      <c r="WRV208" s="78"/>
      <c r="WRW208" s="78"/>
      <c r="WRX208" s="78"/>
      <c r="WRY208" s="78"/>
      <c r="WRZ208" s="78"/>
      <c r="WSA208" s="78"/>
      <c r="WSB208" s="78"/>
      <c r="WSC208" s="78"/>
      <c r="WSD208" s="78"/>
      <c r="WSE208" s="78"/>
      <c r="WSF208" s="78"/>
      <c r="WSG208" s="78"/>
      <c r="WSH208" s="78"/>
      <c r="WSI208" s="78"/>
      <c r="WSJ208" s="78"/>
      <c r="WSK208" s="78"/>
      <c r="WSL208" s="78"/>
      <c r="WSM208" s="78"/>
      <c r="WSN208" s="78"/>
      <c r="WSO208" s="78"/>
      <c r="WSP208" s="78"/>
      <c r="WSQ208" s="78"/>
      <c r="WSR208" s="78"/>
      <c r="WSS208" s="78"/>
      <c r="WST208" s="78"/>
      <c r="WSU208" s="78"/>
      <c r="WSV208" s="78"/>
      <c r="WSW208" s="78"/>
      <c r="WSX208" s="78"/>
      <c r="WSY208" s="78"/>
      <c r="WSZ208" s="78"/>
      <c r="WTA208" s="78"/>
      <c r="WTB208" s="78"/>
      <c r="WTC208" s="78"/>
      <c r="WTD208" s="78"/>
      <c r="WTE208" s="78"/>
      <c r="WTF208" s="78"/>
      <c r="WTG208" s="78"/>
      <c r="WTH208" s="78"/>
      <c r="WTI208" s="78"/>
      <c r="WTJ208" s="78"/>
      <c r="WTK208" s="78"/>
      <c r="WTL208" s="78"/>
      <c r="WTM208" s="78"/>
      <c r="WTN208" s="78"/>
      <c r="WTO208" s="78"/>
      <c r="WTP208" s="78"/>
      <c r="WTQ208" s="78"/>
      <c r="WTR208" s="78"/>
      <c r="WTS208" s="78"/>
      <c r="WTT208" s="78"/>
      <c r="WTU208" s="78"/>
      <c r="WTV208" s="78"/>
      <c r="WTW208" s="78"/>
      <c r="WTX208" s="78"/>
      <c r="WTY208" s="78"/>
      <c r="WTZ208" s="78"/>
      <c r="WUA208" s="78"/>
      <c r="WUB208" s="78"/>
      <c r="WUC208" s="78"/>
      <c r="WUD208" s="78"/>
      <c r="WUE208" s="78"/>
      <c r="WUF208" s="78"/>
      <c r="WUG208" s="78"/>
      <c r="WUH208" s="78"/>
      <c r="WUI208" s="78"/>
      <c r="WUJ208" s="78"/>
      <c r="WUK208" s="78"/>
      <c r="WUL208" s="78"/>
      <c r="WUM208" s="78"/>
      <c r="WUN208" s="78"/>
      <c r="WUO208" s="78"/>
      <c r="WUP208" s="78"/>
      <c r="WUQ208" s="78"/>
      <c r="WUR208" s="78"/>
      <c r="WUS208" s="78"/>
      <c r="WUT208" s="78"/>
      <c r="WUU208" s="78"/>
      <c r="WUV208" s="78"/>
      <c r="WUW208" s="78"/>
      <c r="WUX208" s="78"/>
      <c r="WUY208" s="78"/>
      <c r="WUZ208" s="78"/>
      <c r="WVA208" s="78"/>
      <c r="WVB208" s="78"/>
      <c r="WVC208" s="78"/>
      <c r="WVD208" s="78"/>
      <c r="WVE208" s="78"/>
      <c r="WVF208" s="78"/>
      <c r="WVG208" s="78"/>
      <c r="WVH208" s="78"/>
      <c r="WVI208" s="78"/>
      <c r="WVJ208" s="78"/>
      <c r="WVK208" s="78"/>
      <c r="WVL208" s="78"/>
      <c r="WVM208" s="78"/>
      <c r="WVN208" s="78"/>
      <c r="WVO208" s="78"/>
      <c r="WVP208" s="78"/>
      <c r="WVQ208" s="78"/>
      <c r="WVR208" s="78"/>
      <c r="WVS208" s="78"/>
      <c r="WVT208" s="78"/>
      <c r="WVU208" s="78"/>
      <c r="WVV208" s="78"/>
      <c r="WVW208" s="78"/>
      <c r="WVX208" s="78"/>
      <c r="WVY208" s="78"/>
      <c r="WVZ208" s="78"/>
      <c r="WWA208" s="78"/>
      <c r="WWB208" s="78"/>
      <c r="WWC208" s="78"/>
      <c r="WWD208" s="78"/>
      <c r="WWE208" s="78"/>
      <c r="WWF208" s="78"/>
      <c r="WWG208" s="78"/>
      <c r="WWH208" s="78"/>
      <c r="WWI208" s="78"/>
      <c r="WWJ208" s="78"/>
      <c r="WWK208" s="78"/>
      <c r="WWL208" s="78"/>
      <c r="WWM208" s="78"/>
      <c r="WWN208" s="78"/>
      <c r="WWO208" s="78"/>
      <c r="WWP208" s="78"/>
      <c r="WWQ208" s="78"/>
      <c r="WWR208" s="78"/>
      <c r="WWS208" s="78"/>
      <c r="WWT208" s="78"/>
      <c r="WWU208" s="78"/>
      <c r="WWV208" s="78"/>
      <c r="WWW208" s="78"/>
      <c r="WWX208" s="78"/>
      <c r="WWY208" s="78"/>
      <c r="WWZ208" s="78"/>
      <c r="WXA208" s="78"/>
      <c r="WXB208" s="78"/>
      <c r="WXC208" s="78"/>
      <c r="WXD208" s="78"/>
      <c r="WXE208" s="78"/>
      <c r="WXF208" s="78"/>
      <c r="WXG208" s="78"/>
      <c r="WXH208" s="78"/>
      <c r="WXI208" s="78"/>
      <c r="WXJ208" s="78"/>
      <c r="WXK208" s="78"/>
      <c r="WXL208" s="78"/>
      <c r="WXM208" s="78"/>
      <c r="WXN208" s="78"/>
      <c r="WXO208" s="78"/>
      <c r="WXP208" s="78"/>
      <c r="WXQ208" s="78"/>
      <c r="WXR208" s="78"/>
      <c r="WXS208" s="78"/>
      <c r="WXT208" s="78"/>
      <c r="WXU208" s="78"/>
      <c r="WXV208" s="78"/>
      <c r="WXW208" s="78"/>
      <c r="WXX208" s="78"/>
      <c r="WXY208" s="78"/>
      <c r="WXZ208" s="78"/>
      <c r="WYA208" s="78"/>
      <c r="WYB208" s="78"/>
      <c r="WYC208" s="78"/>
      <c r="WYD208" s="78"/>
      <c r="WYE208" s="78"/>
      <c r="WYF208" s="78"/>
      <c r="WYG208" s="78"/>
      <c r="WYH208" s="78"/>
      <c r="WYI208" s="78"/>
      <c r="WYJ208" s="78"/>
      <c r="WYK208" s="78"/>
      <c r="WYL208" s="78"/>
      <c r="WYM208" s="78"/>
      <c r="WYN208" s="78"/>
      <c r="WYO208" s="78"/>
      <c r="WYP208" s="78"/>
      <c r="WYQ208" s="78"/>
      <c r="WYR208" s="78"/>
      <c r="WYS208" s="78"/>
      <c r="WYT208" s="78"/>
      <c r="WYU208" s="78"/>
      <c r="WYV208" s="78"/>
      <c r="WYW208" s="78"/>
      <c r="WYX208" s="78"/>
      <c r="WYY208" s="78"/>
      <c r="WYZ208" s="78"/>
      <c r="WZA208" s="78"/>
      <c r="WZB208" s="78"/>
    </row>
    <row r="209" spans="1:151 16227:16384" ht="20.25" x14ac:dyDescent="0.25">
      <c r="A209" s="172" t="s">
        <v>77</v>
      </c>
      <c r="B209" s="173"/>
      <c r="C209" s="173"/>
      <c r="D209" s="173"/>
      <c r="E209" s="173"/>
      <c r="F209" s="173"/>
      <c r="G209" s="173"/>
      <c r="H209" s="173"/>
      <c r="I209" s="174"/>
      <c r="J209" s="1">
        <f>17000</f>
        <v>17000</v>
      </c>
    </row>
    <row r="210" spans="1:151 16227:16384" ht="20.25" x14ac:dyDescent="0.25">
      <c r="A210" s="187" t="s">
        <v>9</v>
      </c>
      <c r="B210" s="188"/>
      <c r="C210" s="188"/>
      <c r="D210" s="188"/>
      <c r="E210" s="188"/>
      <c r="F210" s="189"/>
      <c r="G210" s="2" t="s">
        <v>4</v>
      </c>
      <c r="H210" s="191">
        <f>36400/10.764</f>
        <v>3381.6425120772947</v>
      </c>
      <c r="I210" s="192"/>
    </row>
    <row r="211" spans="1:151 16227:16384" ht="20.25" x14ac:dyDescent="0.25">
      <c r="A211" s="187" t="s">
        <v>33</v>
      </c>
      <c r="B211" s="188"/>
      <c r="C211" s="188"/>
      <c r="D211" s="188"/>
      <c r="E211" s="188"/>
      <c r="F211" s="189"/>
      <c r="G211" s="2" t="s">
        <v>4</v>
      </c>
      <c r="H211" s="190">
        <f>94500/10.764</f>
        <v>8779.2642140468233</v>
      </c>
      <c r="I211" s="190"/>
    </row>
    <row r="212" spans="1:151 16227:16384" s="11" customFormat="1" ht="20.25" x14ac:dyDescent="0.25">
      <c r="A212" s="187" t="s">
        <v>139</v>
      </c>
      <c r="B212" s="188"/>
      <c r="C212" s="188"/>
      <c r="D212" s="188"/>
      <c r="E212" s="188"/>
      <c r="F212" s="189"/>
      <c r="G212" s="2" t="s">
        <v>4</v>
      </c>
      <c r="H212" s="190">
        <f>H210*0.8</f>
        <v>2705.3140096618358</v>
      </c>
      <c r="I212" s="190"/>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WZC212" s="35"/>
      <c r="WZD212" s="35"/>
      <c r="WZE212" s="35"/>
      <c r="WZF212" s="35"/>
      <c r="WZG212" s="35"/>
      <c r="WZH212" s="35"/>
      <c r="WZI212" s="35"/>
      <c r="WZJ212" s="35"/>
      <c r="WZK212" s="35"/>
      <c r="WZL212" s="35"/>
      <c r="WZM212" s="35"/>
      <c r="WZN212" s="35"/>
      <c r="WZO212" s="35"/>
      <c r="WZP212" s="35"/>
      <c r="WZQ212" s="35"/>
      <c r="WZR212" s="35"/>
      <c r="WZS212" s="35"/>
      <c r="WZT212" s="35"/>
      <c r="WZU212" s="35"/>
      <c r="WZV212" s="35"/>
      <c r="WZW212" s="35"/>
      <c r="WZX212" s="35"/>
      <c r="WZY212" s="35"/>
      <c r="WZZ212" s="35"/>
      <c r="XAA212" s="35"/>
      <c r="XAB212" s="35"/>
      <c r="XAC212" s="35"/>
      <c r="XAD212" s="35"/>
      <c r="XAE212" s="35"/>
      <c r="XAF212" s="35"/>
      <c r="XAG212" s="35"/>
      <c r="XAH212" s="35"/>
      <c r="XAI212" s="35"/>
      <c r="XAJ212" s="35"/>
      <c r="XAK212" s="35"/>
      <c r="XAL212" s="35"/>
      <c r="XAM212" s="35"/>
      <c r="XAN212" s="35"/>
      <c r="XAO212" s="35"/>
      <c r="XAP212" s="35"/>
      <c r="XAQ212" s="35"/>
      <c r="XAR212" s="35"/>
      <c r="XAS212" s="35"/>
      <c r="XAT212" s="35"/>
      <c r="XAU212" s="35"/>
      <c r="XAV212" s="35"/>
      <c r="XAW212" s="35"/>
      <c r="XAX212" s="35"/>
      <c r="XAY212" s="35"/>
      <c r="XAZ212" s="35"/>
      <c r="XBA212" s="35"/>
      <c r="XBB212" s="35"/>
      <c r="XBC212" s="35"/>
      <c r="XBD212" s="35"/>
      <c r="XBE212" s="35"/>
      <c r="XBF212" s="35"/>
      <c r="XBG212" s="35"/>
      <c r="XBH212" s="35"/>
      <c r="XBI212" s="35"/>
      <c r="XBJ212" s="35"/>
      <c r="XBK212" s="35"/>
      <c r="XBL212" s="35"/>
      <c r="XBM212" s="35"/>
      <c r="XBN212" s="35"/>
      <c r="XBO212" s="35"/>
      <c r="XBP212" s="35"/>
      <c r="XBQ212" s="35"/>
      <c r="XBR212" s="35"/>
      <c r="XBS212" s="35"/>
      <c r="XBT212" s="35"/>
      <c r="XBU212" s="35"/>
      <c r="XBV212" s="35"/>
      <c r="XBW212" s="35"/>
      <c r="XBX212" s="35"/>
      <c r="XBY212" s="35"/>
      <c r="XBZ212" s="35"/>
      <c r="XCA212" s="35"/>
      <c r="XCB212" s="35"/>
      <c r="XCC212" s="35"/>
      <c r="XCD212" s="35"/>
      <c r="XCE212" s="35"/>
      <c r="XCF212" s="35"/>
      <c r="XCG212" s="35"/>
      <c r="XCH212" s="35"/>
      <c r="XCI212" s="35"/>
      <c r="XCJ212" s="35"/>
      <c r="XCK212" s="35"/>
      <c r="XCL212" s="35"/>
      <c r="XCM212" s="35"/>
      <c r="XCN212" s="35"/>
      <c r="XCO212" s="35"/>
      <c r="XCP212" s="35"/>
      <c r="XCQ212" s="35"/>
      <c r="XCR212" s="35"/>
      <c r="XCS212" s="35"/>
      <c r="XCT212" s="35"/>
      <c r="XCU212" s="35"/>
      <c r="XCV212" s="35"/>
      <c r="XCW212" s="35"/>
      <c r="XCX212" s="35"/>
      <c r="XCY212" s="35"/>
      <c r="XCZ212" s="35"/>
      <c r="XDA212" s="35"/>
      <c r="XDB212" s="35"/>
      <c r="XDC212" s="35"/>
      <c r="XDD212" s="35"/>
      <c r="XDE212" s="35"/>
      <c r="XDF212" s="35"/>
      <c r="XDG212" s="35"/>
      <c r="XDH212" s="35"/>
      <c r="XDI212" s="35"/>
      <c r="XDJ212" s="35"/>
      <c r="XDK212" s="35"/>
      <c r="XDL212" s="35"/>
      <c r="XDM212" s="35"/>
      <c r="XDN212" s="35"/>
      <c r="XDO212" s="35"/>
      <c r="XDP212" s="35"/>
      <c r="XDQ212" s="35"/>
      <c r="XDR212" s="35"/>
      <c r="XDS212" s="35"/>
      <c r="XDT212" s="35"/>
      <c r="XDU212" s="35"/>
      <c r="XDV212" s="35"/>
      <c r="XDW212" s="35"/>
      <c r="XDX212" s="35"/>
      <c r="XDY212" s="35"/>
      <c r="XDZ212" s="35"/>
      <c r="XEA212" s="35"/>
      <c r="XEB212" s="35"/>
      <c r="XEC212" s="35"/>
      <c r="XED212" s="35"/>
      <c r="XEE212" s="35"/>
      <c r="XEF212" s="35"/>
      <c r="XEG212" s="35"/>
      <c r="XEH212" s="35"/>
      <c r="XEI212" s="35"/>
      <c r="XEJ212" s="35"/>
      <c r="XEK212" s="35"/>
      <c r="XEL212" s="35"/>
      <c r="XEM212" s="35"/>
      <c r="XEN212" s="35"/>
      <c r="XEO212" s="35"/>
      <c r="XEP212" s="35"/>
      <c r="XEQ212" s="35"/>
      <c r="XER212" s="35"/>
      <c r="XES212" s="35"/>
      <c r="XET212" s="35"/>
      <c r="XEU212" s="35"/>
      <c r="XEV212" s="35"/>
      <c r="XEW212" s="35"/>
      <c r="XEX212" s="35"/>
      <c r="XEY212" s="35"/>
      <c r="XEZ212" s="35"/>
      <c r="XFA212" s="35"/>
      <c r="XFB212" s="35"/>
      <c r="XFC212" s="35"/>
      <c r="XFD212" s="35"/>
    </row>
    <row r="213" spans="1:151 16227:16384" s="11" customFormat="1" ht="20.25" x14ac:dyDescent="0.25">
      <c r="A213" s="167" t="s">
        <v>86</v>
      </c>
      <c r="B213" s="168"/>
      <c r="C213" s="168"/>
      <c r="D213" s="168"/>
      <c r="E213" s="168"/>
      <c r="F213" s="168"/>
      <c r="G213" s="168"/>
      <c r="H213" s="168"/>
      <c r="I213" s="15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WZC213" s="35"/>
      <c r="WZD213" s="35"/>
      <c r="WZE213" s="35"/>
      <c r="WZF213" s="35"/>
      <c r="WZG213" s="35"/>
      <c r="WZH213" s="35"/>
      <c r="WZI213" s="35"/>
      <c r="WZJ213" s="35"/>
      <c r="WZK213" s="35"/>
      <c r="WZL213" s="35"/>
      <c r="WZM213" s="35"/>
      <c r="WZN213" s="35"/>
      <c r="WZO213" s="35"/>
      <c r="WZP213" s="35"/>
      <c r="WZQ213" s="35"/>
      <c r="WZR213" s="35"/>
      <c r="WZS213" s="35"/>
      <c r="WZT213" s="35"/>
      <c r="WZU213" s="35"/>
      <c r="WZV213" s="35"/>
      <c r="WZW213" s="35"/>
      <c r="WZX213" s="35"/>
      <c r="WZY213" s="35"/>
      <c r="WZZ213" s="35"/>
      <c r="XAA213" s="35"/>
      <c r="XAB213" s="35"/>
      <c r="XAC213" s="35"/>
      <c r="XAD213" s="35"/>
      <c r="XAE213" s="35"/>
      <c r="XAF213" s="35"/>
      <c r="XAG213" s="35"/>
      <c r="XAH213" s="35"/>
      <c r="XAI213" s="35"/>
      <c r="XAJ213" s="35"/>
      <c r="XAK213" s="35"/>
      <c r="XAL213" s="35"/>
      <c r="XAM213" s="35"/>
      <c r="XAN213" s="35"/>
      <c r="XAO213" s="35"/>
      <c r="XAP213" s="35"/>
      <c r="XAQ213" s="35"/>
      <c r="XAR213" s="35"/>
      <c r="XAS213" s="35"/>
      <c r="XAT213" s="35"/>
      <c r="XAU213" s="35"/>
      <c r="XAV213" s="35"/>
      <c r="XAW213" s="35"/>
      <c r="XAX213" s="35"/>
      <c r="XAY213" s="35"/>
      <c r="XAZ213" s="35"/>
      <c r="XBA213" s="35"/>
      <c r="XBB213" s="35"/>
      <c r="XBC213" s="35"/>
      <c r="XBD213" s="35"/>
      <c r="XBE213" s="35"/>
      <c r="XBF213" s="35"/>
      <c r="XBG213" s="35"/>
      <c r="XBH213" s="35"/>
      <c r="XBI213" s="35"/>
      <c r="XBJ213" s="35"/>
      <c r="XBK213" s="35"/>
      <c r="XBL213" s="35"/>
      <c r="XBM213" s="35"/>
      <c r="XBN213" s="35"/>
      <c r="XBO213" s="35"/>
      <c r="XBP213" s="35"/>
      <c r="XBQ213" s="35"/>
      <c r="XBR213" s="35"/>
      <c r="XBS213" s="35"/>
      <c r="XBT213" s="35"/>
      <c r="XBU213" s="35"/>
      <c r="XBV213" s="35"/>
      <c r="XBW213" s="35"/>
      <c r="XBX213" s="35"/>
      <c r="XBY213" s="35"/>
      <c r="XBZ213" s="35"/>
      <c r="XCA213" s="35"/>
      <c r="XCB213" s="35"/>
      <c r="XCC213" s="35"/>
      <c r="XCD213" s="35"/>
      <c r="XCE213" s="35"/>
      <c r="XCF213" s="35"/>
      <c r="XCG213" s="35"/>
      <c r="XCH213" s="35"/>
      <c r="XCI213" s="35"/>
      <c r="XCJ213" s="35"/>
      <c r="XCK213" s="35"/>
      <c r="XCL213" s="35"/>
      <c r="XCM213" s="35"/>
      <c r="XCN213" s="35"/>
      <c r="XCO213" s="35"/>
      <c r="XCP213" s="35"/>
      <c r="XCQ213" s="35"/>
      <c r="XCR213" s="35"/>
      <c r="XCS213" s="35"/>
      <c r="XCT213" s="35"/>
      <c r="XCU213" s="35"/>
      <c r="XCV213" s="35"/>
      <c r="XCW213" s="35"/>
      <c r="XCX213" s="35"/>
      <c r="XCY213" s="35"/>
      <c r="XCZ213" s="35"/>
      <c r="XDA213" s="35"/>
      <c r="XDB213" s="35"/>
      <c r="XDC213" s="35"/>
      <c r="XDD213" s="35"/>
      <c r="XDE213" s="35"/>
      <c r="XDF213" s="35"/>
      <c r="XDG213" s="35"/>
      <c r="XDH213" s="35"/>
      <c r="XDI213" s="35"/>
      <c r="XDJ213" s="35"/>
      <c r="XDK213" s="35"/>
      <c r="XDL213" s="35"/>
      <c r="XDM213" s="35"/>
      <c r="XDN213" s="35"/>
      <c r="XDO213" s="35"/>
      <c r="XDP213" s="35"/>
      <c r="XDQ213" s="35"/>
      <c r="XDR213" s="35"/>
      <c r="XDS213" s="35"/>
      <c r="XDT213" s="35"/>
      <c r="XDU213" s="35"/>
      <c r="XDV213" s="35"/>
      <c r="XDW213" s="35"/>
      <c r="XDX213" s="35"/>
      <c r="XDY213" s="35"/>
      <c r="XDZ213" s="35"/>
      <c r="XEA213" s="35"/>
      <c r="XEB213" s="35"/>
      <c r="XEC213" s="35"/>
      <c r="XED213" s="35"/>
      <c r="XEE213" s="35"/>
      <c r="XEF213" s="35"/>
      <c r="XEG213" s="35"/>
      <c r="XEH213" s="35"/>
      <c r="XEI213" s="35"/>
      <c r="XEJ213" s="35"/>
      <c r="XEK213" s="35"/>
      <c r="XEL213" s="35"/>
      <c r="XEM213" s="35"/>
      <c r="XEN213" s="35"/>
      <c r="XEO213" s="35"/>
      <c r="XEP213" s="35"/>
      <c r="XEQ213" s="35"/>
      <c r="XER213" s="35"/>
      <c r="XES213" s="35"/>
      <c r="XET213" s="35"/>
      <c r="XEU213" s="35"/>
      <c r="XEV213" s="35"/>
      <c r="XEW213" s="35"/>
      <c r="XEX213" s="35"/>
      <c r="XEY213" s="35"/>
      <c r="XEZ213" s="35"/>
      <c r="XFA213" s="35"/>
      <c r="XFB213" s="35"/>
      <c r="XFC213" s="35"/>
      <c r="XFD213" s="35"/>
    </row>
    <row r="214" spans="1:151 16227:16384" s="11" customFormat="1" ht="40.5" x14ac:dyDescent="0.25">
      <c r="A214" s="149" t="s">
        <v>184</v>
      </c>
      <c r="B214" s="166"/>
      <c r="C214" s="149" t="s">
        <v>185</v>
      </c>
      <c r="D214" s="166"/>
      <c r="E214" s="49" t="s">
        <v>186</v>
      </c>
      <c r="F214" s="149" t="s">
        <v>183</v>
      </c>
      <c r="G214" s="166"/>
      <c r="H214" s="49" t="s">
        <v>182</v>
      </c>
      <c r="I214" s="49" t="s">
        <v>181</v>
      </c>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WZC214" s="35"/>
      <c r="WZD214" s="35"/>
      <c r="WZE214" s="35"/>
      <c r="WZF214" s="35"/>
      <c r="WZG214" s="35"/>
      <c r="WZH214" s="35"/>
      <c r="WZI214" s="35"/>
      <c r="WZJ214" s="35"/>
      <c r="WZK214" s="35"/>
      <c r="WZL214" s="35"/>
      <c r="WZM214" s="35"/>
      <c r="WZN214" s="35"/>
      <c r="WZO214" s="35"/>
      <c r="WZP214" s="35"/>
      <c r="WZQ214" s="35"/>
      <c r="WZR214" s="35"/>
      <c r="WZS214" s="35"/>
      <c r="WZT214" s="35"/>
      <c r="WZU214" s="35"/>
      <c r="WZV214" s="35"/>
      <c r="WZW214" s="35"/>
      <c r="WZX214" s="35"/>
      <c r="WZY214" s="35"/>
      <c r="WZZ214" s="35"/>
      <c r="XAA214" s="35"/>
      <c r="XAB214" s="35"/>
      <c r="XAC214" s="35"/>
      <c r="XAD214" s="35"/>
      <c r="XAE214" s="35"/>
      <c r="XAF214" s="35"/>
      <c r="XAG214" s="35"/>
      <c r="XAH214" s="35"/>
      <c r="XAI214" s="35"/>
      <c r="XAJ214" s="35"/>
      <c r="XAK214" s="35"/>
      <c r="XAL214" s="35"/>
      <c r="XAM214" s="35"/>
      <c r="XAN214" s="35"/>
      <c r="XAO214" s="35"/>
      <c r="XAP214" s="35"/>
      <c r="XAQ214" s="35"/>
      <c r="XAR214" s="35"/>
      <c r="XAS214" s="35"/>
      <c r="XAT214" s="35"/>
      <c r="XAU214" s="35"/>
      <c r="XAV214" s="35"/>
      <c r="XAW214" s="35"/>
      <c r="XAX214" s="35"/>
      <c r="XAY214" s="35"/>
      <c r="XAZ214" s="35"/>
      <c r="XBA214" s="35"/>
      <c r="XBB214" s="35"/>
      <c r="XBC214" s="35"/>
      <c r="XBD214" s="35"/>
      <c r="XBE214" s="35"/>
      <c r="XBF214" s="35"/>
      <c r="XBG214" s="35"/>
      <c r="XBH214" s="35"/>
      <c r="XBI214" s="35"/>
      <c r="XBJ214" s="35"/>
      <c r="XBK214" s="35"/>
      <c r="XBL214" s="35"/>
      <c r="XBM214" s="35"/>
      <c r="XBN214" s="35"/>
      <c r="XBO214" s="35"/>
      <c r="XBP214" s="35"/>
      <c r="XBQ214" s="35"/>
      <c r="XBR214" s="35"/>
      <c r="XBS214" s="35"/>
      <c r="XBT214" s="35"/>
      <c r="XBU214" s="35"/>
      <c r="XBV214" s="35"/>
      <c r="XBW214" s="35"/>
      <c r="XBX214" s="35"/>
      <c r="XBY214" s="35"/>
      <c r="XBZ214" s="35"/>
      <c r="XCA214" s="35"/>
      <c r="XCB214" s="35"/>
      <c r="XCC214" s="35"/>
      <c r="XCD214" s="35"/>
      <c r="XCE214" s="35"/>
      <c r="XCF214" s="35"/>
      <c r="XCG214" s="35"/>
      <c r="XCH214" s="35"/>
      <c r="XCI214" s="35"/>
      <c r="XCJ214" s="35"/>
      <c r="XCK214" s="35"/>
      <c r="XCL214" s="35"/>
      <c r="XCM214" s="35"/>
      <c r="XCN214" s="35"/>
      <c r="XCO214" s="35"/>
      <c r="XCP214" s="35"/>
      <c r="XCQ214" s="35"/>
      <c r="XCR214" s="35"/>
      <c r="XCS214" s="35"/>
      <c r="XCT214" s="35"/>
      <c r="XCU214" s="35"/>
      <c r="XCV214" s="35"/>
      <c r="XCW214" s="35"/>
      <c r="XCX214" s="35"/>
      <c r="XCY214" s="35"/>
      <c r="XCZ214" s="35"/>
      <c r="XDA214" s="35"/>
      <c r="XDB214" s="35"/>
      <c r="XDC214" s="35"/>
      <c r="XDD214" s="35"/>
      <c r="XDE214" s="35"/>
      <c r="XDF214" s="35"/>
      <c r="XDG214" s="35"/>
      <c r="XDH214" s="35"/>
      <c r="XDI214" s="35"/>
      <c r="XDJ214" s="35"/>
      <c r="XDK214" s="35"/>
      <c r="XDL214" s="35"/>
      <c r="XDM214" s="35"/>
      <c r="XDN214" s="35"/>
      <c r="XDO214" s="35"/>
      <c r="XDP214" s="35"/>
      <c r="XDQ214" s="35"/>
      <c r="XDR214" s="35"/>
      <c r="XDS214" s="35"/>
      <c r="XDT214" s="35"/>
      <c r="XDU214" s="35"/>
      <c r="XDV214" s="35"/>
      <c r="XDW214" s="35"/>
      <c r="XDX214" s="35"/>
      <c r="XDY214" s="35"/>
      <c r="XDZ214" s="35"/>
      <c r="XEA214" s="35"/>
      <c r="XEB214" s="35"/>
      <c r="XEC214" s="35"/>
      <c r="XED214" s="35"/>
      <c r="XEE214" s="35"/>
      <c r="XEF214" s="35"/>
      <c r="XEG214" s="35"/>
      <c r="XEH214" s="35"/>
      <c r="XEI214" s="35"/>
      <c r="XEJ214" s="35"/>
      <c r="XEK214" s="35"/>
      <c r="XEL214" s="35"/>
      <c r="XEM214" s="35"/>
      <c r="XEN214" s="35"/>
      <c r="XEO214" s="35"/>
      <c r="XEP214" s="35"/>
      <c r="XEQ214" s="35"/>
      <c r="XER214" s="35"/>
      <c r="XES214" s="35"/>
      <c r="XET214" s="35"/>
      <c r="XEU214" s="35"/>
      <c r="XEV214" s="35"/>
      <c r="XEW214" s="35"/>
      <c r="XEX214" s="35"/>
      <c r="XEY214" s="35"/>
      <c r="XEZ214" s="35"/>
      <c r="XFA214" s="35"/>
      <c r="XFB214" s="35"/>
      <c r="XFC214" s="35"/>
      <c r="XFD214" s="35"/>
    </row>
    <row r="215" spans="1:151 16227:16384" s="11" customFormat="1" ht="20.25" x14ac:dyDescent="0.25">
      <c r="A215" s="147" t="s">
        <v>200</v>
      </c>
      <c r="B215" s="148"/>
      <c r="C215" s="158" t="s">
        <v>99</v>
      </c>
      <c r="D215" s="159"/>
      <c r="E215" s="117" t="s">
        <v>220</v>
      </c>
      <c r="F215" s="158">
        <f>COUNT(F319:G329)</f>
        <v>11</v>
      </c>
      <c r="G215" s="159"/>
      <c r="H215" s="117">
        <f>SUM(F319:G329)</f>
        <v>6485.7567059999992</v>
      </c>
      <c r="I215" s="117">
        <f>SUM(I319:I329)</f>
        <v>10052.9228943</v>
      </c>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WZC215" s="35"/>
      <c r="WZD215" s="35"/>
      <c r="WZE215" s="35"/>
      <c r="WZF215" s="35"/>
      <c r="WZG215" s="35"/>
      <c r="WZH215" s="35"/>
      <c r="WZI215" s="35"/>
      <c r="WZJ215" s="35"/>
      <c r="WZK215" s="35"/>
      <c r="WZL215" s="35"/>
      <c r="WZM215" s="35"/>
      <c r="WZN215" s="35"/>
      <c r="WZO215" s="35"/>
      <c r="WZP215" s="35"/>
      <c r="WZQ215" s="35"/>
      <c r="WZR215" s="35"/>
      <c r="WZS215" s="35"/>
      <c r="WZT215" s="35"/>
      <c r="WZU215" s="35"/>
      <c r="WZV215" s="35"/>
      <c r="WZW215" s="35"/>
      <c r="WZX215" s="35"/>
      <c r="WZY215" s="35"/>
      <c r="WZZ215" s="35"/>
      <c r="XAA215" s="35"/>
      <c r="XAB215" s="35"/>
      <c r="XAC215" s="35"/>
      <c r="XAD215" s="35"/>
      <c r="XAE215" s="35"/>
      <c r="XAF215" s="35"/>
      <c r="XAG215" s="35"/>
      <c r="XAH215" s="35"/>
      <c r="XAI215" s="35"/>
      <c r="XAJ215" s="35"/>
      <c r="XAK215" s="35"/>
      <c r="XAL215" s="35"/>
      <c r="XAM215" s="35"/>
      <c r="XAN215" s="35"/>
      <c r="XAO215" s="35"/>
      <c r="XAP215" s="35"/>
      <c r="XAQ215" s="35"/>
      <c r="XAR215" s="35"/>
      <c r="XAS215" s="35"/>
      <c r="XAT215" s="35"/>
      <c r="XAU215" s="35"/>
      <c r="XAV215" s="35"/>
      <c r="XAW215" s="35"/>
      <c r="XAX215" s="35"/>
      <c r="XAY215" s="35"/>
      <c r="XAZ215" s="35"/>
      <c r="XBA215" s="35"/>
      <c r="XBB215" s="35"/>
      <c r="XBC215" s="35"/>
      <c r="XBD215" s="35"/>
      <c r="XBE215" s="35"/>
      <c r="XBF215" s="35"/>
      <c r="XBG215" s="35"/>
      <c r="XBH215" s="35"/>
      <c r="XBI215" s="35"/>
      <c r="XBJ215" s="35"/>
      <c r="XBK215" s="35"/>
      <c r="XBL215" s="35"/>
      <c r="XBM215" s="35"/>
      <c r="XBN215" s="35"/>
      <c r="XBO215" s="35"/>
      <c r="XBP215" s="35"/>
      <c r="XBQ215" s="35"/>
      <c r="XBR215" s="35"/>
      <c r="XBS215" s="35"/>
      <c r="XBT215" s="35"/>
      <c r="XBU215" s="35"/>
      <c r="XBV215" s="35"/>
      <c r="XBW215" s="35"/>
      <c r="XBX215" s="35"/>
      <c r="XBY215" s="35"/>
      <c r="XBZ215" s="35"/>
      <c r="XCA215" s="35"/>
      <c r="XCB215" s="35"/>
      <c r="XCC215" s="35"/>
      <c r="XCD215" s="35"/>
      <c r="XCE215" s="35"/>
      <c r="XCF215" s="35"/>
      <c r="XCG215" s="35"/>
      <c r="XCH215" s="35"/>
      <c r="XCI215" s="35"/>
      <c r="XCJ215" s="35"/>
      <c r="XCK215" s="35"/>
      <c r="XCL215" s="35"/>
      <c r="XCM215" s="35"/>
      <c r="XCN215" s="35"/>
      <c r="XCO215" s="35"/>
      <c r="XCP215" s="35"/>
      <c r="XCQ215" s="35"/>
      <c r="XCR215" s="35"/>
      <c r="XCS215" s="35"/>
      <c r="XCT215" s="35"/>
      <c r="XCU215" s="35"/>
      <c r="XCV215" s="35"/>
      <c r="XCW215" s="35"/>
      <c r="XCX215" s="35"/>
      <c r="XCY215" s="35"/>
      <c r="XCZ215" s="35"/>
      <c r="XDA215" s="35"/>
      <c r="XDB215" s="35"/>
      <c r="XDC215" s="35"/>
      <c r="XDD215" s="35"/>
      <c r="XDE215" s="35"/>
      <c r="XDF215" s="35"/>
      <c r="XDG215" s="35"/>
      <c r="XDH215" s="35"/>
      <c r="XDI215" s="35"/>
      <c r="XDJ215" s="35"/>
      <c r="XDK215" s="35"/>
      <c r="XDL215" s="35"/>
      <c r="XDM215" s="35"/>
      <c r="XDN215" s="35"/>
      <c r="XDO215" s="35"/>
      <c r="XDP215" s="35"/>
      <c r="XDQ215" s="35"/>
      <c r="XDR215" s="35"/>
      <c r="XDS215" s="35"/>
      <c r="XDT215" s="35"/>
      <c r="XDU215" s="35"/>
      <c r="XDV215" s="35"/>
      <c r="XDW215" s="35"/>
      <c r="XDX215" s="35"/>
      <c r="XDY215" s="35"/>
      <c r="XDZ215" s="35"/>
      <c r="XEA215" s="35"/>
      <c r="XEB215" s="35"/>
      <c r="XEC215" s="35"/>
      <c r="XED215" s="35"/>
      <c r="XEE215" s="35"/>
      <c r="XEF215" s="35"/>
      <c r="XEG215" s="35"/>
      <c r="XEH215" s="35"/>
      <c r="XEI215" s="35"/>
      <c r="XEJ215" s="35"/>
      <c r="XEK215" s="35"/>
      <c r="XEL215" s="35"/>
      <c r="XEM215" s="35"/>
      <c r="XEN215" s="35"/>
      <c r="XEO215" s="35"/>
      <c r="XEP215" s="35"/>
      <c r="XEQ215" s="35"/>
      <c r="XER215" s="35"/>
      <c r="XES215" s="35"/>
      <c r="XET215" s="35"/>
      <c r="XEU215" s="35"/>
      <c r="XEV215" s="35"/>
      <c r="XEW215" s="35"/>
      <c r="XEX215" s="35"/>
      <c r="XEY215" s="35"/>
      <c r="XEZ215" s="35"/>
      <c r="XFA215" s="35"/>
      <c r="XFB215" s="35"/>
      <c r="XFC215" s="35"/>
      <c r="XFD215" s="35"/>
    </row>
    <row r="216" spans="1:151 16227:16384" s="11" customFormat="1" ht="20.25" x14ac:dyDescent="0.25">
      <c r="A216" s="147" t="s">
        <v>301</v>
      </c>
      <c r="B216" s="148"/>
      <c r="C216" s="158" t="s">
        <v>99</v>
      </c>
      <c r="D216" s="159"/>
      <c r="E216" s="117" t="s">
        <v>220</v>
      </c>
      <c r="F216" s="158">
        <f>COUNT(F490:F492,F494)</f>
        <v>4</v>
      </c>
      <c r="G216" s="159"/>
      <c r="H216" s="117">
        <f>SUM(F490:F492,F494)</f>
        <v>1986.1689743999998</v>
      </c>
      <c r="I216" s="117">
        <f>SUM(I490:I492,I494)</f>
        <v>3078.5619103199997</v>
      </c>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WZC216" s="35"/>
      <c r="WZD216" s="35"/>
      <c r="WZE216" s="35"/>
      <c r="WZF216" s="35"/>
      <c r="WZG216" s="35"/>
      <c r="WZH216" s="35"/>
      <c r="WZI216" s="35"/>
      <c r="WZJ216" s="35"/>
      <c r="WZK216" s="35"/>
      <c r="WZL216" s="35"/>
      <c r="WZM216" s="35"/>
      <c r="WZN216" s="35"/>
      <c r="WZO216" s="35"/>
      <c r="WZP216" s="35"/>
      <c r="WZQ216" s="35"/>
      <c r="WZR216" s="35"/>
      <c r="WZS216" s="35"/>
      <c r="WZT216" s="35"/>
      <c r="WZU216" s="35"/>
      <c r="WZV216" s="35"/>
      <c r="WZW216" s="35"/>
      <c r="WZX216" s="35"/>
      <c r="WZY216" s="35"/>
      <c r="WZZ216" s="35"/>
      <c r="XAA216" s="35"/>
      <c r="XAB216" s="35"/>
      <c r="XAC216" s="35"/>
      <c r="XAD216" s="35"/>
      <c r="XAE216" s="35"/>
      <c r="XAF216" s="35"/>
      <c r="XAG216" s="35"/>
      <c r="XAH216" s="35"/>
      <c r="XAI216" s="35"/>
      <c r="XAJ216" s="35"/>
      <c r="XAK216" s="35"/>
      <c r="XAL216" s="35"/>
      <c r="XAM216" s="35"/>
      <c r="XAN216" s="35"/>
      <c r="XAO216" s="35"/>
      <c r="XAP216" s="35"/>
      <c r="XAQ216" s="35"/>
      <c r="XAR216" s="35"/>
      <c r="XAS216" s="35"/>
      <c r="XAT216" s="35"/>
      <c r="XAU216" s="35"/>
      <c r="XAV216" s="35"/>
      <c r="XAW216" s="35"/>
      <c r="XAX216" s="35"/>
      <c r="XAY216" s="35"/>
      <c r="XAZ216" s="35"/>
      <c r="XBA216" s="35"/>
      <c r="XBB216" s="35"/>
      <c r="XBC216" s="35"/>
      <c r="XBD216" s="35"/>
      <c r="XBE216" s="35"/>
      <c r="XBF216" s="35"/>
      <c r="XBG216" s="35"/>
      <c r="XBH216" s="35"/>
      <c r="XBI216" s="35"/>
      <c r="XBJ216" s="35"/>
      <c r="XBK216" s="35"/>
      <c r="XBL216" s="35"/>
      <c r="XBM216" s="35"/>
      <c r="XBN216" s="35"/>
      <c r="XBO216" s="35"/>
      <c r="XBP216" s="35"/>
      <c r="XBQ216" s="35"/>
      <c r="XBR216" s="35"/>
      <c r="XBS216" s="35"/>
      <c r="XBT216" s="35"/>
      <c r="XBU216" s="35"/>
      <c r="XBV216" s="35"/>
      <c r="XBW216" s="35"/>
      <c r="XBX216" s="35"/>
      <c r="XBY216" s="35"/>
      <c r="XBZ216" s="35"/>
      <c r="XCA216" s="35"/>
      <c r="XCB216" s="35"/>
      <c r="XCC216" s="35"/>
      <c r="XCD216" s="35"/>
      <c r="XCE216" s="35"/>
      <c r="XCF216" s="35"/>
      <c r="XCG216" s="35"/>
      <c r="XCH216" s="35"/>
      <c r="XCI216" s="35"/>
      <c r="XCJ216" s="35"/>
      <c r="XCK216" s="35"/>
      <c r="XCL216" s="35"/>
      <c r="XCM216" s="35"/>
      <c r="XCN216" s="35"/>
      <c r="XCO216" s="35"/>
      <c r="XCP216" s="35"/>
      <c r="XCQ216" s="35"/>
      <c r="XCR216" s="35"/>
      <c r="XCS216" s="35"/>
      <c r="XCT216" s="35"/>
      <c r="XCU216" s="35"/>
      <c r="XCV216" s="35"/>
      <c r="XCW216" s="35"/>
      <c r="XCX216" s="35"/>
      <c r="XCY216" s="35"/>
      <c r="XCZ216" s="35"/>
      <c r="XDA216" s="35"/>
      <c r="XDB216" s="35"/>
      <c r="XDC216" s="35"/>
      <c r="XDD216" s="35"/>
      <c r="XDE216" s="35"/>
      <c r="XDF216" s="35"/>
      <c r="XDG216" s="35"/>
      <c r="XDH216" s="35"/>
      <c r="XDI216" s="35"/>
      <c r="XDJ216" s="35"/>
      <c r="XDK216" s="35"/>
      <c r="XDL216" s="35"/>
      <c r="XDM216" s="35"/>
      <c r="XDN216" s="35"/>
      <c r="XDO216" s="35"/>
      <c r="XDP216" s="35"/>
      <c r="XDQ216" s="35"/>
      <c r="XDR216" s="35"/>
      <c r="XDS216" s="35"/>
      <c r="XDT216" s="35"/>
      <c r="XDU216" s="35"/>
      <c r="XDV216" s="35"/>
      <c r="XDW216" s="35"/>
      <c r="XDX216" s="35"/>
      <c r="XDY216" s="35"/>
      <c r="XDZ216" s="35"/>
      <c r="XEA216" s="35"/>
      <c r="XEB216" s="35"/>
      <c r="XEC216" s="35"/>
      <c r="XED216" s="35"/>
      <c r="XEE216" s="35"/>
      <c r="XEF216" s="35"/>
      <c r="XEG216" s="35"/>
      <c r="XEH216" s="35"/>
      <c r="XEI216" s="35"/>
      <c r="XEJ216" s="35"/>
      <c r="XEK216" s="35"/>
      <c r="XEL216" s="35"/>
      <c r="XEM216" s="35"/>
      <c r="XEN216" s="35"/>
      <c r="XEO216" s="35"/>
      <c r="XEP216" s="35"/>
      <c r="XEQ216" s="35"/>
      <c r="XER216" s="35"/>
      <c r="XES216" s="35"/>
      <c r="XET216" s="35"/>
      <c r="XEU216" s="35"/>
      <c r="XEV216" s="35"/>
      <c r="XEW216" s="35"/>
      <c r="XEX216" s="35"/>
      <c r="XEY216" s="35"/>
      <c r="XEZ216" s="35"/>
      <c r="XFA216" s="35"/>
      <c r="XFB216" s="35"/>
      <c r="XFC216" s="35"/>
      <c r="XFD216" s="35"/>
    </row>
    <row r="217" spans="1:151 16227:16384" ht="20.25" x14ac:dyDescent="0.25">
      <c r="A217" s="147" t="s">
        <v>304</v>
      </c>
      <c r="B217" s="148"/>
      <c r="C217" s="158" t="s">
        <v>99</v>
      </c>
      <c r="D217" s="159"/>
      <c r="E217" s="117" t="s">
        <v>307</v>
      </c>
      <c r="F217" s="158">
        <f>COUNT(F496:F501)</f>
        <v>6</v>
      </c>
      <c r="G217" s="159"/>
      <c r="H217" s="117">
        <f>SUM(F496:F501)</f>
        <v>3644.8012691999993</v>
      </c>
      <c r="I217" s="117">
        <f>SUM(I496:I501)</f>
        <v>5649.4419672599997</v>
      </c>
      <c r="J217" s="1">
        <f>17000*1.5</f>
        <v>25500</v>
      </c>
    </row>
    <row r="218" spans="1:151 16227:16384" s="11" customFormat="1" ht="20.25" x14ac:dyDescent="0.25">
      <c r="A218" s="149" t="s">
        <v>187</v>
      </c>
      <c r="B218" s="166"/>
      <c r="C218" s="149" t="s">
        <v>112</v>
      </c>
      <c r="D218" s="166"/>
      <c r="E218" s="85" t="s">
        <v>112</v>
      </c>
      <c r="F218" s="149">
        <f>SUM(F215:G217)</f>
        <v>21</v>
      </c>
      <c r="G218" s="166"/>
      <c r="H218" s="85">
        <f>SUM(H215:H217)</f>
        <v>12116.726949599999</v>
      </c>
      <c r="I218" s="85">
        <f>SUM(I215:I217)</f>
        <v>18780.926771879997</v>
      </c>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WZC218" s="35"/>
      <c r="WZD218" s="35"/>
      <c r="WZE218" s="35"/>
      <c r="WZF218" s="35"/>
      <c r="WZG218" s="35"/>
      <c r="WZH218" s="35"/>
      <c r="WZI218" s="35"/>
      <c r="WZJ218" s="35"/>
      <c r="WZK218" s="35"/>
      <c r="WZL218" s="35"/>
      <c r="WZM218" s="35"/>
      <c r="WZN218" s="35"/>
      <c r="WZO218" s="35"/>
      <c r="WZP218" s="35"/>
      <c r="WZQ218" s="35"/>
      <c r="WZR218" s="35"/>
      <c r="WZS218" s="35"/>
      <c r="WZT218" s="35"/>
      <c r="WZU218" s="35"/>
      <c r="WZV218" s="35"/>
      <c r="WZW218" s="35"/>
      <c r="WZX218" s="35"/>
      <c r="WZY218" s="35"/>
      <c r="WZZ218" s="35"/>
      <c r="XAA218" s="35"/>
      <c r="XAB218" s="35"/>
      <c r="XAC218" s="35"/>
      <c r="XAD218" s="35"/>
      <c r="XAE218" s="35"/>
      <c r="XAF218" s="35"/>
      <c r="XAG218" s="35"/>
      <c r="XAH218" s="35"/>
      <c r="XAI218" s="35"/>
      <c r="XAJ218" s="35"/>
      <c r="XAK218" s="35"/>
      <c r="XAL218" s="35"/>
      <c r="XAM218" s="35"/>
      <c r="XAN218" s="35"/>
      <c r="XAO218" s="35"/>
      <c r="XAP218" s="35"/>
      <c r="XAQ218" s="35"/>
      <c r="XAR218" s="35"/>
      <c r="XAS218" s="35"/>
      <c r="XAT218" s="35"/>
      <c r="XAU218" s="35"/>
      <c r="XAV218" s="35"/>
      <c r="XAW218" s="35"/>
      <c r="XAX218" s="35"/>
      <c r="XAY218" s="35"/>
      <c r="XAZ218" s="35"/>
      <c r="XBA218" s="35"/>
      <c r="XBB218" s="35"/>
      <c r="XBC218" s="35"/>
      <c r="XBD218" s="35"/>
      <c r="XBE218" s="35"/>
      <c r="XBF218" s="35"/>
      <c r="XBG218" s="35"/>
      <c r="XBH218" s="35"/>
      <c r="XBI218" s="35"/>
      <c r="XBJ218" s="35"/>
      <c r="XBK218" s="35"/>
      <c r="XBL218" s="35"/>
      <c r="XBM218" s="35"/>
      <c r="XBN218" s="35"/>
      <c r="XBO218" s="35"/>
      <c r="XBP218" s="35"/>
      <c r="XBQ218" s="35"/>
      <c r="XBR218" s="35"/>
      <c r="XBS218" s="35"/>
      <c r="XBT218" s="35"/>
      <c r="XBU218" s="35"/>
      <c r="XBV218" s="35"/>
      <c r="XBW218" s="35"/>
      <c r="XBX218" s="35"/>
      <c r="XBY218" s="35"/>
      <c r="XBZ218" s="35"/>
      <c r="XCA218" s="35"/>
      <c r="XCB218" s="35"/>
      <c r="XCC218" s="35"/>
      <c r="XCD218" s="35"/>
      <c r="XCE218" s="35"/>
      <c r="XCF218" s="35"/>
      <c r="XCG218" s="35"/>
      <c r="XCH218" s="35"/>
      <c r="XCI218" s="35"/>
      <c r="XCJ218" s="35"/>
      <c r="XCK218" s="35"/>
      <c r="XCL218" s="35"/>
      <c r="XCM218" s="35"/>
      <c r="XCN218" s="35"/>
      <c r="XCO218" s="35"/>
      <c r="XCP218" s="35"/>
      <c r="XCQ218" s="35"/>
      <c r="XCR218" s="35"/>
      <c r="XCS218" s="35"/>
      <c r="XCT218" s="35"/>
      <c r="XCU218" s="35"/>
      <c r="XCV218" s="35"/>
      <c r="XCW218" s="35"/>
      <c r="XCX218" s="35"/>
      <c r="XCY218" s="35"/>
      <c r="XCZ218" s="35"/>
      <c r="XDA218" s="35"/>
      <c r="XDB218" s="35"/>
      <c r="XDC218" s="35"/>
      <c r="XDD218" s="35"/>
      <c r="XDE218" s="35"/>
      <c r="XDF218" s="35"/>
      <c r="XDG218" s="35"/>
      <c r="XDH218" s="35"/>
      <c r="XDI218" s="35"/>
      <c r="XDJ218" s="35"/>
      <c r="XDK218" s="35"/>
      <c r="XDL218" s="35"/>
      <c r="XDM218" s="35"/>
      <c r="XDN218" s="35"/>
      <c r="XDO218" s="35"/>
      <c r="XDP218" s="35"/>
      <c r="XDQ218" s="35"/>
      <c r="XDR218" s="35"/>
      <c r="XDS218" s="35"/>
      <c r="XDT218" s="35"/>
      <c r="XDU218" s="35"/>
      <c r="XDV218" s="35"/>
      <c r="XDW218" s="35"/>
      <c r="XDX218" s="35"/>
      <c r="XDY218" s="35"/>
      <c r="XDZ218" s="35"/>
      <c r="XEA218" s="35"/>
      <c r="XEB218" s="35"/>
      <c r="XEC218" s="35"/>
      <c r="XED218" s="35"/>
      <c r="XEE218" s="35"/>
      <c r="XEF218" s="35"/>
      <c r="XEG218" s="35"/>
      <c r="XEH218" s="35"/>
      <c r="XEI218" s="35"/>
      <c r="XEJ218" s="35"/>
      <c r="XEK218" s="35"/>
      <c r="XEL218" s="35"/>
      <c r="XEM218" s="35"/>
      <c r="XEN218" s="35"/>
      <c r="XEO218" s="35"/>
      <c r="XEP218" s="35"/>
      <c r="XEQ218" s="35"/>
      <c r="XER218" s="35"/>
      <c r="XES218" s="35"/>
      <c r="XET218" s="35"/>
      <c r="XEU218" s="35"/>
      <c r="XEV218" s="35"/>
      <c r="XEW218" s="35"/>
      <c r="XEX218" s="35"/>
      <c r="XEY218" s="35"/>
      <c r="XEZ218" s="35"/>
      <c r="XFA218" s="35"/>
      <c r="XFB218" s="35"/>
      <c r="XFC218" s="35"/>
      <c r="XFD218" s="35"/>
    </row>
    <row r="219" spans="1:151 16227:16384" s="11" customFormat="1" ht="20.25" x14ac:dyDescent="0.25">
      <c r="A219" s="167" t="s">
        <v>86</v>
      </c>
      <c r="B219" s="168"/>
      <c r="C219" s="168"/>
      <c r="D219" s="168"/>
      <c r="E219" s="168"/>
      <c r="F219" s="168"/>
      <c r="G219" s="168"/>
      <c r="H219" s="168"/>
      <c r="I219" s="15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WZC219" s="35"/>
      <c r="WZD219" s="35"/>
      <c r="WZE219" s="35"/>
      <c r="WZF219" s="35"/>
      <c r="WZG219" s="35"/>
      <c r="WZH219" s="35"/>
      <c r="WZI219" s="35"/>
      <c r="WZJ219" s="35"/>
      <c r="WZK219" s="35"/>
      <c r="WZL219" s="35"/>
      <c r="WZM219" s="35"/>
      <c r="WZN219" s="35"/>
      <c r="WZO219" s="35"/>
      <c r="WZP219" s="35"/>
      <c r="WZQ219" s="35"/>
      <c r="WZR219" s="35"/>
      <c r="WZS219" s="35"/>
      <c r="WZT219" s="35"/>
      <c r="WZU219" s="35"/>
      <c r="WZV219" s="35"/>
      <c r="WZW219" s="35"/>
      <c r="WZX219" s="35"/>
      <c r="WZY219" s="35"/>
      <c r="WZZ219" s="35"/>
      <c r="XAA219" s="35"/>
      <c r="XAB219" s="35"/>
      <c r="XAC219" s="35"/>
      <c r="XAD219" s="35"/>
      <c r="XAE219" s="35"/>
      <c r="XAF219" s="35"/>
      <c r="XAG219" s="35"/>
      <c r="XAH219" s="35"/>
      <c r="XAI219" s="35"/>
      <c r="XAJ219" s="35"/>
      <c r="XAK219" s="35"/>
      <c r="XAL219" s="35"/>
      <c r="XAM219" s="35"/>
      <c r="XAN219" s="35"/>
      <c r="XAO219" s="35"/>
      <c r="XAP219" s="35"/>
      <c r="XAQ219" s="35"/>
      <c r="XAR219" s="35"/>
      <c r="XAS219" s="35"/>
      <c r="XAT219" s="35"/>
      <c r="XAU219" s="35"/>
      <c r="XAV219" s="35"/>
      <c r="XAW219" s="35"/>
      <c r="XAX219" s="35"/>
      <c r="XAY219" s="35"/>
      <c r="XAZ219" s="35"/>
      <c r="XBA219" s="35"/>
      <c r="XBB219" s="35"/>
      <c r="XBC219" s="35"/>
      <c r="XBD219" s="35"/>
      <c r="XBE219" s="35"/>
      <c r="XBF219" s="35"/>
      <c r="XBG219" s="35"/>
      <c r="XBH219" s="35"/>
      <c r="XBI219" s="35"/>
      <c r="XBJ219" s="35"/>
      <c r="XBK219" s="35"/>
      <c r="XBL219" s="35"/>
      <c r="XBM219" s="35"/>
      <c r="XBN219" s="35"/>
      <c r="XBO219" s="35"/>
      <c r="XBP219" s="35"/>
      <c r="XBQ219" s="35"/>
      <c r="XBR219" s="35"/>
      <c r="XBS219" s="35"/>
      <c r="XBT219" s="35"/>
      <c r="XBU219" s="35"/>
      <c r="XBV219" s="35"/>
      <c r="XBW219" s="35"/>
      <c r="XBX219" s="35"/>
      <c r="XBY219" s="35"/>
      <c r="XBZ219" s="35"/>
      <c r="XCA219" s="35"/>
      <c r="XCB219" s="35"/>
      <c r="XCC219" s="35"/>
      <c r="XCD219" s="35"/>
      <c r="XCE219" s="35"/>
      <c r="XCF219" s="35"/>
      <c r="XCG219" s="35"/>
      <c r="XCH219" s="35"/>
      <c r="XCI219" s="35"/>
      <c r="XCJ219" s="35"/>
      <c r="XCK219" s="35"/>
      <c r="XCL219" s="35"/>
      <c r="XCM219" s="35"/>
      <c r="XCN219" s="35"/>
      <c r="XCO219" s="35"/>
      <c r="XCP219" s="35"/>
      <c r="XCQ219" s="35"/>
      <c r="XCR219" s="35"/>
      <c r="XCS219" s="35"/>
      <c r="XCT219" s="35"/>
      <c r="XCU219" s="35"/>
      <c r="XCV219" s="35"/>
      <c r="XCW219" s="35"/>
      <c r="XCX219" s="35"/>
      <c r="XCY219" s="35"/>
      <c r="XCZ219" s="35"/>
      <c r="XDA219" s="35"/>
      <c r="XDB219" s="35"/>
      <c r="XDC219" s="35"/>
      <c r="XDD219" s="35"/>
      <c r="XDE219" s="35"/>
      <c r="XDF219" s="35"/>
      <c r="XDG219" s="35"/>
      <c r="XDH219" s="35"/>
      <c r="XDI219" s="35"/>
      <c r="XDJ219" s="35"/>
      <c r="XDK219" s="35"/>
      <c r="XDL219" s="35"/>
      <c r="XDM219" s="35"/>
      <c r="XDN219" s="35"/>
      <c r="XDO219" s="35"/>
      <c r="XDP219" s="35"/>
      <c r="XDQ219" s="35"/>
      <c r="XDR219" s="35"/>
      <c r="XDS219" s="35"/>
      <c r="XDT219" s="35"/>
      <c r="XDU219" s="35"/>
      <c r="XDV219" s="35"/>
      <c r="XDW219" s="35"/>
      <c r="XDX219" s="35"/>
      <c r="XDY219" s="35"/>
      <c r="XDZ219" s="35"/>
      <c r="XEA219" s="35"/>
      <c r="XEB219" s="35"/>
      <c r="XEC219" s="35"/>
      <c r="XED219" s="35"/>
      <c r="XEE219" s="35"/>
      <c r="XEF219" s="35"/>
      <c r="XEG219" s="35"/>
      <c r="XEH219" s="35"/>
      <c r="XEI219" s="35"/>
      <c r="XEJ219" s="35"/>
      <c r="XEK219" s="35"/>
      <c r="XEL219" s="35"/>
      <c r="XEM219" s="35"/>
      <c r="XEN219" s="35"/>
      <c r="XEO219" s="35"/>
      <c r="XEP219" s="35"/>
      <c r="XEQ219" s="35"/>
      <c r="XER219" s="35"/>
      <c r="XES219" s="35"/>
      <c r="XET219" s="35"/>
      <c r="XEU219" s="35"/>
      <c r="XEV219" s="35"/>
      <c r="XEW219" s="35"/>
      <c r="XEX219" s="35"/>
      <c r="XEY219" s="35"/>
      <c r="XEZ219" s="35"/>
      <c r="XFA219" s="35"/>
      <c r="XFB219" s="35"/>
      <c r="XFC219" s="35"/>
      <c r="XFD219" s="35"/>
    </row>
    <row r="220" spans="1:151 16227:16384" s="11" customFormat="1" ht="40.5" x14ac:dyDescent="0.25">
      <c r="A220" s="149" t="s">
        <v>184</v>
      </c>
      <c r="B220" s="166"/>
      <c r="C220" s="149" t="s">
        <v>185</v>
      </c>
      <c r="D220" s="166"/>
      <c r="E220" s="49" t="s">
        <v>186</v>
      </c>
      <c r="F220" s="149" t="s">
        <v>183</v>
      </c>
      <c r="G220" s="166"/>
      <c r="H220" s="49" t="s">
        <v>182</v>
      </c>
      <c r="I220" s="49" t="s">
        <v>181</v>
      </c>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WZC220" s="35"/>
      <c r="WZD220" s="35"/>
      <c r="WZE220" s="35"/>
      <c r="WZF220" s="35"/>
      <c r="WZG220" s="35"/>
      <c r="WZH220" s="35"/>
      <c r="WZI220" s="35"/>
      <c r="WZJ220" s="35"/>
      <c r="WZK220" s="35"/>
      <c r="WZL220" s="35"/>
      <c r="WZM220" s="35"/>
      <c r="WZN220" s="35"/>
      <c r="WZO220" s="35"/>
      <c r="WZP220" s="35"/>
      <c r="WZQ220" s="35"/>
      <c r="WZR220" s="35"/>
      <c r="WZS220" s="35"/>
      <c r="WZT220" s="35"/>
      <c r="WZU220" s="35"/>
      <c r="WZV220" s="35"/>
      <c r="WZW220" s="35"/>
      <c r="WZX220" s="35"/>
      <c r="WZY220" s="35"/>
      <c r="WZZ220" s="35"/>
      <c r="XAA220" s="35"/>
      <c r="XAB220" s="35"/>
      <c r="XAC220" s="35"/>
      <c r="XAD220" s="35"/>
      <c r="XAE220" s="35"/>
      <c r="XAF220" s="35"/>
      <c r="XAG220" s="35"/>
      <c r="XAH220" s="35"/>
      <c r="XAI220" s="35"/>
      <c r="XAJ220" s="35"/>
      <c r="XAK220" s="35"/>
      <c r="XAL220" s="35"/>
      <c r="XAM220" s="35"/>
      <c r="XAN220" s="35"/>
      <c r="XAO220" s="35"/>
      <c r="XAP220" s="35"/>
      <c r="XAQ220" s="35"/>
      <c r="XAR220" s="35"/>
      <c r="XAS220" s="35"/>
      <c r="XAT220" s="35"/>
      <c r="XAU220" s="35"/>
      <c r="XAV220" s="35"/>
      <c r="XAW220" s="35"/>
      <c r="XAX220" s="35"/>
      <c r="XAY220" s="35"/>
      <c r="XAZ220" s="35"/>
      <c r="XBA220" s="35"/>
      <c r="XBB220" s="35"/>
      <c r="XBC220" s="35"/>
      <c r="XBD220" s="35"/>
      <c r="XBE220" s="35"/>
      <c r="XBF220" s="35"/>
      <c r="XBG220" s="35"/>
      <c r="XBH220" s="35"/>
      <c r="XBI220" s="35"/>
      <c r="XBJ220" s="35"/>
      <c r="XBK220" s="35"/>
      <c r="XBL220" s="35"/>
      <c r="XBM220" s="35"/>
      <c r="XBN220" s="35"/>
      <c r="XBO220" s="35"/>
      <c r="XBP220" s="35"/>
      <c r="XBQ220" s="35"/>
      <c r="XBR220" s="35"/>
      <c r="XBS220" s="35"/>
      <c r="XBT220" s="35"/>
      <c r="XBU220" s="35"/>
      <c r="XBV220" s="35"/>
      <c r="XBW220" s="35"/>
      <c r="XBX220" s="35"/>
      <c r="XBY220" s="35"/>
      <c r="XBZ220" s="35"/>
      <c r="XCA220" s="35"/>
      <c r="XCB220" s="35"/>
      <c r="XCC220" s="35"/>
      <c r="XCD220" s="35"/>
      <c r="XCE220" s="35"/>
      <c r="XCF220" s="35"/>
      <c r="XCG220" s="35"/>
      <c r="XCH220" s="35"/>
      <c r="XCI220" s="35"/>
      <c r="XCJ220" s="35"/>
      <c r="XCK220" s="35"/>
      <c r="XCL220" s="35"/>
      <c r="XCM220" s="35"/>
      <c r="XCN220" s="35"/>
      <c r="XCO220" s="35"/>
      <c r="XCP220" s="35"/>
      <c r="XCQ220" s="35"/>
      <c r="XCR220" s="35"/>
      <c r="XCS220" s="35"/>
      <c r="XCT220" s="35"/>
      <c r="XCU220" s="35"/>
      <c r="XCV220" s="35"/>
      <c r="XCW220" s="35"/>
      <c r="XCX220" s="35"/>
      <c r="XCY220" s="35"/>
      <c r="XCZ220" s="35"/>
      <c r="XDA220" s="35"/>
      <c r="XDB220" s="35"/>
      <c r="XDC220" s="35"/>
      <c r="XDD220" s="35"/>
      <c r="XDE220" s="35"/>
      <c r="XDF220" s="35"/>
      <c r="XDG220" s="35"/>
      <c r="XDH220" s="35"/>
      <c r="XDI220" s="35"/>
      <c r="XDJ220" s="35"/>
      <c r="XDK220" s="35"/>
      <c r="XDL220" s="35"/>
      <c r="XDM220" s="35"/>
      <c r="XDN220" s="35"/>
      <c r="XDO220" s="35"/>
      <c r="XDP220" s="35"/>
      <c r="XDQ220" s="35"/>
      <c r="XDR220" s="35"/>
      <c r="XDS220" s="35"/>
      <c r="XDT220" s="35"/>
      <c r="XDU220" s="35"/>
      <c r="XDV220" s="35"/>
      <c r="XDW220" s="35"/>
      <c r="XDX220" s="35"/>
      <c r="XDY220" s="35"/>
      <c r="XDZ220" s="35"/>
      <c r="XEA220" s="35"/>
      <c r="XEB220" s="35"/>
      <c r="XEC220" s="35"/>
      <c r="XED220" s="35"/>
      <c r="XEE220" s="35"/>
      <c r="XEF220" s="35"/>
      <c r="XEG220" s="35"/>
      <c r="XEH220" s="35"/>
      <c r="XEI220" s="35"/>
      <c r="XEJ220" s="35"/>
      <c r="XEK220" s="35"/>
      <c r="XEL220" s="35"/>
      <c r="XEM220" s="35"/>
      <c r="XEN220" s="35"/>
      <c r="XEO220" s="35"/>
      <c r="XEP220" s="35"/>
      <c r="XEQ220" s="35"/>
      <c r="XER220" s="35"/>
      <c r="XES220" s="35"/>
      <c r="XET220" s="35"/>
      <c r="XEU220" s="35"/>
      <c r="XEV220" s="35"/>
      <c r="XEW220" s="35"/>
      <c r="XEX220" s="35"/>
      <c r="XEY220" s="35"/>
      <c r="XEZ220" s="35"/>
      <c r="XFA220" s="35"/>
      <c r="XFB220" s="35"/>
      <c r="XFC220" s="35"/>
      <c r="XFD220" s="35"/>
    </row>
    <row r="221" spans="1:151 16227:16384" s="11" customFormat="1" ht="20.25" x14ac:dyDescent="0.25">
      <c r="A221" s="147" t="s">
        <v>198</v>
      </c>
      <c r="B221" s="148"/>
      <c r="C221" s="147" t="s">
        <v>99</v>
      </c>
      <c r="D221" s="148"/>
      <c r="E221" s="50" t="s">
        <v>224</v>
      </c>
      <c r="F221" s="147">
        <f>COUNT(F239:G241)+COUNT(F244:G250)+COUNT(F252:G258)*26+COUNT(F260:G264,F266)*6</f>
        <v>228</v>
      </c>
      <c r="G221" s="148"/>
      <c r="H221" s="50">
        <f>SUM(F239:G241)+SUM(F244:G250)+SUM(F252:G258)*26+SUM(F260:G264,F266)*6</f>
        <v>148784.06279880001</v>
      </c>
      <c r="I221" s="50">
        <f>SUM(I239:I241)+SUM(I244:I250)+SUM(I252:I258)*26+SUM(I260:I264,I266)*6</f>
        <v>230615.29733813999</v>
      </c>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WZC221" s="35"/>
      <c r="WZD221" s="35"/>
      <c r="WZE221" s="35"/>
      <c r="WZF221" s="35"/>
      <c r="WZG221" s="35"/>
      <c r="WZH221" s="35"/>
      <c r="WZI221" s="35"/>
      <c r="WZJ221" s="35"/>
      <c r="WZK221" s="35"/>
      <c r="WZL221" s="35"/>
      <c r="WZM221" s="35"/>
      <c r="WZN221" s="35"/>
      <c r="WZO221" s="35"/>
      <c r="WZP221" s="35"/>
      <c r="WZQ221" s="35"/>
      <c r="WZR221" s="35"/>
      <c r="WZS221" s="35"/>
      <c r="WZT221" s="35"/>
      <c r="WZU221" s="35"/>
      <c r="WZV221" s="35"/>
      <c r="WZW221" s="35"/>
      <c r="WZX221" s="35"/>
      <c r="WZY221" s="35"/>
      <c r="WZZ221" s="35"/>
      <c r="XAA221" s="35"/>
      <c r="XAB221" s="35"/>
      <c r="XAC221" s="35"/>
      <c r="XAD221" s="35"/>
      <c r="XAE221" s="35"/>
      <c r="XAF221" s="35"/>
      <c r="XAG221" s="35"/>
      <c r="XAH221" s="35"/>
      <c r="XAI221" s="35"/>
      <c r="XAJ221" s="35"/>
      <c r="XAK221" s="35"/>
      <c r="XAL221" s="35"/>
      <c r="XAM221" s="35"/>
      <c r="XAN221" s="35"/>
      <c r="XAO221" s="35"/>
      <c r="XAP221" s="35"/>
      <c r="XAQ221" s="35"/>
      <c r="XAR221" s="35"/>
      <c r="XAS221" s="35"/>
      <c r="XAT221" s="35"/>
      <c r="XAU221" s="35"/>
      <c r="XAV221" s="35"/>
      <c r="XAW221" s="35"/>
      <c r="XAX221" s="35"/>
      <c r="XAY221" s="35"/>
      <c r="XAZ221" s="35"/>
      <c r="XBA221" s="35"/>
      <c r="XBB221" s="35"/>
      <c r="XBC221" s="35"/>
      <c r="XBD221" s="35"/>
      <c r="XBE221" s="35"/>
      <c r="XBF221" s="35"/>
      <c r="XBG221" s="35"/>
      <c r="XBH221" s="35"/>
      <c r="XBI221" s="35"/>
      <c r="XBJ221" s="35"/>
      <c r="XBK221" s="35"/>
      <c r="XBL221" s="35"/>
      <c r="XBM221" s="35"/>
      <c r="XBN221" s="35"/>
      <c r="XBO221" s="35"/>
      <c r="XBP221" s="35"/>
      <c r="XBQ221" s="35"/>
      <c r="XBR221" s="35"/>
      <c r="XBS221" s="35"/>
      <c r="XBT221" s="35"/>
      <c r="XBU221" s="35"/>
      <c r="XBV221" s="35"/>
      <c r="XBW221" s="35"/>
      <c r="XBX221" s="35"/>
      <c r="XBY221" s="35"/>
      <c r="XBZ221" s="35"/>
      <c r="XCA221" s="35"/>
      <c r="XCB221" s="35"/>
      <c r="XCC221" s="35"/>
      <c r="XCD221" s="35"/>
      <c r="XCE221" s="35"/>
      <c r="XCF221" s="35"/>
      <c r="XCG221" s="35"/>
      <c r="XCH221" s="35"/>
      <c r="XCI221" s="35"/>
      <c r="XCJ221" s="35"/>
      <c r="XCK221" s="35"/>
      <c r="XCL221" s="35"/>
      <c r="XCM221" s="35"/>
      <c r="XCN221" s="35"/>
      <c r="XCO221" s="35"/>
      <c r="XCP221" s="35"/>
      <c r="XCQ221" s="35"/>
      <c r="XCR221" s="35"/>
      <c r="XCS221" s="35"/>
      <c r="XCT221" s="35"/>
      <c r="XCU221" s="35"/>
      <c r="XCV221" s="35"/>
      <c r="XCW221" s="35"/>
      <c r="XCX221" s="35"/>
      <c r="XCY221" s="35"/>
      <c r="XCZ221" s="35"/>
      <c r="XDA221" s="35"/>
      <c r="XDB221" s="35"/>
      <c r="XDC221" s="35"/>
      <c r="XDD221" s="35"/>
      <c r="XDE221" s="35"/>
      <c r="XDF221" s="35"/>
      <c r="XDG221" s="35"/>
      <c r="XDH221" s="35"/>
      <c r="XDI221" s="35"/>
      <c r="XDJ221" s="35"/>
      <c r="XDK221" s="35"/>
      <c r="XDL221" s="35"/>
      <c r="XDM221" s="35"/>
      <c r="XDN221" s="35"/>
      <c r="XDO221" s="35"/>
      <c r="XDP221" s="35"/>
      <c r="XDQ221" s="35"/>
      <c r="XDR221" s="35"/>
      <c r="XDS221" s="35"/>
      <c r="XDT221" s="35"/>
      <c r="XDU221" s="35"/>
      <c r="XDV221" s="35"/>
      <c r="XDW221" s="35"/>
      <c r="XDX221" s="35"/>
      <c r="XDY221" s="35"/>
      <c r="XDZ221" s="35"/>
      <c r="XEA221" s="35"/>
      <c r="XEB221" s="35"/>
      <c r="XEC221" s="35"/>
      <c r="XED221" s="35"/>
      <c r="XEE221" s="35"/>
      <c r="XEF221" s="35"/>
      <c r="XEG221" s="35"/>
      <c r="XEH221" s="35"/>
      <c r="XEI221" s="35"/>
      <c r="XEJ221" s="35"/>
      <c r="XEK221" s="35"/>
      <c r="XEL221" s="35"/>
      <c r="XEM221" s="35"/>
      <c r="XEN221" s="35"/>
      <c r="XEO221" s="35"/>
      <c r="XEP221" s="35"/>
      <c r="XEQ221" s="35"/>
      <c r="XER221" s="35"/>
      <c r="XES221" s="35"/>
      <c r="XET221" s="35"/>
      <c r="XEU221" s="35"/>
      <c r="XEV221" s="35"/>
      <c r="XEW221" s="35"/>
      <c r="XEX221" s="35"/>
      <c r="XEY221" s="35"/>
      <c r="XEZ221" s="35"/>
      <c r="XFA221" s="35"/>
      <c r="XFB221" s="35"/>
      <c r="XFC221" s="35"/>
      <c r="XFD221" s="35"/>
    </row>
    <row r="222" spans="1:151 16227:16384" s="11" customFormat="1" ht="20.25" x14ac:dyDescent="0.25">
      <c r="A222" s="147" t="s">
        <v>199</v>
      </c>
      <c r="B222" s="148"/>
      <c r="C222" s="147" t="s">
        <v>99</v>
      </c>
      <c r="D222" s="148"/>
      <c r="E222" s="50" t="s">
        <v>224</v>
      </c>
      <c r="F222" s="147">
        <f>COUNT(F272:G273)+COUNT(F276:G282)+COUNT(F284:G290)*24+COUNT(F292:G296,F298)*5+COUNT(F300:G304,F306)+COUNT(F308:G314)*2</f>
        <v>227</v>
      </c>
      <c r="G222" s="148"/>
      <c r="H222" s="50">
        <f>SUM(F272:G273)+SUM(F276:G282)+SUM(F284:G290)*24+SUM(F292:G296,F298)*5+SUM(F300:G304,F306)+SUM(F308:G314)*2</f>
        <v>145764.4098924</v>
      </c>
      <c r="I222" s="50">
        <f>SUM(I272:I273)+SUM(I276:I282)+SUM(I284:I290)*24+SUM(I292:I296,I298)*5+SUM(I300:I304,I306)+SUM(I308:I314)*2</f>
        <v>225934.83533322002</v>
      </c>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WZC222" s="35"/>
      <c r="WZD222" s="35"/>
      <c r="WZE222" s="35"/>
      <c r="WZF222" s="35"/>
      <c r="WZG222" s="35"/>
      <c r="WZH222" s="35"/>
      <c r="WZI222" s="35"/>
      <c r="WZJ222" s="35"/>
      <c r="WZK222" s="35"/>
      <c r="WZL222" s="35"/>
      <c r="WZM222" s="35"/>
      <c r="WZN222" s="35"/>
      <c r="WZO222" s="35"/>
      <c r="WZP222" s="35"/>
      <c r="WZQ222" s="35"/>
      <c r="WZR222" s="35"/>
      <c r="WZS222" s="35"/>
      <c r="WZT222" s="35"/>
      <c r="WZU222" s="35"/>
      <c r="WZV222" s="35"/>
      <c r="WZW222" s="35"/>
      <c r="WZX222" s="35"/>
      <c r="WZY222" s="35"/>
      <c r="WZZ222" s="35"/>
      <c r="XAA222" s="35"/>
      <c r="XAB222" s="35"/>
      <c r="XAC222" s="35"/>
      <c r="XAD222" s="35"/>
      <c r="XAE222" s="35"/>
      <c r="XAF222" s="35"/>
      <c r="XAG222" s="35"/>
      <c r="XAH222" s="35"/>
      <c r="XAI222" s="35"/>
      <c r="XAJ222" s="35"/>
      <c r="XAK222" s="35"/>
      <c r="XAL222" s="35"/>
      <c r="XAM222" s="35"/>
      <c r="XAN222" s="35"/>
      <c r="XAO222" s="35"/>
      <c r="XAP222" s="35"/>
      <c r="XAQ222" s="35"/>
      <c r="XAR222" s="35"/>
      <c r="XAS222" s="35"/>
      <c r="XAT222" s="35"/>
      <c r="XAU222" s="35"/>
      <c r="XAV222" s="35"/>
      <c r="XAW222" s="35"/>
      <c r="XAX222" s="35"/>
      <c r="XAY222" s="35"/>
      <c r="XAZ222" s="35"/>
      <c r="XBA222" s="35"/>
      <c r="XBB222" s="35"/>
      <c r="XBC222" s="35"/>
      <c r="XBD222" s="35"/>
      <c r="XBE222" s="35"/>
      <c r="XBF222" s="35"/>
      <c r="XBG222" s="35"/>
      <c r="XBH222" s="35"/>
      <c r="XBI222" s="35"/>
      <c r="XBJ222" s="35"/>
      <c r="XBK222" s="35"/>
      <c r="XBL222" s="35"/>
      <c r="XBM222" s="35"/>
      <c r="XBN222" s="35"/>
      <c r="XBO222" s="35"/>
      <c r="XBP222" s="35"/>
      <c r="XBQ222" s="35"/>
      <c r="XBR222" s="35"/>
      <c r="XBS222" s="35"/>
      <c r="XBT222" s="35"/>
      <c r="XBU222" s="35"/>
      <c r="XBV222" s="35"/>
      <c r="XBW222" s="35"/>
      <c r="XBX222" s="35"/>
      <c r="XBY222" s="35"/>
      <c r="XBZ222" s="35"/>
      <c r="XCA222" s="35"/>
      <c r="XCB222" s="35"/>
      <c r="XCC222" s="35"/>
      <c r="XCD222" s="35"/>
      <c r="XCE222" s="35"/>
      <c r="XCF222" s="35"/>
      <c r="XCG222" s="35"/>
      <c r="XCH222" s="35"/>
      <c r="XCI222" s="35"/>
      <c r="XCJ222" s="35"/>
      <c r="XCK222" s="35"/>
      <c r="XCL222" s="35"/>
      <c r="XCM222" s="35"/>
      <c r="XCN222" s="35"/>
      <c r="XCO222" s="35"/>
      <c r="XCP222" s="35"/>
      <c r="XCQ222" s="35"/>
      <c r="XCR222" s="35"/>
      <c r="XCS222" s="35"/>
      <c r="XCT222" s="35"/>
      <c r="XCU222" s="35"/>
      <c r="XCV222" s="35"/>
      <c r="XCW222" s="35"/>
      <c r="XCX222" s="35"/>
      <c r="XCY222" s="35"/>
      <c r="XCZ222" s="35"/>
      <c r="XDA222" s="35"/>
      <c r="XDB222" s="35"/>
      <c r="XDC222" s="35"/>
      <c r="XDD222" s="35"/>
      <c r="XDE222" s="35"/>
      <c r="XDF222" s="35"/>
      <c r="XDG222" s="35"/>
      <c r="XDH222" s="35"/>
      <c r="XDI222" s="35"/>
      <c r="XDJ222" s="35"/>
      <c r="XDK222" s="35"/>
      <c r="XDL222" s="35"/>
      <c r="XDM222" s="35"/>
      <c r="XDN222" s="35"/>
      <c r="XDO222" s="35"/>
      <c r="XDP222" s="35"/>
      <c r="XDQ222" s="35"/>
      <c r="XDR222" s="35"/>
      <c r="XDS222" s="35"/>
      <c r="XDT222" s="35"/>
      <c r="XDU222" s="35"/>
      <c r="XDV222" s="35"/>
      <c r="XDW222" s="35"/>
      <c r="XDX222" s="35"/>
      <c r="XDY222" s="35"/>
      <c r="XDZ222" s="35"/>
      <c r="XEA222" s="35"/>
      <c r="XEB222" s="35"/>
      <c r="XEC222" s="35"/>
      <c r="XED222" s="35"/>
      <c r="XEE222" s="35"/>
      <c r="XEF222" s="35"/>
      <c r="XEG222" s="35"/>
      <c r="XEH222" s="35"/>
      <c r="XEI222" s="35"/>
      <c r="XEJ222" s="35"/>
      <c r="XEK222" s="35"/>
      <c r="XEL222" s="35"/>
      <c r="XEM222" s="35"/>
      <c r="XEN222" s="35"/>
      <c r="XEO222" s="35"/>
      <c r="XEP222" s="35"/>
      <c r="XEQ222" s="35"/>
      <c r="XER222" s="35"/>
      <c r="XES222" s="35"/>
      <c r="XET222" s="35"/>
      <c r="XEU222" s="35"/>
      <c r="XEV222" s="35"/>
      <c r="XEW222" s="35"/>
      <c r="XEX222" s="35"/>
      <c r="XEY222" s="35"/>
      <c r="XEZ222" s="35"/>
      <c r="XFA222" s="35"/>
      <c r="XFB222" s="35"/>
      <c r="XFC222" s="35"/>
      <c r="XFD222" s="35"/>
    </row>
    <row r="223" spans="1:151 16227:16384" s="11" customFormat="1" ht="20.25" x14ac:dyDescent="0.25">
      <c r="A223" s="147" t="s">
        <v>200</v>
      </c>
      <c r="B223" s="148"/>
      <c r="C223" s="147" t="s">
        <v>99</v>
      </c>
      <c r="D223" s="148"/>
      <c r="E223" s="50" t="s">
        <v>224</v>
      </c>
      <c r="F223" s="147">
        <f>COUNT(F333:G339)+COUNT(F341:G347)*24+COUNT(F349:G353,F355)*5+COUNT(F357:G361,F363)+COUNT(F365:G371)*2</f>
        <v>225</v>
      </c>
      <c r="G223" s="148"/>
      <c r="H223" s="50">
        <f>SUM(F333:G339)+SUM(F341:G347)*24+SUM(F349:G353,F355)*5+SUM(F357:G361,F363)+SUM(F365:G371)*2</f>
        <v>135124.25940000001</v>
      </c>
      <c r="I223" s="50">
        <f>SUM(I333:I339)+SUM(I341:I347)*24+SUM(I349:I353,I355)*5+SUM(I357:I361,I363)+SUM(I365:I371)*2</f>
        <v>209442.60206999999</v>
      </c>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WZC223" s="35"/>
      <c r="WZD223" s="35"/>
      <c r="WZE223" s="35"/>
      <c r="WZF223" s="35"/>
      <c r="WZG223" s="35"/>
      <c r="WZH223" s="35"/>
      <c r="WZI223" s="35"/>
      <c r="WZJ223" s="35"/>
      <c r="WZK223" s="35"/>
      <c r="WZL223" s="35"/>
      <c r="WZM223" s="35"/>
      <c r="WZN223" s="35"/>
      <c r="WZO223" s="35"/>
      <c r="WZP223" s="35"/>
      <c r="WZQ223" s="35"/>
      <c r="WZR223" s="35"/>
      <c r="WZS223" s="35"/>
      <c r="WZT223" s="35"/>
      <c r="WZU223" s="35"/>
      <c r="WZV223" s="35"/>
      <c r="WZW223" s="35"/>
      <c r="WZX223" s="35"/>
      <c r="WZY223" s="35"/>
      <c r="WZZ223" s="35"/>
      <c r="XAA223" s="35"/>
      <c r="XAB223" s="35"/>
      <c r="XAC223" s="35"/>
      <c r="XAD223" s="35"/>
      <c r="XAE223" s="35"/>
      <c r="XAF223" s="35"/>
      <c r="XAG223" s="35"/>
      <c r="XAH223" s="35"/>
      <c r="XAI223" s="35"/>
      <c r="XAJ223" s="35"/>
      <c r="XAK223" s="35"/>
      <c r="XAL223" s="35"/>
      <c r="XAM223" s="35"/>
      <c r="XAN223" s="35"/>
      <c r="XAO223" s="35"/>
      <c r="XAP223" s="35"/>
      <c r="XAQ223" s="35"/>
      <c r="XAR223" s="35"/>
      <c r="XAS223" s="35"/>
      <c r="XAT223" s="35"/>
      <c r="XAU223" s="35"/>
      <c r="XAV223" s="35"/>
      <c r="XAW223" s="35"/>
      <c r="XAX223" s="35"/>
      <c r="XAY223" s="35"/>
      <c r="XAZ223" s="35"/>
      <c r="XBA223" s="35"/>
      <c r="XBB223" s="35"/>
      <c r="XBC223" s="35"/>
      <c r="XBD223" s="35"/>
      <c r="XBE223" s="35"/>
      <c r="XBF223" s="35"/>
      <c r="XBG223" s="35"/>
      <c r="XBH223" s="35"/>
      <c r="XBI223" s="35"/>
      <c r="XBJ223" s="35"/>
      <c r="XBK223" s="35"/>
      <c r="XBL223" s="35"/>
      <c r="XBM223" s="35"/>
      <c r="XBN223" s="35"/>
      <c r="XBO223" s="35"/>
      <c r="XBP223" s="35"/>
      <c r="XBQ223" s="35"/>
      <c r="XBR223" s="35"/>
      <c r="XBS223" s="35"/>
      <c r="XBT223" s="35"/>
      <c r="XBU223" s="35"/>
      <c r="XBV223" s="35"/>
      <c r="XBW223" s="35"/>
      <c r="XBX223" s="35"/>
      <c r="XBY223" s="35"/>
      <c r="XBZ223" s="35"/>
      <c r="XCA223" s="35"/>
      <c r="XCB223" s="35"/>
      <c r="XCC223" s="35"/>
      <c r="XCD223" s="35"/>
      <c r="XCE223" s="35"/>
      <c r="XCF223" s="35"/>
      <c r="XCG223" s="35"/>
      <c r="XCH223" s="35"/>
      <c r="XCI223" s="35"/>
      <c r="XCJ223" s="35"/>
      <c r="XCK223" s="35"/>
      <c r="XCL223" s="35"/>
      <c r="XCM223" s="35"/>
      <c r="XCN223" s="35"/>
      <c r="XCO223" s="35"/>
      <c r="XCP223" s="35"/>
      <c r="XCQ223" s="35"/>
      <c r="XCR223" s="35"/>
      <c r="XCS223" s="35"/>
      <c r="XCT223" s="35"/>
      <c r="XCU223" s="35"/>
      <c r="XCV223" s="35"/>
      <c r="XCW223" s="35"/>
      <c r="XCX223" s="35"/>
      <c r="XCY223" s="35"/>
      <c r="XCZ223" s="35"/>
      <c r="XDA223" s="35"/>
      <c r="XDB223" s="35"/>
      <c r="XDC223" s="35"/>
      <c r="XDD223" s="35"/>
      <c r="XDE223" s="35"/>
      <c r="XDF223" s="35"/>
      <c r="XDG223" s="35"/>
      <c r="XDH223" s="35"/>
      <c r="XDI223" s="35"/>
      <c r="XDJ223" s="35"/>
      <c r="XDK223" s="35"/>
      <c r="XDL223" s="35"/>
      <c r="XDM223" s="35"/>
      <c r="XDN223" s="35"/>
      <c r="XDO223" s="35"/>
      <c r="XDP223" s="35"/>
      <c r="XDQ223" s="35"/>
      <c r="XDR223" s="35"/>
      <c r="XDS223" s="35"/>
      <c r="XDT223" s="35"/>
      <c r="XDU223" s="35"/>
      <c r="XDV223" s="35"/>
      <c r="XDW223" s="35"/>
      <c r="XDX223" s="35"/>
      <c r="XDY223" s="35"/>
      <c r="XDZ223" s="35"/>
      <c r="XEA223" s="35"/>
      <c r="XEB223" s="35"/>
      <c r="XEC223" s="35"/>
      <c r="XED223" s="35"/>
      <c r="XEE223" s="35"/>
      <c r="XEF223" s="35"/>
      <c r="XEG223" s="35"/>
      <c r="XEH223" s="35"/>
      <c r="XEI223" s="35"/>
      <c r="XEJ223" s="35"/>
      <c r="XEK223" s="35"/>
      <c r="XEL223" s="35"/>
      <c r="XEM223" s="35"/>
      <c r="XEN223" s="35"/>
      <c r="XEO223" s="35"/>
      <c r="XEP223" s="35"/>
      <c r="XEQ223" s="35"/>
      <c r="XER223" s="35"/>
      <c r="XES223" s="35"/>
      <c r="XET223" s="35"/>
      <c r="XEU223" s="35"/>
      <c r="XEV223" s="35"/>
      <c r="XEW223" s="35"/>
      <c r="XEX223" s="35"/>
      <c r="XEY223" s="35"/>
      <c r="XEZ223" s="35"/>
      <c r="XFA223" s="35"/>
      <c r="XFB223" s="35"/>
      <c r="XFC223" s="35"/>
      <c r="XFD223" s="35"/>
    </row>
    <row r="224" spans="1:151 16227:16384" s="11" customFormat="1" ht="20.25" x14ac:dyDescent="0.25">
      <c r="A224" s="147" t="s">
        <v>201</v>
      </c>
      <c r="B224" s="148"/>
      <c r="C224" s="147" t="s">
        <v>99</v>
      </c>
      <c r="D224" s="148"/>
      <c r="E224" s="50" t="s">
        <v>224</v>
      </c>
      <c r="F224" s="147">
        <f>COUNT(F378:G380)+COUNT(F387:G395)+COUNT(F397:G405)*22+COUNT(F407:G414)*5+COUNT(F417:G424)*4+COUNT(F427:G433)</f>
        <v>289</v>
      </c>
      <c r="G224" s="148"/>
      <c r="H224" s="50">
        <f>SUM(F378:G380)+SUM(F387:G395)+SUM(F397:G405)*22+SUM(F407:G414)*5+SUM(F417:G424)*4+SUM(F427:G433)</f>
        <v>172072.42350479995</v>
      </c>
      <c r="I224" s="50">
        <f>SUM(I378:I380)+SUM(I387:I395)+SUM(I397:I405)*22+SUM(I407:I414)*5+SUM(I417:I424)*4+SUM(I427:I433)</f>
        <v>266712.25643243996</v>
      </c>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WZC224" s="35"/>
      <c r="WZD224" s="35"/>
      <c r="WZE224" s="35"/>
      <c r="WZF224" s="35"/>
      <c r="WZG224" s="35"/>
      <c r="WZH224" s="35"/>
      <c r="WZI224" s="35"/>
      <c r="WZJ224" s="35"/>
      <c r="WZK224" s="35"/>
      <c r="WZL224" s="35"/>
      <c r="WZM224" s="35"/>
      <c r="WZN224" s="35"/>
      <c r="WZO224" s="35"/>
      <c r="WZP224" s="35"/>
      <c r="WZQ224" s="35"/>
      <c r="WZR224" s="35"/>
      <c r="WZS224" s="35"/>
      <c r="WZT224" s="35"/>
      <c r="WZU224" s="35"/>
      <c r="WZV224" s="35"/>
      <c r="WZW224" s="35"/>
      <c r="WZX224" s="35"/>
      <c r="WZY224" s="35"/>
      <c r="WZZ224" s="35"/>
      <c r="XAA224" s="35"/>
      <c r="XAB224" s="35"/>
      <c r="XAC224" s="35"/>
      <c r="XAD224" s="35"/>
      <c r="XAE224" s="35"/>
      <c r="XAF224" s="35"/>
      <c r="XAG224" s="35"/>
      <c r="XAH224" s="35"/>
      <c r="XAI224" s="35"/>
      <c r="XAJ224" s="35"/>
      <c r="XAK224" s="35"/>
      <c r="XAL224" s="35"/>
      <c r="XAM224" s="35"/>
      <c r="XAN224" s="35"/>
      <c r="XAO224" s="35"/>
      <c r="XAP224" s="35"/>
      <c r="XAQ224" s="35"/>
      <c r="XAR224" s="35"/>
      <c r="XAS224" s="35"/>
      <c r="XAT224" s="35"/>
      <c r="XAU224" s="35"/>
      <c r="XAV224" s="35"/>
      <c r="XAW224" s="35"/>
      <c r="XAX224" s="35"/>
      <c r="XAY224" s="35"/>
      <c r="XAZ224" s="35"/>
      <c r="XBA224" s="35"/>
      <c r="XBB224" s="35"/>
      <c r="XBC224" s="35"/>
      <c r="XBD224" s="35"/>
      <c r="XBE224" s="35"/>
      <c r="XBF224" s="35"/>
      <c r="XBG224" s="35"/>
      <c r="XBH224" s="35"/>
      <c r="XBI224" s="35"/>
      <c r="XBJ224" s="35"/>
      <c r="XBK224" s="35"/>
      <c r="XBL224" s="35"/>
      <c r="XBM224" s="35"/>
      <c r="XBN224" s="35"/>
      <c r="XBO224" s="35"/>
      <c r="XBP224" s="35"/>
      <c r="XBQ224" s="35"/>
      <c r="XBR224" s="35"/>
      <c r="XBS224" s="35"/>
      <c r="XBT224" s="35"/>
      <c r="XBU224" s="35"/>
      <c r="XBV224" s="35"/>
      <c r="XBW224" s="35"/>
      <c r="XBX224" s="35"/>
      <c r="XBY224" s="35"/>
      <c r="XBZ224" s="35"/>
      <c r="XCA224" s="35"/>
      <c r="XCB224" s="35"/>
      <c r="XCC224" s="35"/>
      <c r="XCD224" s="35"/>
      <c r="XCE224" s="35"/>
      <c r="XCF224" s="35"/>
      <c r="XCG224" s="35"/>
      <c r="XCH224" s="35"/>
      <c r="XCI224" s="35"/>
      <c r="XCJ224" s="35"/>
      <c r="XCK224" s="35"/>
      <c r="XCL224" s="35"/>
      <c r="XCM224" s="35"/>
      <c r="XCN224" s="35"/>
      <c r="XCO224" s="35"/>
      <c r="XCP224" s="35"/>
      <c r="XCQ224" s="35"/>
      <c r="XCR224" s="35"/>
      <c r="XCS224" s="35"/>
      <c r="XCT224" s="35"/>
      <c r="XCU224" s="35"/>
      <c r="XCV224" s="35"/>
      <c r="XCW224" s="35"/>
      <c r="XCX224" s="35"/>
      <c r="XCY224" s="35"/>
      <c r="XCZ224" s="35"/>
      <c r="XDA224" s="35"/>
      <c r="XDB224" s="35"/>
      <c r="XDC224" s="35"/>
      <c r="XDD224" s="35"/>
      <c r="XDE224" s="35"/>
      <c r="XDF224" s="35"/>
      <c r="XDG224" s="35"/>
      <c r="XDH224" s="35"/>
      <c r="XDI224" s="35"/>
      <c r="XDJ224" s="35"/>
      <c r="XDK224" s="35"/>
      <c r="XDL224" s="35"/>
      <c r="XDM224" s="35"/>
      <c r="XDN224" s="35"/>
      <c r="XDO224" s="35"/>
      <c r="XDP224" s="35"/>
      <c r="XDQ224" s="35"/>
      <c r="XDR224" s="35"/>
      <c r="XDS224" s="35"/>
      <c r="XDT224" s="35"/>
      <c r="XDU224" s="35"/>
      <c r="XDV224" s="35"/>
      <c r="XDW224" s="35"/>
      <c r="XDX224" s="35"/>
      <c r="XDY224" s="35"/>
      <c r="XDZ224" s="35"/>
      <c r="XEA224" s="35"/>
      <c r="XEB224" s="35"/>
      <c r="XEC224" s="35"/>
      <c r="XED224" s="35"/>
      <c r="XEE224" s="35"/>
      <c r="XEF224" s="35"/>
      <c r="XEG224" s="35"/>
      <c r="XEH224" s="35"/>
      <c r="XEI224" s="35"/>
      <c r="XEJ224" s="35"/>
      <c r="XEK224" s="35"/>
      <c r="XEL224" s="35"/>
      <c r="XEM224" s="35"/>
      <c r="XEN224" s="35"/>
      <c r="XEO224" s="35"/>
      <c r="XEP224" s="35"/>
      <c r="XEQ224" s="35"/>
      <c r="XER224" s="35"/>
      <c r="XES224" s="35"/>
      <c r="XET224" s="35"/>
      <c r="XEU224" s="35"/>
      <c r="XEV224" s="35"/>
      <c r="XEW224" s="35"/>
      <c r="XEX224" s="35"/>
      <c r="XEY224" s="35"/>
      <c r="XEZ224" s="35"/>
      <c r="XFA224" s="35"/>
      <c r="XFB224" s="35"/>
      <c r="XFC224" s="35"/>
      <c r="XFD224" s="35"/>
    </row>
    <row r="225" spans="1:151 16227:16384" s="11" customFormat="1" ht="20.25" x14ac:dyDescent="0.25">
      <c r="A225" s="147" t="s">
        <v>202</v>
      </c>
      <c r="B225" s="148"/>
      <c r="C225" s="147" t="s">
        <v>99</v>
      </c>
      <c r="D225" s="148"/>
      <c r="E225" s="50" t="s">
        <v>224</v>
      </c>
      <c r="F225" s="147">
        <f>COUNT(F441:G443)+COUNT(F451:G461)+COUNT(F463:G473)*5+COUNT(F475:G485)*4</f>
        <v>113</v>
      </c>
      <c r="G225" s="148"/>
      <c r="H225" s="50">
        <f>SUM(F441:G443)+SUM(F451:G461)+SUM(F463:G473)*5+SUM(F475:G485)*4</f>
        <v>45983.221361999997</v>
      </c>
      <c r="I225" s="50">
        <f>SUM(I441:I443)+SUM(I451:I461)+SUM(I463:I473)*5+SUM(I475:I485)*4</f>
        <v>71273.993111100019</v>
      </c>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WZC225" s="35"/>
      <c r="WZD225" s="35"/>
      <c r="WZE225" s="35"/>
      <c r="WZF225" s="35"/>
      <c r="WZG225" s="35"/>
      <c r="WZH225" s="35"/>
      <c r="WZI225" s="35"/>
      <c r="WZJ225" s="35"/>
      <c r="WZK225" s="35"/>
      <c r="WZL225" s="35"/>
      <c r="WZM225" s="35"/>
      <c r="WZN225" s="35"/>
      <c r="WZO225" s="35"/>
      <c r="WZP225" s="35"/>
      <c r="WZQ225" s="35"/>
      <c r="WZR225" s="35"/>
      <c r="WZS225" s="35"/>
      <c r="WZT225" s="35"/>
      <c r="WZU225" s="35"/>
      <c r="WZV225" s="35"/>
      <c r="WZW225" s="35"/>
      <c r="WZX225" s="35"/>
      <c r="WZY225" s="35"/>
      <c r="WZZ225" s="35"/>
      <c r="XAA225" s="35"/>
      <c r="XAB225" s="35"/>
      <c r="XAC225" s="35"/>
      <c r="XAD225" s="35"/>
      <c r="XAE225" s="35"/>
      <c r="XAF225" s="35"/>
      <c r="XAG225" s="35"/>
      <c r="XAH225" s="35"/>
      <c r="XAI225" s="35"/>
      <c r="XAJ225" s="35"/>
      <c r="XAK225" s="35"/>
      <c r="XAL225" s="35"/>
      <c r="XAM225" s="35"/>
      <c r="XAN225" s="35"/>
      <c r="XAO225" s="35"/>
      <c r="XAP225" s="35"/>
      <c r="XAQ225" s="35"/>
      <c r="XAR225" s="35"/>
      <c r="XAS225" s="35"/>
      <c r="XAT225" s="35"/>
      <c r="XAU225" s="35"/>
      <c r="XAV225" s="35"/>
      <c r="XAW225" s="35"/>
      <c r="XAX225" s="35"/>
      <c r="XAY225" s="35"/>
      <c r="XAZ225" s="35"/>
      <c r="XBA225" s="35"/>
      <c r="XBB225" s="35"/>
      <c r="XBC225" s="35"/>
      <c r="XBD225" s="35"/>
      <c r="XBE225" s="35"/>
      <c r="XBF225" s="35"/>
      <c r="XBG225" s="35"/>
      <c r="XBH225" s="35"/>
      <c r="XBI225" s="35"/>
      <c r="XBJ225" s="35"/>
      <c r="XBK225" s="35"/>
      <c r="XBL225" s="35"/>
      <c r="XBM225" s="35"/>
      <c r="XBN225" s="35"/>
      <c r="XBO225" s="35"/>
      <c r="XBP225" s="35"/>
      <c r="XBQ225" s="35"/>
      <c r="XBR225" s="35"/>
      <c r="XBS225" s="35"/>
      <c r="XBT225" s="35"/>
      <c r="XBU225" s="35"/>
      <c r="XBV225" s="35"/>
      <c r="XBW225" s="35"/>
      <c r="XBX225" s="35"/>
      <c r="XBY225" s="35"/>
      <c r="XBZ225" s="35"/>
      <c r="XCA225" s="35"/>
      <c r="XCB225" s="35"/>
      <c r="XCC225" s="35"/>
      <c r="XCD225" s="35"/>
      <c r="XCE225" s="35"/>
      <c r="XCF225" s="35"/>
      <c r="XCG225" s="35"/>
      <c r="XCH225" s="35"/>
      <c r="XCI225" s="35"/>
      <c r="XCJ225" s="35"/>
      <c r="XCK225" s="35"/>
      <c r="XCL225" s="35"/>
      <c r="XCM225" s="35"/>
      <c r="XCN225" s="35"/>
      <c r="XCO225" s="35"/>
      <c r="XCP225" s="35"/>
      <c r="XCQ225" s="35"/>
      <c r="XCR225" s="35"/>
      <c r="XCS225" s="35"/>
      <c r="XCT225" s="35"/>
      <c r="XCU225" s="35"/>
      <c r="XCV225" s="35"/>
      <c r="XCW225" s="35"/>
      <c r="XCX225" s="35"/>
      <c r="XCY225" s="35"/>
      <c r="XCZ225" s="35"/>
      <c r="XDA225" s="35"/>
      <c r="XDB225" s="35"/>
      <c r="XDC225" s="35"/>
      <c r="XDD225" s="35"/>
      <c r="XDE225" s="35"/>
      <c r="XDF225" s="35"/>
      <c r="XDG225" s="35"/>
      <c r="XDH225" s="35"/>
      <c r="XDI225" s="35"/>
      <c r="XDJ225" s="35"/>
      <c r="XDK225" s="35"/>
      <c r="XDL225" s="35"/>
      <c r="XDM225" s="35"/>
      <c r="XDN225" s="35"/>
      <c r="XDO225" s="35"/>
      <c r="XDP225" s="35"/>
      <c r="XDQ225" s="35"/>
      <c r="XDR225" s="35"/>
      <c r="XDS225" s="35"/>
      <c r="XDT225" s="35"/>
      <c r="XDU225" s="35"/>
      <c r="XDV225" s="35"/>
      <c r="XDW225" s="35"/>
      <c r="XDX225" s="35"/>
      <c r="XDY225" s="35"/>
      <c r="XDZ225" s="35"/>
      <c r="XEA225" s="35"/>
      <c r="XEB225" s="35"/>
      <c r="XEC225" s="35"/>
      <c r="XED225" s="35"/>
      <c r="XEE225" s="35"/>
      <c r="XEF225" s="35"/>
      <c r="XEG225" s="35"/>
      <c r="XEH225" s="35"/>
      <c r="XEI225" s="35"/>
      <c r="XEJ225" s="35"/>
      <c r="XEK225" s="35"/>
      <c r="XEL225" s="35"/>
      <c r="XEM225" s="35"/>
      <c r="XEN225" s="35"/>
      <c r="XEO225" s="35"/>
      <c r="XEP225" s="35"/>
      <c r="XEQ225" s="35"/>
      <c r="XER225" s="35"/>
      <c r="XES225" s="35"/>
      <c r="XET225" s="35"/>
      <c r="XEU225" s="35"/>
      <c r="XEV225" s="35"/>
      <c r="XEW225" s="35"/>
      <c r="XEX225" s="35"/>
      <c r="XEY225" s="35"/>
      <c r="XEZ225" s="35"/>
      <c r="XFA225" s="35"/>
      <c r="XFB225" s="35"/>
      <c r="XFC225" s="35"/>
      <c r="XFD225" s="35"/>
    </row>
    <row r="226" spans="1:151 16227:16384" s="11" customFormat="1" ht="20.25" x14ac:dyDescent="0.25">
      <c r="A226" s="147" t="s">
        <v>301</v>
      </c>
      <c r="B226" s="148"/>
      <c r="C226" s="147" t="s">
        <v>99</v>
      </c>
      <c r="D226" s="148"/>
      <c r="E226" s="50" t="s">
        <v>224</v>
      </c>
      <c r="F226" s="147">
        <f>COUNT(F504:F508)+COUNT(F510:F514)*29+COUNT(F516:F519)*6</f>
        <v>174</v>
      </c>
      <c r="G226" s="148"/>
      <c r="H226" s="50">
        <f>SUM(F504:F508)+SUM(F510:F514)*29+SUM(F516:F519)*6</f>
        <v>221345.4364992</v>
      </c>
      <c r="I226" s="50">
        <f>SUM(I504:I508)+SUM(I510:I514)*29+SUM(I516:I519)*6</f>
        <v>343085.42657375999</v>
      </c>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WZC226" s="35"/>
      <c r="WZD226" s="35"/>
      <c r="WZE226" s="35"/>
      <c r="WZF226" s="35"/>
      <c r="WZG226" s="35"/>
      <c r="WZH226" s="35"/>
      <c r="WZI226" s="35"/>
      <c r="WZJ226" s="35"/>
      <c r="WZK226" s="35"/>
      <c r="WZL226" s="35"/>
      <c r="WZM226" s="35"/>
      <c r="WZN226" s="35"/>
      <c r="WZO226" s="35"/>
      <c r="WZP226" s="35"/>
      <c r="WZQ226" s="35"/>
      <c r="WZR226" s="35"/>
      <c r="WZS226" s="35"/>
      <c r="WZT226" s="35"/>
      <c r="WZU226" s="35"/>
      <c r="WZV226" s="35"/>
      <c r="WZW226" s="35"/>
      <c r="WZX226" s="35"/>
      <c r="WZY226" s="35"/>
      <c r="WZZ226" s="35"/>
      <c r="XAA226" s="35"/>
      <c r="XAB226" s="35"/>
      <c r="XAC226" s="35"/>
      <c r="XAD226" s="35"/>
      <c r="XAE226" s="35"/>
      <c r="XAF226" s="35"/>
      <c r="XAG226" s="35"/>
      <c r="XAH226" s="35"/>
      <c r="XAI226" s="35"/>
      <c r="XAJ226" s="35"/>
      <c r="XAK226" s="35"/>
      <c r="XAL226" s="35"/>
      <c r="XAM226" s="35"/>
      <c r="XAN226" s="35"/>
      <c r="XAO226" s="35"/>
      <c r="XAP226" s="35"/>
      <c r="XAQ226" s="35"/>
      <c r="XAR226" s="35"/>
      <c r="XAS226" s="35"/>
      <c r="XAT226" s="35"/>
      <c r="XAU226" s="35"/>
      <c r="XAV226" s="35"/>
      <c r="XAW226" s="35"/>
      <c r="XAX226" s="35"/>
      <c r="XAY226" s="35"/>
      <c r="XAZ226" s="35"/>
      <c r="XBA226" s="35"/>
      <c r="XBB226" s="35"/>
      <c r="XBC226" s="35"/>
      <c r="XBD226" s="35"/>
      <c r="XBE226" s="35"/>
      <c r="XBF226" s="35"/>
      <c r="XBG226" s="35"/>
      <c r="XBH226" s="35"/>
      <c r="XBI226" s="35"/>
      <c r="XBJ226" s="35"/>
      <c r="XBK226" s="35"/>
      <c r="XBL226" s="35"/>
      <c r="XBM226" s="35"/>
      <c r="XBN226" s="35"/>
      <c r="XBO226" s="35"/>
      <c r="XBP226" s="35"/>
      <c r="XBQ226" s="35"/>
      <c r="XBR226" s="35"/>
      <c r="XBS226" s="35"/>
      <c r="XBT226" s="35"/>
      <c r="XBU226" s="35"/>
      <c r="XBV226" s="35"/>
      <c r="XBW226" s="35"/>
      <c r="XBX226" s="35"/>
      <c r="XBY226" s="35"/>
      <c r="XBZ226" s="35"/>
      <c r="XCA226" s="35"/>
      <c r="XCB226" s="35"/>
      <c r="XCC226" s="35"/>
      <c r="XCD226" s="35"/>
      <c r="XCE226" s="35"/>
      <c r="XCF226" s="35"/>
      <c r="XCG226" s="35"/>
      <c r="XCH226" s="35"/>
      <c r="XCI226" s="35"/>
      <c r="XCJ226" s="35"/>
      <c r="XCK226" s="35"/>
      <c r="XCL226" s="35"/>
      <c r="XCM226" s="35"/>
      <c r="XCN226" s="35"/>
      <c r="XCO226" s="35"/>
      <c r="XCP226" s="35"/>
      <c r="XCQ226" s="35"/>
      <c r="XCR226" s="35"/>
      <c r="XCS226" s="35"/>
      <c r="XCT226" s="35"/>
      <c r="XCU226" s="35"/>
      <c r="XCV226" s="35"/>
      <c r="XCW226" s="35"/>
      <c r="XCX226" s="35"/>
      <c r="XCY226" s="35"/>
      <c r="XCZ226" s="35"/>
      <c r="XDA226" s="35"/>
      <c r="XDB226" s="35"/>
      <c r="XDC226" s="35"/>
      <c r="XDD226" s="35"/>
      <c r="XDE226" s="35"/>
      <c r="XDF226" s="35"/>
      <c r="XDG226" s="35"/>
      <c r="XDH226" s="35"/>
      <c r="XDI226" s="35"/>
      <c r="XDJ226" s="35"/>
      <c r="XDK226" s="35"/>
      <c r="XDL226" s="35"/>
      <c r="XDM226" s="35"/>
      <c r="XDN226" s="35"/>
      <c r="XDO226" s="35"/>
      <c r="XDP226" s="35"/>
      <c r="XDQ226" s="35"/>
      <c r="XDR226" s="35"/>
      <c r="XDS226" s="35"/>
      <c r="XDT226" s="35"/>
      <c r="XDU226" s="35"/>
      <c r="XDV226" s="35"/>
      <c r="XDW226" s="35"/>
      <c r="XDX226" s="35"/>
      <c r="XDY226" s="35"/>
      <c r="XDZ226" s="35"/>
      <c r="XEA226" s="35"/>
      <c r="XEB226" s="35"/>
      <c r="XEC226" s="35"/>
      <c r="XED226" s="35"/>
      <c r="XEE226" s="35"/>
      <c r="XEF226" s="35"/>
      <c r="XEG226" s="35"/>
      <c r="XEH226" s="35"/>
      <c r="XEI226" s="35"/>
      <c r="XEJ226" s="35"/>
      <c r="XEK226" s="35"/>
      <c r="XEL226" s="35"/>
      <c r="XEM226" s="35"/>
      <c r="XEN226" s="35"/>
      <c r="XEO226" s="35"/>
      <c r="XEP226" s="35"/>
      <c r="XEQ226" s="35"/>
      <c r="XER226" s="35"/>
      <c r="XES226" s="35"/>
      <c r="XET226" s="35"/>
      <c r="XEU226" s="35"/>
      <c r="XEV226" s="35"/>
      <c r="XEW226" s="35"/>
      <c r="XEX226" s="35"/>
      <c r="XEY226" s="35"/>
      <c r="XEZ226" s="35"/>
      <c r="XFA226" s="35"/>
      <c r="XFB226" s="35"/>
      <c r="XFC226" s="35"/>
      <c r="XFD226" s="35"/>
    </row>
    <row r="227" spans="1:151 16227:16384" s="11" customFormat="1" ht="20.25" x14ac:dyDescent="0.25">
      <c r="A227" s="147" t="s">
        <v>302</v>
      </c>
      <c r="B227" s="148"/>
      <c r="C227" s="147" t="s">
        <v>99</v>
      </c>
      <c r="D227" s="148"/>
      <c r="E227" s="50" t="s">
        <v>224</v>
      </c>
      <c r="F227" s="147">
        <f>COUNT(F526:F528)+COUNT(F532:F538)+COUNT(F540:F546)*24+COUNT(F548:F551,F553:F554)*5+COUNT(F556:F559,F561)+COUNT(F563:F568)*5</f>
        <v>243</v>
      </c>
      <c r="G227" s="148"/>
      <c r="H227" s="50">
        <f>SUM(F526:F528)+SUM(F532:F538)+SUM(F540:F546)*24+SUM(F548:F551,F553:F554)*5+SUM(F556:F559,F561)+SUM(F563:F568)*5</f>
        <v>187534.0397736</v>
      </c>
      <c r="I227" s="50">
        <f>SUM(I526:I528)+SUM(I532:I538)+SUM(I540:I546)*24+SUM(I548:I551,I553:I554)*5+SUM(I556:I559,I561)+SUM(I563:I568)*5</f>
        <v>290677.76164907997</v>
      </c>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WZC227" s="35"/>
      <c r="WZD227" s="35"/>
      <c r="WZE227" s="35"/>
      <c r="WZF227" s="35"/>
      <c r="WZG227" s="35"/>
      <c r="WZH227" s="35"/>
      <c r="WZI227" s="35"/>
      <c r="WZJ227" s="35"/>
      <c r="WZK227" s="35"/>
      <c r="WZL227" s="35"/>
      <c r="WZM227" s="35"/>
      <c r="WZN227" s="35"/>
      <c r="WZO227" s="35"/>
      <c r="WZP227" s="35"/>
      <c r="WZQ227" s="35"/>
      <c r="WZR227" s="35"/>
      <c r="WZS227" s="35"/>
      <c r="WZT227" s="35"/>
      <c r="WZU227" s="35"/>
      <c r="WZV227" s="35"/>
      <c r="WZW227" s="35"/>
      <c r="WZX227" s="35"/>
      <c r="WZY227" s="35"/>
      <c r="WZZ227" s="35"/>
      <c r="XAA227" s="35"/>
      <c r="XAB227" s="35"/>
      <c r="XAC227" s="35"/>
      <c r="XAD227" s="35"/>
      <c r="XAE227" s="35"/>
      <c r="XAF227" s="35"/>
      <c r="XAG227" s="35"/>
      <c r="XAH227" s="35"/>
      <c r="XAI227" s="35"/>
      <c r="XAJ227" s="35"/>
      <c r="XAK227" s="35"/>
      <c r="XAL227" s="35"/>
      <c r="XAM227" s="35"/>
      <c r="XAN227" s="35"/>
      <c r="XAO227" s="35"/>
      <c r="XAP227" s="35"/>
      <c r="XAQ227" s="35"/>
      <c r="XAR227" s="35"/>
      <c r="XAS227" s="35"/>
      <c r="XAT227" s="35"/>
      <c r="XAU227" s="35"/>
      <c r="XAV227" s="35"/>
      <c r="XAW227" s="35"/>
      <c r="XAX227" s="35"/>
      <c r="XAY227" s="35"/>
      <c r="XAZ227" s="35"/>
      <c r="XBA227" s="35"/>
      <c r="XBB227" s="35"/>
      <c r="XBC227" s="35"/>
      <c r="XBD227" s="35"/>
      <c r="XBE227" s="35"/>
      <c r="XBF227" s="35"/>
      <c r="XBG227" s="35"/>
      <c r="XBH227" s="35"/>
      <c r="XBI227" s="35"/>
      <c r="XBJ227" s="35"/>
      <c r="XBK227" s="35"/>
      <c r="XBL227" s="35"/>
      <c r="XBM227" s="35"/>
      <c r="XBN227" s="35"/>
      <c r="XBO227" s="35"/>
      <c r="XBP227" s="35"/>
      <c r="XBQ227" s="35"/>
      <c r="XBR227" s="35"/>
      <c r="XBS227" s="35"/>
      <c r="XBT227" s="35"/>
      <c r="XBU227" s="35"/>
      <c r="XBV227" s="35"/>
      <c r="XBW227" s="35"/>
      <c r="XBX227" s="35"/>
      <c r="XBY227" s="35"/>
      <c r="XBZ227" s="35"/>
      <c r="XCA227" s="35"/>
      <c r="XCB227" s="35"/>
      <c r="XCC227" s="35"/>
      <c r="XCD227" s="35"/>
      <c r="XCE227" s="35"/>
      <c r="XCF227" s="35"/>
      <c r="XCG227" s="35"/>
      <c r="XCH227" s="35"/>
      <c r="XCI227" s="35"/>
      <c r="XCJ227" s="35"/>
      <c r="XCK227" s="35"/>
      <c r="XCL227" s="35"/>
      <c r="XCM227" s="35"/>
      <c r="XCN227" s="35"/>
      <c r="XCO227" s="35"/>
      <c r="XCP227" s="35"/>
      <c r="XCQ227" s="35"/>
      <c r="XCR227" s="35"/>
      <c r="XCS227" s="35"/>
      <c r="XCT227" s="35"/>
      <c r="XCU227" s="35"/>
      <c r="XCV227" s="35"/>
      <c r="XCW227" s="35"/>
      <c r="XCX227" s="35"/>
      <c r="XCY227" s="35"/>
      <c r="XCZ227" s="35"/>
      <c r="XDA227" s="35"/>
      <c r="XDB227" s="35"/>
      <c r="XDC227" s="35"/>
      <c r="XDD227" s="35"/>
      <c r="XDE227" s="35"/>
      <c r="XDF227" s="35"/>
      <c r="XDG227" s="35"/>
      <c r="XDH227" s="35"/>
      <c r="XDI227" s="35"/>
      <c r="XDJ227" s="35"/>
      <c r="XDK227" s="35"/>
      <c r="XDL227" s="35"/>
      <c r="XDM227" s="35"/>
      <c r="XDN227" s="35"/>
      <c r="XDO227" s="35"/>
      <c r="XDP227" s="35"/>
      <c r="XDQ227" s="35"/>
      <c r="XDR227" s="35"/>
      <c r="XDS227" s="35"/>
      <c r="XDT227" s="35"/>
      <c r="XDU227" s="35"/>
      <c r="XDV227" s="35"/>
      <c r="XDW227" s="35"/>
      <c r="XDX227" s="35"/>
      <c r="XDY227" s="35"/>
      <c r="XDZ227" s="35"/>
      <c r="XEA227" s="35"/>
      <c r="XEB227" s="35"/>
      <c r="XEC227" s="35"/>
      <c r="XED227" s="35"/>
      <c r="XEE227" s="35"/>
      <c r="XEF227" s="35"/>
      <c r="XEG227" s="35"/>
      <c r="XEH227" s="35"/>
      <c r="XEI227" s="35"/>
      <c r="XEJ227" s="35"/>
      <c r="XEK227" s="35"/>
      <c r="XEL227" s="35"/>
      <c r="XEM227" s="35"/>
      <c r="XEN227" s="35"/>
      <c r="XEO227" s="35"/>
      <c r="XEP227" s="35"/>
      <c r="XEQ227" s="35"/>
      <c r="XER227" s="35"/>
      <c r="XES227" s="35"/>
      <c r="XET227" s="35"/>
      <c r="XEU227" s="35"/>
      <c r="XEV227" s="35"/>
      <c r="XEW227" s="35"/>
      <c r="XEX227" s="35"/>
      <c r="XEY227" s="35"/>
      <c r="XEZ227" s="35"/>
      <c r="XFA227" s="35"/>
      <c r="XFB227" s="35"/>
      <c r="XFC227" s="35"/>
      <c r="XFD227" s="35"/>
    </row>
    <row r="228" spans="1:151 16227:16384" s="11" customFormat="1" ht="20.25" x14ac:dyDescent="0.25">
      <c r="A228" s="147" t="s">
        <v>303</v>
      </c>
      <c r="B228" s="148"/>
      <c r="C228" s="147" t="s">
        <v>99</v>
      </c>
      <c r="D228" s="148"/>
      <c r="E228" s="50" t="s">
        <v>224</v>
      </c>
      <c r="F228" s="147">
        <f>COUNT(F574:F576)+COUNT(F580:F586)+COUNT(F588:F594)*24+COUNT(F596:F599,F601:F602)*5+COUNT(F604:F607,F609)+COUNT(F611:F616)*5</f>
        <v>243</v>
      </c>
      <c r="G228" s="148"/>
      <c r="H228" s="50">
        <f>SUM(F574:F576)+SUM(F580:F586)+SUM(F588:F594)*24+SUM(F596:F599,F601:F602)*5+SUM(F604:F607,F609)+SUM(F611:F616)*5</f>
        <v>186491.56036679994</v>
      </c>
      <c r="I228" s="50">
        <f>SUM(I574:I576)+SUM(I580:I586)+SUM(I588:I594)*24+SUM(I596:I599,I601:I602)*5+SUM(I604:I607,I609)+SUM(I611:I616)*5</f>
        <v>289061.91856853996</v>
      </c>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WZC228" s="35"/>
      <c r="WZD228" s="35"/>
      <c r="WZE228" s="35"/>
      <c r="WZF228" s="35"/>
      <c r="WZG228" s="35"/>
      <c r="WZH228" s="35"/>
      <c r="WZI228" s="35"/>
      <c r="WZJ228" s="35"/>
      <c r="WZK228" s="35"/>
      <c r="WZL228" s="35"/>
      <c r="WZM228" s="35"/>
      <c r="WZN228" s="35"/>
      <c r="WZO228" s="35"/>
      <c r="WZP228" s="35"/>
      <c r="WZQ228" s="35"/>
      <c r="WZR228" s="35"/>
      <c r="WZS228" s="35"/>
      <c r="WZT228" s="35"/>
      <c r="WZU228" s="35"/>
      <c r="WZV228" s="35"/>
      <c r="WZW228" s="35"/>
      <c r="WZX228" s="35"/>
      <c r="WZY228" s="35"/>
      <c r="WZZ228" s="35"/>
      <c r="XAA228" s="35"/>
      <c r="XAB228" s="35"/>
      <c r="XAC228" s="35"/>
      <c r="XAD228" s="35"/>
      <c r="XAE228" s="35"/>
      <c r="XAF228" s="35"/>
      <c r="XAG228" s="35"/>
      <c r="XAH228" s="35"/>
      <c r="XAI228" s="35"/>
      <c r="XAJ228" s="35"/>
      <c r="XAK228" s="35"/>
      <c r="XAL228" s="35"/>
      <c r="XAM228" s="35"/>
      <c r="XAN228" s="35"/>
      <c r="XAO228" s="35"/>
      <c r="XAP228" s="35"/>
      <c r="XAQ228" s="35"/>
      <c r="XAR228" s="35"/>
      <c r="XAS228" s="35"/>
      <c r="XAT228" s="35"/>
      <c r="XAU228" s="35"/>
      <c r="XAV228" s="35"/>
      <c r="XAW228" s="35"/>
      <c r="XAX228" s="35"/>
      <c r="XAY228" s="35"/>
      <c r="XAZ228" s="35"/>
      <c r="XBA228" s="35"/>
      <c r="XBB228" s="35"/>
      <c r="XBC228" s="35"/>
      <c r="XBD228" s="35"/>
      <c r="XBE228" s="35"/>
      <c r="XBF228" s="35"/>
      <c r="XBG228" s="35"/>
      <c r="XBH228" s="35"/>
      <c r="XBI228" s="35"/>
      <c r="XBJ228" s="35"/>
      <c r="XBK228" s="35"/>
      <c r="XBL228" s="35"/>
      <c r="XBM228" s="35"/>
      <c r="XBN228" s="35"/>
      <c r="XBO228" s="35"/>
      <c r="XBP228" s="35"/>
      <c r="XBQ228" s="35"/>
      <c r="XBR228" s="35"/>
      <c r="XBS228" s="35"/>
      <c r="XBT228" s="35"/>
      <c r="XBU228" s="35"/>
      <c r="XBV228" s="35"/>
      <c r="XBW228" s="35"/>
      <c r="XBX228" s="35"/>
      <c r="XBY228" s="35"/>
      <c r="XBZ228" s="35"/>
      <c r="XCA228" s="35"/>
      <c r="XCB228" s="35"/>
      <c r="XCC228" s="35"/>
      <c r="XCD228" s="35"/>
      <c r="XCE228" s="35"/>
      <c r="XCF228" s="35"/>
      <c r="XCG228" s="35"/>
      <c r="XCH228" s="35"/>
      <c r="XCI228" s="35"/>
      <c r="XCJ228" s="35"/>
      <c r="XCK228" s="35"/>
      <c r="XCL228" s="35"/>
      <c r="XCM228" s="35"/>
      <c r="XCN228" s="35"/>
      <c r="XCO228" s="35"/>
      <c r="XCP228" s="35"/>
      <c r="XCQ228" s="35"/>
      <c r="XCR228" s="35"/>
      <c r="XCS228" s="35"/>
      <c r="XCT228" s="35"/>
      <c r="XCU228" s="35"/>
      <c r="XCV228" s="35"/>
      <c r="XCW228" s="35"/>
      <c r="XCX228" s="35"/>
      <c r="XCY228" s="35"/>
      <c r="XCZ228" s="35"/>
      <c r="XDA228" s="35"/>
      <c r="XDB228" s="35"/>
      <c r="XDC228" s="35"/>
      <c r="XDD228" s="35"/>
      <c r="XDE228" s="35"/>
      <c r="XDF228" s="35"/>
      <c r="XDG228" s="35"/>
      <c r="XDH228" s="35"/>
      <c r="XDI228" s="35"/>
      <c r="XDJ228" s="35"/>
      <c r="XDK228" s="35"/>
      <c r="XDL228" s="35"/>
      <c r="XDM228" s="35"/>
      <c r="XDN228" s="35"/>
      <c r="XDO228" s="35"/>
      <c r="XDP228" s="35"/>
      <c r="XDQ228" s="35"/>
      <c r="XDR228" s="35"/>
      <c r="XDS228" s="35"/>
      <c r="XDT228" s="35"/>
      <c r="XDU228" s="35"/>
      <c r="XDV228" s="35"/>
      <c r="XDW228" s="35"/>
      <c r="XDX228" s="35"/>
      <c r="XDY228" s="35"/>
      <c r="XDZ228" s="35"/>
      <c r="XEA228" s="35"/>
      <c r="XEB228" s="35"/>
      <c r="XEC228" s="35"/>
      <c r="XED228" s="35"/>
      <c r="XEE228" s="35"/>
      <c r="XEF228" s="35"/>
      <c r="XEG228" s="35"/>
      <c r="XEH228" s="35"/>
      <c r="XEI228" s="35"/>
      <c r="XEJ228" s="35"/>
      <c r="XEK228" s="35"/>
      <c r="XEL228" s="35"/>
      <c r="XEM228" s="35"/>
      <c r="XEN228" s="35"/>
      <c r="XEO228" s="35"/>
      <c r="XEP228" s="35"/>
      <c r="XEQ228" s="35"/>
      <c r="XER228" s="35"/>
      <c r="XES228" s="35"/>
      <c r="XET228" s="35"/>
      <c r="XEU228" s="35"/>
      <c r="XEV228" s="35"/>
      <c r="XEW228" s="35"/>
      <c r="XEX228" s="35"/>
      <c r="XEY228" s="35"/>
      <c r="XEZ228" s="35"/>
      <c r="XFA228" s="35"/>
      <c r="XFB228" s="35"/>
      <c r="XFC228" s="35"/>
      <c r="XFD228" s="35"/>
    </row>
    <row r="229" spans="1:151 16227:16384" ht="20.25" x14ac:dyDescent="0.25">
      <c r="A229" s="149" t="s">
        <v>187</v>
      </c>
      <c r="B229" s="166"/>
      <c r="C229" s="149" t="s">
        <v>112</v>
      </c>
      <c r="D229" s="166"/>
      <c r="E229" s="49" t="s">
        <v>112</v>
      </c>
      <c r="F229" s="149">
        <f>SUM(F221:G228)</f>
        <v>1742</v>
      </c>
      <c r="G229" s="166"/>
      <c r="H229" s="49">
        <f>SUM(H221:H228)</f>
        <v>1243099.4135975996</v>
      </c>
      <c r="I229" s="49">
        <f>SUM(I221:I228)</f>
        <v>1926804.09107628</v>
      </c>
    </row>
    <row r="230" spans="1:151 16227:16384" ht="20.25" x14ac:dyDescent="0.25">
      <c r="A230" s="149" t="s">
        <v>318</v>
      </c>
      <c r="B230" s="166"/>
      <c r="C230" s="149" t="s">
        <v>112</v>
      </c>
      <c r="D230" s="166"/>
      <c r="E230" s="85" t="s">
        <v>112</v>
      </c>
      <c r="F230" s="149">
        <f>F218+F229</f>
        <v>1763</v>
      </c>
      <c r="G230" s="166"/>
      <c r="H230" s="85">
        <f>H218+H229</f>
        <v>1255216.1405471996</v>
      </c>
      <c r="I230" s="85">
        <f>I218+I229</f>
        <v>1945585.0178481599</v>
      </c>
      <c r="J230" s="35"/>
      <c r="K230" s="35"/>
      <c r="L230" s="35"/>
      <c r="M230" s="35"/>
      <c r="N230" s="35"/>
      <c r="O230" s="35"/>
      <c r="P230" s="35"/>
      <c r="Q230" s="35"/>
      <c r="R230" s="35"/>
      <c r="S230" s="35"/>
      <c r="T230" s="35"/>
      <c r="U230" s="35"/>
      <c r="V230" s="35"/>
      <c r="W230" s="35"/>
      <c r="X230" s="35"/>
      <c r="Y230" s="35"/>
      <c r="Z230" s="35"/>
      <c r="AA230" s="35"/>
    </row>
    <row r="231" spans="1:151 16227:16384" s="11" customFormat="1" ht="20.25" x14ac:dyDescent="0.25">
      <c r="A231" s="153" t="s">
        <v>180</v>
      </c>
      <c r="B231" s="154"/>
      <c r="C231" s="154"/>
      <c r="D231" s="154"/>
      <c r="E231" s="154"/>
      <c r="F231" s="154"/>
      <c r="G231" s="154"/>
      <c r="H231" s="154"/>
      <c r="I231" s="15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WZC231" s="35"/>
      <c r="WZD231" s="35"/>
      <c r="WZE231" s="35"/>
      <c r="WZF231" s="35"/>
      <c r="WZG231" s="35"/>
      <c r="WZH231" s="35"/>
      <c r="WZI231" s="35"/>
      <c r="WZJ231" s="35"/>
      <c r="WZK231" s="35"/>
      <c r="WZL231" s="35"/>
      <c r="WZM231" s="35"/>
      <c r="WZN231" s="35"/>
      <c r="WZO231" s="35"/>
      <c r="WZP231" s="35"/>
      <c r="WZQ231" s="35"/>
      <c r="WZR231" s="35"/>
      <c r="WZS231" s="35"/>
      <c r="WZT231" s="35"/>
      <c r="WZU231" s="35"/>
      <c r="WZV231" s="35"/>
      <c r="WZW231" s="35"/>
      <c r="WZX231" s="35"/>
      <c r="WZY231" s="35"/>
      <c r="WZZ231" s="35"/>
      <c r="XAA231" s="35"/>
      <c r="XAB231" s="35"/>
      <c r="XAC231" s="35"/>
      <c r="XAD231" s="35"/>
      <c r="XAE231" s="35"/>
      <c r="XAF231" s="35"/>
      <c r="XAG231" s="35"/>
      <c r="XAH231" s="35"/>
      <c r="XAI231" s="35"/>
      <c r="XAJ231" s="35"/>
      <c r="XAK231" s="35"/>
      <c r="XAL231" s="35"/>
      <c r="XAM231" s="35"/>
      <c r="XAN231" s="35"/>
      <c r="XAO231" s="35"/>
      <c r="XAP231" s="35"/>
      <c r="XAQ231" s="35"/>
      <c r="XAR231" s="35"/>
      <c r="XAS231" s="35"/>
      <c r="XAT231" s="35"/>
      <c r="XAU231" s="35"/>
      <c r="XAV231" s="35"/>
      <c r="XAW231" s="35"/>
      <c r="XAX231" s="35"/>
      <c r="XAY231" s="35"/>
      <c r="XAZ231" s="35"/>
      <c r="XBA231" s="35"/>
      <c r="XBB231" s="35"/>
      <c r="XBC231" s="35"/>
      <c r="XBD231" s="35"/>
      <c r="XBE231" s="35"/>
      <c r="XBF231" s="35"/>
      <c r="XBG231" s="35"/>
      <c r="XBH231" s="35"/>
      <c r="XBI231" s="35"/>
      <c r="XBJ231" s="35"/>
      <c r="XBK231" s="35"/>
      <c r="XBL231" s="35"/>
      <c r="XBM231" s="35"/>
      <c r="XBN231" s="35"/>
      <c r="XBO231" s="35"/>
      <c r="XBP231" s="35"/>
      <c r="XBQ231" s="35"/>
      <c r="XBR231" s="35"/>
      <c r="XBS231" s="35"/>
      <c r="XBT231" s="35"/>
      <c r="XBU231" s="35"/>
      <c r="XBV231" s="35"/>
      <c r="XBW231" s="35"/>
      <c r="XBX231" s="35"/>
      <c r="XBY231" s="35"/>
      <c r="XBZ231" s="35"/>
      <c r="XCA231" s="35"/>
      <c r="XCB231" s="35"/>
      <c r="XCC231" s="35"/>
      <c r="XCD231" s="35"/>
      <c r="XCE231" s="35"/>
      <c r="XCF231" s="35"/>
      <c r="XCG231" s="35"/>
      <c r="XCH231" s="35"/>
      <c r="XCI231" s="35"/>
      <c r="XCJ231" s="35"/>
      <c r="XCK231" s="35"/>
      <c r="XCL231" s="35"/>
      <c r="XCM231" s="35"/>
      <c r="XCN231" s="35"/>
      <c r="XCO231" s="35"/>
      <c r="XCP231" s="35"/>
      <c r="XCQ231" s="35"/>
      <c r="XCR231" s="35"/>
      <c r="XCS231" s="35"/>
      <c r="XCT231" s="35"/>
      <c r="XCU231" s="35"/>
      <c r="XCV231" s="35"/>
      <c r="XCW231" s="35"/>
      <c r="XCX231" s="35"/>
      <c r="XCY231" s="35"/>
      <c r="XCZ231" s="35"/>
      <c r="XDA231" s="35"/>
      <c r="XDB231" s="35"/>
      <c r="XDC231" s="35"/>
      <c r="XDD231" s="35"/>
      <c r="XDE231" s="35"/>
      <c r="XDF231" s="35"/>
      <c r="XDG231" s="35"/>
      <c r="XDH231" s="35"/>
      <c r="XDI231" s="35"/>
      <c r="XDJ231" s="35"/>
      <c r="XDK231" s="35"/>
      <c r="XDL231" s="35"/>
      <c r="XDM231" s="35"/>
      <c r="XDN231" s="35"/>
      <c r="XDO231" s="35"/>
      <c r="XDP231" s="35"/>
      <c r="XDQ231" s="35"/>
      <c r="XDR231" s="35"/>
      <c r="XDS231" s="35"/>
      <c r="XDT231" s="35"/>
      <c r="XDU231" s="35"/>
      <c r="XDV231" s="35"/>
      <c r="XDW231" s="35"/>
      <c r="XDX231" s="35"/>
      <c r="XDY231" s="35"/>
      <c r="XDZ231" s="35"/>
      <c r="XEA231" s="35"/>
      <c r="XEB231" s="35"/>
      <c r="XEC231" s="35"/>
      <c r="XED231" s="35"/>
      <c r="XEE231" s="35"/>
      <c r="XEF231" s="35"/>
      <c r="XEG231" s="35"/>
      <c r="XEH231" s="35"/>
      <c r="XEI231" s="35"/>
      <c r="XEJ231" s="35"/>
      <c r="XEK231" s="35"/>
      <c r="XEL231" s="35"/>
      <c r="XEM231" s="35"/>
      <c r="XEN231" s="35"/>
      <c r="XEO231" s="35"/>
      <c r="XEP231" s="35"/>
      <c r="XEQ231" s="35"/>
      <c r="XER231" s="35"/>
      <c r="XES231" s="35"/>
      <c r="XET231" s="35"/>
      <c r="XEU231" s="35"/>
      <c r="XEV231" s="35"/>
      <c r="XEW231" s="35"/>
      <c r="XEX231" s="35"/>
      <c r="XEY231" s="35"/>
      <c r="XEZ231" s="35"/>
      <c r="XFA231" s="35"/>
      <c r="XFB231" s="35"/>
      <c r="XFC231" s="35"/>
      <c r="XFD231" s="35"/>
    </row>
    <row r="232" spans="1:151 16227:16384" s="11" customFormat="1" ht="40.5" x14ac:dyDescent="0.25">
      <c r="A232" s="241" t="s">
        <v>107</v>
      </c>
      <c r="B232" s="241"/>
      <c r="C232" s="241" t="s">
        <v>103</v>
      </c>
      <c r="D232" s="241"/>
      <c r="E232" s="241" t="s">
        <v>104</v>
      </c>
      <c r="F232" s="241" t="s">
        <v>105</v>
      </c>
      <c r="G232" s="241"/>
      <c r="H232" s="241" t="s">
        <v>106</v>
      </c>
      <c r="I232" s="37" t="s">
        <v>159</v>
      </c>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WZC232" s="35"/>
      <c r="WZD232" s="35"/>
      <c r="WZE232" s="35"/>
      <c r="WZF232" s="35"/>
      <c r="WZG232" s="35"/>
      <c r="WZH232" s="35"/>
      <c r="WZI232" s="35"/>
      <c r="WZJ232" s="35"/>
      <c r="WZK232" s="35"/>
      <c r="WZL232" s="35"/>
      <c r="WZM232" s="35"/>
      <c r="WZN232" s="35"/>
      <c r="WZO232" s="35"/>
      <c r="WZP232" s="35"/>
      <c r="WZQ232" s="35"/>
      <c r="WZR232" s="35"/>
      <c r="WZS232" s="35"/>
      <c r="WZT232" s="35"/>
      <c r="WZU232" s="35"/>
      <c r="WZV232" s="35"/>
      <c r="WZW232" s="35"/>
      <c r="WZX232" s="35"/>
      <c r="WZY232" s="35"/>
      <c r="WZZ232" s="35"/>
      <c r="XAA232" s="35"/>
      <c r="XAB232" s="35"/>
      <c r="XAC232" s="35"/>
      <c r="XAD232" s="35"/>
      <c r="XAE232" s="35"/>
      <c r="XAF232" s="35"/>
      <c r="XAG232" s="35"/>
      <c r="XAH232" s="35"/>
      <c r="XAI232" s="35"/>
      <c r="XAJ232" s="35"/>
      <c r="XAK232" s="35"/>
      <c r="XAL232" s="35"/>
      <c r="XAM232" s="35"/>
      <c r="XAN232" s="35"/>
      <c r="XAO232" s="35"/>
      <c r="XAP232" s="35"/>
      <c r="XAQ232" s="35"/>
      <c r="XAR232" s="35"/>
      <c r="XAS232" s="35"/>
      <c r="XAT232" s="35"/>
      <c r="XAU232" s="35"/>
      <c r="XAV232" s="35"/>
      <c r="XAW232" s="35"/>
      <c r="XAX232" s="35"/>
      <c r="XAY232" s="35"/>
      <c r="XAZ232" s="35"/>
      <c r="XBA232" s="35"/>
      <c r="XBB232" s="35"/>
      <c r="XBC232" s="35"/>
      <c r="XBD232" s="35"/>
      <c r="XBE232" s="35"/>
      <c r="XBF232" s="35"/>
      <c r="XBG232" s="35"/>
      <c r="XBH232" s="35"/>
      <c r="XBI232" s="35"/>
      <c r="XBJ232" s="35"/>
      <c r="XBK232" s="35"/>
      <c r="XBL232" s="35"/>
      <c r="XBM232" s="35"/>
      <c r="XBN232" s="35"/>
      <c r="XBO232" s="35"/>
      <c r="XBP232" s="35"/>
      <c r="XBQ232" s="35"/>
      <c r="XBR232" s="35"/>
      <c r="XBS232" s="35"/>
      <c r="XBT232" s="35"/>
      <c r="XBU232" s="35"/>
      <c r="XBV232" s="35"/>
      <c r="XBW232" s="35"/>
      <c r="XBX232" s="35"/>
      <c r="XBY232" s="35"/>
      <c r="XBZ232" s="35"/>
      <c r="XCA232" s="35"/>
      <c r="XCB232" s="35"/>
      <c r="XCC232" s="35"/>
      <c r="XCD232" s="35"/>
      <c r="XCE232" s="35"/>
      <c r="XCF232" s="35"/>
      <c r="XCG232" s="35"/>
      <c r="XCH232" s="35"/>
      <c r="XCI232" s="35"/>
      <c r="XCJ232" s="35"/>
      <c r="XCK232" s="35"/>
      <c r="XCL232" s="35"/>
      <c r="XCM232" s="35"/>
      <c r="XCN232" s="35"/>
      <c r="XCO232" s="35"/>
      <c r="XCP232" s="35"/>
      <c r="XCQ232" s="35"/>
      <c r="XCR232" s="35"/>
      <c r="XCS232" s="35"/>
      <c r="XCT232" s="35"/>
      <c r="XCU232" s="35"/>
      <c r="XCV232" s="35"/>
      <c r="XCW232" s="35"/>
      <c r="XCX232" s="35"/>
      <c r="XCY232" s="35"/>
      <c r="XCZ232" s="35"/>
      <c r="XDA232" s="35"/>
      <c r="XDB232" s="35"/>
      <c r="XDC232" s="35"/>
      <c r="XDD232" s="35"/>
      <c r="XDE232" s="35"/>
      <c r="XDF232" s="35"/>
      <c r="XDG232" s="35"/>
      <c r="XDH232" s="35"/>
      <c r="XDI232" s="35"/>
      <c r="XDJ232" s="35"/>
      <c r="XDK232" s="35"/>
      <c r="XDL232" s="35"/>
      <c r="XDM232" s="35"/>
      <c r="XDN232" s="35"/>
      <c r="XDO232" s="35"/>
      <c r="XDP232" s="35"/>
      <c r="XDQ232" s="35"/>
      <c r="XDR232" s="35"/>
      <c r="XDS232" s="35"/>
      <c r="XDT232" s="35"/>
      <c r="XDU232" s="35"/>
      <c r="XDV232" s="35"/>
      <c r="XDW232" s="35"/>
      <c r="XDX232" s="35"/>
      <c r="XDY232" s="35"/>
      <c r="XDZ232" s="35"/>
      <c r="XEA232" s="35"/>
      <c r="XEB232" s="35"/>
      <c r="XEC232" s="35"/>
      <c r="XED232" s="35"/>
      <c r="XEE232" s="35"/>
      <c r="XEF232" s="35"/>
      <c r="XEG232" s="35"/>
      <c r="XEH232" s="35"/>
      <c r="XEI232" s="35"/>
      <c r="XEJ232" s="35"/>
      <c r="XEK232" s="35"/>
      <c r="XEL232" s="35"/>
      <c r="XEM232" s="35"/>
      <c r="XEN232" s="35"/>
      <c r="XEO232" s="35"/>
      <c r="XEP232" s="35"/>
      <c r="XEQ232" s="35"/>
      <c r="XER232" s="35"/>
      <c r="XES232" s="35"/>
      <c r="XET232" s="35"/>
      <c r="XEU232" s="35"/>
      <c r="XEV232" s="35"/>
      <c r="XEW232" s="35"/>
      <c r="XEX232" s="35"/>
      <c r="XEY232" s="35"/>
      <c r="XEZ232" s="35"/>
      <c r="XFA232" s="35"/>
      <c r="XFB232" s="35"/>
      <c r="XFC232" s="35"/>
      <c r="XFD232" s="35"/>
    </row>
    <row r="233" spans="1:151 16227:16384" s="11" customFormat="1" ht="20.25" x14ac:dyDescent="0.25">
      <c r="A233" s="241"/>
      <c r="B233" s="241"/>
      <c r="C233" s="241"/>
      <c r="D233" s="241"/>
      <c r="E233" s="241"/>
      <c r="F233" s="241"/>
      <c r="G233" s="241"/>
      <c r="H233" s="241"/>
      <c r="I233" s="38">
        <v>0.55000000000000004</v>
      </c>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WZC233" s="35"/>
      <c r="WZD233" s="35"/>
      <c r="WZE233" s="35"/>
      <c r="WZF233" s="35"/>
      <c r="WZG233" s="35"/>
      <c r="WZH233" s="35"/>
      <c r="WZI233" s="35"/>
      <c r="WZJ233" s="35"/>
      <c r="WZK233" s="35"/>
      <c r="WZL233" s="35"/>
      <c r="WZM233" s="35"/>
      <c r="WZN233" s="35"/>
      <c r="WZO233" s="35"/>
      <c r="WZP233" s="35"/>
      <c r="WZQ233" s="35"/>
      <c r="WZR233" s="35"/>
      <c r="WZS233" s="35"/>
      <c r="WZT233" s="35"/>
      <c r="WZU233" s="35"/>
      <c r="WZV233" s="35"/>
      <c r="WZW233" s="35"/>
      <c r="WZX233" s="35"/>
      <c r="WZY233" s="35"/>
      <c r="WZZ233" s="35"/>
      <c r="XAA233" s="35"/>
      <c r="XAB233" s="35"/>
      <c r="XAC233" s="35"/>
      <c r="XAD233" s="35"/>
      <c r="XAE233" s="35"/>
      <c r="XAF233" s="35"/>
      <c r="XAG233" s="35"/>
      <c r="XAH233" s="35"/>
      <c r="XAI233" s="35"/>
      <c r="XAJ233" s="35"/>
      <c r="XAK233" s="35"/>
      <c r="XAL233" s="35"/>
      <c r="XAM233" s="35"/>
      <c r="XAN233" s="35"/>
      <c r="XAO233" s="35"/>
      <c r="XAP233" s="35"/>
      <c r="XAQ233" s="35"/>
      <c r="XAR233" s="35"/>
      <c r="XAS233" s="35"/>
      <c r="XAT233" s="35"/>
      <c r="XAU233" s="35"/>
      <c r="XAV233" s="35"/>
      <c r="XAW233" s="35"/>
      <c r="XAX233" s="35"/>
      <c r="XAY233" s="35"/>
      <c r="XAZ233" s="35"/>
      <c r="XBA233" s="35"/>
      <c r="XBB233" s="35"/>
      <c r="XBC233" s="35"/>
      <c r="XBD233" s="35"/>
      <c r="XBE233" s="35"/>
      <c r="XBF233" s="35"/>
      <c r="XBG233" s="35"/>
      <c r="XBH233" s="35"/>
      <c r="XBI233" s="35"/>
      <c r="XBJ233" s="35"/>
      <c r="XBK233" s="35"/>
      <c r="XBL233" s="35"/>
      <c r="XBM233" s="35"/>
      <c r="XBN233" s="35"/>
      <c r="XBO233" s="35"/>
      <c r="XBP233" s="35"/>
      <c r="XBQ233" s="35"/>
      <c r="XBR233" s="35"/>
      <c r="XBS233" s="35"/>
      <c r="XBT233" s="35"/>
      <c r="XBU233" s="35"/>
      <c r="XBV233" s="35"/>
      <c r="XBW233" s="35"/>
      <c r="XBX233" s="35"/>
      <c r="XBY233" s="35"/>
      <c r="XBZ233" s="35"/>
      <c r="XCA233" s="35"/>
      <c r="XCB233" s="35"/>
      <c r="XCC233" s="35"/>
      <c r="XCD233" s="35"/>
      <c r="XCE233" s="35"/>
      <c r="XCF233" s="35"/>
      <c r="XCG233" s="35"/>
      <c r="XCH233" s="35"/>
      <c r="XCI233" s="35"/>
      <c r="XCJ233" s="35"/>
      <c r="XCK233" s="35"/>
      <c r="XCL233" s="35"/>
      <c r="XCM233" s="35"/>
      <c r="XCN233" s="35"/>
      <c r="XCO233" s="35"/>
      <c r="XCP233" s="35"/>
      <c r="XCQ233" s="35"/>
      <c r="XCR233" s="35"/>
      <c r="XCS233" s="35"/>
      <c r="XCT233" s="35"/>
      <c r="XCU233" s="35"/>
      <c r="XCV233" s="35"/>
      <c r="XCW233" s="35"/>
      <c r="XCX233" s="35"/>
      <c r="XCY233" s="35"/>
      <c r="XCZ233" s="35"/>
      <c r="XDA233" s="35"/>
      <c r="XDB233" s="35"/>
      <c r="XDC233" s="35"/>
      <c r="XDD233" s="35"/>
      <c r="XDE233" s="35"/>
      <c r="XDF233" s="35"/>
      <c r="XDG233" s="35"/>
      <c r="XDH233" s="35"/>
      <c r="XDI233" s="35"/>
      <c r="XDJ233" s="35"/>
      <c r="XDK233" s="35"/>
      <c r="XDL233" s="35"/>
      <c r="XDM233" s="35"/>
      <c r="XDN233" s="35"/>
      <c r="XDO233" s="35"/>
      <c r="XDP233" s="35"/>
      <c r="XDQ233" s="35"/>
      <c r="XDR233" s="35"/>
      <c r="XDS233" s="35"/>
      <c r="XDT233" s="35"/>
      <c r="XDU233" s="35"/>
      <c r="XDV233" s="35"/>
      <c r="XDW233" s="35"/>
      <c r="XDX233" s="35"/>
      <c r="XDY233" s="35"/>
      <c r="XDZ233" s="35"/>
      <c r="XEA233" s="35"/>
      <c r="XEB233" s="35"/>
      <c r="XEC233" s="35"/>
      <c r="XED233" s="35"/>
      <c r="XEE233" s="35"/>
      <c r="XEF233" s="35"/>
      <c r="XEG233" s="35"/>
      <c r="XEH233" s="35"/>
      <c r="XEI233" s="35"/>
      <c r="XEJ233" s="35"/>
      <c r="XEK233" s="35"/>
      <c r="XEL233" s="35"/>
      <c r="XEM233" s="35"/>
      <c r="XEN233" s="35"/>
      <c r="XEO233" s="35"/>
      <c r="XEP233" s="35"/>
      <c r="XEQ233" s="35"/>
      <c r="XER233" s="35"/>
      <c r="XES233" s="35"/>
      <c r="XET233" s="35"/>
      <c r="XEU233" s="35"/>
      <c r="XEV233" s="35"/>
      <c r="XEW233" s="35"/>
      <c r="XEX233" s="35"/>
      <c r="XEY233" s="35"/>
      <c r="XEZ233" s="35"/>
      <c r="XFA233" s="35"/>
      <c r="XFB233" s="35"/>
      <c r="XFC233" s="35"/>
      <c r="XFD233" s="35"/>
    </row>
    <row r="234" spans="1:151 16227:16384" s="11" customFormat="1" ht="20.25" x14ac:dyDescent="0.25">
      <c r="A234" s="149" t="s">
        <v>198</v>
      </c>
      <c r="B234" s="150"/>
      <c r="C234" s="150"/>
      <c r="D234" s="150"/>
      <c r="E234" s="150"/>
      <c r="F234" s="150"/>
      <c r="G234" s="150"/>
      <c r="H234" s="150"/>
      <c r="I234" s="151"/>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WZC234" s="35"/>
      <c r="WZD234" s="35"/>
      <c r="WZE234" s="35"/>
      <c r="WZF234" s="35"/>
      <c r="WZG234" s="35"/>
      <c r="WZH234" s="35"/>
      <c r="WZI234" s="35"/>
      <c r="WZJ234" s="35"/>
      <c r="WZK234" s="35"/>
      <c r="WZL234" s="35"/>
      <c r="WZM234" s="35"/>
      <c r="WZN234" s="35"/>
      <c r="WZO234" s="35"/>
      <c r="WZP234" s="35"/>
      <c r="WZQ234" s="35"/>
      <c r="WZR234" s="35"/>
      <c r="WZS234" s="35"/>
      <c r="WZT234" s="35"/>
      <c r="WZU234" s="35"/>
      <c r="WZV234" s="35"/>
      <c r="WZW234" s="35"/>
      <c r="WZX234" s="35"/>
      <c r="WZY234" s="35"/>
      <c r="WZZ234" s="35"/>
      <c r="XAA234" s="35"/>
      <c r="XAB234" s="35"/>
      <c r="XAC234" s="35"/>
      <c r="XAD234" s="35"/>
      <c r="XAE234" s="35"/>
      <c r="XAF234" s="35"/>
      <c r="XAG234" s="35"/>
      <c r="XAH234" s="35"/>
      <c r="XAI234" s="35"/>
      <c r="XAJ234" s="35"/>
      <c r="XAK234" s="35"/>
      <c r="XAL234" s="35"/>
      <c r="XAM234" s="35"/>
      <c r="XAN234" s="35"/>
      <c r="XAO234" s="35"/>
      <c r="XAP234" s="35"/>
      <c r="XAQ234" s="35"/>
      <c r="XAR234" s="35"/>
      <c r="XAS234" s="35"/>
      <c r="XAT234" s="35"/>
      <c r="XAU234" s="35"/>
      <c r="XAV234" s="35"/>
      <c r="XAW234" s="35"/>
      <c r="XAX234" s="35"/>
      <c r="XAY234" s="35"/>
      <c r="XAZ234" s="35"/>
      <c r="XBA234" s="35"/>
      <c r="XBB234" s="35"/>
      <c r="XBC234" s="35"/>
      <c r="XBD234" s="35"/>
      <c r="XBE234" s="35"/>
      <c r="XBF234" s="35"/>
      <c r="XBG234" s="35"/>
      <c r="XBH234" s="35"/>
      <c r="XBI234" s="35"/>
      <c r="XBJ234" s="35"/>
      <c r="XBK234" s="35"/>
      <c r="XBL234" s="35"/>
      <c r="XBM234" s="35"/>
      <c r="XBN234" s="35"/>
      <c r="XBO234" s="35"/>
      <c r="XBP234" s="35"/>
      <c r="XBQ234" s="35"/>
      <c r="XBR234" s="35"/>
      <c r="XBS234" s="35"/>
      <c r="XBT234" s="35"/>
      <c r="XBU234" s="35"/>
      <c r="XBV234" s="35"/>
      <c r="XBW234" s="35"/>
      <c r="XBX234" s="35"/>
      <c r="XBY234" s="35"/>
      <c r="XBZ234" s="35"/>
      <c r="XCA234" s="35"/>
      <c r="XCB234" s="35"/>
      <c r="XCC234" s="35"/>
      <c r="XCD234" s="35"/>
      <c r="XCE234" s="35"/>
      <c r="XCF234" s="35"/>
      <c r="XCG234" s="35"/>
      <c r="XCH234" s="35"/>
      <c r="XCI234" s="35"/>
      <c r="XCJ234" s="35"/>
      <c r="XCK234" s="35"/>
      <c r="XCL234" s="35"/>
      <c r="XCM234" s="35"/>
      <c r="XCN234" s="35"/>
      <c r="XCO234" s="35"/>
      <c r="XCP234" s="35"/>
      <c r="XCQ234" s="35"/>
      <c r="XCR234" s="35"/>
      <c r="XCS234" s="35"/>
      <c r="XCT234" s="35"/>
      <c r="XCU234" s="35"/>
      <c r="XCV234" s="35"/>
      <c r="XCW234" s="35"/>
      <c r="XCX234" s="35"/>
      <c r="XCY234" s="35"/>
      <c r="XCZ234" s="35"/>
      <c r="XDA234" s="35"/>
      <c r="XDB234" s="35"/>
      <c r="XDC234" s="35"/>
      <c r="XDD234" s="35"/>
      <c r="XDE234" s="35"/>
      <c r="XDF234" s="35"/>
      <c r="XDG234" s="35"/>
      <c r="XDH234" s="35"/>
      <c r="XDI234" s="35"/>
      <c r="XDJ234" s="35"/>
      <c r="XDK234" s="35"/>
      <c r="XDL234" s="35"/>
      <c r="XDM234" s="35"/>
      <c r="XDN234" s="35"/>
      <c r="XDO234" s="35"/>
      <c r="XDP234" s="35"/>
      <c r="XDQ234" s="35"/>
      <c r="XDR234" s="35"/>
      <c r="XDS234" s="35"/>
      <c r="XDT234" s="35"/>
      <c r="XDU234" s="35"/>
      <c r="XDV234" s="35"/>
      <c r="XDW234" s="35"/>
      <c r="XDX234" s="35"/>
      <c r="XDY234" s="35"/>
      <c r="XDZ234" s="35"/>
      <c r="XEA234" s="35"/>
      <c r="XEB234" s="35"/>
      <c r="XEC234" s="35"/>
      <c r="XED234" s="35"/>
      <c r="XEE234" s="35"/>
      <c r="XEF234" s="35"/>
      <c r="XEG234" s="35"/>
      <c r="XEH234" s="35"/>
      <c r="XEI234" s="35"/>
      <c r="XEJ234" s="35"/>
      <c r="XEK234" s="35"/>
      <c r="XEL234" s="35"/>
      <c r="XEM234" s="35"/>
      <c r="XEN234" s="35"/>
      <c r="XEO234" s="35"/>
      <c r="XEP234" s="35"/>
      <c r="XEQ234" s="35"/>
      <c r="XER234" s="35"/>
      <c r="XES234" s="35"/>
      <c r="XET234" s="35"/>
      <c r="XEU234" s="35"/>
      <c r="XEV234" s="35"/>
      <c r="XEW234" s="35"/>
      <c r="XEX234" s="35"/>
      <c r="XEY234" s="35"/>
      <c r="XEZ234" s="35"/>
      <c r="XFA234" s="35"/>
      <c r="XFB234" s="35"/>
      <c r="XFC234" s="35"/>
      <c r="XFD234" s="35"/>
    </row>
    <row r="235" spans="1:151 16227:16384" s="11" customFormat="1" ht="20.25" x14ac:dyDescent="0.25">
      <c r="A235" s="149" t="s">
        <v>203</v>
      </c>
      <c r="B235" s="150"/>
      <c r="C235" s="150"/>
      <c r="D235" s="150"/>
      <c r="E235" s="150"/>
      <c r="F235" s="150"/>
      <c r="G235" s="150"/>
      <c r="H235" s="150"/>
      <c r="I235" s="151"/>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WZC235" s="35"/>
      <c r="WZD235" s="35"/>
      <c r="WZE235" s="35"/>
      <c r="WZF235" s="35"/>
      <c r="WZG235" s="35"/>
      <c r="WZH235" s="35"/>
      <c r="WZI235" s="35"/>
      <c r="WZJ235" s="35"/>
      <c r="WZK235" s="35"/>
      <c r="WZL235" s="35"/>
      <c r="WZM235" s="35"/>
      <c r="WZN235" s="35"/>
      <c r="WZO235" s="35"/>
      <c r="WZP235" s="35"/>
      <c r="WZQ235" s="35"/>
      <c r="WZR235" s="35"/>
      <c r="WZS235" s="35"/>
      <c r="WZT235" s="35"/>
      <c r="WZU235" s="35"/>
      <c r="WZV235" s="35"/>
      <c r="WZW235" s="35"/>
      <c r="WZX235" s="35"/>
      <c r="WZY235" s="35"/>
      <c r="WZZ235" s="35"/>
      <c r="XAA235" s="35"/>
      <c r="XAB235" s="35"/>
      <c r="XAC235" s="35"/>
      <c r="XAD235" s="35"/>
      <c r="XAE235" s="35"/>
      <c r="XAF235" s="35"/>
      <c r="XAG235" s="35"/>
      <c r="XAH235" s="35"/>
      <c r="XAI235" s="35"/>
      <c r="XAJ235" s="35"/>
      <c r="XAK235" s="35"/>
      <c r="XAL235" s="35"/>
      <c r="XAM235" s="35"/>
      <c r="XAN235" s="35"/>
      <c r="XAO235" s="35"/>
      <c r="XAP235" s="35"/>
      <c r="XAQ235" s="35"/>
      <c r="XAR235" s="35"/>
      <c r="XAS235" s="35"/>
      <c r="XAT235" s="35"/>
      <c r="XAU235" s="35"/>
      <c r="XAV235" s="35"/>
      <c r="XAW235" s="35"/>
      <c r="XAX235" s="35"/>
      <c r="XAY235" s="35"/>
      <c r="XAZ235" s="35"/>
      <c r="XBA235" s="35"/>
      <c r="XBB235" s="35"/>
      <c r="XBC235" s="35"/>
      <c r="XBD235" s="35"/>
      <c r="XBE235" s="35"/>
      <c r="XBF235" s="35"/>
      <c r="XBG235" s="35"/>
      <c r="XBH235" s="35"/>
      <c r="XBI235" s="35"/>
      <c r="XBJ235" s="35"/>
      <c r="XBK235" s="35"/>
      <c r="XBL235" s="35"/>
      <c r="XBM235" s="35"/>
      <c r="XBN235" s="35"/>
      <c r="XBO235" s="35"/>
      <c r="XBP235" s="35"/>
      <c r="XBQ235" s="35"/>
      <c r="XBR235" s="35"/>
      <c r="XBS235" s="35"/>
      <c r="XBT235" s="35"/>
      <c r="XBU235" s="35"/>
      <c r="XBV235" s="35"/>
      <c r="XBW235" s="35"/>
      <c r="XBX235" s="35"/>
      <c r="XBY235" s="35"/>
      <c r="XBZ235" s="35"/>
      <c r="XCA235" s="35"/>
      <c r="XCB235" s="35"/>
      <c r="XCC235" s="35"/>
      <c r="XCD235" s="35"/>
      <c r="XCE235" s="35"/>
      <c r="XCF235" s="35"/>
      <c r="XCG235" s="35"/>
      <c r="XCH235" s="35"/>
      <c r="XCI235" s="35"/>
      <c r="XCJ235" s="35"/>
      <c r="XCK235" s="35"/>
      <c r="XCL235" s="35"/>
      <c r="XCM235" s="35"/>
      <c r="XCN235" s="35"/>
      <c r="XCO235" s="35"/>
      <c r="XCP235" s="35"/>
      <c r="XCQ235" s="35"/>
      <c r="XCR235" s="35"/>
      <c r="XCS235" s="35"/>
      <c r="XCT235" s="35"/>
      <c r="XCU235" s="35"/>
      <c r="XCV235" s="35"/>
      <c r="XCW235" s="35"/>
      <c r="XCX235" s="35"/>
      <c r="XCY235" s="35"/>
      <c r="XCZ235" s="35"/>
      <c r="XDA235" s="35"/>
      <c r="XDB235" s="35"/>
      <c r="XDC235" s="35"/>
      <c r="XDD235" s="35"/>
      <c r="XDE235" s="35"/>
      <c r="XDF235" s="35"/>
      <c r="XDG235" s="35"/>
      <c r="XDH235" s="35"/>
      <c r="XDI235" s="35"/>
      <c r="XDJ235" s="35"/>
      <c r="XDK235" s="35"/>
      <c r="XDL235" s="35"/>
      <c r="XDM235" s="35"/>
      <c r="XDN235" s="35"/>
      <c r="XDO235" s="35"/>
      <c r="XDP235" s="35"/>
      <c r="XDQ235" s="35"/>
      <c r="XDR235" s="35"/>
      <c r="XDS235" s="35"/>
      <c r="XDT235" s="35"/>
      <c r="XDU235" s="35"/>
      <c r="XDV235" s="35"/>
      <c r="XDW235" s="35"/>
      <c r="XDX235" s="35"/>
      <c r="XDY235" s="35"/>
      <c r="XDZ235" s="35"/>
      <c r="XEA235" s="35"/>
      <c r="XEB235" s="35"/>
      <c r="XEC235" s="35"/>
      <c r="XED235" s="35"/>
      <c r="XEE235" s="35"/>
      <c r="XEF235" s="35"/>
      <c r="XEG235" s="35"/>
      <c r="XEH235" s="35"/>
      <c r="XEI235" s="35"/>
      <c r="XEJ235" s="35"/>
      <c r="XEK235" s="35"/>
      <c r="XEL235" s="35"/>
      <c r="XEM235" s="35"/>
      <c r="XEN235" s="35"/>
      <c r="XEO235" s="35"/>
      <c r="XEP235" s="35"/>
      <c r="XEQ235" s="35"/>
      <c r="XER235" s="35"/>
      <c r="XES235" s="35"/>
      <c r="XET235" s="35"/>
      <c r="XEU235" s="35"/>
      <c r="XEV235" s="35"/>
      <c r="XEW235" s="35"/>
      <c r="XEX235" s="35"/>
      <c r="XEY235" s="35"/>
      <c r="XEZ235" s="35"/>
      <c r="XFA235" s="35"/>
      <c r="XFB235" s="35"/>
      <c r="XFC235" s="35"/>
      <c r="XFD235" s="35"/>
    </row>
    <row r="236" spans="1:151 16227:16384" s="11" customFormat="1" ht="20.25" x14ac:dyDescent="0.25">
      <c r="A236" s="149" t="s">
        <v>204</v>
      </c>
      <c r="B236" s="150"/>
      <c r="C236" s="150"/>
      <c r="D236" s="150"/>
      <c r="E236" s="150"/>
      <c r="F236" s="150"/>
      <c r="G236" s="150"/>
      <c r="H236" s="150"/>
      <c r="I236" s="151"/>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WZC236" s="35"/>
      <c r="WZD236" s="35"/>
      <c r="WZE236" s="35"/>
      <c r="WZF236" s="35"/>
      <c r="WZG236" s="35"/>
      <c r="WZH236" s="35"/>
      <c r="WZI236" s="35"/>
      <c r="WZJ236" s="35"/>
      <c r="WZK236" s="35"/>
      <c r="WZL236" s="35"/>
      <c r="WZM236" s="35"/>
      <c r="WZN236" s="35"/>
      <c r="WZO236" s="35"/>
      <c r="WZP236" s="35"/>
      <c r="WZQ236" s="35"/>
      <c r="WZR236" s="35"/>
      <c r="WZS236" s="35"/>
      <c r="WZT236" s="35"/>
      <c r="WZU236" s="35"/>
      <c r="WZV236" s="35"/>
      <c r="WZW236" s="35"/>
      <c r="WZX236" s="35"/>
      <c r="WZY236" s="35"/>
      <c r="WZZ236" s="35"/>
      <c r="XAA236" s="35"/>
      <c r="XAB236" s="35"/>
      <c r="XAC236" s="35"/>
      <c r="XAD236" s="35"/>
      <c r="XAE236" s="35"/>
      <c r="XAF236" s="35"/>
      <c r="XAG236" s="35"/>
      <c r="XAH236" s="35"/>
      <c r="XAI236" s="35"/>
      <c r="XAJ236" s="35"/>
      <c r="XAK236" s="35"/>
      <c r="XAL236" s="35"/>
      <c r="XAM236" s="35"/>
      <c r="XAN236" s="35"/>
      <c r="XAO236" s="35"/>
      <c r="XAP236" s="35"/>
      <c r="XAQ236" s="35"/>
      <c r="XAR236" s="35"/>
      <c r="XAS236" s="35"/>
      <c r="XAT236" s="35"/>
      <c r="XAU236" s="35"/>
      <c r="XAV236" s="35"/>
      <c r="XAW236" s="35"/>
      <c r="XAX236" s="35"/>
      <c r="XAY236" s="35"/>
      <c r="XAZ236" s="35"/>
      <c r="XBA236" s="35"/>
      <c r="XBB236" s="35"/>
      <c r="XBC236" s="35"/>
      <c r="XBD236" s="35"/>
      <c r="XBE236" s="35"/>
      <c r="XBF236" s="35"/>
      <c r="XBG236" s="35"/>
      <c r="XBH236" s="35"/>
      <c r="XBI236" s="35"/>
      <c r="XBJ236" s="35"/>
      <c r="XBK236" s="35"/>
      <c r="XBL236" s="35"/>
      <c r="XBM236" s="35"/>
      <c r="XBN236" s="35"/>
      <c r="XBO236" s="35"/>
      <c r="XBP236" s="35"/>
      <c r="XBQ236" s="35"/>
      <c r="XBR236" s="35"/>
      <c r="XBS236" s="35"/>
      <c r="XBT236" s="35"/>
      <c r="XBU236" s="35"/>
      <c r="XBV236" s="35"/>
      <c r="XBW236" s="35"/>
      <c r="XBX236" s="35"/>
      <c r="XBY236" s="35"/>
      <c r="XBZ236" s="35"/>
      <c r="XCA236" s="35"/>
      <c r="XCB236" s="35"/>
      <c r="XCC236" s="35"/>
      <c r="XCD236" s="35"/>
      <c r="XCE236" s="35"/>
      <c r="XCF236" s="35"/>
      <c r="XCG236" s="35"/>
      <c r="XCH236" s="35"/>
      <c r="XCI236" s="35"/>
      <c r="XCJ236" s="35"/>
      <c r="XCK236" s="35"/>
      <c r="XCL236" s="35"/>
      <c r="XCM236" s="35"/>
      <c r="XCN236" s="35"/>
      <c r="XCO236" s="35"/>
      <c r="XCP236" s="35"/>
      <c r="XCQ236" s="35"/>
      <c r="XCR236" s="35"/>
      <c r="XCS236" s="35"/>
      <c r="XCT236" s="35"/>
      <c r="XCU236" s="35"/>
      <c r="XCV236" s="35"/>
      <c r="XCW236" s="35"/>
      <c r="XCX236" s="35"/>
      <c r="XCY236" s="35"/>
      <c r="XCZ236" s="35"/>
      <c r="XDA236" s="35"/>
      <c r="XDB236" s="35"/>
      <c r="XDC236" s="35"/>
      <c r="XDD236" s="35"/>
      <c r="XDE236" s="35"/>
      <c r="XDF236" s="35"/>
      <c r="XDG236" s="35"/>
      <c r="XDH236" s="35"/>
      <c r="XDI236" s="35"/>
      <c r="XDJ236" s="35"/>
      <c r="XDK236" s="35"/>
      <c r="XDL236" s="35"/>
      <c r="XDM236" s="35"/>
      <c r="XDN236" s="35"/>
      <c r="XDO236" s="35"/>
      <c r="XDP236" s="35"/>
      <c r="XDQ236" s="35"/>
      <c r="XDR236" s="35"/>
      <c r="XDS236" s="35"/>
      <c r="XDT236" s="35"/>
      <c r="XDU236" s="35"/>
      <c r="XDV236" s="35"/>
      <c r="XDW236" s="35"/>
      <c r="XDX236" s="35"/>
      <c r="XDY236" s="35"/>
      <c r="XDZ236" s="35"/>
      <c r="XEA236" s="35"/>
      <c r="XEB236" s="35"/>
      <c r="XEC236" s="35"/>
      <c r="XED236" s="35"/>
      <c r="XEE236" s="35"/>
      <c r="XEF236" s="35"/>
      <c r="XEG236" s="35"/>
      <c r="XEH236" s="35"/>
      <c r="XEI236" s="35"/>
      <c r="XEJ236" s="35"/>
      <c r="XEK236" s="35"/>
      <c r="XEL236" s="35"/>
      <c r="XEM236" s="35"/>
      <c r="XEN236" s="35"/>
      <c r="XEO236" s="35"/>
      <c r="XEP236" s="35"/>
      <c r="XEQ236" s="35"/>
      <c r="XER236" s="35"/>
      <c r="XES236" s="35"/>
      <c r="XET236" s="35"/>
      <c r="XEU236" s="35"/>
      <c r="XEV236" s="35"/>
      <c r="XEW236" s="35"/>
      <c r="XEX236" s="35"/>
      <c r="XEY236" s="35"/>
      <c r="XEZ236" s="35"/>
      <c r="XFA236" s="35"/>
      <c r="XFB236" s="35"/>
      <c r="XFC236" s="35"/>
      <c r="XFD236" s="35"/>
    </row>
    <row r="237" spans="1:151 16227:16384" s="11" customFormat="1" ht="20.25" x14ac:dyDescent="0.25">
      <c r="A237" s="149" t="s">
        <v>207</v>
      </c>
      <c r="B237" s="150"/>
      <c r="C237" s="150"/>
      <c r="D237" s="150"/>
      <c r="E237" s="150"/>
      <c r="F237" s="150"/>
      <c r="G237" s="150"/>
      <c r="H237" s="150"/>
      <c r="I237" s="151"/>
      <c r="J237" s="35"/>
      <c r="K237" s="35"/>
      <c r="L237" s="35"/>
      <c r="M237" s="35"/>
      <c r="N237" s="35">
        <f t="shared" ref="N237:N268" si="0">17000*F239</f>
        <v>14058437.374799998</v>
      </c>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WZC237" s="35"/>
      <c r="WZD237" s="35"/>
      <c r="WZE237" s="35"/>
      <c r="WZF237" s="35"/>
      <c r="WZG237" s="35"/>
      <c r="WZH237" s="35"/>
      <c r="WZI237" s="35"/>
      <c r="WZJ237" s="35"/>
      <c r="WZK237" s="35"/>
      <c r="WZL237" s="35"/>
      <c r="WZM237" s="35"/>
      <c r="WZN237" s="35"/>
      <c r="WZO237" s="35"/>
      <c r="WZP237" s="35"/>
      <c r="WZQ237" s="35"/>
      <c r="WZR237" s="35"/>
      <c r="WZS237" s="35"/>
      <c r="WZT237" s="35"/>
      <c r="WZU237" s="35"/>
      <c r="WZV237" s="35"/>
      <c r="WZW237" s="35"/>
      <c r="WZX237" s="35"/>
      <c r="WZY237" s="35"/>
      <c r="WZZ237" s="35"/>
      <c r="XAA237" s="35"/>
      <c r="XAB237" s="35"/>
      <c r="XAC237" s="35"/>
      <c r="XAD237" s="35"/>
      <c r="XAE237" s="35"/>
      <c r="XAF237" s="35"/>
      <c r="XAG237" s="35"/>
      <c r="XAH237" s="35"/>
      <c r="XAI237" s="35"/>
      <c r="XAJ237" s="35"/>
      <c r="XAK237" s="35"/>
      <c r="XAL237" s="35"/>
      <c r="XAM237" s="35"/>
      <c r="XAN237" s="35"/>
      <c r="XAO237" s="35"/>
      <c r="XAP237" s="35"/>
      <c r="XAQ237" s="35"/>
      <c r="XAR237" s="35"/>
      <c r="XAS237" s="35"/>
      <c r="XAT237" s="35"/>
      <c r="XAU237" s="35"/>
      <c r="XAV237" s="35"/>
      <c r="XAW237" s="35"/>
      <c r="XAX237" s="35"/>
      <c r="XAY237" s="35"/>
      <c r="XAZ237" s="35"/>
      <c r="XBA237" s="35"/>
      <c r="XBB237" s="35"/>
      <c r="XBC237" s="35"/>
      <c r="XBD237" s="35"/>
      <c r="XBE237" s="35"/>
      <c r="XBF237" s="35"/>
      <c r="XBG237" s="35"/>
      <c r="XBH237" s="35"/>
      <c r="XBI237" s="35"/>
      <c r="XBJ237" s="35"/>
      <c r="XBK237" s="35"/>
      <c r="XBL237" s="35"/>
      <c r="XBM237" s="35"/>
      <c r="XBN237" s="35"/>
      <c r="XBO237" s="35"/>
      <c r="XBP237" s="35"/>
      <c r="XBQ237" s="35"/>
      <c r="XBR237" s="35"/>
      <c r="XBS237" s="35"/>
      <c r="XBT237" s="35"/>
      <c r="XBU237" s="35"/>
      <c r="XBV237" s="35"/>
      <c r="XBW237" s="35"/>
      <c r="XBX237" s="35"/>
      <c r="XBY237" s="35"/>
      <c r="XBZ237" s="35"/>
      <c r="XCA237" s="35"/>
      <c r="XCB237" s="35"/>
      <c r="XCC237" s="35"/>
      <c r="XCD237" s="35"/>
      <c r="XCE237" s="35"/>
      <c r="XCF237" s="35"/>
      <c r="XCG237" s="35"/>
      <c r="XCH237" s="35"/>
      <c r="XCI237" s="35"/>
      <c r="XCJ237" s="35"/>
      <c r="XCK237" s="35"/>
      <c r="XCL237" s="35"/>
      <c r="XCM237" s="35"/>
      <c r="XCN237" s="35"/>
      <c r="XCO237" s="35"/>
      <c r="XCP237" s="35"/>
      <c r="XCQ237" s="35"/>
      <c r="XCR237" s="35"/>
      <c r="XCS237" s="35"/>
      <c r="XCT237" s="35"/>
      <c r="XCU237" s="35"/>
      <c r="XCV237" s="35"/>
      <c r="XCW237" s="35"/>
      <c r="XCX237" s="35"/>
      <c r="XCY237" s="35"/>
      <c r="XCZ237" s="35"/>
      <c r="XDA237" s="35"/>
      <c r="XDB237" s="35"/>
      <c r="XDC237" s="35"/>
      <c r="XDD237" s="35"/>
      <c r="XDE237" s="35"/>
      <c r="XDF237" s="35"/>
      <c r="XDG237" s="35"/>
      <c r="XDH237" s="35"/>
      <c r="XDI237" s="35"/>
      <c r="XDJ237" s="35"/>
      <c r="XDK237" s="35"/>
      <c r="XDL237" s="35"/>
      <c r="XDM237" s="35"/>
      <c r="XDN237" s="35"/>
      <c r="XDO237" s="35"/>
      <c r="XDP237" s="35"/>
      <c r="XDQ237" s="35"/>
      <c r="XDR237" s="35"/>
      <c r="XDS237" s="35"/>
      <c r="XDT237" s="35"/>
      <c r="XDU237" s="35"/>
      <c r="XDV237" s="35"/>
      <c r="XDW237" s="35"/>
      <c r="XDX237" s="35"/>
      <c r="XDY237" s="35"/>
      <c r="XDZ237" s="35"/>
      <c r="XEA237" s="35"/>
      <c r="XEB237" s="35"/>
      <c r="XEC237" s="35"/>
      <c r="XED237" s="35"/>
      <c r="XEE237" s="35"/>
      <c r="XEF237" s="35"/>
      <c r="XEG237" s="35"/>
      <c r="XEH237" s="35"/>
      <c r="XEI237" s="35"/>
      <c r="XEJ237" s="35"/>
      <c r="XEK237" s="35"/>
      <c r="XEL237" s="35"/>
      <c r="XEM237" s="35"/>
      <c r="XEN237" s="35"/>
      <c r="XEO237" s="35"/>
      <c r="XEP237" s="35"/>
      <c r="XEQ237" s="35"/>
      <c r="XER237" s="35"/>
      <c r="XES237" s="35"/>
      <c r="XET237" s="35"/>
      <c r="XEU237" s="35"/>
      <c r="XEV237" s="35"/>
      <c r="XEW237" s="35"/>
      <c r="XEX237" s="35"/>
      <c r="XEY237" s="35"/>
      <c r="XEZ237" s="35"/>
      <c r="XFA237" s="35"/>
      <c r="XFB237" s="35"/>
      <c r="XFC237" s="35"/>
      <c r="XFD237" s="35"/>
    </row>
    <row r="238" spans="1:151 16227:16384" s="11" customFormat="1" ht="20.25" x14ac:dyDescent="0.25">
      <c r="A238" s="149" t="s">
        <v>206</v>
      </c>
      <c r="B238" s="150"/>
      <c r="C238" s="150"/>
      <c r="D238" s="150"/>
      <c r="E238" s="150"/>
      <c r="F238" s="150"/>
      <c r="G238" s="150"/>
      <c r="H238" s="150"/>
      <c r="I238" s="151"/>
      <c r="J238" s="35"/>
      <c r="K238" s="35"/>
      <c r="L238" s="35"/>
      <c r="M238" s="35"/>
      <c r="N238" s="35">
        <f t="shared" si="0"/>
        <v>9238990.9248000011</v>
      </c>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WZC238" s="35"/>
      <c r="WZD238" s="35"/>
      <c r="WZE238" s="35"/>
      <c r="WZF238" s="35"/>
      <c r="WZG238" s="35"/>
      <c r="WZH238" s="35"/>
      <c r="WZI238" s="35"/>
      <c r="WZJ238" s="35"/>
      <c r="WZK238" s="35"/>
      <c r="WZL238" s="35"/>
      <c r="WZM238" s="35"/>
      <c r="WZN238" s="35"/>
      <c r="WZO238" s="35"/>
      <c r="WZP238" s="35"/>
      <c r="WZQ238" s="35"/>
      <c r="WZR238" s="35"/>
      <c r="WZS238" s="35"/>
      <c r="WZT238" s="35"/>
      <c r="WZU238" s="35"/>
      <c r="WZV238" s="35"/>
      <c r="WZW238" s="35"/>
      <c r="WZX238" s="35"/>
      <c r="WZY238" s="35"/>
      <c r="WZZ238" s="35"/>
      <c r="XAA238" s="35"/>
      <c r="XAB238" s="35"/>
      <c r="XAC238" s="35"/>
      <c r="XAD238" s="35"/>
      <c r="XAE238" s="35"/>
      <c r="XAF238" s="35"/>
      <c r="XAG238" s="35"/>
      <c r="XAH238" s="35"/>
      <c r="XAI238" s="35"/>
      <c r="XAJ238" s="35"/>
      <c r="XAK238" s="35"/>
      <c r="XAL238" s="35"/>
      <c r="XAM238" s="35"/>
      <c r="XAN238" s="35"/>
      <c r="XAO238" s="35"/>
      <c r="XAP238" s="35"/>
      <c r="XAQ238" s="35"/>
      <c r="XAR238" s="35"/>
      <c r="XAS238" s="35"/>
      <c r="XAT238" s="35"/>
      <c r="XAU238" s="35"/>
      <c r="XAV238" s="35"/>
      <c r="XAW238" s="35"/>
      <c r="XAX238" s="35"/>
      <c r="XAY238" s="35"/>
      <c r="XAZ238" s="35"/>
      <c r="XBA238" s="35"/>
      <c r="XBB238" s="35"/>
      <c r="XBC238" s="35"/>
      <c r="XBD238" s="35"/>
      <c r="XBE238" s="35"/>
      <c r="XBF238" s="35"/>
      <c r="XBG238" s="35"/>
      <c r="XBH238" s="35"/>
      <c r="XBI238" s="35"/>
      <c r="XBJ238" s="35"/>
      <c r="XBK238" s="35"/>
      <c r="XBL238" s="35"/>
      <c r="XBM238" s="35"/>
      <c r="XBN238" s="35"/>
      <c r="XBO238" s="35"/>
      <c r="XBP238" s="35"/>
      <c r="XBQ238" s="35"/>
      <c r="XBR238" s="35"/>
      <c r="XBS238" s="35"/>
      <c r="XBT238" s="35"/>
      <c r="XBU238" s="35"/>
      <c r="XBV238" s="35"/>
      <c r="XBW238" s="35"/>
      <c r="XBX238" s="35"/>
      <c r="XBY238" s="35"/>
      <c r="XBZ238" s="35"/>
      <c r="XCA238" s="35"/>
      <c r="XCB238" s="35"/>
      <c r="XCC238" s="35"/>
      <c r="XCD238" s="35"/>
      <c r="XCE238" s="35"/>
      <c r="XCF238" s="35"/>
      <c r="XCG238" s="35"/>
      <c r="XCH238" s="35"/>
      <c r="XCI238" s="35"/>
      <c r="XCJ238" s="35"/>
      <c r="XCK238" s="35"/>
      <c r="XCL238" s="35"/>
      <c r="XCM238" s="35"/>
      <c r="XCN238" s="35"/>
      <c r="XCO238" s="35"/>
      <c r="XCP238" s="35"/>
      <c r="XCQ238" s="35"/>
      <c r="XCR238" s="35"/>
      <c r="XCS238" s="35"/>
      <c r="XCT238" s="35"/>
      <c r="XCU238" s="35"/>
      <c r="XCV238" s="35"/>
      <c r="XCW238" s="35"/>
      <c r="XCX238" s="35"/>
      <c r="XCY238" s="35"/>
      <c r="XCZ238" s="35"/>
      <c r="XDA238" s="35"/>
      <c r="XDB238" s="35"/>
      <c r="XDC238" s="35"/>
      <c r="XDD238" s="35"/>
      <c r="XDE238" s="35"/>
      <c r="XDF238" s="35"/>
      <c r="XDG238" s="35"/>
      <c r="XDH238" s="35"/>
      <c r="XDI238" s="35"/>
      <c r="XDJ238" s="35"/>
      <c r="XDK238" s="35"/>
      <c r="XDL238" s="35"/>
      <c r="XDM238" s="35"/>
      <c r="XDN238" s="35"/>
      <c r="XDO238" s="35"/>
      <c r="XDP238" s="35"/>
      <c r="XDQ238" s="35"/>
      <c r="XDR238" s="35"/>
      <c r="XDS238" s="35"/>
      <c r="XDT238" s="35"/>
      <c r="XDU238" s="35"/>
      <c r="XDV238" s="35"/>
      <c r="XDW238" s="35"/>
      <c r="XDX238" s="35"/>
      <c r="XDY238" s="35"/>
      <c r="XDZ238" s="35"/>
      <c r="XEA238" s="35"/>
      <c r="XEB238" s="35"/>
      <c r="XEC238" s="35"/>
      <c r="XED238" s="35"/>
      <c r="XEE238" s="35"/>
      <c r="XEF238" s="35"/>
      <c r="XEG238" s="35"/>
      <c r="XEH238" s="35"/>
      <c r="XEI238" s="35"/>
      <c r="XEJ238" s="35"/>
      <c r="XEK238" s="35"/>
      <c r="XEL238" s="35"/>
      <c r="XEM238" s="35"/>
      <c r="XEN238" s="35"/>
      <c r="XEO238" s="35"/>
      <c r="XEP238" s="35"/>
      <c r="XEQ238" s="35"/>
      <c r="XER238" s="35"/>
      <c r="XES238" s="35"/>
      <c r="XET238" s="35"/>
      <c r="XEU238" s="35"/>
      <c r="XEV238" s="35"/>
      <c r="XEW238" s="35"/>
      <c r="XEX238" s="35"/>
      <c r="XEY238" s="35"/>
      <c r="XEZ238" s="35"/>
      <c r="XFA238" s="35"/>
      <c r="XFB238" s="35"/>
      <c r="XFC238" s="35"/>
      <c r="XFD238" s="35"/>
    </row>
    <row r="239" spans="1:151 16227:16384" s="11" customFormat="1" ht="20.25" x14ac:dyDescent="0.25">
      <c r="A239" s="135" t="str">
        <f>A238</f>
        <v>1st Podium Floor for Residential &amp; Parking</v>
      </c>
      <c r="B239" s="136"/>
      <c r="C239" s="152">
        <v>2</v>
      </c>
      <c r="D239" s="152"/>
      <c r="E239" s="54" t="s">
        <v>208</v>
      </c>
      <c r="F239" s="133">
        <f>(1.67*1.19+1.37*2.08+3.05*3.75+3.05*5.19+2.28*0.76+2.08*3.5+2.69*3.55+3.05*3.85+2.28*1.37+1.36*2.18+1.06*5.5+2.5*1)*10.764</f>
        <v>826.96690439999986</v>
      </c>
      <c r="G239" s="134"/>
      <c r="H239" s="54">
        <v>0</v>
      </c>
      <c r="I239" s="54">
        <f>F239*(($I$233)+1)+H239</f>
        <v>1281.7987018199999</v>
      </c>
      <c r="J239" s="35"/>
      <c r="K239" s="35"/>
      <c r="L239" s="35"/>
      <c r="M239" s="35"/>
      <c r="N239" s="35">
        <f t="shared" si="0"/>
        <v>10428394.626</v>
      </c>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WZC239" s="35"/>
      <c r="WZD239" s="35"/>
      <c r="WZE239" s="35"/>
      <c r="WZF239" s="35"/>
      <c r="WZG239" s="35"/>
      <c r="WZH239" s="35"/>
      <c r="WZI239" s="35"/>
      <c r="WZJ239" s="35"/>
      <c r="WZK239" s="35"/>
      <c r="WZL239" s="35"/>
      <c r="WZM239" s="35"/>
      <c r="WZN239" s="35"/>
      <c r="WZO239" s="35"/>
      <c r="WZP239" s="35"/>
      <c r="WZQ239" s="35"/>
      <c r="WZR239" s="35"/>
      <c r="WZS239" s="35"/>
      <c r="WZT239" s="35"/>
      <c r="WZU239" s="35"/>
      <c r="WZV239" s="35"/>
      <c r="WZW239" s="35"/>
      <c r="WZX239" s="35"/>
      <c r="WZY239" s="35"/>
      <c r="WZZ239" s="35"/>
      <c r="XAA239" s="35"/>
      <c r="XAB239" s="35"/>
      <c r="XAC239" s="35"/>
      <c r="XAD239" s="35"/>
      <c r="XAE239" s="35"/>
      <c r="XAF239" s="35"/>
      <c r="XAG239" s="35"/>
      <c r="XAH239" s="35"/>
      <c r="XAI239" s="35"/>
      <c r="XAJ239" s="35"/>
      <c r="XAK239" s="35"/>
      <c r="XAL239" s="35"/>
      <c r="XAM239" s="35"/>
      <c r="XAN239" s="35"/>
      <c r="XAO239" s="35"/>
      <c r="XAP239" s="35"/>
      <c r="XAQ239" s="35"/>
      <c r="XAR239" s="35"/>
      <c r="XAS239" s="35"/>
      <c r="XAT239" s="35"/>
      <c r="XAU239" s="35"/>
      <c r="XAV239" s="35"/>
      <c r="XAW239" s="35"/>
      <c r="XAX239" s="35"/>
      <c r="XAY239" s="35"/>
      <c r="XAZ239" s="35"/>
      <c r="XBA239" s="35"/>
      <c r="XBB239" s="35"/>
      <c r="XBC239" s="35"/>
      <c r="XBD239" s="35"/>
      <c r="XBE239" s="35"/>
      <c r="XBF239" s="35"/>
      <c r="XBG239" s="35"/>
      <c r="XBH239" s="35"/>
      <c r="XBI239" s="35"/>
      <c r="XBJ239" s="35"/>
      <c r="XBK239" s="35"/>
      <c r="XBL239" s="35"/>
      <c r="XBM239" s="35"/>
      <c r="XBN239" s="35"/>
      <c r="XBO239" s="35"/>
      <c r="XBP239" s="35"/>
      <c r="XBQ239" s="35"/>
      <c r="XBR239" s="35"/>
      <c r="XBS239" s="35"/>
      <c r="XBT239" s="35"/>
      <c r="XBU239" s="35"/>
      <c r="XBV239" s="35"/>
      <c r="XBW239" s="35"/>
      <c r="XBX239" s="35"/>
      <c r="XBY239" s="35"/>
      <c r="XBZ239" s="35"/>
      <c r="XCA239" s="35"/>
      <c r="XCB239" s="35"/>
      <c r="XCC239" s="35"/>
      <c r="XCD239" s="35"/>
      <c r="XCE239" s="35"/>
      <c r="XCF239" s="35"/>
      <c r="XCG239" s="35"/>
      <c r="XCH239" s="35"/>
      <c r="XCI239" s="35"/>
      <c r="XCJ239" s="35"/>
      <c r="XCK239" s="35"/>
      <c r="XCL239" s="35"/>
      <c r="XCM239" s="35"/>
      <c r="XCN239" s="35"/>
      <c r="XCO239" s="35"/>
      <c r="XCP239" s="35"/>
      <c r="XCQ239" s="35"/>
      <c r="XCR239" s="35"/>
      <c r="XCS239" s="35"/>
      <c r="XCT239" s="35"/>
      <c r="XCU239" s="35"/>
      <c r="XCV239" s="35"/>
      <c r="XCW239" s="35"/>
      <c r="XCX239" s="35"/>
      <c r="XCY239" s="35"/>
      <c r="XCZ239" s="35"/>
      <c r="XDA239" s="35"/>
      <c r="XDB239" s="35"/>
      <c r="XDC239" s="35"/>
      <c r="XDD239" s="35"/>
      <c r="XDE239" s="35"/>
      <c r="XDF239" s="35"/>
      <c r="XDG239" s="35"/>
      <c r="XDH239" s="35"/>
      <c r="XDI239" s="35"/>
      <c r="XDJ239" s="35"/>
      <c r="XDK239" s="35"/>
      <c r="XDL239" s="35"/>
      <c r="XDM239" s="35"/>
      <c r="XDN239" s="35"/>
      <c r="XDO239" s="35"/>
      <c r="XDP239" s="35"/>
      <c r="XDQ239" s="35"/>
      <c r="XDR239" s="35"/>
      <c r="XDS239" s="35"/>
      <c r="XDT239" s="35"/>
      <c r="XDU239" s="35"/>
      <c r="XDV239" s="35"/>
      <c r="XDW239" s="35"/>
      <c r="XDX239" s="35"/>
      <c r="XDY239" s="35"/>
      <c r="XDZ239" s="35"/>
      <c r="XEA239" s="35"/>
      <c r="XEB239" s="35"/>
      <c r="XEC239" s="35"/>
      <c r="XED239" s="35"/>
      <c r="XEE239" s="35"/>
      <c r="XEF239" s="35"/>
      <c r="XEG239" s="35"/>
      <c r="XEH239" s="35"/>
      <c r="XEI239" s="35"/>
      <c r="XEJ239" s="35"/>
      <c r="XEK239" s="35"/>
      <c r="XEL239" s="35"/>
      <c r="XEM239" s="35"/>
      <c r="XEN239" s="35"/>
      <c r="XEO239" s="35"/>
      <c r="XEP239" s="35"/>
      <c r="XEQ239" s="35"/>
      <c r="XER239" s="35"/>
      <c r="XES239" s="35"/>
      <c r="XET239" s="35"/>
      <c r="XEU239" s="35"/>
      <c r="XEV239" s="35"/>
      <c r="XEW239" s="35"/>
      <c r="XEX239" s="35"/>
      <c r="XEY239" s="35"/>
      <c r="XEZ239" s="35"/>
      <c r="XFA239" s="35"/>
      <c r="XFB239" s="35"/>
      <c r="XFC239" s="35"/>
      <c r="XFD239" s="35"/>
    </row>
    <row r="240" spans="1:151 16227:16384" s="11" customFormat="1" ht="20.25" x14ac:dyDescent="0.25">
      <c r="A240" s="137"/>
      <c r="B240" s="138"/>
      <c r="C240" s="152">
        <f>C239+1</f>
        <v>3</v>
      </c>
      <c r="D240" s="152"/>
      <c r="E240" s="54" t="s">
        <v>209</v>
      </c>
      <c r="F240" s="133">
        <f>(2.13*3.43+2.9*4.73+2.95*3.35+1*2.95+2.13*1.37+2.9*3.65+1.47*2.13)*10.764</f>
        <v>543.47005440000009</v>
      </c>
      <c r="G240" s="134"/>
      <c r="H240" s="54">
        <v>0</v>
      </c>
      <c r="I240" s="54">
        <f>F240*(($I$233)+1)+H240</f>
        <v>842.37858432000019</v>
      </c>
      <c r="J240" s="35"/>
      <c r="K240" s="35"/>
      <c r="L240" s="35"/>
      <c r="M240" s="35"/>
      <c r="N240" s="35">
        <f t="shared" si="0"/>
        <v>0</v>
      </c>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WZC240" s="35"/>
      <c r="WZD240" s="35"/>
      <c r="WZE240" s="35"/>
      <c r="WZF240" s="35"/>
      <c r="WZG240" s="35"/>
      <c r="WZH240" s="35"/>
      <c r="WZI240" s="35"/>
      <c r="WZJ240" s="35"/>
      <c r="WZK240" s="35"/>
      <c r="WZL240" s="35"/>
      <c r="WZM240" s="35"/>
      <c r="WZN240" s="35"/>
      <c r="WZO240" s="35"/>
      <c r="WZP240" s="35"/>
      <c r="WZQ240" s="35"/>
      <c r="WZR240" s="35"/>
      <c r="WZS240" s="35"/>
      <c r="WZT240" s="35"/>
      <c r="WZU240" s="35"/>
      <c r="WZV240" s="35"/>
      <c r="WZW240" s="35"/>
      <c r="WZX240" s="35"/>
      <c r="WZY240" s="35"/>
      <c r="WZZ240" s="35"/>
      <c r="XAA240" s="35"/>
      <c r="XAB240" s="35"/>
      <c r="XAC240" s="35"/>
      <c r="XAD240" s="35"/>
      <c r="XAE240" s="35"/>
      <c r="XAF240" s="35"/>
      <c r="XAG240" s="35"/>
      <c r="XAH240" s="35"/>
      <c r="XAI240" s="35"/>
      <c r="XAJ240" s="35"/>
      <c r="XAK240" s="35"/>
      <c r="XAL240" s="35"/>
      <c r="XAM240" s="35"/>
      <c r="XAN240" s="35"/>
      <c r="XAO240" s="35"/>
      <c r="XAP240" s="35"/>
      <c r="XAQ240" s="35"/>
      <c r="XAR240" s="35"/>
      <c r="XAS240" s="35"/>
      <c r="XAT240" s="35"/>
      <c r="XAU240" s="35"/>
      <c r="XAV240" s="35"/>
      <c r="XAW240" s="35"/>
      <c r="XAX240" s="35"/>
      <c r="XAY240" s="35"/>
      <c r="XAZ240" s="35"/>
      <c r="XBA240" s="35"/>
      <c r="XBB240" s="35"/>
      <c r="XBC240" s="35"/>
      <c r="XBD240" s="35"/>
      <c r="XBE240" s="35"/>
      <c r="XBF240" s="35"/>
      <c r="XBG240" s="35"/>
      <c r="XBH240" s="35"/>
      <c r="XBI240" s="35"/>
      <c r="XBJ240" s="35"/>
      <c r="XBK240" s="35"/>
      <c r="XBL240" s="35"/>
      <c r="XBM240" s="35"/>
      <c r="XBN240" s="35"/>
      <c r="XBO240" s="35"/>
      <c r="XBP240" s="35"/>
      <c r="XBQ240" s="35"/>
      <c r="XBR240" s="35"/>
      <c r="XBS240" s="35"/>
      <c r="XBT240" s="35"/>
      <c r="XBU240" s="35"/>
      <c r="XBV240" s="35"/>
      <c r="XBW240" s="35"/>
      <c r="XBX240" s="35"/>
      <c r="XBY240" s="35"/>
      <c r="XBZ240" s="35"/>
      <c r="XCA240" s="35"/>
      <c r="XCB240" s="35"/>
      <c r="XCC240" s="35"/>
      <c r="XCD240" s="35"/>
      <c r="XCE240" s="35"/>
      <c r="XCF240" s="35"/>
      <c r="XCG240" s="35"/>
      <c r="XCH240" s="35"/>
      <c r="XCI240" s="35"/>
      <c r="XCJ240" s="35"/>
      <c r="XCK240" s="35"/>
      <c r="XCL240" s="35"/>
      <c r="XCM240" s="35"/>
      <c r="XCN240" s="35"/>
      <c r="XCO240" s="35"/>
      <c r="XCP240" s="35"/>
      <c r="XCQ240" s="35"/>
      <c r="XCR240" s="35"/>
      <c r="XCS240" s="35"/>
      <c r="XCT240" s="35"/>
      <c r="XCU240" s="35"/>
      <c r="XCV240" s="35"/>
      <c r="XCW240" s="35"/>
      <c r="XCX240" s="35"/>
      <c r="XCY240" s="35"/>
      <c r="XCZ240" s="35"/>
      <c r="XDA240" s="35"/>
      <c r="XDB240" s="35"/>
      <c r="XDC240" s="35"/>
      <c r="XDD240" s="35"/>
      <c r="XDE240" s="35"/>
      <c r="XDF240" s="35"/>
      <c r="XDG240" s="35"/>
      <c r="XDH240" s="35"/>
      <c r="XDI240" s="35"/>
      <c r="XDJ240" s="35"/>
      <c r="XDK240" s="35"/>
      <c r="XDL240" s="35"/>
      <c r="XDM240" s="35"/>
      <c r="XDN240" s="35"/>
      <c r="XDO240" s="35"/>
      <c r="XDP240" s="35"/>
      <c r="XDQ240" s="35"/>
      <c r="XDR240" s="35"/>
      <c r="XDS240" s="35"/>
      <c r="XDT240" s="35"/>
      <c r="XDU240" s="35"/>
      <c r="XDV240" s="35"/>
      <c r="XDW240" s="35"/>
      <c r="XDX240" s="35"/>
      <c r="XDY240" s="35"/>
      <c r="XDZ240" s="35"/>
      <c r="XEA240" s="35"/>
      <c r="XEB240" s="35"/>
      <c r="XEC240" s="35"/>
      <c r="XED240" s="35"/>
      <c r="XEE240" s="35"/>
      <c r="XEF240" s="35"/>
      <c r="XEG240" s="35"/>
      <c r="XEH240" s="35"/>
      <c r="XEI240" s="35"/>
      <c r="XEJ240" s="35"/>
      <c r="XEK240" s="35"/>
      <c r="XEL240" s="35"/>
      <c r="XEM240" s="35"/>
      <c r="XEN240" s="35"/>
      <c r="XEO240" s="35"/>
      <c r="XEP240" s="35"/>
      <c r="XEQ240" s="35"/>
      <c r="XER240" s="35"/>
      <c r="XES240" s="35"/>
      <c r="XET240" s="35"/>
      <c r="XEU240" s="35"/>
      <c r="XEV240" s="35"/>
      <c r="XEW240" s="35"/>
      <c r="XEX240" s="35"/>
      <c r="XEY240" s="35"/>
      <c r="XEZ240" s="35"/>
      <c r="XFA240" s="35"/>
      <c r="XFB240" s="35"/>
      <c r="XFC240" s="35"/>
      <c r="XFD240" s="35"/>
    </row>
    <row r="241" spans="1:151 16227:16384" s="11" customFormat="1" ht="20.25" x14ac:dyDescent="0.25">
      <c r="A241" s="139"/>
      <c r="B241" s="140"/>
      <c r="C241" s="152">
        <f t="shared" ref="C241" si="1">C240+1</f>
        <v>4</v>
      </c>
      <c r="D241" s="152"/>
      <c r="E241" s="54" t="s">
        <v>209</v>
      </c>
      <c r="F241" s="133">
        <f>(2.13*3.5+1.88*1.15+3*4.8+2.4*0.97+2.85*3.35+3.05*3.65+1.37*2.28+2.13*1.37+1.49*0.72+1*2.85)*10.764</f>
        <v>613.434978</v>
      </c>
      <c r="G241" s="134"/>
      <c r="H241" s="54">
        <v>0</v>
      </c>
      <c r="I241" s="54">
        <f>F241*(($I$233)+1)+H241</f>
        <v>950.82421590000001</v>
      </c>
      <c r="J241" s="35"/>
      <c r="K241" s="35"/>
      <c r="L241" s="35"/>
      <c r="M241" s="35"/>
      <c r="N241" s="35">
        <f t="shared" si="0"/>
        <v>0</v>
      </c>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WZC241" s="35"/>
      <c r="WZD241" s="35"/>
      <c r="WZE241" s="35"/>
      <c r="WZF241" s="35"/>
      <c r="WZG241" s="35"/>
      <c r="WZH241" s="35"/>
      <c r="WZI241" s="35"/>
      <c r="WZJ241" s="35"/>
      <c r="WZK241" s="35"/>
      <c r="WZL241" s="35"/>
      <c r="WZM241" s="35"/>
      <c r="WZN241" s="35"/>
      <c r="WZO241" s="35"/>
      <c r="WZP241" s="35"/>
      <c r="WZQ241" s="35"/>
      <c r="WZR241" s="35"/>
      <c r="WZS241" s="35"/>
      <c r="WZT241" s="35"/>
      <c r="WZU241" s="35"/>
      <c r="WZV241" s="35"/>
      <c r="WZW241" s="35"/>
      <c r="WZX241" s="35"/>
      <c r="WZY241" s="35"/>
      <c r="WZZ241" s="35"/>
      <c r="XAA241" s="35"/>
      <c r="XAB241" s="35"/>
      <c r="XAC241" s="35"/>
      <c r="XAD241" s="35"/>
      <c r="XAE241" s="35"/>
      <c r="XAF241" s="35"/>
      <c r="XAG241" s="35"/>
      <c r="XAH241" s="35"/>
      <c r="XAI241" s="35"/>
      <c r="XAJ241" s="35"/>
      <c r="XAK241" s="35"/>
      <c r="XAL241" s="35"/>
      <c r="XAM241" s="35"/>
      <c r="XAN241" s="35"/>
      <c r="XAO241" s="35"/>
      <c r="XAP241" s="35"/>
      <c r="XAQ241" s="35"/>
      <c r="XAR241" s="35"/>
      <c r="XAS241" s="35"/>
      <c r="XAT241" s="35"/>
      <c r="XAU241" s="35"/>
      <c r="XAV241" s="35"/>
      <c r="XAW241" s="35"/>
      <c r="XAX241" s="35"/>
      <c r="XAY241" s="35"/>
      <c r="XAZ241" s="35"/>
      <c r="XBA241" s="35"/>
      <c r="XBB241" s="35"/>
      <c r="XBC241" s="35"/>
      <c r="XBD241" s="35"/>
      <c r="XBE241" s="35"/>
      <c r="XBF241" s="35"/>
      <c r="XBG241" s="35"/>
      <c r="XBH241" s="35"/>
      <c r="XBI241" s="35"/>
      <c r="XBJ241" s="35"/>
      <c r="XBK241" s="35"/>
      <c r="XBL241" s="35"/>
      <c r="XBM241" s="35"/>
      <c r="XBN241" s="35"/>
      <c r="XBO241" s="35"/>
      <c r="XBP241" s="35"/>
      <c r="XBQ241" s="35"/>
      <c r="XBR241" s="35"/>
      <c r="XBS241" s="35"/>
      <c r="XBT241" s="35"/>
      <c r="XBU241" s="35"/>
      <c r="XBV241" s="35"/>
      <c r="XBW241" s="35"/>
      <c r="XBX241" s="35"/>
      <c r="XBY241" s="35"/>
      <c r="XBZ241" s="35"/>
      <c r="XCA241" s="35"/>
      <c r="XCB241" s="35"/>
      <c r="XCC241" s="35"/>
      <c r="XCD241" s="35"/>
      <c r="XCE241" s="35"/>
      <c r="XCF241" s="35"/>
      <c r="XCG241" s="35"/>
      <c r="XCH241" s="35"/>
      <c r="XCI241" s="35"/>
      <c r="XCJ241" s="35"/>
      <c r="XCK241" s="35"/>
      <c r="XCL241" s="35"/>
      <c r="XCM241" s="35"/>
      <c r="XCN241" s="35"/>
      <c r="XCO241" s="35"/>
      <c r="XCP241" s="35"/>
      <c r="XCQ241" s="35"/>
      <c r="XCR241" s="35"/>
      <c r="XCS241" s="35"/>
      <c r="XCT241" s="35"/>
      <c r="XCU241" s="35"/>
      <c r="XCV241" s="35"/>
      <c r="XCW241" s="35"/>
      <c r="XCX241" s="35"/>
      <c r="XCY241" s="35"/>
      <c r="XCZ241" s="35"/>
      <c r="XDA241" s="35"/>
      <c r="XDB241" s="35"/>
      <c r="XDC241" s="35"/>
      <c r="XDD241" s="35"/>
      <c r="XDE241" s="35"/>
      <c r="XDF241" s="35"/>
      <c r="XDG241" s="35"/>
      <c r="XDH241" s="35"/>
      <c r="XDI241" s="35"/>
      <c r="XDJ241" s="35"/>
      <c r="XDK241" s="35"/>
      <c r="XDL241" s="35"/>
      <c r="XDM241" s="35"/>
      <c r="XDN241" s="35"/>
      <c r="XDO241" s="35"/>
      <c r="XDP241" s="35"/>
      <c r="XDQ241" s="35"/>
      <c r="XDR241" s="35"/>
      <c r="XDS241" s="35"/>
      <c r="XDT241" s="35"/>
      <c r="XDU241" s="35"/>
      <c r="XDV241" s="35"/>
      <c r="XDW241" s="35"/>
      <c r="XDX241" s="35"/>
      <c r="XDY241" s="35"/>
      <c r="XDZ241" s="35"/>
      <c r="XEA241" s="35"/>
      <c r="XEB241" s="35"/>
      <c r="XEC241" s="35"/>
      <c r="XED241" s="35"/>
      <c r="XEE241" s="35"/>
      <c r="XEF241" s="35"/>
      <c r="XEG241" s="35"/>
      <c r="XEH241" s="35"/>
      <c r="XEI241" s="35"/>
      <c r="XEJ241" s="35"/>
      <c r="XEK241" s="35"/>
      <c r="XEL241" s="35"/>
      <c r="XEM241" s="35"/>
      <c r="XEN241" s="35"/>
      <c r="XEO241" s="35"/>
      <c r="XEP241" s="35"/>
      <c r="XEQ241" s="35"/>
      <c r="XER241" s="35"/>
      <c r="XES241" s="35"/>
      <c r="XET241" s="35"/>
      <c r="XEU241" s="35"/>
      <c r="XEV241" s="35"/>
      <c r="XEW241" s="35"/>
      <c r="XEX241" s="35"/>
      <c r="XEY241" s="35"/>
      <c r="XEZ241" s="35"/>
      <c r="XFA241" s="35"/>
      <c r="XFB241" s="35"/>
      <c r="XFC241" s="35"/>
      <c r="XFD241" s="35"/>
    </row>
    <row r="242" spans="1:151 16227:16384" s="11" customFormat="1" ht="20.25" customHeight="1" x14ac:dyDescent="0.25">
      <c r="A242" s="149" t="s">
        <v>210</v>
      </c>
      <c r="B242" s="150"/>
      <c r="C242" s="150"/>
      <c r="D242" s="150"/>
      <c r="E242" s="150"/>
      <c r="F242" s="150"/>
      <c r="G242" s="150"/>
      <c r="H242" s="150"/>
      <c r="I242" s="151"/>
      <c r="J242" s="59">
        <f>16601000/F244</f>
        <v>19907.174637402743</v>
      </c>
      <c r="K242" s="60">
        <f>13500000/F244</f>
        <v>16188.594518699898</v>
      </c>
      <c r="L242" s="35" t="s">
        <v>246</v>
      </c>
      <c r="M242" s="35"/>
      <c r="N242" s="35">
        <f t="shared" si="0"/>
        <v>14176647.622799998</v>
      </c>
      <c r="O242" s="35"/>
      <c r="P242" s="35"/>
      <c r="Q242" s="35"/>
      <c r="R242" s="35"/>
      <c r="S242" s="35"/>
      <c r="T242" s="35"/>
      <c r="U242" s="43" t="str">
        <f t="shared" ref="U242:U248" ca="1" si="2">V242&amp;""&amp;",..,"&amp;""&amp;W242</f>
        <v>101,..,101</v>
      </c>
      <c r="V242" s="43">
        <f ca="1">(SUMPRODUCT(MID(0&amp;(LEFT(A243,SUM(LEN(A243)-LEN(SUBSTITUTE(A243,{"0","1","2","3"},""))))), LARGE(INDEX(ISNUMBER(--MID((LEFT(A243,SUM(LEN(A243)-LEN(SUBSTITUTE(A243,{"0","1","2","3"},""))))), ROW(INDIRECT("1:"&amp;LEN((LEFT(A243,SUM(LEN(A243)-LEN(SUBSTITUTE(A243,{"0","1","2","3"},"")))))))), 1)) * ROW(INDIRECT("1:"&amp;LEN((LEFT(A243,SUM(LEN(A243)-LEN(SUBSTITUTE(A243,{"0","1","2","3"},"")))))))), 0), ROW(INDIRECT("1:"&amp;LEN((LEFT(A243,SUM(LEN(A243)-LEN(SUBSTITUTE(A243,{"0","1","2","3"},"")))))))))+1, 1) * 10^ROW(INDIRECT("1:"&amp;LEN((LEFT(A243,SUM(LEN(A243)-LEN(SUBSTITUTE(A243,{"0","1","2","3"},""))))))))/10))*100+1</f>
        <v>101</v>
      </c>
      <c r="W242" s="43">
        <f ca="1">(SUMPRODUCT(MID(0&amp;(--TRIM(RIGHT(SUBSTITUTE(LEFT(A243,_xlfn.AGGREGATE(16,6,FIND({0,1,2,3,4,5,6,7,8,9},A243,ROW(INDIRECT("1:"&amp;LEN(A243)))),1))," ",REPT(" ",LEN(A243))),LEN(A243)))), LARGE(INDEX(ISNUMBER(--MID((--TRIM(RIGHT(SUBSTITUTE(LEFT(A243,_xlfn.AGGREGATE(16,6,FIND({0,1,2,3,4,5,6,7,8,9},A243,ROW(INDIRECT("1:"&amp;LEN(A243)))),1))," ",REPT(" ",LEN(A243))),LEN(A243)))), ROW(INDIRECT("1:"&amp;LEN((--TRIM(RIGHT(SUBSTITUTE(LEFT(A243,_xlfn.AGGREGATE(16,6,FIND({0,1,2,3,4,5,6,7,8,9},A243,ROW(INDIRECT("1:"&amp;LEN(A243)))),1))," ",REPT(" ",LEN(A243))),LEN(A243))))))), 1)) * ROW(INDIRECT("1:"&amp;LEN((--TRIM(RIGHT(SUBSTITUTE(LEFT(A243,_xlfn.AGGREGATE(16,6,FIND({0,1,2,3,4,5,6,7,8,9},A243,ROW(INDIRECT("1:"&amp;LEN(A243)))),1))," ",REPT(" ",LEN(A243))),LEN(A243))))))), 0), ROW(INDIRECT("1:"&amp;LEN((--TRIM(RIGHT(SUBSTITUTE(LEFT(A243,_xlfn.AGGREGATE(16,6,FIND({0,1,2,3,4,5,6,7,8,9},A243,ROW(INDIRECT("1:"&amp;LEN(A243)))),1))," ",REPT(" ",LEN(A243))),LEN(A243))))))))+1, 1) * 10^ROW(INDIRECT("1:"&amp;LEN((--TRIM(RIGHT(SUBSTITUTE(LEFT(A243,_xlfn.AGGREGATE(16,6,FIND({0,1,2,3,4,5,6,7,8,9},A243,ROW(INDIRECT("1:"&amp;LEN(A243)))),1))," ",REPT(" ",LEN(A243))),LEN(A243)))))))/10))*100+1</f>
        <v>101</v>
      </c>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WZC242" s="35"/>
      <c r="WZD242" s="35"/>
      <c r="WZE242" s="35"/>
      <c r="WZF242" s="35"/>
      <c r="WZG242" s="35"/>
      <c r="WZH242" s="35"/>
      <c r="WZI242" s="35"/>
      <c r="WZJ242" s="35"/>
      <c r="WZK242" s="35"/>
      <c r="WZL242" s="35"/>
      <c r="WZM242" s="35"/>
      <c r="WZN242" s="35"/>
      <c r="WZO242" s="35"/>
      <c r="WZP242" s="35"/>
      <c r="WZQ242" s="35"/>
      <c r="WZR242" s="35"/>
      <c r="WZS242" s="35"/>
      <c r="WZT242" s="35"/>
      <c r="WZU242" s="35"/>
      <c r="WZV242" s="35"/>
      <c r="WZW242" s="35"/>
      <c r="WZX242" s="35"/>
      <c r="WZY242" s="35"/>
      <c r="WZZ242" s="35"/>
      <c r="XAA242" s="35"/>
      <c r="XAB242" s="35"/>
      <c r="XAC242" s="35"/>
      <c r="XAD242" s="35"/>
      <c r="XAE242" s="35"/>
      <c r="XAF242" s="35"/>
      <c r="XAG242" s="35"/>
      <c r="XAH242" s="35"/>
      <c r="XAI242" s="35"/>
      <c r="XAJ242" s="35"/>
      <c r="XAK242" s="35"/>
      <c r="XAL242" s="35"/>
      <c r="XAM242" s="35"/>
      <c r="XAN242" s="35"/>
      <c r="XAO242" s="35"/>
      <c r="XAP242" s="35"/>
      <c r="XAQ242" s="35"/>
      <c r="XAR242" s="35"/>
      <c r="XAS242" s="35"/>
      <c r="XAT242" s="35"/>
      <c r="XAU242" s="35"/>
      <c r="XAV242" s="35"/>
      <c r="XAW242" s="35"/>
      <c r="XAX242" s="35"/>
      <c r="XAY242" s="35"/>
      <c r="XAZ242" s="35"/>
      <c r="XBA242" s="35"/>
      <c r="XBB242" s="35"/>
      <c r="XBC242" s="35"/>
      <c r="XBD242" s="35"/>
      <c r="XBE242" s="35"/>
      <c r="XBF242" s="35"/>
      <c r="XBG242" s="35"/>
      <c r="XBH242" s="35"/>
      <c r="XBI242" s="35"/>
      <c r="XBJ242" s="35"/>
      <c r="XBK242" s="35"/>
      <c r="XBL242" s="35"/>
      <c r="XBM242" s="35"/>
      <c r="XBN242" s="35"/>
      <c r="XBO242" s="35"/>
      <c r="XBP242" s="35"/>
      <c r="XBQ242" s="35"/>
      <c r="XBR242" s="35"/>
      <c r="XBS242" s="35"/>
      <c r="XBT242" s="35"/>
      <c r="XBU242" s="35"/>
      <c r="XBV242" s="35"/>
      <c r="XBW242" s="35"/>
      <c r="XBX242" s="35"/>
      <c r="XBY242" s="35"/>
      <c r="XBZ242" s="35"/>
      <c r="XCA242" s="35"/>
      <c r="XCB242" s="35"/>
      <c r="XCC242" s="35"/>
      <c r="XCD242" s="35"/>
      <c r="XCE242" s="35"/>
      <c r="XCF242" s="35"/>
      <c r="XCG242" s="35"/>
      <c r="XCH242" s="35"/>
      <c r="XCI242" s="35"/>
      <c r="XCJ242" s="35"/>
      <c r="XCK242" s="35"/>
      <c r="XCL242" s="35"/>
      <c r="XCM242" s="35"/>
      <c r="XCN242" s="35"/>
      <c r="XCO242" s="35"/>
      <c r="XCP242" s="35"/>
      <c r="XCQ242" s="35"/>
      <c r="XCR242" s="35"/>
      <c r="XCS242" s="35"/>
      <c r="XCT242" s="35"/>
      <c r="XCU242" s="35"/>
      <c r="XCV242" s="35"/>
      <c r="XCW242" s="35"/>
      <c r="XCX242" s="35"/>
      <c r="XCY242" s="35"/>
      <c r="XCZ242" s="35"/>
      <c r="XDA242" s="35"/>
      <c r="XDB242" s="35"/>
      <c r="XDC242" s="35"/>
      <c r="XDD242" s="35"/>
      <c r="XDE242" s="35"/>
      <c r="XDF242" s="35"/>
      <c r="XDG242" s="35"/>
      <c r="XDH242" s="35"/>
      <c r="XDI242" s="35"/>
      <c r="XDJ242" s="35"/>
      <c r="XDK242" s="35"/>
      <c r="XDL242" s="35"/>
      <c r="XDM242" s="35"/>
      <c r="XDN242" s="35"/>
      <c r="XDO242" s="35"/>
      <c r="XDP242" s="35"/>
      <c r="XDQ242" s="35"/>
      <c r="XDR242" s="35"/>
      <c r="XDS242" s="35"/>
      <c r="XDT242" s="35"/>
      <c r="XDU242" s="35"/>
      <c r="XDV242" s="35"/>
      <c r="XDW242" s="35"/>
      <c r="XDX242" s="35"/>
      <c r="XDY242" s="35"/>
      <c r="XDZ242" s="35"/>
      <c r="XEA242" s="35"/>
      <c r="XEB242" s="35"/>
      <c r="XEC242" s="35"/>
      <c r="XED242" s="35"/>
      <c r="XEE242" s="35"/>
      <c r="XEF242" s="35"/>
      <c r="XEG242" s="35"/>
      <c r="XEH242" s="35"/>
      <c r="XEI242" s="35"/>
      <c r="XEJ242" s="35"/>
      <c r="XEK242" s="35"/>
      <c r="XEL242" s="35"/>
      <c r="XEM242" s="35"/>
      <c r="XEN242" s="35"/>
      <c r="XEO242" s="35"/>
      <c r="XEP242" s="35"/>
      <c r="XEQ242" s="35"/>
      <c r="XER242" s="35"/>
      <c r="XES242" s="35"/>
      <c r="XET242" s="35"/>
      <c r="XEU242" s="35"/>
      <c r="XEV242" s="35"/>
      <c r="XEW242" s="35"/>
      <c r="XEX242" s="35"/>
      <c r="XEY242" s="35"/>
      <c r="XEZ242" s="35"/>
      <c r="XFA242" s="35"/>
      <c r="XFB242" s="35"/>
      <c r="XFC242" s="35"/>
      <c r="XFD242" s="35"/>
    </row>
    <row r="243" spans="1:151 16227:16384" s="11" customFormat="1" ht="20.25" customHeight="1" x14ac:dyDescent="0.25">
      <c r="A243" s="144" t="s">
        <v>214</v>
      </c>
      <c r="B243" s="145"/>
      <c r="C243" s="145"/>
      <c r="D243" s="145"/>
      <c r="E243" s="145"/>
      <c r="F243" s="145"/>
      <c r="G243" s="145"/>
      <c r="H243" s="145"/>
      <c r="I243" s="146"/>
      <c r="J243" s="35"/>
      <c r="K243" s="60">
        <f>15000000/F245</f>
        <v>17987.327242999887</v>
      </c>
      <c r="L243" s="35" t="s">
        <v>246</v>
      </c>
      <c r="M243" s="35"/>
      <c r="N243" s="35">
        <f t="shared" si="0"/>
        <v>14176647.622799998</v>
      </c>
      <c r="O243" s="35"/>
      <c r="P243" s="35"/>
      <c r="Q243" s="35"/>
      <c r="R243" s="35"/>
      <c r="S243" s="35"/>
      <c r="T243" s="35"/>
      <c r="U243" s="43" t="str">
        <f t="shared" ca="1" si="2"/>
        <v>102,..,102</v>
      </c>
      <c r="V243" s="43">
        <f ca="1">V242+1</f>
        <v>102</v>
      </c>
      <c r="W243" s="43">
        <f ca="1">W242+1</f>
        <v>102</v>
      </c>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WZC243" s="35"/>
      <c r="WZD243" s="35"/>
      <c r="WZE243" s="35"/>
      <c r="WZF243" s="35"/>
      <c r="WZG243" s="35"/>
      <c r="WZH243" s="35"/>
      <c r="WZI243" s="35"/>
      <c r="WZJ243" s="35"/>
      <c r="WZK243" s="35"/>
      <c r="WZL243" s="35"/>
      <c r="WZM243" s="35"/>
      <c r="WZN243" s="35"/>
      <c r="WZO243" s="35"/>
      <c r="WZP243" s="35"/>
      <c r="WZQ243" s="35"/>
      <c r="WZR243" s="35"/>
      <c r="WZS243" s="35"/>
      <c r="WZT243" s="35"/>
      <c r="WZU243" s="35"/>
      <c r="WZV243" s="35"/>
      <c r="WZW243" s="35"/>
      <c r="WZX243" s="35"/>
      <c r="WZY243" s="35"/>
      <c r="WZZ243" s="35"/>
      <c r="XAA243" s="35"/>
      <c r="XAB243" s="35"/>
      <c r="XAC243" s="35"/>
      <c r="XAD243" s="35"/>
      <c r="XAE243" s="35"/>
      <c r="XAF243" s="35"/>
      <c r="XAG243" s="35"/>
      <c r="XAH243" s="35"/>
      <c r="XAI243" s="35"/>
      <c r="XAJ243" s="35"/>
      <c r="XAK243" s="35"/>
      <c r="XAL243" s="35"/>
      <c r="XAM243" s="35"/>
      <c r="XAN243" s="35"/>
      <c r="XAO243" s="35"/>
      <c r="XAP243" s="35"/>
      <c r="XAQ243" s="35"/>
      <c r="XAR243" s="35"/>
      <c r="XAS243" s="35"/>
      <c r="XAT243" s="35"/>
      <c r="XAU243" s="35"/>
      <c r="XAV243" s="35"/>
      <c r="XAW243" s="35"/>
      <c r="XAX243" s="35"/>
      <c r="XAY243" s="35"/>
      <c r="XAZ243" s="35"/>
      <c r="XBA243" s="35"/>
      <c r="XBB243" s="35"/>
      <c r="XBC243" s="35"/>
      <c r="XBD243" s="35"/>
      <c r="XBE243" s="35"/>
      <c r="XBF243" s="35"/>
      <c r="XBG243" s="35"/>
      <c r="XBH243" s="35"/>
      <c r="XBI243" s="35"/>
      <c r="XBJ243" s="35"/>
      <c r="XBK243" s="35"/>
      <c r="XBL243" s="35"/>
      <c r="XBM243" s="35"/>
      <c r="XBN243" s="35"/>
      <c r="XBO243" s="35"/>
      <c r="XBP243" s="35"/>
      <c r="XBQ243" s="35"/>
      <c r="XBR243" s="35"/>
      <c r="XBS243" s="35"/>
      <c r="XBT243" s="35"/>
      <c r="XBU243" s="35"/>
      <c r="XBV243" s="35"/>
      <c r="XBW243" s="35"/>
      <c r="XBX243" s="35"/>
      <c r="XBY243" s="35"/>
      <c r="XBZ243" s="35"/>
      <c r="XCA243" s="35"/>
      <c r="XCB243" s="35"/>
      <c r="XCC243" s="35"/>
      <c r="XCD243" s="35"/>
      <c r="XCE243" s="35"/>
      <c r="XCF243" s="35"/>
      <c r="XCG243" s="35"/>
      <c r="XCH243" s="35"/>
      <c r="XCI243" s="35"/>
      <c r="XCJ243" s="35"/>
      <c r="XCK243" s="35"/>
      <c r="XCL243" s="35"/>
      <c r="XCM243" s="35"/>
      <c r="XCN243" s="35"/>
      <c r="XCO243" s="35"/>
      <c r="XCP243" s="35"/>
      <c r="XCQ243" s="35"/>
      <c r="XCR243" s="35"/>
      <c r="XCS243" s="35"/>
      <c r="XCT243" s="35"/>
      <c r="XCU243" s="35"/>
      <c r="XCV243" s="35"/>
      <c r="XCW243" s="35"/>
      <c r="XCX243" s="35"/>
      <c r="XCY243" s="35"/>
      <c r="XCZ243" s="35"/>
      <c r="XDA243" s="35"/>
      <c r="XDB243" s="35"/>
      <c r="XDC243" s="35"/>
      <c r="XDD243" s="35"/>
      <c r="XDE243" s="35"/>
      <c r="XDF243" s="35"/>
      <c r="XDG243" s="35"/>
      <c r="XDH243" s="35"/>
      <c r="XDI243" s="35"/>
      <c r="XDJ243" s="35"/>
      <c r="XDK243" s="35"/>
      <c r="XDL243" s="35"/>
      <c r="XDM243" s="35"/>
      <c r="XDN243" s="35"/>
      <c r="XDO243" s="35"/>
      <c r="XDP243" s="35"/>
      <c r="XDQ243" s="35"/>
      <c r="XDR243" s="35"/>
      <c r="XDS243" s="35"/>
      <c r="XDT243" s="35"/>
      <c r="XDU243" s="35"/>
      <c r="XDV243" s="35"/>
      <c r="XDW243" s="35"/>
      <c r="XDX243" s="35"/>
      <c r="XDY243" s="35"/>
      <c r="XDZ243" s="35"/>
      <c r="XEA243" s="35"/>
      <c r="XEB243" s="35"/>
      <c r="XEC243" s="35"/>
      <c r="XED243" s="35"/>
      <c r="XEE243" s="35"/>
      <c r="XEF243" s="35"/>
      <c r="XEG243" s="35"/>
      <c r="XEH243" s="35"/>
      <c r="XEI243" s="35"/>
      <c r="XEJ243" s="35"/>
      <c r="XEK243" s="35"/>
      <c r="XEL243" s="35"/>
      <c r="XEM243" s="35"/>
      <c r="XEN243" s="35"/>
      <c r="XEO243" s="35"/>
      <c r="XEP243" s="35"/>
      <c r="XEQ243" s="35"/>
      <c r="XER243" s="35"/>
      <c r="XES243" s="35"/>
      <c r="XET243" s="35"/>
      <c r="XEU243" s="35"/>
      <c r="XEV243" s="35"/>
      <c r="XEW243" s="35"/>
      <c r="XEX243" s="35"/>
      <c r="XEY243" s="35"/>
      <c r="XEZ243" s="35"/>
      <c r="XFA243" s="35"/>
      <c r="XFB243" s="35"/>
      <c r="XFC243" s="35"/>
      <c r="XFD243" s="35"/>
    </row>
    <row r="244" spans="1:151 16227:16384" s="11" customFormat="1" ht="20.25" customHeight="1" x14ac:dyDescent="0.25">
      <c r="A244" s="135" t="str">
        <f>A243</f>
        <v>1st Floor for Residential</v>
      </c>
      <c r="B244" s="136"/>
      <c r="C244" s="133">
        <v>1</v>
      </c>
      <c r="D244" s="134"/>
      <c r="E244" s="54" t="s">
        <v>208</v>
      </c>
      <c r="F244" s="133">
        <f>(1.67*1.19+3.05*3.8+1.87*2.13+3.05*5.19+2.28*0.81+2.13*3.5+2.74*3.55+3.05*3.8+2.28*1.37+1.36*2.18+1.06*4.6+2.5*1)*10.764</f>
        <v>833.92044839999994</v>
      </c>
      <c r="G244" s="134"/>
      <c r="H244" s="54">
        <v>0</v>
      </c>
      <c r="I244" s="54">
        <f t="shared" ref="I244:I250" si="3">F244*(($I$233)+1)+H244</f>
        <v>1292.57669502</v>
      </c>
      <c r="J244" s="35"/>
      <c r="K244" s="35"/>
      <c r="L244" s="35"/>
      <c r="M244" s="35"/>
      <c r="N244" s="35">
        <f t="shared" si="0"/>
        <v>9278790.8147999998</v>
      </c>
      <c r="O244" s="35"/>
      <c r="P244" s="35"/>
      <c r="Q244" s="35"/>
      <c r="R244" s="35"/>
      <c r="S244" s="35"/>
      <c r="T244" s="35"/>
      <c r="U244" s="43" t="str">
        <f t="shared" ca="1" si="2"/>
        <v>103,..,103</v>
      </c>
      <c r="V244" s="43">
        <f t="shared" ref="V244:W248" ca="1" si="4">V243+1</f>
        <v>103</v>
      </c>
      <c r="W244" s="43">
        <f t="shared" ca="1" si="4"/>
        <v>103</v>
      </c>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WZC244" s="35"/>
      <c r="WZD244" s="35"/>
      <c r="WZE244" s="35"/>
      <c r="WZF244" s="35"/>
      <c r="WZG244" s="35"/>
      <c r="WZH244" s="35"/>
      <c r="WZI244" s="35"/>
      <c r="WZJ244" s="35"/>
      <c r="WZK244" s="35"/>
      <c r="WZL244" s="35"/>
      <c r="WZM244" s="35"/>
      <c r="WZN244" s="35"/>
      <c r="WZO244" s="35"/>
      <c r="WZP244" s="35"/>
      <c r="WZQ244" s="35"/>
      <c r="WZR244" s="35"/>
      <c r="WZS244" s="35"/>
      <c r="WZT244" s="35"/>
      <c r="WZU244" s="35"/>
      <c r="WZV244" s="35"/>
      <c r="WZW244" s="35"/>
      <c r="WZX244" s="35"/>
      <c r="WZY244" s="35"/>
      <c r="WZZ244" s="35"/>
      <c r="XAA244" s="35"/>
      <c r="XAB244" s="35"/>
      <c r="XAC244" s="35"/>
      <c r="XAD244" s="35"/>
      <c r="XAE244" s="35"/>
      <c r="XAF244" s="35"/>
      <c r="XAG244" s="35"/>
      <c r="XAH244" s="35"/>
      <c r="XAI244" s="35"/>
      <c r="XAJ244" s="35"/>
      <c r="XAK244" s="35"/>
      <c r="XAL244" s="35"/>
      <c r="XAM244" s="35"/>
      <c r="XAN244" s="35"/>
      <c r="XAO244" s="35"/>
      <c r="XAP244" s="35"/>
      <c r="XAQ244" s="35"/>
      <c r="XAR244" s="35"/>
      <c r="XAS244" s="35"/>
      <c r="XAT244" s="35"/>
      <c r="XAU244" s="35"/>
      <c r="XAV244" s="35"/>
      <c r="XAW244" s="35"/>
      <c r="XAX244" s="35"/>
      <c r="XAY244" s="35"/>
      <c r="XAZ244" s="35"/>
      <c r="XBA244" s="35"/>
      <c r="XBB244" s="35"/>
      <c r="XBC244" s="35"/>
      <c r="XBD244" s="35"/>
      <c r="XBE244" s="35"/>
      <c r="XBF244" s="35"/>
      <c r="XBG244" s="35"/>
      <c r="XBH244" s="35"/>
      <c r="XBI244" s="35"/>
      <c r="XBJ244" s="35"/>
      <c r="XBK244" s="35"/>
      <c r="XBL244" s="35"/>
      <c r="XBM244" s="35"/>
      <c r="XBN244" s="35"/>
      <c r="XBO244" s="35"/>
      <c r="XBP244" s="35"/>
      <c r="XBQ244" s="35"/>
      <c r="XBR244" s="35"/>
      <c r="XBS244" s="35"/>
      <c r="XBT244" s="35"/>
      <c r="XBU244" s="35"/>
      <c r="XBV244" s="35"/>
      <c r="XBW244" s="35"/>
      <c r="XBX244" s="35"/>
      <c r="XBY244" s="35"/>
      <c r="XBZ244" s="35"/>
      <c r="XCA244" s="35"/>
      <c r="XCB244" s="35"/>
      <c r="XCC244" s="35"/>
      <c r="XCD244" s="35"/>
      <c r="XCE244" s="35"/>
      <c r="XCF244" s="35"/>
      <c r="XCG244" s="35"/>
      <c r="XCH244" s="35"/>
      <c r="XCI244" s="35"/>
      <c r="XCJ244" s="35"/>
      <c r="XCK244" s="35"/>
      <c r="XCL244" s="35"/>
      <c r="XCM244" s="35"/>
      <c r="XCN244" s="35"/>
      <c r="XCO244" s="35"/>
      <c r="XCP244" s="35"/>
      <c r="XCQ244" s="35"/>
      <c r="XCR244" s="35"/>
      <c r="XCS244" s="35"/>
      <c r="XCT244" s="35"/>
      <c r="XCU244" s="35"/>
      <c r="XCV244" s="35"/>
      <c r="XCW244" s="35"/>
      <c r="XCX244" s="35"/>
      <c r="XCY244" s="35"/>
      <c r="XCZ244" s="35"/>
      <c r="XDA244" s="35"/>
      <c r="XDB244" s="35"/>
      <c r="XDC244" s="35"/>
      <c r="XDD244" s="35"/>
      <c r="XDE244" s="35"/>
      <c r="XDF244" s="35"/>
      <c r="XDG244" s="35"/>
      <c r="XDH244" s="35"/>
      <c r="XDI244" s="35"/>
      <c r="XDJ244" s="35"/>
      <c r="XDK244" s="35"/>
      <c r="XDL244" s="35"/>
      <c r="XDM244" s="35"/>
      <c r="XDN244" s="35"/>
      <c r="XDO244" s="35"/>
      <c r="XDP244" s="35"/>
      <c r="XDQ244" s="35"/>
      <c r="XDR244" s="35"/>
      <c r="XDS244" s="35"/>
      <c r="XDT244" s="35"/>
      <c r="XDU244" s="35"/>
      <c r="XDV244" s="35"/>
      <c r="XDW244" s="35"/>
      <c r="XDX244" s="35"/>
      <c r="XDY244" s="35"/>
      <c r="XDZ244" s="35"/>
      <c r="XEA244" s="35"/>
      <c r="XEB244" s="35"/>
      <c r="XEC244" s="35"/>
      <c r="XED244" s="35"/>
      <c r="XEE244" s="35"/>
      <c r="XEF244" s="35"/>
      <c r="XEG244" s="35"/>
      <c r="XEH244" s="35"/>
      <c r="XEI244" s="35"/>
      <c r="XEJ244" s="35"/>
      <c r="XEK244" s="35"/>
      <c r="XEL244" s="35"/>
      <c r="XEM244" s="35"/>
      <c r="XEN244" s="35"/>
      <c r="XEO244" s="35"/>
      <c r="XEP244" s="35"/>
      <c r="XEQ244" s="35"/>
      <c r="XER244" s="35"/>
      <c r="XES244" s="35"/>
      <c r="XET244" s="35"/>
      <c r="XEU244" s="35"/>
      <c r="XEV244" s="35"/>
      <c r="XEW244" s="35"/>
      <c r="XEX244" s="35"/>
      <c r="XEY244" s="35"/>
      <c r="XEZ244" s="35"/>
      <c r="XFA244" s="35"/>
      <c r="XFB244" s="35"/>
      <c r="XFC244" s="35"/>
      <c r="XFD244" s="35"/>
    </row>
    <row r="245" spans="1:151 16227:16384" s="11" customFormat="1" ht="20.25" customHeight="1" x14ac:dyDescent="0.25">
      <c r="A245" s="137"/>
      <c r="B245" s="138"/>
      <c r="C245" s="133">
        <v>2</v>
      </c>
      <c r="D245" s="134"/>
      <c r="E245" s="54" t="s">
        <v>208</v>
      </c>
      <c r="F245" s="133">
        <f>(1.67*1.19+3.05*3.8+1.87*2.13+3.05*5.19+2.28*0.81+2.13*3.5+2.74*3.55+3.05*3.8+2.28*1.37+1.36*2.18+1.06*4.6+2.5*1)*10.764</f>
        <v>833.92044839999994</v>
      </c>
      <c r="G245" s="134"/>
      <c r="H245" s="54">
        <v>0</v>
      </c>
      <c r="I245" s="54">
        <f t="shared" si="3"/>
        <v>1292.57669502</v>
      </c>
      <c r="J245" s="35"/>
      <c r="K245" s="35"/>
      <c r="L245" s="35"/>
      <c r="M245" s="35"/>
      <c r="N245" s="35">
        <f t="shared" si="0"/>
        <v>10477819.684800001</v>
      </c>
      <c r="O245" s="35"/>
      <c r="P245" s="35"/>
      <c r="Q245" s="35"/>
      <c r="R245" s="35"/>
      <c r="S245" s="35"/>
      <c r="T245" s="35"/>
      <c r="U245" s="43" t="str">
        <f t="shared" ca="1" si="2"/>
        <v>104,..,104</v>
      </c>
      <c r="V245" s="43">
        <f t="shared" ca="1" si="4"/>
        <v>104</v>
      </c>
      <c r="W245" s="43">
        <f t="shared" ca="1" si="4"/>
        <v>104</v>
      </c>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WZC245" s="35"/>
      <c r="WZD245" s="35"/>
      <c r="WZE245" s="35"/>
      <c r="WZF245" s="35"/>
      <c r="WZG245" s="35"/>
      <c r="WZH245" s="35"/>
      <c r="WZI245" s="35"/>
      <c r="WZJ245" s="35"/>
      <c r="WZK245" s="35"/>
      <c r="WZL245" s="35"/>
      <c r="WZM245" s="35"/>
      <c r="WZN245" s="35"/>
      <c r="WZO245" s="35"/>
      <c r="WZP245" s="35"/>
      <c r="WZQ245" s="35"/>
      <c r="WZR245" s="35"/>
      <c r="WZS245" s="35"/>
      <c r="WZT245" s="35"/>
      <c r="WZU245" s="35"/>
      <c r="WZV245" s="35"/>
      <c r="WZW245" s="35"/>
      <c r="WZX245" s="35"/>
      <c r="WZY245" s="35"/>
      <c r="WZZ245" s="35"/>
      <c r="XAA245" s="35"/>
      <c r="XAB245" s="35"/>
      <c r="XAC245" s="35"/>
      <c r="XAD245" s="35"/>
      <c r="XAE245" s="35"/>
      <c r="XAF245" s="35"/>
      <c r="XAG245" s="35"/>
      <c r="XAH245" s="35"/>
      <c r="XAI245" s="35"/>
      <c r="XAJ245" s="35"/>
      <c r="XAK245" s="35"/>
      <c r="XAL245" s="35"/>
      <c r="XAM245" s="35"/>
      <c r="XAN245" s="35"/>
      <c r="XAO245" s="35"/>
      <c r="XAP245" s="35"/>
      <c r="XAQ245" s="35"/>
      <c r="XAR245" s="35"/>
      <c r="XAS245" s="35"/>
      <c r="XAT245" s="35"/>
      <c r="XAU245" s="35"/>
      <c r="XAV245" s="35"/>
      <c r="XAW245" s="35"/>
      <c r="XAX245" s="35"/>
      <c r="XAY245" s="35"/>
      <c r="XAZ245" s="35"/>
      <c r="XBA245" s="35"/>
      <c r="XBB245" s="35"/>
      <c r="XBC245" s="35"/>
      <c r="XBD245" s="35"/>
      <c r="XBE245" s="35"/>
      <c r="XBF245" s="35"/>
      <c r="XBG245" s="35"/>
      <c r="XBH245" s="35"/>
      <c r="XBI245" s="35"/>
      <c r="XBJ245" s="35"/>
      <c r="XBK245" s="35"/>
      <c r="XBL245" s="35"/>
      <c r="XBM245" s="35"/>
      <c r="XBN245" s="35"/>
      <c r="XBO245" s="35"/>
      <c r="XBP245" s="35"/>
      <c r="XBQ245" s="35"/>
      <c r="XBR245" s="35"/>
      <c r="XBS245" s="35"/>
      <c r="XBT245" s="35"/>
      <c r="XBU245" s="35"/>
      <c r="XBV245" s="35"/>
      <c r="XBW245" s="35"/>
      <c r="XBX245" s="35"/>
      <c r="XBY245" s="35"/>
      <c r="XBZ245" s="35"/>
      <c r="XCA245" s="35"/>
      <c r="XCB245" s="35"/>
      <c r="XCC245" s="35"/>
      <c r="XCD245" s="35"/>
      <c r="XCE245" s="35"/>
      <c r="XCF245" s="35"/>
      <c r="XCG245" s="35"/>
      <c r="XCH245" s="35"/>
      <c r="XCI245" s="35"/>
      <c r="XCJ245" s="35"/>
      <c r="XCK245" s="35"/>
      <c r="XCL245" s="35"/>
      <c r="XCM245" s="35"/>
      <c r="XCN245" s="35"/>
      <c r="XCO245" s="35"/>
      <c r="XCP245" s="35"/>
      <c r="XCQ245" s="35"/>
      <c r="XCR245" s="35"/>
      <c r="XCS245" s="35"/>
      <c r="XCT245" s="35"/>
      <c r="XCU245" s="35"/>
      <c r="XCV245" s="35"/>
      <c r="XCW245" s="35"/>
      <c r="XCX245" s="35"/>
      <c r="XCY245" s="35"/>
      <c r="XCZ245" s="35"/>
      <c r="XDA245" s="35"/>
      <c r="XDB245" s="35"/>
      <c r="XDC245" s="35"/>
      <c r="XDD245" s="35"/>
      <c r="XDE245" s="35"/>
      <c r="XDF245" s="35"/>
      <c r="XDG245" s="35"/>
      <c r="XDH245" s="35"/>
      <c r="XDI245" s="35"/>
      <c r="XDJ245" s="35"/>
      <c r="XDK245" s="35"/>
      <c r="XDL245" s="35"/>
      <c r="XDM245" s="35"/>
      <c r="XDN245" s="35"/>
      <c r="XDO245" s="35"/>
      <c r="XDP245" s="35"/>
      <c r="XDQ245" s="35"/>
      <c r="XDR245" s="35"/>
      <c r="XDS245" s="35"/>
      <c r="XDT245" s="35"/>
      <c r="XDU245" s="35"/>
      <c r="XDV245" s="35"/>
      <c r="XDW245" s="35"/>
      <c r="XDX245" s="35"/>
      <c r="XDY245" s="35"/>
      <c r="XDZ245" s="35"/>
      <c r="XEA245" s="35"/>
      <c r="XEB245" s="35"/>
      <c r="XEC245" s="35"/>
      <c r="XED245" s="35"/>
      <c r="XEE245" s="35"/>
      <c r="XEF245" s="35"/>
      <c r="XEG245" s="35"/>
      <c r="XEH245" s="35"/>
      <c r="XEI245" s="35"/>
      <c r="XEJ245" s="35"/>
      <c r="XEK245" s="35"/>
      <c r="XEL245" s="35"/>
      <c r="XEM245" s="35"/>
      <c r="XEN245" s="35"/>
      <c r="XEO245" s="35"/>
      <c r="XEP245" s="35"/>
      <c r="XEQ245" s="35"/>
      <c r="XER245" s="35"/>
      <c r="XES245" s="35"/>
      <c r="XET245" s="35"/>
      <c r="XEU245" s="35"/>
      <c r="XEV245" s="35"/>
      <c r="XEW245" s="35"/>
      <c r="XEX245" s="35"/>
      <c r="XEY245" s="35"/>
      <c r="XEZ245" s="35"/>
      <c r="XFA245" s="35"/>
      <c r="XFB245" s="35"/>
      <c r="XFC245" s="35"/>
      <c r="XFD245" s="35"/>
    </row>
    <row r="246" spans="1:151 16227:16384" s="11" customFormat="1" ht="20.25" customHeight="1" x14ac:dyDescent="0.25">
      <c r="A246" s="137"/>
      <c r="B246" s="138"/>
      <c r="C246" s="133">
        <v>3</v>
      </c>
      <c r="D246" s="134"/>
      <c r="E246" s="54" t="s">
        <v>209</v>
      </c>
      <c r="F246" s="133">
        <f>(2.9*4.73+2.13*3.43+3*3.35+2.9*3.65+1.47*2.13+2.13*1.37+1*3)*10.764</f>
        <v>545.81122440000001</v>
      </c>
      <c r="G246" s="134"/>
      <c r="H246" s="54">
        <v>0</v>
      </c>
      <c r="I246" s="54">
        <f t="shared" si="3"/>
        <v>846.00739782000005</v>
      </c>
      <c r="J246" s="1"/>
      <c r="K246" s="1"/>
      <c r="L246" s="1"/>
      <c r="M246" s="1"/>
      <c r="N246" s="35">
        <f t="shared" si="0"/>
        <v>10477819.684800001</v>
      </c>
      <c r="O246" s="1"/>
      <c r="P246" s="1"/>
      <c r="Q246" s="1"/>
      <c r="R246" s="1"/>
      <c r="S246" s="1"/>
      <c r="T246" s="1"/>
      <c r="U246" s="43" t="str">
        <f t="shared" ca="1" si="2"/>
        <v>105,..,105</v>
      </c>
      <c r="V246" s="43">
        <f t="shared" ca="1" si="4"/>
        <v>105</v>
      </c>
      <c r="W246" s="43">
        <f t="shared" ca="1" si="4"/>
        <v>105</v>
      </c>
      <c r="X246" s="1"/>
      <c r="Y246" s="1"/>
      <c r="Z246" s="1"/>
      <c r="AA246" s="1"/>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WZC246" s="35"/>
      <c r="WZD246" s="35"/>
      <c r="WZE246" s="35"/>
      <c r="WZF246" s="35"/>
      <c r="WZG246" s="35"/>
      <c r="WZH246" s="35"/>
      <c r="WZI246" s="35"/>
      <c r="WZJ246" s="35"/>
      <c r="WZK246" s="35"/>
      <c r="WZL246" s="35"/>
      <c r="WZM246" s="35"/>
      <c r="WZN246" s="35"/>
      <c r="WZO246" s="35"/>
      <c r="WZP246" s="35"/>
      <c r="WZQ246" s="35"/>
      <c r="WZR246" s="35"/>
      <c r="WZS246" s="35"/>
      <c r="WZT246" s="35"/>
      <c r="WZU246" s="35"/>
      <c r="WZV246" s="35"/>
      <c r="WZW246" s="35"/>
      <c r="WZX246" s="35"/>
      <c r="WZY246" s="35"/>
      <c r="WZZ246" s="35"/>
      <c r="XAA246" s="35"/>
      <c r="XAB246" s="35"/>
      <c r="XAC246" s="35"/>
      <c r="XAD246" s="35"/>
      <c r="XAE246" s="35"/>
      <c r="XAF246" s="35"/>
      <c r="XAG246" s="35"/>
      <c r="XAH246" s="35"/>
      <c r="XAI246" s="35"/>
      <c r="XAJ246" s="35"/>
      <c r="XAK246" s="35"/>
      <c r="XAL246" s="35"/>
      <c r="XAM246" s="35"/>
      <c r="XAN246" s="35"/>
      <c r="XAO246" s="35"/>
      <c r="XAP246" s="35"/>
      <c r="XAQ246" s="35"/>
      <c r="XAR246" s="35"/>
      <c r="XAS246" s="35"/>
      <c r="XAT246" s="35"/>
      <c r="XAU246" s="35"/>
      <c r="XAV246" s="35"/>
      <c r="XAW246" s="35"/>
      <c r="XAX246" s="35"/>
      <c r="XAY246" s="35"/>
      <c r="XAZ246" s="35"/>
      <c r="XBA246" s="35"/>
      <c r="XBB246" s="35"/>
      <c r="XBC246" s="35"/>
      <c r="XBD246" s="35"/>
      <c r="XBE246" s="35"/>
      <c r="XBF246" s="35"/>
      <c r="XBG246" s="35"/>
      <c r="XBH246" s="35"/>
      <c r="XBI246" s="35"/>
      <c r="XBJ246" s="35"/>
      <c r="XBK246" s="35"/>
      <c r="XBL246" s="35"/>
      <c r="XBM246" s="35"/>
      <c r="XBN246" s="35"/>
      <c r="XBO246" s="35"/>
      <c r="XBP246" s="35"/>
      <c r="XBQ246" s="35"/>
      <c r="XBR246" s="35"/>
      <c r="XBS246" s="35"/>
      <c r="XBT246" s="35"/>
      <c r="XBU246" s="35"/>
      <c r="XBV246" s="35"/>
      <c r="XBW246" s="35"/>
      <c r="XBX246" s="35"/>
      <c r="XBY246" s="35"/>
      <c r="XBZ246" s="35"/>
      <c r="XCA246" s="35"/>
      <c r="XCB246" s="35"/>
      <c r="XCC246" s="35"/>
      <c r="XCD246" s="35"/>
      <c r="XCE246" s="35"/>
      <c r="XCF246" s="35"/>
      <c r="XCG246" s="35"/>
      <c r="XCH246" s="35"/>
      <c r="XCI246" s="35"/>
      <c r="XCJ246" s="35"/>
      <c r="XCK246" s="35"/>
      <c r="XCL246" s="35"/>
      <c r="XCM246" s="35"/>
      <c r="XCN246" s="35"/>
      <c r="XCO246" s="35"/>
      <c r="XCP246" s="35"/>
      <c r="XCQ246" s="35"/>
      <c r="XCR246" s="35"/>
      <c r="XCS246" s="35"/>
      <c r="XCT246" s="35"/>
      <c r="XCU246" s="35"/>
      <c r="XCV246" s="35"/>
      <c r="XCW246" s="35"/>
      <c r="XCX246" s="35"/>
      <c r="XCY246" s="35"/>
      <c r="XCZ246" s="35"/>
      <c r="XDA246" s="35"/>
      <c r="XDB246" s="35"/>
      <c r="XDC246" s="35"/>
      <c r="XDD246" s="35"/>
      <c r="XDE246" s="35"/>
      <c r="XDF246" s="35"/>
      <c r="XDG246" s="35"/>
      <c r="XDH246" s="35"/>
      <c r="XDI246" s="35"/>
      <c r="XDJ246" s="35"/>
      <c r="XDK246" s="35"/>
      <c r="XDL246" s="35"/>
      <c r="XDM246" s="35"/>
      <c r="XDN246" s="35"/>
      <c r="XDO246" s="35"/>
      <c r="XDP246" s="35"/>
      <c r="XDQ246" s="35"/>
      <c r="XDR246" s="35"/>
      <c r="XDS246" s="35"/>
      <c r="XDT246" s="35"/>
      <c r="XDU246" s="35"/>
      <c r="XDV246" s="35"/>
      <c r="XDW246" s="35"/>
      <c r="XDX246" s="35"/>
      <c r="XDY246" s="35"/>
      <c r="XDZ246" s="35"/>
      <c r="XEA246" s="35"/>
      <c r="XEB246" s="35"/>
      <c r="XEC246" s="35"/>
      <c r="XED246" s="35"/>
      <c r="XEE246" s="35"/>
      <c r="XEF246" s="35"/>
      <c r="XEG246" s="35"/>
      <c r="XEH246" s="35"/>
      <c r="XEI246" s="35"/>
      <c r="XEJ246" s="35"/>
      <c r="XEK246" s="35"/>
      <c r="XEL246" s="35"/>
      <c r="XEM246" s="35"/>
      <c r="XEN246" s="35"/>
      <c r="XEO246" s="35"/>
      <c r="XEP246" s="35"/>
      <c r="XEQ246" s="35"/>
      <c r="XER246" s="35"/>
      <c r="XES246" s="35"/>
      <c r="XET246" s="35"/>
      <c r="XEU246" s="35"/>
      <c r="XEV246" s="35"/>
      <c r="XEW246" s="35"/>
      <c r="XEX246" s="35"/>
      <c r="XEY246" s="35"/>
      <c r="XEZ246" s="35"/>
      <c r="XFA246" s="35"/>
      <c r="XFB246" s="35"/>
      <c r="XFC246" s="35"/>
      <c r="XFD246" s="35"/>
    </row>
    <row r="247" spans="1:151 16227:16384" s="11" customFormat="1" ht="20.25" customHeight="1" x14ac:dyDescent="0.25">
      <c r="A247" s="137"/>
      <c r="B247" s="138"/>
      <c r="C247" s="133">
        <v>4</v>
      </c>
      <c r="D247" s="134"/>
      <c r="E247" s="54" t="s">
        <v>209</v>
      </c>
      <c r="F247" s="133">
        <f>(1.88*1.15+2.13*3.5+3.05*4.8+2.13*0.97+2.9*3.35+3.05*3.65+1.37*2.28+2.13*1.37+1.49*0.77+1*2.9)*10.764</f>
        <v>616.34233440000003</v>
      </c>
      <c r="G247" s="134"/>
      <c r="H247" s="54">
        <v>0</v>
      </c>
      <c r="I247" s="54">
        <f t="shared" si="3"/>
        <v>955.3306183200001</v>
      </c>
      <c r="J247" s="35"/>
      <c r="K247" s="35"/>
      <c r="L247" s="35"/>
      <c r="M247" s="35"/>
      <c r="N247" s="35">
        <f t="shared" si="0"/>
        <v>9370138.4244000018</v>
      </c>
      <c r="O247" s="35"/>
      <c r="P247" s="35"/>
      <c r="Q247" s="35"/>
      <c r="R247" s="35"/>
      <c r="S247" s="35"/>
      <c r="T247" s="35"/>
      <c r="U247" s="43" t="str">
        <f t="shared" ca="1" si="2"/>
        <v>106,..,106</v>
      </c>
      <c r="V247" s="43">
        <f t="shared" ca="1" si="4"/>
        <v>106</v>
      </c>
      <c r="W247" s="43">
        <f t="shared" ca="1" si="4"/>
        <v>106</v>
      </c>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WZC247" s="35"/>
      <c r="WZD247" s="35"/>
      <c r="WZE247" s="35"/>
      <c r="WZF247" s="35"/>
      <c r="WZG247" s="35"/>
      <c r="WZH247" s="35"/>
      <c r="WZI247" s="35"/>
      <c r="WZJ247" s="35"/>
      <c r="WZK247" s="35"/>
      <c r="WZL247" s="35"/>
      <c r="WZM247" s="35"/>
      <c r="WZN247" s="35"/>
      <c r="WZO247" s="35"/>
      <c r="WZP247" s="35"/>
      <c r="WZQ247" s="35"/>
      <c r="WZR247" s="35"/>
      <c r="WZS247" s="35"/>
      <c r="WZT247" s="35"/>
      <c r="WZU247" s="35"/>
      <c r="WZV247" s="35"/>
      <c r="WZW247" s="35"/>
      <c r="WZX247" s="35"/>
      <c r="WZY247" s="35"/>
      <c r="WZZ247" s="35"/>
      <c r="XAA247" s="35"/>
      <c r="XAB247" s="35"/>
      <c r="XAC247" s="35"/>
      <c r="XAD247" s="35"/>
      <c r="XAE247" s="35"/>
      <c r="XAF247" s="35"/>
      <c r="XAG247" s="35"/>
      <c r="XAH247" s="35"/>
      <c r="XAI247" s="35"/>
      <c r="XAJ247" s="35"/>
      <c r="XAK247" s="35"/>
      <c r="XAL247" s="35"/>
      <c r="XAM247" s="35"/>
      <c r="XAN247" s="35"/>
      <c r="XAO247" s="35"/>
      <c r="XAP247" s="35"/>
      <c r="XAQ247" s="35"/>
      <c r="XAR247" s="35"/>
      <c r="XAS247" s="35"/>
      <c r="XAT247" s="35"/>
      <c r="XAU247" s="35"/>
      <c r="XAV247" s="35"/>
      <c r="XAW247" s="35"/>
      <c r="XAX247" s="35"/>
      <c r="XAY247" s="35"/>
      <c r="XAZ247" s="35"/>
      <c r="XBA247" s="35"/>
      <c r="XBB247" s="35"/>
      <c r="XBC247" s="35"/>
      <c r="XBD247" s="35"/>
      <c r="XBE247" s="35"/>
      <c r="XBF247" s="35"/>
      <c r="XBG247" s="35"/>
      <c r="XBH247" s="35"/>
      <c r="XBI247" s="35"/>
      <c r="XBJ247" s="35"/>
      <c r="XBK247" s="35"/>
      <c r="XBL247" s="35"/>
      <c r="XBM247" s="35"/>
      <c r="XBN247" s="35"/>
      <c r="XBO247" s="35"/>
      <c r="XBP247" s="35"/>
      <c r="XBQ247" s="35"/>
      <c r="XBR247" s="35"/>
      <c r="XBS247" s="35"/>
      <c r="XBT247" s="35"/>
      <c r="XBU247" s="35"/>
      <c r="XBV247" s="35"/>
      <c r="XBW247" s="35"/>
      <c r="XBX247" s="35"/>
      <c r="XBY247" s="35"/>
      <c r="XBZ247" s="35"/>
      <c r="XCA247" s="35"/>
      <c r="XCB247" s="35"/>
      <c r="XCC247" s="35"/>
      <c r="XCD247" s="35"/>
      <c r="XCE247" s="35"/>
      <c r="XCF247" s="35"/>
      <c r="XCG247" s="35"/>
      <c r="XCH247" s="35"/>
      <c r="XCI247" s="35"/>
      <c r="XCJ247" s="35"/>
      <c r="XCK247" s="35"/>
      <c r="XCL247" s="35"/>
      <c r="XCM247" s="35"/>
      <c r="XCN247" s="35"/>
      <c r="XCO247" s="35"/>
      <c r="XCP247" s="35"/>
      <c r="XCQ247" s="35"/>
      <c r="XCR247" s="35"/>
      <c r="XCS247" s="35"/>
      <c r="XCT247" s="35"/>
      <c r="XCU247" s="35"/>
      <c r="XCV247" s="35"/>
      <c r="XCW247" s="35"/>
      <c r="XCX247" s="35"/>
      <c r="XCY247" s="35"/>
      <c r="XCZ247" s="35"/>
      <c r="XDA247" s="35"/>
      <c r="XDB247" s="35"/>
      <c r="XDC247" s="35"/>
      <c r="XDD247" s="35"/>
      <c r="XDE247" s="35"/>
      <c r="XDF247" s="35"/>
      <c r="XDG247" s="35"/>
      <c r="XDH247" s="35"/>
      <c r="XDI247" s="35"/>
      <c r="XDJ247" s="35"/>
      <c r="XDK247" s="35"/>
      <c r="XDL247" s="35"/>
      <c r="XDM247" s="35"/>
      <c r="XDN247" s="35"/>
      <c r="XDO247" s="35"/>
      <c r="XDP247" s="35"/>
      <c r="XDQ247" s="35"/>
      <c r="XDR247" s="35"/>
      <c r="XDS247" s="35"/>
      <c r="XDT247" s="35"/>
      <c r="XDU247" s="35"/>
      <c r="XDV247" s="35"/>
      <c r="XDW247" s="35"/>
      <c r="XDX247" s="35"/>
      <c r="XDY247" s="35"/>
      <c r="XDZ247" s="35"/>
      <c r="XEA247" s="35"/>
      <c r="XEB247" s="35"/>
      <c r="XEC247" s="35"/>
      <c r="XED247" s="35"/>
      <c r="XEE247" s="35"/>
      <c r="XEF247" s="35"/>
      <c r="XEG247" s="35"/>
      <c r="XEH247" s="35"/>
      <c r="XEI247" s="35"/>
      <c r="XEJ247" s="35"/>
      <c r="XEK247" s="35"/>
      <c r="XEL247" s="35"/>
      <c r="XEM247" s="35"/>
      <c r="XEN247" s="35"/>
      <c r="XEO247" s="35"/>
      <c r="XEP247" s="35"/>
      <c r="XEQ247" s="35"/>
      <c r="XER247" s="35"/>
      <c r="XES247" s="35"/>
      <c r="XET247" s="35"/>
      <c r="XEU247" s="35"/>
      <c r="XEV247" s="35"/>
      <c r="XEW247" s="35"/>
      <c r="XEX247" s="35"/>
      <c r="XEY247" s="35"/>
      <c r="XEZ247" s="35"/>
      <c r="XFA247" s="35"/>
      <c r="XFB247" s="35"/>
      <c r="XFC247" s="35"/>
      <c r="XFD247" s="35"/>
    </row>
    <row r="248" spans="1:151 16227:16384" s="11" customFormat="1" ht="20.25" customHeight="1" x14ac:dyDescent="0.25">
      <c r="A248" s="137"/>
      <c r="B248" s="138"/>
      <c r="C248" s="133">
        <v>5</v>
      </c>
      <c r="D248" s="134"/>
      <c r="E248" s="54" t="s">
        <v>209</v>
      </c>
      <c r="F248" s="133">
        <f>(1.88*1.15+2.13*3.5+3.05*4.8+2.13*0.97+2.9*3.35+3.05*3.65+1.37*2.28+2.13*1.37+1.49*0.77+1*2.9)*10.764</f>
        <v>616.34233440000003</v>
      </c>
      <c r="G248" s="134"/>
      <c r="H248" s="54">
        <v>0</v>
      </c>
      <c r="I248" s="54">
        <f t="shared" si="3"/>
        <v>955.3306183200001</v>
      </c>
      <c r="J248" s="35"/>
      <c r="K248" s="35"/>
      <c r="L248" s="35"/>
      <c r="M248" s="35"/>
      <c r="N248" s="35">
        <f t="shared" si="0"/>
        <v>9370138.4244000018</v>
      </c>
      <c r="O248" s="35"/>
      <c r="P248" s="35"/>
      <c r="Q248" s="35"/>
      <c r="R248" s="35"/>
      <c r="S248" s="35"/>
      <c r="T248" s="35"/>
      <c r="U248" s="43" t="str">
        <f t="shared" ca="1" si="2"/>
        <v>107,..,107</v>
      </c>
      <c r="V248" s="43">
        <f t="shared" ca="1" si="4"/>
        <v>107</v>
      </c>
      <c r="W248" s="43">
        <f t="shared" ca="1" si="4"/>
        <v>107</v>
      </c>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WZC248" s="35"/>
      <c r="WZD248" s="35"/>
      <c r="WZE248" s="35"/>
      <c r="WZF248" s="35"/>
      <c r="WZG248" s="35"/>
      <c r="WZH248" s="35"/>
      <c r="WZI248" s="35"/>
      <c r="WZJ248" s="35"/>
      <c r="WZK248" s="35"/>
      <c r="WZL248" s="35"/>
      <c r="WZM248" s="35"/>
      <c r="WZN248" s="35"/>
      <c r="WZO248" s="35"/>
      <c r="WZP248" s="35"/>
      <c r="WZQ248" s="35"/>
      <c r="WZR248" s="35"/>
      <c r="WZS248" s="35"/>
      <c r="WZT248" s="35"/>
      <c r="WZU248" s="35"/>
      <c r="WZV248" s="35"/>
      <c r="WZW248" s="35"/>
      <c r="WZX248" s="35"/>
      <c r="WZY248" s="35"/>
      <c r="WZZ248" s="35"/>
      <c r="XAA248" s="35"/>
      <c r="XAB248" s="35"/>
      <c r="XAC248" s="35"/>
      <c r="XAD248" s="35"/>
      <c r="XAE248" s="35"/>
      <c r="XAF248" s="35"/>
      <c r="XAG248" s="35"/>
      <c r="XAH248" s="35"/>
      <c r="XAI248" s="35"/>
      <c r="XAJ248" s="35"/>
      <c r="XAK248" s="35"/>
      <c r="XAL248" s="35"/>
      <c r="XAM248" s="35"/>
      <c r="XAN248" s="35"/>
      <c r="XAO248" s="35"/>
      <c r="XAP248" s="35"/>
      <c r="XAQ248" s="35"/>
      <c r="XAR248" s="35"/>
      <c r="XAS248" s="35"/>
      <c r="XAT248" s="35"/>
      <c r="XAU248" s="35"/>
      <c r="XAV248" s="35"/>
      <c r="XAW248" s="35"/>
      <c r="XAX248" s="35"/>
      <c r="XAY248" s="35"/>
      <c r="XAZ248" s="35"/>
      <c r="XBA248" s="35"/>
      <c r="XBB248" s="35"/>
      <c r="XBC248" s="35"/>
      <c r="XBD248" s="35"/>
      <c r="XBE248" s="35"/>
      <c r="XBF248" s="35"/>
      <c r="XBG248" s="35"/>
      <c r="XBH248" s="35"/>
      <c r="XBI248" s="35"/>
      <c r="XBJ248" s="35"/>
      <c r="XBK248" s="35"/>
      <c r="XBL248" s="35"/>
      <c r="XBM248" s="35"/>
      <c r="XBN248" s="35"/>
      <c r="XBO248" s="35"/>
      <c r="XBP248" s="35"/>
      <c r="XBQ248" s="35"/>
      <c r="XBR248" s="35"/>
      <c r="XBS248" s="35"/>
      <c r="XBT248" s="35"/>
      <c r="XBU248" s="35"/>
      <c r="XBV248" s="35"/>
      <c r="XBW248" s="35"/>
      <c r="XBX248" s="35"/>
      <c r="XBY248" s="35"/>
      <c r="XBZ248" s="35"/>
      <c r="XCA248" s="35"/>
      <c r="XCB248" s="35"/>
      <c r="XCC248" s="35"/>
      <c r="XCD248" s="35"/>
      <c r="XCE248" s="35"/>
      <c r="XCF248" s="35"/>
      <c r="XCG248" s="35"/>
      <c r="XCH248" s="35"/>
      <c r="XCI248" s="35"/>
      <c r="XCJ248" s="35"/>
      <c r="XCK248" s="35"/>
      <c r="XCL248" s="35"/>
      <c r="XCM248" s="35"/>
      <c r="XCN248" s="35"/>
      <c r="XCO248" s="35"/>
      <c r="XCP248" s="35"/>
      <c r="XCQ248" s="35"/>
      <c r="XCR248" s="35"/>
      <c r="XCS248" s="35"/>
      <c r="XCT248" s="35"/>
      <c r="XCU248" s="35"/>
      <c r="XCV248" s="35"/>
      <c r="XCW248" s="35"/>
      <c r="XCX248" s="35"/>
      <c r="XCY248" s="35"/>
      <c r="XCZ248" s="35"/>
      <c r="XDA248" s="35"/>
      <c r="XDB248" s="35"/>
      <c r="XDC248" s="35"/>
      <c r="XDD248" s="35"/>
      <c r="XDE248" s="35"/>
      <c r="XDF248" s="35"/>
      <c r="XDG248" s="35"/>
      <c r="XDH248" s="35"/>
      <c r="XDI248" s="35"/>
      <c r="XDJ248" s="35"/>
      <c r="XDK248" s="35"/>
      <c r="XDL248" s="35"/>
      <c r="XDM248" s="35"/>
      <c r="XDN248" s="35"/>
      <c r="XDO248" s="35"/>
      <c r="XDP248" s="35"/>
      <c r="XDQ248" s="35"/>
      <c r="XDR248" s="35"/>
      <c r="XDS248" s="35"/>
      <c r="XDT248" s="35"/>
      <c r="XDU248" s="35"/>
      <c r="XDV248" s="35"/>
      <c r="XDW248" s="35"/>
      <c r="XDX248" s="35"/>
      <c r="XDY248" s="35"/>
      <c r="XDZ248" s="35"/>
      <c r="XEA248" s="35"/>
      <c r="XEB248" s="35"/>
      <c r="XEC248" s="35"/>
      <c r="XED248" s="35"/>
      <c r="XEE248" s="35"/>
      <c r="XEF248" s="35"/>
      <c r="XEG248" s="35"/>
      <c r="XEH248" s="35"/>
      <c r="XEI248" s="35"/>
      <c r="XEJ248" s="35"/>
      <c r="XEK248" s="35"/>
      <c r="XEL248" s="35"/>
      <c r="XEM248" s="35"/>
      <c r="XEN248" s="35"/>
      <c r="XEO248" s="35"/>
      <c r="XEP248" s="35"/>
      <c r="XEQ248" s="35"/>
      <c r="XER248" s="35"/>
      <c r="XES248" s="35"/>
      <c r="XET248" s="35"/>
      <c r="XEU248" s="35"/>
      <c r="XEV248" s="35"/>
      <c r="XEW248" s="35"/>
      <c r="XEX248" s="35"/>
      <c r="XEY248" s="35"/>
      <c r="XEZ248" s="35"/>
      <c r="XFA248" s="35"/>
      <c r="XFB248" s="35"/>
      <c r="XFC248" s="35"/>
      <c r="XFD248" s="35"/>
    </row>
    <row r="249" spans="1:151 16227:16384" s="11" customFormat="1" ht="20.25" x14ac:dyDescent="0.25">
      <c r="A249" s="137"/>
      <c r="B249" s="138"/>
      <c r="C249" s="133">
        <v>6</v>
      </c>
      <c r="D249" s="134"/>
      <c r="E249" s="54" t="s">
        <v>209</v>
      </c>
      <c r="F249" s="133">
        <f>(3.36*2.13+4.73*2.9+3.35*3+3.65*2.9+2.13*1.37+1.38*2.13+1*3+0.7*1.2)*10.764</f>
        <v>551.18461320000006</v>
      </c>
      <c r="G249" s="134"/>
      <c r="H249" s="54">
        <v>0</v>
      </c>
      <c r="I249" s="54">
        <f t="shared" si="3"/>
        <v>854.33615046000011</v>
      </c>
      <c r="J249" s="35"/>
      <c r="K249" s="35"/>
      <c r="L249" s="35"/>
      <c r="M249" s="35"/>
      <c r="N249" s="35">
        <f t="shared" si="0"/>
        <v>0</v>
      </c>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WZC249" s="35"/>
      <c r="WZD249" s="35"/>
      <c r="WZE249" s="35"/>
      <c r="WZF249" s="35"/>
      <c r="WZG249" s="35"/>
      <c r="WZH249" s="35"/>
      <c r="WZI249" s="35"/>
      <c r="WZJ249" s="35"/>
      <c r="WZK249" s="35"/>
      <c r="WZL249" s="35"/>
      <c r="WZM249" s="35"/>
      <c r="WZN249" s="35"/>
      <c r="WZO249" s="35"/>
      <c r="WZP249" s="35"/>
      <c r="WZQ249" s="35"/>
      <c r="WZR249" s="35"/>
      <c r="WZS249" s="35"/>
      <c r="WZT249" s="35"/>
      <c r="WZU249" s="35"/>
      <c r="WZV249" s="35"/>
      <c r="WZW249" s="35"/>
      <c r="WZX249" s="35"/>
      <c r="WZY249" s="35"/>
      <c r="WZZ249" s="35"/>
      <c r="XAA249" s="35"/>
      <c r="XAB249" s="35"/>
      <c r="XAC249" s="35"/>
      <c r="XAD249" s="35"/>
      <c r="XAE249" s="35"/>
      <c r="XAF249" s="35"/>
      <c r="XAG249" s="35"/>
      <c r="XAH249" s="35"/>
      <c r="XAI249" s="35"/>
      <c r="XAJ249" s="35"/>
      <c r="XAK249" s="35"/>
      <c r="XAL249" s="35"/>
      <c r="XAM249" s="35"/>
      <c r="XAN249" s="35"/>
      <c r="XAO249" s="35"/>
      <c r="XAP249" s="35"/>
      <c r="XAQ249" s="35"/>
      <c r="XAR249" s="35"/>
      <c r="XAS249" s="35"/>
      <c r="XAT249" s="35"/>
      <c r="XAU249" s="35"/>
      <c r="XAV249" s="35"/>
      <c r="XAW249" s="35"/>
      <c r="XAX249" s="35"/>
      <c r="XAY249" s="35"/>
      <c r="XAZ249" s="35"/>
      <c r="XBA249" s="35"/>
      <c r="XBB249" s="35"/>
      <c r="XBC249" s="35"/>
      <c r="XBD249" s="35"/>
      <c r="XBE249" s="35"/>
      <c r="XBF249" s="35"/>
      <c r="XBG249" s="35"/>
      <c r="XBH249" s="35"/>
      <c r="XBI249" s="35"/>
      <c r="XBJ249" s="35"/>
      <c r="XBK249" s="35"/>
      <c r="XBL249" s="35"/>
      <c r="XBM249" s="35"/>
      <c r="XBN249" s="35"/>
      <c r="XBO249" s="35"/>
      <c r="XBP249" s="35"/>
      <c r="XBQ249" s="35"/>
      <c r="XBR249" s="35"/>
      <c r="XBS249" s="35"/>
      <c r="XBT249" s="35"/>
      <c r="XBU249" s="35"/>
      <c r="XBV249" s="35"/>
      <c r="XBW249" s="35"/>
      <c r="XBX249" s="35"/>
      <c r="XBY249" s="35"/>
      <c r="XBZ249" s="35"/>
      <c r="XCA249" s="35"/>
      <c r="XCB249" s="35"/>
      <c r="XCC249" s="35"/>
      <c r="XCD249" s="35"/>
      <c r="XCE249" s="35"/>
      <c r="XCF249" s="35"/>
      <c r="XCG249" s="35"/>
      <c r="XCH249" s="35"/>
      <c r="XCI249" s="35"/>
      <c r="XCJ249" s="35"/>
      <c r="XCK249" s="35"/>
      <c r="XCL249" s="35"/>
      <c r="XCM249" s="35"/>
      <c r="XCN249" s="35"/>
      <c r="XCO249" s="35"/>
      <c r="XCP249" s="35"/>
      <c r="XCQ249" s="35"/>
      <c r="XCR249" s="35"/>
      <c r="XCS249" s="35"/>
      <c r="XCT249" s="35"/>
      <c r="XCU249" s="35"/>
      <c r="XCV249" s="35"/>
      <c r="XCW249" s="35"/>
      <c r="XCX249" s="35"/>
      <c r="XCY249" s="35"/>
      <c r="XCZ249" s="35"/>
      <c r="XDA249" s="35"/>
      <c r="XDB249" s="35"/>
      <c r="XDC249" s="35"/>
      <c r="XDD249" s="35"/>
      <c r="XDE249" s="35"/>
      <c r="XDF249" s="35"/>
      <c r="XDG249" s="35"/>
      <c r="XDH249" s="35"/>
      <c r="XDI249" s="35"/>
      <c r="XDJ249" s="35"/>
      <c r="XDK249" s="35"/>
      <c r="XDL249" s="35"/>
      <c r="XDM249" s="35"/>
      <c r="XDN249" s="35"/>
      <c r="XDO249" s="35"/>
      <c r="XDP249" s="35"/>
      <c r="XDQ249" s="35"/>
      <c r="XDR249" s="35"/>
      <c r="XDS249" s="35"/>
      <c r="XDT249" s="35"/>
      <c r="XDU249" s="35"/>
      <c r="XDV249" s="35"/>
      <c r="XDW249" s="35"/>
      <c r="XDX249" s="35"/>
      <c r="XDY249" s="35"/>
      <c r="XDZ249" s="35"/>
      <c r="XEA249" s="35"/>
      <c r="XEB249" s="35"/>
      <c r="XEC249" s="35"/>
      <c r="XED249" s="35"/>
      <c r="XEE249" s="35"/>
      <c r="XEF249" s="35"/>
      <c r="XEG249" s="35"/>
      <c r="XEH249" s="35"/>
      <c r="XEI249" s="35"/>
      <c r="XEJ249" s="35"/>
      <c r="XEK249" s="35"/>
      <c r="XEL249" s="35"/>
      <c r="XEM249" s="35"/>
      <c r="XEN249" s="35"/>
      <c r="XEO249" s="35"/>
      <c r="XEP249" s="35"/>
      <c r="XEQ249" s="35"/>
      <c r="XER249" s="35"/>
      <c r="XES249" s="35"/>
      <c r="XET249" s="35"/>
      <c r="XEU249" s="35"/>
      <c r="XEV249" s="35"/>
      <c r="XEW249" s="35"/>
      <c r="XEX249" s="35"/>
      <c r="XEY249" s="35"/>
      <c r="XEZ249" s="35"/>
      <c r="XFA249" s="35"/>
      <c r="XFB249" s="35"/>
      <c r="XFC249" s="35"/>
      <c r="XFD249" s="35"/>
    </row>
    <row r="250" spans="1:151 16227:16384" s="11" customFormat="1" ht="20.25" customHeight="1" x14ac:dyDescent="0.25">
      <c r="A250" s="139"/>
      <c r="B250" s="140"/>
      <c r="C250" s="133">
        <v>7</v>
      </c>
      <c r="D250" s="134"/>
      <c r="E250" s="54" t="s">
        <v>209</v>
      </c>
      <c r="F250" s="133">
        <f>(3.36*2.13+4.73*2.9+3.35*3+3.65*2.9+2.13*1.37+1.38*2.13+1*3+0.7*1.2)*10.764</f>
        <v>551.18461320000006</v>
      </c>
      <c r="G250" s="134"/>
      <c r="H250" s="54">
        <v>0</v>
      </c>
      <c r="I250" s="54">
        <f t="shared" si="3"/>
        <v>854.33615046000011</v>
      </c>
      <c r="J250" s="61">
        <f>14500000/F252</f>
        <v>17387.749668233224</v>
      </c>
      <c r="K250" s="35" t="s">
        <v>246</v>
      </c>
      <c r="L250" s="35"/>
      <c r="M250" s="35"/>
      <c r="N250" s="35">
        <f t="shared" si="0"/>
        <v>14176647.622799998</v>
      </c>
      <c r="O250" s="35"/>
      <c r="P250" s="35"/>
      <c r="Q250" s="35"/>
      <c r="R250" s="35"/>
      <c r="S250" s="35"/>
      <c r="T250" s="35"/>
      <c r="U250" s="43" t="str">
        <f t="shared" ref="U250:U256" ca="1" si="5">V250&amp;""&amp;",..,"&amp;""&amp;W250</f>
        <v>25701,..,3301</v>
      </c>
      <c r="V250" s="43">
        <f ca="1">(SUMPRODUCT(MID(0&amp;(LEFT(A251,SUM(LEN(A251)-LEN(SUBSTITUTE(A251,{"0","1","2","3"},""))))), LARGE(INDEX(ISNUMBER(--MID((LEFT(A251,SUM(LEN(A251)-LEN(SUBSTITUTE(A251,{"0","1","2","3"},""))))), ROW(INDIRECT("1:"&amp;LEN((LEFT(A251,SUM(LEN(A251)-LEN(SUBSTITUTE(A251,{"0","1","2","3"},"")))))))), 1)) * ROW(INDIRECT("1:"&amp;LEN((LEFT(A251,SUM(LEN(A251)-LEN(SUBSTITUTE(A251,{"0","1","2","3"},"")))))))), 0), ROW(INDIRECT("1:"&amp;LEN((LEFT(A251,SUM(LEN(A251)-LEN(SUBSTITUTE(A251,{"0","1","2","3"},"")))))))))+1, 1) * 10^ROW(INDIRECT("1:"&amp;LEN((LEFT(A251,SUM(LEN(A251)-LEN(SUBSTITUTE(A251,{"0","1","2","3"},""))))))))/10))*100+1</f>
        <v>25701</v>
      </c>
      <c r="W250" s="43">
        <f ca="1">(SUMPRODUCT(MID(0&amp;(--TRIM(RIGHT(SUBSTITUTE(LEFT(A251,_xlfn.AGGREGATE(16,6,FIND({0,1,2,3,4,5,6,7,8,9},A251,ROW(INDIRECT("1:"&amp;LEN(A251)))),1))," ",REPT(" ",LEN(A251))),LEN(A251)))), LARGE(INDEX(ISNUMBER(--MID((--TRIM(RIGHT(SUBSTITUTE(LEFT(A251,_xlfn.AGGREGATE(16,6,FIND({0,1,2,3,4,5,6,7,8,9},A251,ROW(INDIRECT("1:"&amp;LEN(A251)))),1))," ",REPT(" ",LEN(A251))),LEN(A251)))), ROW(INDIRECT("1:"&amp;LEN((--TRIM(RIGHT(SUBSTITUTE(LEFT(A251,_xlfn.AGGREGATE(16,6,FIND({0,1,2,3,4,5,6,7,8,9},A251,ROW(INDIRECT("1:"&amp;LEN(A251)))),1))," ",REPT(" ",LEN(A251))),LEN(A251))))))), 1)) * ROW(INDIRECT("1:"&amp;LEN((--TRIM(RIGHT(SUBSTITUTE(LEFT(A251,_xlfn.AGGREGATE(16,6,FIND({0,1,2,3,4,5,6,7,8,9},A251,ROW(INDIRECT("1:"&amp;LEN(A251)))),1))," ",REPT(" ",LEN(A251))),LEN(A251))))))), 0), ROW(INDIRECT("1:"&amp;LEN((--TRIM(RIGHT(SUBSTITUTE(LEFT(A251,_xlfn.AGGREGATE(16,6,FIND({0,1,2,3,4,5,6,7,8,9},A251,ROW(INDIRECT("1:"&amp;LEN(A251)))),1))," ",REPT(" ",LEN(A251))),LEN(A251))))))))+1, 1) * 10^ROW(INDIRECT("1:"&amp;LEN((--TRIM(RIGHT(SUBSTITUTE(LEFT(A251,_xlfn.AGGREGATE(16,6,FIND({0,1,2,3,4,5,6,7,8,9},A251,ROW(INDIRECT("1:"&amp;LEN(A251)))),1))," ",REPT(" ",LEN(A251))),LEN(A251)))))))/10))*100+1</f>
        <v>3301</v>
      </c>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WZC250" s="35"/>
      <c r="WZD250" s="35"/>
      <c r="WZE250" s="35"/>
      <c r="WZF250" s="35"/>
      <c r="WZG250" s="35"/>
      <c r="WZH250" s="35"/>
      <c r="WZI250" s="35"/>
      <c r="WZJ250" s="35"/>
      <c r="WZK250" s="35"/>
      <c r="WZL250" s="35"/>
      <c r="WZM250" s="35"/>
      <c r="WZN250" s="35"/>
      <c r="WZO250" s="35"/>
      <c r="WZP250" s="35"/>
      <c r="WZQ250" s="35"/>
      <c r="WZR250" s="35"/>
      <c r="WZS250" s="35"/>
      <c r="WZT250" s="35"/>
      <c r="WZU250" s="35"/>
      <c r="WZV250" s="35"/>
      <c r="WZW250" s="35"/>
      <c r="WZX250" s="35"/>
      <c r="WZY250" s="35"/>
      <c r="WZZ250" s="35"/>
      <c r="XAA250" s="35"/>
      <c r="XAB250" s="35"/>
      <c r="XAC250" s="35"/>
      <c r="XAD250" s="35"/>
      <c r="XAE250" s="35"/>
      <c r="XAF250" s="35"/>
      <c r="XAG250" s="35"/>
      <c r="XAH250" s="35"/>
      <c r="XAI250" s="35"/>
      <c r="XAJ250" s="35"/>
      <c r="XAK250" s="35"/>
      <c r="XAL250" s="35"/>
      <c r="XAM250" s="35"/>
      <c r="XAN250" s="35"/>
      <c r="XAO250" s="35"/>
      <c r="XAP250" s="35"/>
      <c r="XAQ250" s="35"/>
      <c r="XAR250" s="35"/>
      <c r="XAS250" s="35"/>
      <c r="XAT250" s="35"/>
      <c r="XAU250" s="35"/>
      <c r="XAV250" s="35"/>
      <c r="XAW250" s="35"/>
      <c r="XAX250" s="35"/>
      <c r="XAY250" s="35"/>
      <c r="XAZ250" s="35"/>
      <c r="XBA250" s="35"/>
      <c r="XBB250" s="35"/>
      <c r="XBC250" s="35"/>
      <c r="XBD250" s="35"/>
      <c r="XBE250" s="35"/>
      <c r="XBF250" s="35"/>
      <c r="XBG250" s="35"/>
      <c r="XBH250" s="35"/>
      <c r="XBI250" s="35"/>
      <c r="XBJ250" s="35"/>
      <c r="XBK250" s="35"/>
      <c r="XBL250" s="35"/>
      <c r="XBM250" s="35"/>
      <c r="XBN250" s="35"/>
      <c r="XBO250" s="35"/>
      <c r="XBP250" s="35"/>
      <c r="XBQ250" s="35"/>
      <c r="XBR250" s="35"/>
      <c r="XBS250" s="35"/>
      <c r="XBT250" s="35"/>
      <c r="XBU250" s="35"/>
      <c r="XBV250" s="35"/>
      <c r="XBW250" s="35"/>
      <c r="XBX250" s="35"/>
      <c r="XBY250" s="35"/>
      <c r="XBZ250" s="35"/>
      <c r="XCA250" s="35"/>
      <c r="XCB250" s="35"/>
      <c r="XCC250" s="35"/>
      <c r="XCD250" s="35"/>
      <c r="XCE250" s="35"/>
      <c r="XCF250" s="35"/>
      <c r="XCG250" s="35"/>
      <c r="XCH250" s="35"/>
      <c r="XCI250" s="35"/>
      <c r="XCJ250" s="35"/>
      <c r="XCK250" s="35"/>
      <c r="XCL250" s="35"/>
      <c r="XCM250" s="35"/>
      <c r="XCN250" s="35"/>
      <c r="XCO250" s="35"/>
      <c r="XCP250" s="35"/>
      <c r="XCQ250" s="35"/>
      <c r="XCR250" s="35"/>
      <c r="XCS250" s="35"/>
      <c r="XCT250" s="35"/>
      <c r="XCU250" s="35"/>
      <c r="XCV250" s="35"/>
      <c r="XCW250" s="35"/>
      <c r="XCX250" s="35"/>
      <c r="XCY250" s="35"/>
      <c r="XCZ250" s="35"/>
      <c r="XDA250" s="35"/>
      <c r="XDB250" s="35"/>
      <c r="XDC250" s="35"/>
      <c r="XDD250" s="35"/>
      <c r="XDE250" s="35"/>
      <c r="XDF250" s="35"/>
      <c r="XDG250" s="35"/>
      <c r="XDH250" s="35"/>
      <c r="XDI250" s="35"/>
      <c r="XDJ250" s="35"/>
      <c r="XDK250" s="35"/>
      <c r="XDL250" s="35"/>
      <c r="XDM250" s="35"/>
      <c r="XDN250" s="35"/>
      <c r="XDO250" s="35"/>
      <c r="XDP250" s="35"/>
      <c r="XDQ250" s="35"/>
      <c r="XDR250" s="35"/>
      <c r="XDS250" s="35"/>
      <c r="XDT250" s="35"/>
      <c r="XDU250" s="35"/>
      <c r="XDV250" s="35"/>
      <c r="XDW250" s="35"/>
      <c r="XDX250" s="35"/>
      <c r="XDY250" s="35"/>
      <c r="XDZ250" s="35"/>
      <c r="XEA250" s="35"/>
      <c r="XEB250" s="35"/>
      <c r="XEC250" s="35"/>
      <c r="XED250" s="35"/>
      <c r="XEE250" s="35"/>
      <c r="XEF250" s="35"/>
      <c r="XEG250" s="35"/>
      <c r="XEH250" s="35"/>
      <c r="XEI250" s="35"/>
      <c r="XEJ250" s="35"/>
      <c r="XEK250" s="35"/>
      <c r="XEL250" s="35"/>
      <c r="XEM250" s="35"/>
      <c r="XEN250" s="35"/>
      <c r="XEO250" s="35"/>
      <c r="XEP250" s="35"/>
      <c r="XEQ250" s="35"/>
      <c r="XER250" s="35"/>
      <c r="XES250" s="35"/>
      <c r="XET250" s="35"/>
      <c r="XEU250" s="35"/>
      <c r="XEV250" s="35"/>
      <c r="XEW250" s="35"/>
      <c r="XEX250" s="35"/>
      <c r="XEY250" s="35"/>
      <c r="XEZ250" s="35"/>
      <c r="XFA250" s="35"/>
      <c r="XFB250" s="35"/>
      <c r="XFC250" s="35"/>
      <c r="XFD250" s="35"/>
    </row>
    <row r="251" spans="1:151 16227:16384" s="11" customFormat="1" ht="20.25" customHeight="1" x14ac:dyDescent="0.25">
      <c r="A251" s="144" t="s">
        <v>211</v>
      </c>
      <c r="B251" s="145"/>
      <c r="C251" s="145"/>
      <c r="D251" s="145"/>
      <c r="E251" s="145"/>
      <c r="F251" s="145"/>
      <c r="G251" s="145"/>
      <c r="H251" s="145"/>
      <c r="I251" s="146"/>
      <c r="J251" s="35"/>
      <c r="K251" s="35"/>
      <c r="L251" s="35"/>
      <c r="M251" s="35"/>
      <c r="N251" s="35">
        <f t="shared" si="0"/>
        <v>14176647.622799998</v>
      </c>
      <c r="O251" s="35"/>
      <c r="P251" s="35"/>
      <c r="Q251" s="35"/>
      <c r="R251" s="35"/>
      <c r="S251" s="35"/>
      <c r="T251" s="35"/>
      <c r="U251" s="43" t="str">
        <f t="shared" ca="1" si="5"/>
        <v>25702,..,3302</v>
      </c>
      <c r="V251" s="43">
        <f ca="1">V250+1</f>
        <v>25702</v>
      </c>
      <c r="W251" s="43">
        <f ca="1">W250+1</f>
        <v>3302</v>
      </c>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WZC251" s="35"/>
      <c r="WZD251" s="35"/>
      <c r="WZE251" s="35"/>
      <c r="WZF251" s="35"/>
      <c r="WZG251" s="35"/>
      <c r="WZH251" s="35"/>
      <c r="WZI251" s="35"/>
      <c r="WZJ251" s="35"/>
      <c r="WZK251" s="35"/>
      <c r="WZL251" s="35"/>
      <c r="WZM251" s="35"/>
      <c r="WZN251" s="35"/>
      <c r="WZO251" s="35"/>
      <c r="WZP251" s="35"/>
      <c r="WZQ251" s="35"/>
      <c r="WZR251" s="35"/>
      <c r="WZS251" s="35"/>
      <c r="WZT251" s="35"/>
      <c r="WZU251" s="35"/>
      <c r="WZV251" s="35"/>
      <c r="WZW251" s="35"/>
      <c r="WZX251" s="35"/>
      <c r="WZY251" s="35"/>
      <c r="WZZ251" s="35"/>
      <c r="XAA251" s="35"/>
      <c r="XAB251" s="35"/>
      <c r="XAC251" s="35"/>
      <c r="XAD251" s="35"/>
      <c r="XAE251" s="35"/>
      <c r="XAF251" s="35"/>
      <c r="XAG251" s="35"/>
      <c r="XAH251" s="35"/>
      <c r="XAI251" s="35"/>
      <c r="XAJ251" s="35"/>
      <c r="XAK251" s="35"/>
      <c r="XAL251" s="35"/>
      <c r="XAM251" s="35"/>
      <c r="XAN251" s="35"/>
      <c r="XAO251" s="35"/>
      <c r="XAP251" s="35"/>
      <c r="XAQ251" s="35"/>
      <c r="XAR251" s="35"/>
      <c r="XAS251" s="35"/>
      <c r="XAT251" s="35"/>
      <c r="XAU251" s="35"/>
      <c r="XAV251" s="35"/>
      <c r="XAW251" s="35"/>
      <c r="XAX251" s="35"/>
      <c r="XAY251" s="35"/>
      <c r="XAZ251" s="35"/>
      <c r="XBA251" s="35"/>
      <c r="XBB251" s="35"/>
      <c r="XBC251" s="35"/>
      <c r="XBD251" s="35"/>
      <c r="XBE251" s="35"/>
      <c r="XBF251" s="35"/>
      <c r="XBG251" s="35"/>
      <c r="XBH251" s="35"/>
      <c r="XBI251" s="35"/>
      <c r="XBJ251" s="35"/>
      <c r="XBK251" s="35"/>
      <c r="XBL251" s="35"/>
      <c r="XBM251" s="35"/>
      <c r="XBN251" s="35"/>
      <c r="XBO251" s="35"/>
      <c r="XBP251" s="35"/>
      <c r="XBQ251" s="35"/>
      <c r="XBR251" s="35"/>
      <c r="XBS251" s="35"/>
      <c r="XBT251" s="35"/>
      <c r="XBU251" s="35"/>
      <c r="XBV251" s="35"/>
      <c r="XBW251" s="35"/>
      <c r="XBX251" s="35"/>
      <c r="XBY251" s="35"/>
      <c r="XBZ251" s="35"/>
      <c r="XCA251" s="35"/>
      <c r="XCB251" s="35"/>
      <c r="XCC251" s="35"/>
      <c r="XCD251" s="35"/>
      <c r="XCE251" s="35"/>
      <c r="XCF251" s="35"/>
      <c r="XCG251" s="35"/>
      <c r="XCH251" s="35"/>
      <c r="XCI251" s="35"/>
      <c r="XCJ251" s="35"/>
      <c r="XCK251" s="35"/>
      <c r="XCL251" s="35"/>
      <c r="XCM251" s="35"/>
      <c r="XCN251" s="35"/>
      <c r="XCO251" s="35"/>
      <c r="XCP251" s="35"/>
      <c r="XCQ251" s="35"/>
      <c r="XCR251" s="35"/>
      <c r="XCS251" s="35"/>
      <c r="XCT251" s="35"/>
      <c r="XCU251" s="35"/>
      <c r="XCV251" s="35"/>
      <c r="XCW251" s="35"/>
      <c r="XCX251" s="35"/>
      <c r="XCY251" s="35"/>
      <c r="XCZ251" s="35"/>
      <c r="XDA251" s="35"/>
      <c r="XDB251" s="35"/>
      <c r="XDC251" s="35"/>
      <c r="XDD251" s="35"/>
      <c r="XDE251" s="35"/>
      <c r="XDF251" s="35"/>
      <c r="XDG251" s="35"/>
      <c r="XDH251" s="35"/>
      <c r="XDI251" s="35"/>
      <c r="XDJ251" s="35"/>
      <c r="XDK251" s="35"/>
      <c r="XDL251" s="35"/>
      <c r="XDM251" s="35"/>
      <c r="XDN251" s="35"/>
      <c r="XDO251" s="35"/>
      <c r="XDP251" s="35"/>
      <c r="XDQ251" s="35"/>
      <c r="XDR251" s="35"/>
      <c r="XDS251" s="35"/>
      <c r="XDT251" s="35"/>
      <c r="XDU251" s="35"/>
      <c r="XDV251" s="35"/>
      <c r="XDW251" s="35"/>
      <c r="XDX251" s="35"/>
      <c r="XDY251" s="35"/>
      <c r="XDZ251" s="35"/>
      <c r="XEA251" s="35"/>
      <c r="XEB251" s="35"/>
      <c r="XEC251" s="35"/>
      <c r="XED251" s="35"/>
      <c r="XEE251" s="35"/>
      <c r="XEF251" s="35"/>
      <c r="XEG251" s="35"/>
      <c r="XEH251" s="35"/>
      <c r="XEI251" s="35"/>
      <c r="XEJ251" s="35"/>
      <c r="XEK251" s="35"/>
      <c r="XEL251" s="35"/>
      <c r="XEM251" s="35"/>
      <c r="XEN251" s="35"/>
      <c r="XEO251" s="35"/>
      <c r="XEP251" s="35"/>
      <c r="XEQ251" s="35"/>
      <c r="XER251" s="35"/>
      <c r="XES251" s="35"/>
      <c r="XET251" s="35"/>
      <c r="XEU251" s="35"/>
      <c r="XEV251" s="35"/>
      <c r="XEW251" s="35"/>
      <c r="XEX251" s="35"/>
      <c r="XEY251" s="35"/>
      <c r="XEZ251" s="35"/>
      <c r="XFA251" s="35"/>
      <c r="XFB251" s="35"/>
      <c r="XFC251" s="35"/>
      <c r="XFD251" s="35"/>
    </row>
    <row r="252" spans="1:151 16227:16384" s="11" customFormat="1" ht="20.25" customHeight="1" x14ac:dyDescent="0.25">
      <c r="A252" s="135" t="str">
        <f>A251</f>
        <v>2nd to 5th, 7th to 10th, 12th to 15th, 17th to 20th, 22nd to 25th, 27th to 30th, 32nd &amp; 33rd Floor</v>
      </c>
      <c r="B252" s="136"/>
      <c r="C252" s="133">
        <v>1</v>
      </c>
      <c r="D252" s="134"/>
      <c r="E252" s="54" t="s">
        <v>208</v>
      </c>
      <c r="F252" s="133">
        <f>(1.67*1.19+3.05*3.8+1.87*2.13+3.05*5.19+2.28*0.81+2.13*3.5+2.74*3.55+3.05*3.8+2.28*1.37+1.36*2.18+1.06*4.6+2.5*1)*10.764</f>
        <v>833.92044839999994</v>
      </c>
      <c r="G252" s="134"/>
      <c r="H252" s="54">
        <v>0</v>
      </c>
      <c r="I252" s="54">
        <f t="shared" ref="I252:I258" si="6">F252*(($I$233)+1)+H252</f>
        <v>1292.57669502</v>
      </c>
      <c r="J252" s="35"/>
      <c r="K252" s="35"/>
      <c r="L252" s="35"/>
      <c r="M252" s="35"/>
      <c r="N252" s="35">
        <f t="shared" si="0"/>
        <v>9278790.8147999998</v>
      </c>
      <c r="O252" s="35"/>
      <c r="P252" s="35"/>
      <c r="Q252" s="35"/>
      <c r="R252" s="35"/>
      <c r="S252" s="35"/>
      <c r="T252" s="35"/>
      <c r="U252" s="43" t="str">
        <f t="shared" ca="1" si="5"/>
        <v>25703,..,3303</v>
      </c>
      <c r="V252" s="43">
        <f t="shared" ref="V252:W252" ca="1" si="7">V251+1</f>
        <v>25703</v>
      </c>
      <c r="W252" s="43">
        <f t="shared" ca="1" si="7"/>
        <v>3303</v>
      </c>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WZC252" s="35"/>
      <c r="WZD252" s="35"/>
      <c r="WZE252" s="35"/>
      <c r="WZF252" s="35"/>
      <c r="WZG252" s="35"/>
      <c r="WZH252" s="35"/>
      <c r="WZI252" s="35"/>
      <c r="WZJ252" s="35"/>
      <c r="WZK252" s="35"/>
      <c r="WZL252" s="35"/>
      <c r="WZM252" s="35"/>
      <c r="WZN252" s="35"/>
      <c r="WZO252" s="35"/>
      <c r="WZP252" s="35"/>
      <c r="WZQ252" s="35"/>
      <c r="WZR252" s="35"/>
      <c r="WZS252" s="35"/>
      <c r="WZT252" s="35"/>
      <c r="WZU252" s="35"/>
      <c r="WZV252" s="35"/>
      <c r="WZW252" s="35"/>
      <c r="WZX252" s="35"/>
      <c r="WZY252" s="35"/>
      <c r="WZZ252" s="35"/>
      <c r="XAA252" s="35"/>
      <c r="XAB252" s="35"/>
      <c r="XAC252" s="35"/>
      <c r="XAD252" s="35"/>
      <c r="XAE252" s="35"/>
      <c r="XAF252" s="35"/>
      <c r="XAG252" s="35"/>
      <c r="XAH252" s="35"/>
      <c r="XAI252" s="35"/>
      <c r="XAJ252" s="35"/>
      <c r="XAK252" s="35"/>
      <c r="XAL252" s="35"/>
      <c r="XAM252" s="35"/>
      <c r="XAN252" s="35"/>
      <c r="XAO252" s="35"/>
      <c r="XAP252" s="35"/>
      <c r="XAQ252" s="35"/>
      <c r="XAR252" s="35"/>
      <c r="XAS252" s="35"/>
      <c r="XAT252" s="35"/>
      <c r="XAU252" s="35"/>
      <c r="XAV252" s="35"/>
      <c r="XAW252" s="35"/>
      <c r="XAX252" s="35"/>
      <c r="XAY252" s="35"/>
      <c r="XAZ252" s="35"/>
      <c r="XBA252" s="35"/>
      <c r="XBB252" s="35"/>
      <c r="XBC252" s="35"/>
      <c r="XBD252" s="35"/>
      <c r="XBE252" s="35"/>
      <c r="XBF252" s="35"/>
      <c r="XBG252" s="35"/>
      <c r="XBH252" s="35"/>
      <c r="XBI252" s="35"/>
      <c r="XBJ252" s="35"/>
      <c r="XBK252" s="35"/>
      <c r="XBL252" s="35"/>
      <c r="XBM252" s="35"/>
      <c r="XBN252" s="35"/>
      <c r="XBO252" s="35"/>
      <c r="XBP252" s="35"/>
      <c r="XBQ252" s="35"/>
      <c r="XBR252" s="35"/>
      <c r="XBS252" s="35"/>
      <c r="XBT252" s="35"/>
      <c r="XBU252" s="35"/>
      <c r="XBV252" s="35"/>
      <c r="XBW252" s="35"/>
      <c r="XBX252" s="35"/>
      <c r="XBY252" s="35"/>
      <c r="XBZ252" s="35"/>
      <c r="XCA252" s="35"/>
      <c r="XCB252" s="35"/>
      <c r="XCC252" s="35"/>
      <c r="XCD252" s="35"/>
      <c r="XCE252" s="35"/>
      <c r="XCF252" s="35"/>
      <c r="XCG252" s="35"/>
      <c r="XCH252" s="35"/>
      <c r="XCI252" s="35"/>
      <c r="XCJ252" s="35"/>
      <c r="XCK252" s="35"/>
      <c r="XCL252" s="35"/>
      <c r="XCM252" s="35"/>
      <c r="XCN252" s="35"/>
      <c r="XCO252" s="35"/>
      <c r="XCP252" s="35"/>
      <c r="XCQ252" s="35"/>
      <c r="XCR252" s="35"/>
      <c r="XCS252" s="35"/>
      <c r="XCT252" s="35"/>
      <c r="XCU252" s="35"/>
      <c r="XCV252" s="35"/>
      <c r="XCW252" s="35"/>
      <c r="XCX252" s="35"/>
      <c r="XCY252" s="35"/>
      <c r="XCZ252" s="35"/>
      <c r="XDA252" s="35"/>
      <c r="XDB252" s="35"/>
      <c r="XDC252" s="35"/>
      <c r="XDD252" s="35"/>
      <c r="XDE252" s="35"/>
      <c r="XDF252" s="35"/>
      <c r="XDG252" s="35"/>
      <c r="XDH252" s="35"/>
      <c r="XDI252" s="35"/>
      <c r="XDJ252" s="35"/>
      <c r="XDK252" s="35"/>
      <c r="XDL252" s="35"/>
      <c r="XDM252" s="35"/>
      <c r="XDN252" s="35"/>
      <c r="XDO252" s="35"/>
      <c r="XDP252" s="35"/>
      <c r="XDQ252" s="35"/>
      <c r="XDR252" s="35"/>
      <c r="XDS252" s="35"/>
      <c r="XDT252" s="35"/>
      <c r="XDU252" s="35"/>
      <c r="XDV252" s="35"/>
      <c r="XDW252" s="35"/>
      <c r="XDX252" s="35"/>
      <c r="XDY252" s="35"/>
      <c r="XDZ252" s="35"/>
      <c r="XEA252" s="35"/>
      <c r="XEB252" s="35"/>
      <c r="XEC252" s="35"/>
      <c r="XED252" s="35"/>
      <c r="XEE252" s="35"/>
      <c r="XEF252" s="35"/>
      <c r="XEG252" s="35"/>
      <c r="XEH252" s="35"/>
      <c r="XEI252" s="35"/>
      <c r="XEJ252" s="35"/>
      <c r="XEK252" s="35"/>
      <c r="XEL252" s="35"/>
      <c r="XEM252" s="35"/>
      <c r="XEN252" s="35"/>
      <c r="XEO252" s="35"/>
      <c r="XEP252" s="35"/>
      <c r="XEQ252" s="35"/>
      <c r="XER252" s="35"/>
      <c r="XES252" s="35"/>
      <c r="XET252" s="35"/>
      <c r="XEU252" s="35"/>
      <c r="XEV252" s="35"/>
      <c r="XEW252" s="35"/>
      <c r="XEX252" s="35"/>
      <c r="XEY252" s="35"/>
      <c r="XEZ252" s="35"/>
      <c r="XFA252" s="35"/>
      <c r="XFB252" s="35"/>
      <c r="XFC252" s="35"/>
      <c r="XFD252" s="35"/>
    </row>
    <row r="253" spans="1:151 16227:16384" s="11" customFormat="1" ht="20.25" customHeight="1" x14ac:dyDescent="0.25">
      <c r="A253" s="137"/>
      <c r="B253" s="138"/>
      <c r="C253" s="133">
        <v>2</v>
      </c>
      <c r="D253" s="134"/>
      <c r="E253" s="54" t="s">
        <v>208</v>
      </c>
      <c r="F253" s="133">
        <f>(1.67*1.19+3.05*3.8+1.87*2.13+3.05*5.19+2.28*0.81+2.13*3.5+2.74*3.55+3.05*3.8+2.28*1.37+1.36*2.18+1.06*4.6+2.5*1)*10.764</f>
        <v>833.92044839999994</v>
      </c>
      <c r="G253" s="134"/>
      <c r="H253" s="54">
        <v>0</v>
      </c>
      <c r="I253" s="54">
        <f t="shared" si="6"/>
        <v>1292.57669502</v>
      </c>
      <c r="J253" s="35"/>
      <c r="K253" s="35"/>
      <c r="L253" s="35"/>
      <c r="M253" s="35"/>
      <c r="N253" s="35">
        <f t="shared" si="0"/>
        <v>10477819.684800001</v>
      </c>
      <c r="O253" s="35"/>
      <c r="P253" s="35"/>
      <c r="Q253" s="35"/>
      <c r="R253" s="35"/>
      <c r="S253" s="35"/>
      <c r="T253" s="35"/>
      <c r="U253" s="43" t="str">
        <f t="shared" ca="1" si="5"/>
        <v>25704,..,3304</v>
      </c>
      <c r="V253" s="43">
        <f t="shared" ref="V253:W253" ca="1" si="8">V252+1</f>
        <v>25704</v>
      </c>
      <c r="W253" s="43">
        <f t="shared" ca="1" si="8"/>
        <v>3304</v>
      </c>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WZC253" s="35"/>
      <c r="WZD253" s="35"/>
      <c r="WZE253" s="35"/>
      <c r="WZF253" s="35"/>
      <c r="WZG253" s="35"/>
      <c r="WZH253" s="35"/>
      <c r="WZI253" s="35"/>
      <c r="WZJ253" s="35"/>
      <c r="WZK253" s="35"/>
      <c r="WZL253" s="35"/>
      <c r="WZM253" s="35"/>
      <c r="WZN253" s="35"/>
      <c r="WZO253" s="35"/>
      <c r="WZP253" s="35"/>
      <c r="WZQ253" s="35"/>
      <c r="WZR253" s="35"/>
      <c r="WZS253" s="35"/>
      <c r="WZT253" s="35"/>
      <c r="WZU253" s="35"/>
      <c r="WZV253" s="35"/>
      <c r="WZW253" s="35"/>
      <c r="WZX253" s="35"/>
      <c r="WZY253" s="35"/>
      <c r="WZZ253" s="35"/>
      <c r="XAA253" s="35"/>
      <c r="XAB253" s="35"/>
      <c r="XAC253" s="35"/>
      <c r="XAD253" s="35"/>
      <c r="XAE253" s="35"/>
      <c r="XAF253" s="35"/>
      <c r="XAG253" s="35"/>
      <c r="XAH253" s="35"/>
      <c r="XAI253" s="35"/>
      <c r="XAJ253" s="35"/>
      <c r="XAK253" s="35"/>
      <c r="XAL253" s="35"/>
      <c r="XAM253" s="35"/>
      <c r="XAN253" s="35"/>
      <c r="XAO253" s="35"/>
      <c r="XAP253" s="35"/>
      <c r="XAQ253" s="35"/>
      <c r="XAR253" s="35"/>
      <c r="XAS253" s="35"/>
      <c r="XAT253" s="35"/>
      <c r="XAU253" s="35"/>
      <c r="XAV253" s="35"/>
      <c r="XAW253" s="35"/>
      <c r="XAX253" s="35"/>
      <c r="XAY253" s="35"/>
      <c r="XAZ253" s="35"/>
      <c r="XBA253" s="35"/>
      <c r="XBB253" s="35"/>
      <c r="XBC253" s="35"/>
      <c r="XBD253" s="35"/>
      <c r="XBE253" s="35"/>
      <c r="XBF253" s="35"/>
      <c r="XBG253" s="35"/>
      <c r="XBH253" s="35"/>
      <c r="XBI253" s="35"/>
      <c r="XBJ253" s="35"/>
      <c r="XBK253" s="35"/>
      <c r="XBL253" s="35"/>
      <c r="XBM253" s="35"/>
      <c r="XBN253" s="35"/>
      <c r="XBO253" s="35"/>
      <c r="XBP253" s="35"/>
      <c r="XBQ253" s="35"/>
      <c r="XBR253" s="35"/>
      <c r="XBS253" s="35"/>
      <c r="XBT253" s="35"/>
      <c r="XBU253" s="35"/>
      <c r="XBV253" s="35"/>
      <c r="XBW253" s="35"/>
      <c r="XBX253" s="35"/>
      <c r="XBY253" s="35"/>
      <c r="XBZ253" s="35"/>
      <c r="XCA253" s="35"/>
      <c r="XCB253" s="35"/>
      <c r="XCC253" s="35"/>
      <c r="XCD253" s="35"/>
      <c r="XCE253" s="35"/>
      <c r="XCF253" s="35"/>
      <c r="XCG253" s="35"/>
      <c r="XCH253" s="35"/>
      <c r="XCI253" s="35"/>
      <c r="XCJ253" s="35"/>
      <c r="XCK253" s="35"/>
      <c r="XCL253" s="35"/>
      <c r="XCM253" s="35"/>
      <c r="XCN253" s="35"/>
      <c r="XCO253" s="35"/>
      <c r="XCP253" s="35"/>
      <c r="XCQ253" s="35"/>
      <c r="XCR253" s="35"/>
      <c r="XCS253" s="35"/>
      <c r="XCT253" s="35"/>
      <c r="XCU253" s="35"/>
      <c r="XCV253" s="35"/>
      <c r="XCW253" s="35"/>
      <c r="XCX253" s="35"/>
      <c r="XCY253" s="35"/>
      <c r="XCZ253" s="35"/>
      <c r="XDA253" s="35"/>
      <c r="XDB253" s="35"/>
      <c r="XDC253" s="35"/>
      <c r="XDD253" s="35"/>
      <c r="XDE253" s="35"/>
      <c r="XDF253" s="35"/>
      <c r="XDG253" s="35"/>
      <c r="XDH253" s="35"/>
      <c r="XDI253" s="35"/>
      <c r="XDJ253" s="35"/>
      <c r="XDK253" s="35"/>
      <c r="XDL253" s="35"/>
      <c r="XDM253" s="35"/>
      <c r="XDN253" s="35"/>
      <c r="XDO253" s="35"/>
      <c r="XDP253" s="35"/>
      <c r="XDQ253" s="35"/>
      <c r="XDR253" s="35"/>
      <c r="XDS253" s="35"/>
      <c r="XDT253" s="35"/>
      <c r="XDU253" s="35"/>
      <c r="XDV253" s="35"/>
      <c r="XDW253" s="35"/>
      <c r="XDX253" s="35"/>
      <c r="XDY253" s="35"/>
      <c r="XDZ253" s="35"/>
      <c r="XEA253" s="35"/>
      <c r="XEB253" s="35"/>
      <c r="XEC253" s="35"/>
      <c r="XED253" s="35"/>
      <c r="XEE253" s="35"/>
      <c r="XEF253" s="35"/>
      <c r="XEG253" s="35"/>
      <c r="XEH253" s="35"/>
      <c r="XEI253" s="35"/>
      <c r="XEJ253" s="35"/>
      <c r="XEK253" s="35"/>
      <c r="XEL253" s="35"/>
      <c r="XEM253" s="35"/>
      <c r="XEN253" s="35"/>
      <c r="XEO253" s="35"/>
      <c r="XEP253" s="35"/>
      <c r="XEQ253" s="35"/>
      <c r="XER253" s="35"/>
      <c r="XES253" s="35"/>
      <c r="XET253" s="35"/>
      <c r="XEU253" s="35"/>
      <c r="XEV253" s="35"/>
      <c r="XEW253" s="35"/>
      <c r="XEX253" s="35"/>
      <c r="XEY253" s="35"/>
      <c r="XEZ253" s="35"/>
      <c r="XFA253" s="35"/>
      <c r="XFB253" s="35"/>
      <c r="XFC253" s="35"/>
      <c r="XFD253" s="35"/>
    </row>
    <row r="254" spans="1:151 16227:16384" s="11" customFormat="1" ht="20.25" customHeight="1" x14ac:dyDescent="0.25">
      <c r="A254" s="137"/>
      <c r="B254" s="138"/>
      <c r="C254" s="133">
        <v>3</v>
      </c>
      <c r="D254" s="134"/>
      <c r="E254" s="54" t="s">
        <v>209</v>
      </c>
      <c r="F254" s="133">
        <f>(2.9*4.73+2.13*3.43+3*3.35+2.9*3.65+1.47*2.13+2.13*1.37+1*3)*10.764</f>
        <v>545.81122440000001</v>
      </c>
      <c r="G254" s="134"/>
      <c r="H254" s="54">
        <v>0</v>
      </c>
      <c r="I254" s="54">
        <f t="shared" si="6"/>
        <v>846.00739782000005</v>
      </c>
      <c r="J254" s="1"/>
      <c r="K254" s="1"/>
      <c r="L254" s="1"/>
      <c r="M254" s="1"/>
      <c r="N254" s="35">
        <f t="shared" si="0"/>
        <v>10477819.684800001</v>
      </c>
      <c r="O254" s="1"/>
      <c r="P254" s="1"/>
      <c r="Q254" s="1"/>
      <c r="R254" s="1"/>
      <c r="S254" s="1"/>
      <c r="T254" s="1"/>
      <c r="U254" s="43" t="str">
        <f t="shared" ca="1" si="5"/>
        <v>25705,..,3305</v>
      </c>
      <c r="V254" s="43">
        <f t="shared" ref="V254:W254" ca="1" si="9">V253+1</f>
        <v>25705</v>
      </c>
      <c r="W254" s="43">
        <f t="shared" ca="1" si="9"/>
        <v>3305</v>
      </c>
      <c r="X254" s="1"/>
      <c r="Y254" s="1"/>
      <c r="Z254" s="1"/>
      <c r="AA254" s="1"/>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WZC254" s="35"/>
      <c r="WZD254" s="35"/>
      <c r="WZE254" s="35"/>
      <c r="WZF254" s="35"/>
      <c r="WZG254" s="35"/>
      <c r="WZH254" s="35"/>
      <c r="WZI254" s="35"/>
      <c r="WZJ254" s="35"/>
      <c r="WZK254" s="35"/>
      <c r="WZL254" s="35"/>
      <c r="WZM254" s="35"/>
      <c r="WZN254" s="35"/>
      <c r="WZO254" s="35"/>
      <c r="WZP254" s="35"/>
      <c r="WZQ254" s="35"/>
      <c r="WZR254" s="35"/>
      <c r="WZS254" s="35"/>
      <c r="WZT254" s="35"/>
      <c r="WZU254" s="35"/>
      <c r="WZV254" s="35"/>
      <c r="WZW254" s="35"/>
      <c r="WZX254" s="35"/>
      <c r="WZY254" s="35"/>
      <c r="WZZ254" s="35"/>
      <c r="XAA254" s="35"/>
      <c r="XAB254" s="35"/>
      <c r="XAC254" s="35"/>
      <c r="XAD254" s="35"/>
      <c r="XAE254" s="35"/>
      <c r="XAF254" s="35"/>
      <c r="XAG254" s="35"/>
      <c r="XAH254" s="35"/>
      <c r="XAI254" s="35"/>
      <c r="XAJ254" s="35"/>
      <c r="XAK254" s="35"/>
      <c r="XAL254" s="35"/>
      <c r="XAM254" s="35"/>
      <c r="XAN254" s="35"/>
      <c r="XAO254" s="35"/>
      <c r="XAP254" s="35"/>
      <c r="XAQ254" s="35"/>
      <c r="XAR254" s="35"/>
      <c r="XAS254" s="35"/>
      <c r="XAT254" s="35"/>
      <c r="XAU254" s="35"/>
      <c r="XAV254" s="35"/>
      <c r="XAW254" s="35"/>
      <c r="XAX254" s="35"/>
      <c r="XAY254" s="35"/>
      <c r="XAZ254" s="35"/>
      <c r="XBA254" s="35"/>
      <c r="XBB254" s="35"/>
      <c r="XBC254" s="35"/>
      <c r="XBD254" s="35"/>
      <c r="XBE254" s="35"/>
      <c r="XBF254" s="35"/>
      <c r="XBG254" s="35"/>
      <c r="XBH254" s="35"/>
      <c r="XBI254" s="35"/>
      <c r="XBJ254" s="35"/>
      <c r="XBK254" s="35"/>
      <c r="XBL254" s="35"/>
      <c r="XBM254" s="35"/>
      <c r="XBN254" s="35"/>
      <c r="XBO254" s="35"/>
      <c r="XBP254" s="35"/>
      <c r="XBQ254" s="35"/>
      <c r="XBR254" s="35"/>
      <c r="XBS254" s="35"/>
      <c r="XBT254" s="35"/>
      <c r="XBU254" s="35"/>
      <c r="XBV254" s="35"/>
      <c r="XBW254" s="35"/>
      <c r="XBX254" s="35"/>
      <c r="XBY254" s="35"/>
      <c r="XBZ254" s="35"/>
      <c r="XCA254" s="35"/>
      <c r="XCB254" s="35"/>
      <c r="XCC254" s="35"/>
      <c r="XCD254" s="35"/>
      <c r="XCE254" s="35"/>
      <c r="XCF254" s="35"/>
      <c r="XCG254" s="35"/>
      <c r="XCH254" s="35"/>
      <c r="XCI254" s="35"/>
      <c r="XCJ254" s="35"/>
      <c r="XCK254" s="35"/>
      <c r="XCL254" s="35"/>
      <c r="XCM254" s="35"/>
      <c r="XCN254" s="35"/>
      <c r="XCO254" s="35"/>
      <c r="XCP254" s="35"/>
      <c r="XCQ254" s="35"/>
      <c r="XCR254" s="35"/>
      <c r="XCS254" s="35"/>
      <c r="XCT254" s="35"/>
      <c r="XCU254" s="35"/>
      <c r="XCV254" s="35"/>
      <c r="XCW254" s="35"/>
      <c r="XCX254" s="35"/>
      <c r="XCY254" s="35"/>
      <c r="XCZ254" s="35"/>
      <c r="XDA254" s="35"/>
      <c r="XDB254" s="35"/>
      <c r="XDC254" s="35"/>
      <c r="XDD254" s="35"/>
      <c r="XDE254" s="35"/>
      <c r="XDF254" s="35"/>
      <c r="XDG254" s="35"/>
      <c r="XDH254" s="35"/>
      <c r="XDI254" s="35"/>
      <c r="XDJ254" s="35"/>
      <c r="XDK254" s="35"/>
      <c r="XDL254" s="35"/>
      <c r="XDM254" s="35"/>
      <c r="XDN254" s="35"/>
      <c r="XDO254" s="35"/>
      <c r="XDP254" s="35"/>
      <c r="XDQ254" s="35"/>
      <c r="XDR254" s="35"/>
      <c r="XDS254" s="35"/>
      <c r="XDT254" s="35"/>
      <c r="XDU254" s="35"/>
      <c r="XDV254" s="35"/>
      <c r="XDW254" s="35"/>
      <c r="XDX254" s="35"/>
      <c r="XDY254" s="35"/>
      <c r="XDZ254" s="35"/>
      <c r="XEA254" s="35"/>
      <c r="XEB254" s="35"/>
      <c r="XEC254" s="35"/>
      <c r="XED254" s="35"/>
      <c r="XEE254" s="35"/>
      <c r="XEF254" s="35"/>
      <c r="XEG254" s="35"/>
      <c r="XEH254" s="35"/>
      <c r="XEI254" s="35"/>
      <c r="XEJ254" s="35"/>
      <c r="XEK254" s="35"/>
      <c r="XEL254" s="35"/>
      <c r="XEM254" s="35"/>
      <c r="XEN254" s="35"/>
      <c r="XEO254" s="35"/>
      <c r="XEP254" s="35"/>
      <c r="XEQ254" s="35"/>
      <c r="XER254" s="35"/>
      <c r="XES254" s="35"/>
      <c r="XET254" s="35"/>
      <c r="XEU254" s="35"/>
      <c r="XEV254" s="35"/>
      <c r="XEW254" s="35"/>
      <c r="XEX254" s="35"/>
      <c r="XEY254" s="35"/>
      <c r="XEZ254" s="35"/>
      <c r="XFA254" s="35"/>
      <c r="XFB254" s="35"/>
      <c r="XFC254" s="35"/>
      <c r="XFD254" s="35"/>
    </row>
    <row r="255" spans="1:151 16227:16384" s="11" customFormat="1" ht="20.25" customHeight="1" x14ac:dyDescent="0.25">
      <c r="A255" s="137"/>
      <c r="B255" s="138"/>
      <c r="C255" s="133">
        <v>4</v>
      </c>
      <c r="D255" s="134"/>
      <c r="E255" s="54" t="s">
        <v>209</v>
      </c>
      <c r="F255" s="133">
        <f>(1.88*1.15+2.13*3.5+3.05*4.8+2.13*0.97+2.9*3.35+3.05*3.65+1.37*2.28+2.13*1.37+1.49*0.77+1*2.9)*10.764</f>
        <v>616.34233440000003</v>
      </c>
      <c r="G255" s="134"/>
      <c r="H255" s="54">
        <v>0</v>
      </c>
      <c r="I255" s="54">
        <f t="shared" si="6"/>
        <v>955.3306183200001</v>
      </c>
      <c r="J255" s="35"/>
      <c r="K255" s="35"/>
      <c r="L255" s="35"/>
      <c r="M255" s="35"/>
      <c r="N255" s="35">
        <f t="shared" si="0"/>
        <v>9370138.4244000018</v>
      </c>
      <c r="O255" s="35"/>
      <c r="P255" s="35"/>
      <c r="Q255" s="35"/>
      <c r="R255" s="35"/>
      <c r="S255" s="35"/>
      <c r="T255" s="35"/>
      <c r="U255" s="43" t="str">
        <f t="shared" ca="1" si="5"/>
        <v>25706,..,3306</v>
      </c>
      <c r="V255" s="43">
        <f t="shared" ref="V255:W255" ca="1" si="10">V254+1</f>
        <v>25706</v>
      </c>
      <c r="W255" s="43">
        <f t="shared" ca="1" si="10"/>
        <v>3306</v>
      </c>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WZC255" s="35"/>
      <c r="WZD255" s="35"/>
      <c r="WZE255" s="35"/>
      <c r="WZF255" s="35"/>
      <c r="WZG255" s="35"/>
      <c r="WZH255" s="35"/>
      <c r="WZI255" s="35"/>
      <c r="WZJ255" s="35"/>
      <c r="WZK255" s="35"/>
      <c r="WZL255" s="35"/>
      <c r="WZM255" s="35"/>
      <c r="WZN255" s="35"/>
      <c r="WZO255" s="35"/>
      <c r="WZP255" s="35"/>
      <c r="WZQ255" s="35"/>
      <c r="WZR255" s="35"/>
      <c r="WZS255" s="35"/>
      <c r="WZT255" s="35"/>
      <c r="WZU255" s="35"/>
      <c r="WZV255" s="35"/>
      <c r="WZW255" s="35"/>
      <c r="WZX255" s="35"/>
      <c r="WZY255" s="35"/>
      <c r="WZZ255" s="35"/>
      <c r="XAA255" s="35"/>
      <c r="XAB255" s="35"/>
      <c r="XAC255" s="35"/>
      <c r="XAD255" s="35"/>
      <c r="XAE255" s="35"/>
      <c r="XAF255" s="35"/>
      <c r="XAG255" s="35"/>
      <c r="XAH255" s="35"/>
      <c r="XAI255" s="35"/>
      <c r="XAJ255" s="35"/>
      <c r="XAK255" s="35"/>
      <c r="XAL255" s="35"/>
      <c r="XAM255" s="35"/>
      <c r="XAN255" s="35"/>
      <c r="XAO255" s="35"/>
      <c r="XAP255" s="35"/>
      <c r="XAQ255" s="35"/>
      <c r="XAR255" s="35"/>
      <c r="XAS255" s="35"/>
      <c r="XAT255" s="35"/>
      <c r="XAU255" s="35"/>
      <c r="XAV255" s="35"/>
      <c r="XAW255" s="35"/>
      <c r="XAX255" s="35"/>
      <c r="XAY255" s="35"/>
      <c r="XAZ255" s="35"/>
      <c r="XBA255" s="35"/>
      <c r="XBB255" s="35"/>
      <c r="XBC255" s="35"/>
      <c r="XBD255" s="35"/>
      <c r="XBE255" s="35"/>
      <c r="XBF255" s="35"/>
      <c r="XBG255" s="35"/>
      <c r="XBH255" s="35"/>
      <c r="XBI255" s="35"/>
      <c r="XBJ255" s="35"/>
      <c r="XBK255" s="35"/>
      <c r="XBL255" s="35"/>
      <c r="XBM255" s="35"/>
      <c r="XBN255" s="35"/>
      <c r="XBO255" s="35"/>
      <c r="XBP255" s="35"/>
      <c r="XBQ255" s="35"/>
      <c r="XBR255" s="35"/>
      <c r="XBS255" s="35"/>
      <c r="XBT255" s="35"/>
      <c r="XBU255" s="35"/>
      <c r="XBV255" s="35"/>
      <c r="XBW255" s="35"/>
      <c r="XBX255" s="35"/>
      <c r="XBY255" s="35"/>
      <c r="XBZ255" s="35"/>
      <c r="XCA255" s="35"/>
      <c r="XCB255" s="35"/>
      <c r="XCC255" s="35"/>
      <c r="XCD255" s="35"/>
      <c r="XCE255" s="35"/>
      <c r="XCF255" s="35"/>
      <c r="XCG255" s="35"/>
      <c r="XCH255" s="35"/>
      <c r="XCI255" s="35"/>
      <c r="XCJ255" s="35"/>
      <c r="XCK255" s="35"/>
      <c r="XCL255" s="35"/>
      <c r="XCM255" s="35"/>
      <c r="XCN255" s="35"/>
      <c r="XCO255" s="35"/>
      <c r="XCP255" s="35"/>
      <c r="XCQ255" s="35"/>
      <c r="XCR255" s="35"/>
      <c r="XCS255" s="35"/>
      <c r="XCT255" s="35"/>
      <c r="XCU255" s="35"/>
      <c r="XCV255" s="35"/>
      <c r="XCW255" s="35"/>
      <c r="XCX255" s="35"/>
      <c r="XCY255" s="35"/>
      <c r="XCZ255" s="35"/>
      <c r="XDA255" s="35"/>
      <c r="XDB255" s="35"/>
      <c r="XDC255" s="35"/>
      <c r="XDD255" s="35"/>
      <c r="XDE255" s="35"/>
      <c r="XDF255" s="35"/>
      <c r="XDG255" s="35"/>
      <c r="XDH255" s="35"/>
      <c r="XDI255" s="35"/>
      <c r="XDJ255" s="35"/>
      <c r="XDK255" s="35"/>
      <c r="XDL255" s="35"/>
      <c r="XDM255" s="35"/>
      <c r="XDN255" s="35"/>
      <c r="XDO255" s="35"/>
      <c r="XDP255" s="35"/>
      <c r="XDQ255" s="35"/>
      <c r="XDR255" s="35"/>
      <c r="XDS255" s="35"/>
      <c r="XDT255" s="35"/>
      <c r="XDU255" s="35"/>
      <c r="XDV255" s="35"/>
      <c r="XDW255" s="35"/>
      <c r="XDX255" s="35"/>
      <c r="XDY255" s="35"/>
      <c r="XDZ255" s="35"/>
      <c r="XEA255" s="35"/>
      <c r="XEB255" s="35"/>
      <c r="XEC255" s="35"/>
      <c r="XED255" s="35"/>
      <c r="XEE255" s="35"/>
      <c r="XEF255" s="35"/>
      <c r="XEG255" s="35"/>
      <c r="XEH255" s="35"/>
      <c r="XEI255" s="35"/>
      <c r="XEJ255" s="35"/>
      <c r="XEK255" s="35"/>
      <c r="XEL255" s="35"/>
      <c r="XEM255" s="35"/>
      <c r="XEN255" s="35"/>
      <c r="XEO255" s="35"/>
      <c r="XEP255" s="35"/>
      <c r="XEQ255" s="35"/>
      <c r="XER255" s="35"/>
      <c r="XES255" s="35"/>
      <c r="XET255" s="35"/>
      <c r="XEU255" s="35"/>
      <c r="XEV255" s="35"/>
      <c r="XEW255" s="35"/>
      <c r="XEX255" s="35"/>
      <c r="XEY255" s="35"/>
      <c r="XEZ255" s="35"/>
      <c r="XFA255" s="35"/>
      <c r="XFB255" s="35"/>
      <c r="XFC255" s="35"/>
      <c r="XFD255" s="35"/>
    </row>
    <row r="256" spans="1:151 16227:16384" s="11" customFormat="1" ht="20.25" customHeight="1" x14ac:dyDescent="0.25">
      <c r="A256" s="137"/>
      <c r="B256" s="138"/>
      <c r="C256" s="133">
        <v>5</v>
      </c>
      <c r="D256" s="134"/>
      <c r="E256" s="54" t="s">
        <v>209</v>
      </c>
      <c r="F256" s="133">
        <f>(1.88*1.15+2.13*3.5+3.05*4.8+2.13*0.97+2.9*3.35+3.05*3.65+1.37*2.28+2.13*1.37+1.49*0.77+1*2.9)*10.764</f>
        <v>616.34233440000003</v>
      </c>
      <c r="G256" s="134"/>
      <c r="H256" s="54">
        <v>0</v>
      </c>
      <c r="I256" s="54">
        <f t="shared" si="6"/>
        <v>955.3306183200001</v>
      </c>
      <c r="J256" s="59">
        <f>11219000/F258</f>
        <v>20354.341778276619</v>
      </c>
      <c r="K256" s="35"/>
      <c r="L256" s="35"/>
      <c r="M256" s="35"/>
      <c r="N256" s="35">
        <f t="shared" si="0"/>
        <v>9370138.4244000018</v>
      </c>
      <c r="O256" s="35"/>
      <c r="P256" s="35"/>
      <c r="Q256" s="35"/>
      <c r="R256" s="35"/>
      <c r="S256" s="35"/>
      <c r="T256" s="35"/>
      <c r="U256" s="43" t="str">
        <f t="shared" ca="1" si="5"/>
        <v>25707,..,3307</v>
      </c>
      <c r="V256" s="43">
        <f t="shared" ref="V256:W256" ca="1" si="11">V255+1</f>
        <v>25707</v>
      </c>
      <c r="W256" s="43">
        <f t="shared" ca="1" si="11"/>
        <v>3307</v>
      </c>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WZC256" s="35"/>
      <c r="WZD256" s="35"/>
      <c r="WZE256" s="35"/>
      <c r="WZF256" s="35"/>
      <c r="WZG256" s="35"/>
      <c r="WZH256" s="35"/>
      <c r="WZI256" s="35"/>
      <c r="WZJ256" s="35"/>
      <c r="WZK256" s="35"/>
      <c r="WZL256" s="35"/>
      <c r="WZM256" s="35"/>
      <c r="WZN256" s="35"/>
      <c r="WZO256" s="35"/>
      <c r="WZP256" s="35"/>
      <c r="WZQ256" s="35"/>
      <c r="WZR256" s="35"/>
      <c r="WZS256" s="35"/>
      <c r="WZT256" s="35"/>
      <c r="WZU256" s="35"/>
      <c r="WZV256" s="35"/>
      <c r="WZW256" s="35"/>
      <c r="WZX256" s="35"/>
      <c r="WZY256" s="35"/>
      <c r="WZZ256" s="35"/>
      <c r="XAA256" s="35"/>
      <c r="XAB256" s="35"/>
      <c r="XAC256" s="35"/>
      <c r="XAD256" s="35"/>
      <c r="XAE256" s="35"/>
      <c r="XAF256" s="35"/>
      <c r="XAG256" s="35"/>
      <c r="XAH256" s="35"/>
      <c r="XAI256" s="35"/>
      <c r="XAJ256" s="35"/>
      <c r="XAK256" s="35"/>
      <c r="XAL256" s="35"/>
      <c r="XAM256" s="35"/>
      <c r="XAN256" s="35"/>
      <c r="XAO256" s="35"/>
      <c r="XAP256" s="35"/>
      <c r="XAQ256" s="35"/>
      <c r="XAR256" s="35"/>
      <c r="XAS256" s="35"/>
      <c r="XAT256" s="35"/>
      <c r="XAU256" s="35"/>
      <c r="XAV256" s="35"/>
      <c r="XAW256" s="35"/>
      <c r="XAX256" s="35"/>
      <c r="XAY256" s="35"/>
      <c r="XAZ256" s="35"/>
      <c r="XBA256" s="35"/>
      <c r="XBB256" s="35"/>
      <c r="XBC256" s="35"/>
      <c r="XBD256" s="35"/>
      <c r="XBE256" s="35"/>
      <c r="XBF256" s="35"/>
      <c r="XBG256" s="35"/>
      <c r="XBH256" s="35"/>
      <c r="XBI256" s="35"/>
      <c r="XBJ256" s="35"/>
      <c r="XBK256" s="35"/>
      <c r="XBL256" s="35"/>
      <c r="XBM256" s="35"/>
      <c r="XBN256" s="35"/>
      <c r="XBO256" s="35"/>
      <c r="XBP256" s="35"/>
      <c r="XBQ256" s="35"/>
      <c r="XBR256" s="35"/>
      <c r="XBS256" s="35"/>
      <c r="XBT256" s="35"/>
      <c r="XBU256" s="35"/>
      <c r="XBV256" s="35"/>
      <c r="XBW256" s="35"/>
      <c r="XBX256" s="35"/>
      <c r="XBY256" s="35"/>
      <c r="XBZ256" s="35"/>
      <c r="XCA256" s="35"/>
      <c r="XCB256" s="35"/>
      <c r="XCC256" s="35"/>
      <c r="XCD256" s="35"/>
      <c r="XCE256" s="35"/>
      <c r="XCF256" s="35"/>
      <c r="XCG256" s="35"/>
      <c r="XCH256" s="35"/>
      <c r="XCI256" s="35"/>
      <c r="XCJ256" s="35"/>
      <c r="XCK256" s="35"/>
      <c r="XCL256" s="35"/>
      <c r="XCM256" s="35"/>
      <c r="XCN256" s="35"/>
      <c r="XCO256" s="35"/>
      <c r="XCP256" s="35"/>
      <c r="XCQ256" s="35"/>
      <c r="XCR256" s="35"/>
      <c r="XCS256" s="35"/>
      <c r="XCT256" s="35"/>
      <c r="XCU256" s="35"/>
      <c r="XCV256" s="35"/>
      <c r="XCW256" s="35"/>
      <c r="XCX256" s="35"/>
      <c r="XCY256" s="35"/>
      <c r="XCZ256" s="35"/>
      <c r="XDA256" s="35"/>
      <c r="XDB256" s="35"/>
      <c r="XDC256" s="35"/>
      <c r="XDD256" s="35"/>
      <c r="XDE256" s="35"/>
      <c r="XDF256" s="35"/>
      <c r="XDG256" s="35"/>
      <c r="XDH256" s="35"/>
      <c r="XDI256" s="35"/>
      <c r="XDJ256" s="35"/>
      <c r="XDK256" s="35"/>
      <c r="XDL256" s="35"/>
      <c r="XDM256" s="35"/>
      <c r="XDN256" s="35"/>
      <c r="XDO256" s="35"/>
      <c r="XDP256" s="35"/>
      <c r="XDQ256" s="35"/>
      <c r="XDR256" s="35"/>
      <c r="XDS256" s="35"/>
      <c r="XDT256" s="35"/>
      <c r="XDU256" s="35"/>
      <c r="XDV256" s="35"/>
      <c r="XDW256" s="35"/>
      <c r="XDX256" s="35"/>
      <c r="XDY256" s="35"/>
      <c r="XDZ256" s="35"/>
      <c r="XEA256" s="35"/>
      <c r="XEB256" s="35"/>
      <c r="XEC256" s="35"/>
      <c r="XED256" s="35"/>
      <c r="XEE256" s="35"/>
      <c r="XEF256" s="35"/>
      <c r="XEG256" s="35"/>
      <c r="XEH256" s="35"/>
      <c r="XEI256" s="35"/>
      <c r="XEJ256" s="35"/>
      <c r="XEK256" s="35"/>
      <c r="XEL256" s="35"/>
      <c r="XEM256" s="35"/>
      <c r="XEN256" s="35"/>
      <c r="XEO256" s="35"/>
      <c r="XEP256" s="35"/>
      <c r="XEQ256" s="35"/>
      <c r="XER256" s="35"/>
      <c r="XES256" s="35"/>
      <c r="XET256" s="35"/>
      <c r="XEU256" s="35"/>
      <c r="XEV256" s="35"/>
      <c r="XEW256" s="35"/>
      <c r="XEX256" s="35"/>
      <c r="XEY256" s="35"/>
      <c r="XEZ256" s="35"/>
      <c r="XFA256" s="35"/>
      <c r="XFB256" s="35"/>
      <c r="XFC256" s="35"/>
      <c r="XFD256" s="35"/>
    </row>
    <row r="257" spans="1:151 16227:16384" s="11" customFormat="1" ht="20.25" x14ac:dyDescent="0.25">
      <c r="A257" s="137"/>
      <c r="B257" s="138"/>
      <c r="C257" s="133">
        <v>6</v>
      </c>
      <c r="D257" s="134"/>
      <c r="E257" s="54" t="s">
        <v>209</v>
      </c>
      <c r="F257" s="133">
        <f>(3.36*2.13+4.73*2.9+3.35*3+3.65*2.9+2.13*1.37+1.38*2.13+1*3+0.7*1.2)*10.764</f>
        <v>551.18461320000006</v>
      </c>
      <c r="G257" s="134"/>
      <c r="H257" s="54">
        <v>0</v>
      </c>
      <c r="I257" s="54">
        <f t="shared" si="6"/>
        <v>854.33615046000011</v>
      </c>
      <c r="J257" s="35"/>
      <c r="K257" s="35"/>
      <c r="L257" s="35"/>
      <c r="M257" s="35"/>
      <c r="N257" s="35">
        <f t="shared" si="0"/>
        <v>0</v>
      </c>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WZC257" s="35"/>
      <c r="WZD257" s="35"/>
      <c r="WZE257" s="35"/>
      <c r="WZF257" s="35"/>
      <c r="WZG257" s="35"/>
      <c r="WZH257" s="35"/>
      <c r="WZI257" s="35"/>
      <c r="WZJ257" s="35"/>
      <c r="WZK257" s="35"/>
      <c r="WZL257" s="35"/>
      <c r="WZM257" s="35"/>
      <c r="WZN257" s="35"/>
      <c r="WZO257" s="35"/>
      <c r="WZP257" s="35"/>
      <c r="WZQ257" s="35"/>
      <c r="WZR257" s="35"/>
      <c r="WZS257" s="35"/>
      <c r="WZT257" s="35"/>
      <c r="WZU257" s="35"/>
      <c r="WZV257" s="35"/>
      <c r="WZW257" s="35"/>
      <c r="WZX257" s="35"/>
      <c r="WZY257" s="35"/>
      <c r="WZZ257" s="35"/>
      <c r="XAA257" s="35"/>
      <c r="XAB257" s="35"/>
      <c r="XAC257" s="35"/>
      <c r="XAD257" s="35"/>
      <c r="XAE257" s="35"/>
      <c r="XAF257" s="35"/>
      <c r="XAG257" s="35"/>
      <c r="XAH257" s="35"/>
      <c r="XAI257" s="35"/>
      <c r="XAJ257" s="35"/>
      <c r="XAK257" s="35"/>
      <c r="XAL257" s="35"/>
      <c r="XAM257" s="35"/>
      <c r="XAN257" s="35"/>
      <c r="XAO257" s="35"/>
      <c r="XAP257" s="35"/>
      <c r="XAQ257" s="35"/>
      <c r="XAR257" s="35"/>
      <c r="XAS257" s="35"/>
      <c r="XAT257" s="35"/>
      <c r="XAU257" s="35"/>
      <c r="XAV257" s="35"/>
      <c r="XAW257" s="35"/>
      <c r="XAX257" s="35"/>
      <c r="XAY257" s="35"/>
      <c r="XAZ257" s="35"/>
      <c r="XBA257" s="35"/>
      <c r="XBB257" s="35"/>
      <c r="XBC257" s="35"/>
      <c r="XBD257" s="35"/>
      <c r="XBE257" s="35"/>
      <c r="XBF257" s="35"/>
      <c r="XBG257" s="35"/>
      <c r="XBH257" s="35"/>
      <c r="XBI257" s="35"/>
      <c r="XBJ257" s="35"/>
      <c r="XBK257" s="35"/>
      <c r="XBL257" s="35"/>
      <c r="XBM257" s="35"/>
      <c r="XBN257" s="35"/>
      <c r="XBO257" s="35"/>
      <c r="XBP257" s="35"/>
      <c r="XBQ257" s="35"/>
      <c r="XBR257" s="35"/>
      <c r="XBS257" s="35"/>
      <c r="XBT257" s="35"/>
      <c r="XBU257" s="35"/>
      <c r="XBV257" s="35"/>
      <c r="XBW257" s="35"/>
      <c r="XBX257" s="35"/>
      <c r="XBY257" s="35"/>
      <c r="XBZ257" s="35"/>
      <c r="XCA257" s="35"/>
      <c r="XCB257" s="35"/>
      <c r="XCC257" s="35"/>
      <c r="XCD257" s="35"/>
      <c r="XCE257" s="35"/>
      <c r="XCF257" s="35"/>
      <c r="XCG257" s="35"/>
      <c r="XCH257" s="35"/>
      <c r="XCI257" s="35"/>
      <c r="XCJ257" s="35"/>
      <c r="XCK257" s="35"/>
      <c r="XCL257" s="35"/>
      <c r="XCM257" s="35"/>
      <c r="XCN257" s="35"/>
      <c r="XCO257" s="35"/>
      <c r="XCP257" s="35"/>
      <c r="XCQ257" s="35"/>
      <c r="XCR257" s="35"/>
      <c r="XCS257" s="35"/>
      <c r="XCT257" s="35"/>
      <c r="XCU257" s="35"/>
      <c r="XCV257" s="35"/>
      <c r="XCW257" s="35"/>
      <c r="XCX257" s="35"/>
      <c r="XCY257" s="35"/>
      <c r="XCZ257" s="35"/>
      <c r="XDA257" s="35"/>
      <c r="XDB257" s="35"/>
      <c r="XDC257" s="35"/>
      <c r="XDD257" s="35"/>
      <c r="XDE257" s="35"/>
      <c r="XDF257" s="35"/>
      <c r="XDG257" s="35"/>
      <c r="XDH257" s="35"/>
      <c r="XDI257" s="35"/>
      <c r="XDJ257" s="35"/>
      <c r="XDK257" s="35"/>
      <c r="XDL257" s="35"/>
      <c r="XDM257" s="35"/>
      <c r="XDN257" s="35"/>
      <c r="XDO257" s="35"/>
      <c r="XDP257" s="35"/>
      <c r="XDQ257" s="35"/>
      <c r="XDR257" s="35"/>
      <c r="XDS257" s="35"/>
      <c r="XDT257" s="35"/>
      <c r="XDU257" s="35"/>
      <c r="XDV257" s="35"/>
      <c r="XDW257" s="35"/>
      <c r="XDX257" s="35"/>
      <c r="XDY257" s="35"/>
      <c r="XDZ257" s="35"/>
      <c r="XEA257" s="35"/>
      <c r="XEB257" s="35"/>
      <c r="XEC257" s="35"/>
      <c r="XED257" s="35"/>
      <c r="XEE257" s="35"/>
      <c r="XEF257" s="35"/>
      <c r="XEG257" s="35"/>
      <c r="XEH257" s="35"/>
      <c r="XEI257" s="35"/>
      <c r="XEJ257" s="35"/>
      <c r="XEK257" s="35"/>
      <c r="XEL257" s="35"/>
      <c r="XEM257" s="35"/>
      <c r="XEN257" s="35"/>
      <c r="XEO257" s="35"/>
      <c r="XEP257" s="35"/>
      <c r="XEQ257" s="35"/>
      <c r="XER257" s="35"/>
      <c r="XES257" s="35"/>
      <c r="XET257" s="35"/>
      <c r="XEU257" s="35"/>
      <c r="XEV257" s="35"/>
      <c r="XEW257" s="35"/>
      <c r="XEX257" s="35"/>
      <c r="XEY257" s="35"/>
      <c r="XEZ257" s="35"/>
      <c r="XFA257" s="35"/>
      <c r="XFB257" s="35"/>
      <c r="XFC257" s="35"/>
      <c r="XFD257" s="35"/>
    </row>
    <row r="258" spans="1:151 16227:16384" s="11" customFormat="1" ht="20.25" customHeight="1" x14ac:dyDescent="0.25">
      <c r="A258" s="139"/>
      <c r="B258" s="140"/>
      <c r="C258" s="133">
        <v>7</v>
      </c>
      <c r="D258" s="134"/>
      <c r="E258" s="54" t="s">
        <v>209</v>
      </c>
      <c r="F258" s="133">
        <f>(3.36*2.13+4.73*2.9+3.35*3+3.65*2.9+2.13*1.37+1.38*2.13+1*3+0.7*1.2)*10.764</f>
        <v>551.18461320000006</v>
      </c>
      <c r="G258" s="134"/>
      <c r="H258" s="54">
        <v>0</v>
      </c>
      <c r="I258" s="54">
        <f t="shared" si="6"/>
        <v>854.33615046000011</v>
      </c>
      <c r="J258" s="35"/>
      <c r="K258" s="35"/>
      <c r="L258" s="35"/>
      <c r="M258" s="35"/>
      <c r="N258" s="35">
        <f t="shared" si="0"/>
        <v>14176647.622799998</v>
      </c>
      <c r="O258" s="35"/>
      <c r="P258" s="35"/>
      <c r="Q258" s="35"/>
      <c r="R258" s="35"/>
      <c r="S258" s="35"/>
      <c r="T258" s="35"/>
      <c r="U258" s="43" t="str">
        <f t="shared" ref="U258:U264" ca="1" si="12">V258&amp;""&amp;",..,"&amp;""&amp;W258</f>
        <v>61101,..,3101</v>
      </c>
      <c r="V258" s="43">
        <f ca="1">(SUMPRODUCT(MID(0&amp;(LEFT(A259,SUM(LEN(A259)-LEN(SUBSTITUTE(A259,{"0","1","2","3"},""))))), LARGE(INDEX(ISNUMBER(--MID((LEFT(A259,SUM(LEN(A259)-LEN(SUBSTITUTE(A259,{"0","1","2","3"},""))))), ROW(INDIRECT("1:"&amp;LEN((LEFT(A259,SUM(LEN(A259)-LEN(SUBSTITUTE(A259,{"0","1","2","3"},"")))))))), 1)) * ROW(INDIRECT("1:"&amp;LEN((LEFT(A259,SUM(LEN(A259)-LEN(SUBSTITUTE(A259,{"0","1","2","3"},"")))))))), 0), ROW(INDIRECT("1:"&amp;LEN((LEFT(A259,SUM(LEN(A259)-LEN(SUBSTITUTE(A259,{"0","1","2","3"},"")))))))))+1, 1) * 10^ROW(INDIRECT("1:"&amp;LEN((LEFT(A259,SUM(LEN(A259)-LEN(SUBSTITUTE(A259,{"0","1","2","3"},""))))))))/10))*100+1</f>
        <v>61101</v>
      </c>
      <c r="W258" s="43">
        <f ca="1">(SUMPRODUCT(MID(0&amp;(--TRIM(RIGHT(SUBSTITUTE(LEFT(A259,_xlfn.AGGREGATE(16,6,FIND({0,1,2,3,4,5,6,7,8,9},A259,ROW(INDIRECT("1:"&amp;LEN(A259)))),1)),"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",LEN(A259))),LEN(A259)))))))/10))*100+1</f>
        <v>3101</v>
      </c>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WZC258" s="35"/>
      <c r="WZD258" s="35"/>
      <c r="WZE258" s="35"/>
      <c r="WZF258" s="35"/>
      <c r="WZG258" s="35"/>
      <c r="WZH258" s="35"/>
      <c r="WZI258" s="35"/>
      <c r="WZJ258" s="35"/>
      <c r="WZK258" s="35"/>
      <c r="WZL258" s="35"/>
      <c r="WZM258" s="35"/>
      <c r="WZN258" s="35"/>
      <c r="WZO258" s="35"/>
      <c r="WZP258" s="35"/>
      <c r="WZQ258" s="35"/>
      <c r="WZR258" s="35"/>
      <c r="WZS258" s="35"/>
      <c r="WZT258" s="35"/>
      <c r="WZU258" s="35"/>
      <c r="WZV258" s="35"/>
      <c r="WZW258" s="35"/>
      <c r="WZX258" s="35"/>
      <c r="WZY258" s="35"/>
      <c r="WZZ258" s="35"/>
      <c r="XAA258" s="35"/>
      <c r="XAB258" s="35"/>
      <c r="XAC258" s="35"/>
      <c r="XAD258" s="35"/>
      <c r="XAE258" s="35"/>
      <c r="XAF258" s="35"/>
      <c r="XAG258" s="35"/>
      <c r="XAH258" s="35"/>
      <c r="XAI258" s="35"/>
      <c r="XAJ258" s="35"/>
      <c r="XAK258" s="35"/>
      <c r="XAL258" s="35"/>
      <c r="XAM258" s="35"/>
      <c r="XAN258" s="35"/>
      <c r="XAO258" s="35"/>
      <c r="XAP258" s="35"/>
      <c r="XAQ258" s="35"/>
      <c r="XAR258" s="35"/>
      <c r="XAS258" s="35"/>
      <c r="XAT258" s="35"/>
      <c r="XAU258" s="35"/>
      <c r="XAV258" s="35"/>
      <c r="XAW258" s="35"/>
      <c r="XAX258" s="35"/>
      <c r="XAY258" s="35"/>
      <c r="XAZ258" s="35"/>
      <c r="XBA258" s="35"/>
      <c r="XBB258" s="35"/>
      <c r="XBC258" s="35"/>
      <c r="XBD258" s="35"/>
      <c r="XBE258" s="35"/>
      <c r="XBF258" s="35"/>
      <c r="XBG258" s="35"/>
      <c r="XBH258" s="35"/>
      <c r="XBI258" s="35"/>
      <c r="XBJ258" s="35"/>
      <c r="XBK258" s="35"/>
      <c r="XBL258" s="35"/>
      <c r="XBM258" s="35"/>
      <c r="XBN258" s="35"/>
      <c r="XBO258" s="35"/>
      <c r="XBP258" s="35"/>
      <c r="XBQ258" s="35"/>
      <c r="XBR258" s="35"/>
      <c r="XBS258" s="35"/>
      <c r="XBT258" s="35"/>
      <c r="XBU258" s="35"/>
      <c r="XBV258" s="35"/>
      <c r="XBW258" s="35"/>
      <c r="XBX258" s="35"/>
      <c r="XBY258" s="35"/>
      <c r="XBZ258" s="35"/>
      <c r="XCA258" s="35"/>
      <c r="XCB258" s="35"/>
      <c r="XCC258" s="35"/>
      <c r="XCD258" s="35"/>
      <c r="XCE258" s="35"/>
      <c r="XCF258" s="35"/>
      <c r="XCG258" s="35"/>
      <c r="XCH258" s="35"/>
      <c r="XCI258" s="35"/>
      <c r="XCJ258" s="35"/>
      <c r="XCK258" s="35"/>
      <c r="XCL258" s="35"/>
      <c r="XCM258" s="35"/>
      <c r="XCN258" s="35"/>
      <c r="XCO258" s="35"/>
      <c r="XCP258" s="35"/>
      <c r="XCQ258" s="35"/>
      <c r="XCR258" s="35"/>
      <c r="XCS258" s="35"/>
      <c r="XCT258" s="35"/>
      <c r="XCU258" s="35"/>
      <c r="XCV258" s="35"/>
      <c r="XCW258" s="35"/>
      <c r="XCX258" s="35"/>
      <c r="XCY258" s="35"/>
      <c r="XCZ258" s="35"/>
      <c r="XDA258" s="35"/>
      <c r="XDB258" s="35"/>
      <c r="XDC258" s="35"/>
      <c r="XDD258" s="35"/>
      <c r="XDE258" s="35"/>
      <c r="XDF258" s="35"/>
      <c r="XDG258" s="35"/>
      <c r="XDH258" s="35"/>
      <c r="XDI258" s="35"/>
      <c r="XDJ258" s="35"/>
      <c r="XDK258" s="35"/>
      <c r="XDL258" s="35"/>
      <c r="XDM258" s="35"/>
      <c r="XDN258" s="35"/>
      <c r="XDO258" s="35"/>
      <c r="XDP258" s="35"/>
      <c r="XDQ258" s="35"/>
      <c r="XDR258" s="35"/>
      <c r="XDS258" s="35"/>
      <c r="XDT258" s="35"/>
      <c r="XDU258" s="35"/>
      <c r="XDV258" s="35"/>
      <c r="XDW258" s="35"/>
      <c r="XDX258" s="35"/>
      <c r="XDY258" s="35"/>
      <c r="XDZ258" s="35"/>
      <c r="XEA258" s="35"/>
      <c r="XEB258" s="35"/>
      <c r="XEC258" s="35"/>
      <c r="XED258" s="35"/>
      <c r="XEE258" s="35"/>
      <c r="XEF258" s="35"/>
      <c r="XEG258" s="35"/>
      <c r="XEH258" s="35"/>
      <c r="XEI258" s="35"/>
      <c r="XEJ258" s="35"/>
      <c r="XEK258" s="35"/>
      <c r="XEL258" s="35"/>
      <c r="XEM258" s="35"/>
      <c r="XEN258" s="35"/>
      <c r="XEO258" s="35"/>
      <c r="XEP258" s="35"/>
      <c r="XEQ258" s="35"/>
      <c r="XER258" s="35"/>
      <c r="XES258" s="35"/>
      <c r="XET258" s="35"/>
      <c r="XEU258" s="35"/>
      <c r="XEV258" s="35"/>
      <c r="XEW258" s="35"/>
      <c r="XEX258" s="35"/>
      <c r="XEY258" s="35"/>
      <c r="XEZ258" s="35"/>
      <c r="XFA258" s="35"/>
      <c r="XFB258" s="35"/>
      <c r="XFC258" s="35"/>
      <c r="XFD258" s="35"/>
    </row>
    <row r="259" spans="1:151 16227:16384" s="11" customFormat="1" ht="20.25" customHeight="1" x14ac:dyDescent="0.25">
      <c r="A259" s="144" t="s">
        <v>212</v>
      </c>
      <c r="B259" s="145"/>
      <c r="C259" s="145"/>
      <c r="D259" s="145"/>
      <c r="E259" s="145"/>
      <c r="F259" s="145"/>
      <c r="G259" s="145"/>
      <c r="H259" s="145"/>
      <c r="I259" s="146"/>
      <c r="J259" s="35"/>
      <c r="K259" s="35"/>
      <c r="L259" s="35"/>
      <c r="M259" s="35"/>
      <c r="N259" s="35">
        <f t="shared" si="0"/>
        <v>14176647.622799998</v>
      </c>
      <c r="O259" s="35"/>
      <c r="P259" s="35"/>
      <c r="Q259" s="35"/>
      <c r="R259" s="35"/>
      <c r="S259" s="35"/>
      <c r="T259" s="35"/>
      <c r="U259" s="43" t="str">
        <f t="shared" ca="1" si="12"/>
        <v>61102,..,3102</v>
      </c>
      <c r="V259" s="43">
        <f ca="1">V258+1</f>
        <v>61102</v>
      </c>
      <c r="W259" s="43">
        <f ca="1">W258+1</f>
        <v>3102</v>
      </c>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WZC259" s="35"/>
      <c r="WZD259" s="35"/>
      <c r="WZE259" s="35"/>
      <c r="WZF259" s="35"/>
      <c r="WZG259" s="35"/>
      <c r="WZH259" s="35"/>
      <c r="WZI259" s="35"/>
      <c r="WZJ259" s="35"/>
      <c r="WZK259" s="35"/>
      <c r="WZL259" s="35"/>
      <c r="WZM259" s="35"/>
      <c r="WZN259" s="35"/>
      <c r="WZO259" s="35"/>
      <c r="WZP259" s="35"/>
      <c r="WZQ259" s="35"/>
      <c r="WZR259" s="35"/>
      <c r="WZS259" s="35"/>
      <c r="WZT259" s="35"/>
      <c r="WZU259" s="35"/>
      <c r="WZV259" s="35"/>
      <c r="WZW259" s="35"/>
      <c r="WZX259" s="35"/>
      <c r="WZY259" s="35"/>
      <c r="WZZ259" s="35"/>
      <c r="XAA259" s="35"/>
      <c r="XAB259" s="35"/>
      <c r="XAC259" s="35"/>
      <c r="XAD259" s="35"/>
      <c r="XAE259" s="35"/>
      <c r="XAF259" s="35"/>
      <c r="XAG259" s="35"/>
      <c r="XAH259" s="35"/>
      <c r="XAI259" s="35"/>
      <c r="XAJ259" s="35"/>
      <c r="XAK259" s="35"/>
      <c r="XAL259" s="35"/>
      <c r="XAM259" s="35"/>
      <c r="XAN259" s="35"/>
      <c r="XAO259" s="35"/>
      <c r="XAP259" s="35"/>
      <c r="XAQ259" s="35"/>
      <c r="XAR259" s="35"/>
      <c r="XAS259" s="35"/>
      <c r="XAT259" s="35"/>
      <c r="XAU259" s="35"/>
      <c r="XAV259" s="35"/>
      <c r="XAW259" s="35"/>
      <c r="XAX259" s="35"/>
      <c r="XAY259" s="35"/>
      <c r="XAZ259" s="35"/>
      <c r="XBA259" s="35"/>
      <c r="XBB259" s="35"/>
      <c r="XBC259" s="35"/>
      <c r="XBD259" s="35"/>
      <c r="XBE259" s="35"/>
      <c r="XBF259" s="35"/>
      <c r="XBG259" s="35"/>
      <c r="XBH259" s="35"/>
      <c r="XBI259" s="35"/>
      <c r="XBJ259" s="35"/>
      <c r="XBK259" s="35"/>
      <c r="XBL259" s="35"/>
      <c r="XBM259" s="35"/>
      <c r="XBN259" s="35"/>
      <c r="XBO259" s="35"/>
      <c r="XBP259" s="35"/>
      <c r="XBQ259" s="35"/>
      <c r="XBR259" s="35"/>
      <c r="XBS259" s="35"/>
      <c r="XBT259" s="35"/>
      <c r="XBU259" s="35"/>
      <c r="XBV259" s="35"/>
      <c r="XBW259" s="35"/>
      <c r="XBX259" s="35"/>
      <c r="XBY259" s="35"/>
      <c r="XBZ259" s="35"/>
      <c r="XCA259" s="35"/>
      <c r="XCB259" s="35"/>
      <c r="XCC259" s="35"/>
      <c r="XCD259" s="35"/>
      <c r="XCE259" s="35"/>
      <c r="XCF259" s="35"/>
      <c r="XCG259" s="35"/>
      <c r="XCH259" s="35"/>
      <c r="XCI259" s="35"/>
      <c r="XCJ259" s="35"/>
      <c r="XCK259" s="35"/>
      <c r="XCL259" s="35"/>
      <c r="XCM259" s="35"/>
      <c r="XCN259" s="35"/>
      <c r="XCO259" s="35"/>
      <c r="XCP259" s="35"/>
      <c r="XCQ259" s="35"/>
      <c r="XCR259" s="35"/>
      <c r="XCS259" s="35"/>
      <c r="XCT259" s="35"/>
      <c r="XCU259" s="35"/>
      <c r="XCV259" s="35"/>
      <c r="XCW259" s="35"/>
      <c r="XCX259" s="35"/>
      <c r="XCY259" s="35"/>
      <c r="XCZ259" s="35"/>
      <c r="XDA259" s="35"/>
      <c r="XDB259" s="35"/>
      <c r="XDC259" s="35"/>
      <c r="XDD259" s="35"/>
      <c r="XDE259" s="35"/>
      <c r="XDF259" s="35"/>
      <c r="XDG259" s="35"/>
      <c r="XDH259" s="35"/>
      <c r="XDI259" s="35"/>
      <c r="XDJ259" s="35"/>
      <c r="XDK259" s="35"/>
      <c r="XDL259" s="35"/>
      <c r="XDM259" s="35"/>
      <c r="XDN259" s="35"/>
      <c r="XDO259" s="35"/>
      <c r="XDP259" s="35"/>
      <c r="XDQ259" s="35"/>
      <c r="XDR259" s="35"/>
      <c r="XDS259" s="35"/>
      <c r="XDT259" s="35"/>
      <c r="XDU259" s="35"/>
      <c r="XDV259" s="35"/>
      <c r="XDW259" s="35"/>
      <c r="XDX259" s="35"/>
      <c r="XDY259" s="35"/>
      <c r="XDZ259" s="35"/>
      <c r="XEA259" s="35"/>
      <c r="XEB259" s="35"/>
      <c r="XEC259" s="35"/>
      <c r="XED259" s="35"/>
      <c r="XEE259" s="35"/>
      <c r="XEF259" s="35"/>
      <c r="XEG259" s="35"/>
      <c r="XEH259" s="35"/>
      <c r="XEI259" s="35"/>
      <c r="XEJ259" s="35"/>
      <c r="XEK259" s="35"/>
      <c r="XEL259" s="35"/>
      <c r="XEM259" s="35"/>
      <c r="XEN259" s="35"/>
      <c r="XEO259" s="35"/>
      <c r="XEP259" s="35"/>
      <c r="XEQ259" s="35"/>
      <c r="XER259" s="35"/>
      <c r="XES259" s="35"/>
      <c r="XET259" s="35"/>
      <c r="XEU259" s="35"/>
      <c r="XEV259" s="35"/>
      <c r="XEW259" s="35"/>
      <c r="XEX259" s="35"/>
      <c r="XEY259" s="35"/>
      <c r="XEZ259" s="35"/>
      <c r="XFA259" s="35"/>
      <c r="XFB259" s="35"/>
      <c r="XFC259" s="35"/>
      <c r="XFD259" s="35"/>
    </row>
    <row r="260" spans="1:151 16227:16384" s="11" customFormat="1" ht="20.25" customHeight="1" x14ac:dyDescent="0.25">
      <c r="A260" s="135" t="str">
        <f>A259</f>
        <v>6th, 11th, 16th, 21st, 26th &amp; 31st Floor (Part Refuge Area)</v>
      </c>
      <c r="B260" s="136"/>
      <c r="C260" s="133">
        <v>1</v>
      </c>
      <c r="D260" s="134"/>
      <c r="E260" s="54" t="s">
        <v>208</v>
      </c>
      <c r="F260" s="133">
        <f>(1.67*1.19+3.05*3.8+1.87*2.13+3.05*5.19+2.28*0.81+2.13*3.5+2.74*3.55+3.05*3.8+2.28*1.37+1.36*2.18+1.06*4.6+2.5*1)*10.764</f>
        <v>833.92044839999994</v>
      </c>
      <c r="G260" s="134"/>
      <c r="H260" s="54">
        <v>0</v>
      </c>
      <c r="I260" s="54">
        <f>F260*(($I$233)+1)+H260</f>
        <v>1292.57669502</v>
      </c>
      <c r="J260" s="35"/>
      <c r="K260" s="35"/>
      <c r="L260" s="35"/>
      <c r="M260" s="35"/>
      <c r="N260" s="35">
        <f t="shared" si="0"/>
        <v>9278790.8147999998</v>
      </c>
      <c r="O260" s="35"/>
      <c r="P260" s="35"/>
      <c r="Q260" s="35"/>
      <c r="R260" s="35"/>
      <c r="S260" s="35"/>
      <c r="T260" s="35"/>
      <c r="U260" s="43" t="str">
        <f t="shared" ca="1" si="12"/>
        <v>61103,..,3103</v>
      </c>
      <c r="V260" s="43">
        <f t="shared" ref="V260:W260" ca="1" si="13">V259+1</f>
        <v>61103</v>
      </c>
      <c r="W260" s="43">
        <f t="shared" ca="1" si="13"/>
        <v>3103</v>
      </c>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WZC260" s="35"/>
      <c r="WZD260" s="35"/>
      <c r="WZE260" s="35"/>
      <c r="WZF260" s="35"/>
      <c r="WZG260" s="35"/>
      <c r="WZH260" s="35"/>
      <c r="WZI260" s="35"/>
      <c r="WZJ260" s="35"/>
      <c r="WZK260" s="35"/>
      <c r="WZL260" s="35"/>
      <c r="WZM260" s="35"/>
      <c r="WZN260" s="35"/>
      <c r="WZO260" s="35"/>
      <c r="WZP260" s="35"/>
      <c r="WZQ260" s="35"/>
      <c r="WZR260" s="35"/>
      <c r="WZS260" s="35"/>
      <c r="WZT260" s="35"/>
      <c r="WZU260" s="35"/>
      <c r="WZV260" s="35"/>
      <c r="WZW260" s="35"/>
      <c r="WZX260" s="35"/>
      <c r="WZY260" s="35"/>
      <c r="WZZ260" s="35"/>
      <c r="XAA260" s="35"/>
      <c r="XAB260" s="35"/>
      <c r="XAC260" s="35"/>
      <c r="XAD260" s="35"/>
      <c r="XAE260" s="35"/>
      <c r="XAF260" s="35"/>
      <c r="XAG260" s="35"/>
      <c r="XAH260" s="35"/>
      <c r="XAI260" s="35"/>
      <c r="XAJ260" s="35"/>
      <c r="XAK260" s="35"/>
      <c r="XAL260" s="35"/>
      <c r="XAM260" s="35"/>
      <c r="XAN260" s="35"/>
      <c r="XAO260" s="35"/>
      <c r="XAP260" s="35"/>
      <c r="XAQ260" s="35"/>
      <c r="XAR260" s="35"/>
      <c r="XAS260" s="35"/>
      <c r="XAT260" s="35"/>
      <c r="XAU260" s="35"/>
      <c r="XAV260" s="35"/>
      <c r="XAW260" s="35"/>
      <c r="XAX260" s="35"/>
      <c r="XAY260" s="35"/>
      <c r="XAZ260" s="35"/>
      <c r="XBA260" s="35"/>
      <c r="XBB260" s="35"/>
      <c r="XBC260" s="35"/>
      <c r="XBD260" s="35"/>
      <c r="XBE260" s="35"/>
      <c r="XBF260" s="35"/>
      <c r="XBG260" s="35"/>
      <c r="XBH260" s="35"/>
      <c r="XBI260" s="35"/>
      <c r="XBJ260" s="35"/>
      <c r="XBK260" s="35"/>
      <c r="XBL260" s="35"/>
      <c r="XBM260" s="35"/>
      <c r="XBN260" s="35"/>
      <c r="XBO260" s="35"/>
      <c r="XBP260" s="35"/>
      <c r="XBQ260" s="35"/>
      <c r="XBR260" s="35"/>
      <c r="XBS260" s="35"/>
      <c r="XBT260" s="35"/>
      <c r="XBU260" s="35"/>
      <c r="XBV260" s="35"/>
      <c r="XBW260" s="35"/>
      <c r="XBX260" s="35"/>
      <c r="XBY260" s="35"/>
      <c r="XBZ260" s="35"/>
      <c r="XCA260" s="35"/>
      <c r="XCB260" s="35"/>
      <c r="XCC260" s="35"/>
      <c r="XCD260" s="35"/>
      <c r="XCE260" s="35"/>
      <c r="XCF260" s="35"/>
      <c r="XCG260" s="35"/>
      <c r="XCH260" s="35"/>
      <c r="XCI260" s="35"/>
      <c r="XCJ260" s="35"/>
      <c r="XCK260" s="35"/>
      <c r="XCL260" s="35"/>
      <c r="XCM260" s="35"/>
      <c r="XCN260" s="35"/>
      <c r="XCO260" s="35"/>
      <c r="XCP260" s="35"/>
      <c r="XCQ260" s="35"/>
      <c r="XCR260" s="35"/>
      <c r="XCS260" s="35"/>
      <c r="XCT260" s="35"/>
      <c r="XCU260" s="35"/>
      <c r="XCV260" s="35"/>
      <c r="XCW260" s="35"/>
      <c r="XCX260" s="35"/>
      <c r="XCY260" s="35"/>
      <c r="XCZ260" s="35"/>
      <c r="XDA260" s="35"/>
      <c r="XDB260" s="35"/>
      <c r="XDC260" s="35"/>
      <c r="XDD260" s="35"/>
      <c r="XDE260" s="35"/>
      <c r="XDF260" s="35"/>
      <c r="XDG260" s="35"/>
      <c r="XDH260" s="35"/>
      <c r="XDI260" s="35"/>
      <c r="XDJ260" s="35"/>
      <c r="XDK260" s="35"/>
      <c r="XDL260" s="35"/>
      <c r="XDM260" s="35"/>
      <c r="XDN260" s="35"/>
      <c r="XDO260" s="35"/>
      <c r="XDP260" s="35"/>
      <c r="XDQ260" s="35"/>
      <c r="XDR260" s="35"/>
      <c r="XDS260" s="35"/>
      <c r="XDT260" s="35"/>
      <c r="XDU260" s="35"/>
      <c r="XDV260" s="35"/>
      <c r="XDW260" s="35"/>
      <c r="XDX260" s="35"/>
      <c r="XDY260" s="35"/>
      <c r="XDZ260" s="35"/>
      <c r="XEA260" s="35"/>
      <c r="XEB260" s="35"/>
      <c r="XEC260" s="35"/>
      <c r="XED260" s="35"/>
      <c r="XEE260" s="35"/>
      <c r="XEF260" s="35"/>
      <c r="XEG260" s="35"/>
      <c r="XEH260" s="35"/>
      <c r="XEI260" s="35"/>
      <c r="XEJ260" s="35"/>
      <c r="XEK260" s="35"/>
      <c r="XEL260" s="35"/>
      <c r="XEM260" s="35"/>
      <c r="XEN260" s="35"/>
      <c r="XEO260" s="35"/>
      <c r="XEP260" s="35"/>
      <c r="XEQ260" s="35"/>
      <c r="XER260" s="35"/>
      <c r="XES260" s="35"/>
      <c r="XET260" s="35"/>
      <c r="XEU260" s="35"/>
      <c r="XEV260" s="35"/>
      <c r="XEW260" s="35"/>
      <c r="XEX260" s="35"/>
      <c r="XEY260" s="35"/>
      <c r="XEZ260" s="35"/>
      <c r="XFA260" s="35"/>
      <c r="XFB260" s="35"/>
      <c r="XFC260" s="35"/>
      <c r="XFD260" s="35"/>
    </row>
    <row r="261" spans="1:151 16227:16384" s="11" customFormat="1" ht="20.25" customHeight="1" x14ac:dyDescent="0.25">
      <c r="A261" s="137"/>
      <c r="B261" s="138"/>
      <c r="C261" s="133">
        <v>2</v>
      </c>
      <c r="D261" s="134"/>
      <c r="E261" s="54" t="s">
        <v>208</v>
      </c>
      <c r="F261" s="133">
        <f>(1.67*1.19+3.05*3.8+1.87*2.13+3.05*5.19+2.28*0.81+2.13*3.5+2.74*3.55+3.05*3.8+2.28*1.37+1.36*2.18+1.06*4.6+2.5*1)*10.764</f>
        <v>833.92044839999994</v>
      </c>
      <c r="G261" s="134"/>
      <c r="H261" s="54">
        <v>0</v>
      </c>
      <c r="I261" s="54">
        <f>F261*(($I$233)+1)+H261</f>
        <v>1292.57669502</v>
      </c>
      <c r="J261" s="35"/>
      <c r="K261" s="35"/>
      <c r="L261" s="35"/>
      <c r="M261" s="35"/>
      <c r="N261" s="35">
        <f t="shared" si="0"/>
        <v>10477819.684800001</v>
      </c>
      <c r="O261" s="35"/>
      <c r="P261" s="35"/>
      <c r="Q261" s="35"/>
      <c r="R261" s="35"/>
      <c r="S261" s="35"/>
      <c r="T261" s="35"/>
      <c r="U261" s="43" t="str">
        <f t="shared" ca="1" si="12"/>
        <v>61104,..,3104</v>
      </c>
      <c r="V261" s="43">
        <f t="shared" ref="V261:W261" ca="1" si="14">V260+1</f>
        <v>61104</v>
      </c>
      <c r="W261" s="43">
        <f t="shared" ca="1" si="14"/>
        <v>3104</v>
      </c>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WZC261" s="35"/>
      <c r="WZD261" s="35"/>
      <c r="WZE261" s="35"/>
      <c r="WZF261" s="35"/>
      <c r="WZG261" s="35"/>
      <c r="WZH261" s="35"/>
      <c r="WZI261" s="35"/>
      <c r="WZJ261" s="35"/>
      <c r="WZK261" s="35"/>
      <c r="WZL261" s="35"/>
      <c r="WZM261" s="35"/>
      <c r="WZN261" s="35"/>
      <c r="WZO261" s="35"/>
      <c r="WZP261" s="35"/>
      <c r="WZQ261" s="35"/>
      <c r="WZR261" s="35"/>
      <c r="WZS261" s="35"/>
      <c r="WZT261" s="35"/>
      <c r="WZU261" s="35"/>
      <c r="WZV261" s="35"/>
      <c r="WZW261" s="35"/>
      <c r="WZX261" s="35"/>
      <c r="WZY261" s="35"/>
      <c r="WZZ261" s="35"/>
      <c r="XAA261" s="35"/>
      <c r="XAB261" s="35"/>
      <c r="XAC261" s="35"/>
      <c r="XAD261" s="35"/>
      <c r="XAE261" s="35"/>
      <c r="XAF261" s="35"/>
      <c r="XAG261" s="35"/>
      <c r="XAH261" s="35"/>
      <c r="XAI261" s="35"/>
      <c r="XAJ261" s="35"/>
      <c r="XAK261" s="35"/>
      <c r="XAL261" s="35"/>
      <c r="XAM261" s="35"/>
      <c r="XAN261" s="35"/>
      <c r="XAO261" s="35"/>
      <c r="XAP261" s="35"/>
      <c r="XAQ261" s="35"/>
      <c r="XAR261" s="35"/>
      <c r="XAS261" s="35"/>
      <c r="XAT261" s="35"/>
      <c r="XAU261" s="35"/>
      <c r="XAV261" s="35"/>
      <c r="XAW261" s="35"/>
      <c r="XAX261" s="35"/>
      <c r="XAY261" s="35"/>
      <c r="XAZ261" s="35"/>
      <c r="XBA261" s="35"/>
      <c r="XBB261" s="35"/>
      <c r="XBC261" s="35"/>
      <c r="XBD261" s="35"/>
      <c r="XBE261" s="35"/>
      <c r="XBF261" s="35"/>
      <c r="XBG261" s="35"/>
      <c r="XBH261" s="35"/>
      <c r="XBI261" s="35"/>
      <c r="XBJ261" s="35"/>
      <c r="XBK261" s="35"/>
      <c r="XBL261" s="35"/>
      <c r="XBM261" s="35"/>
      <c r="XBN261" s="35"/>
      <c r="XBO261" s="35"/>
      <c r="XBP261" s="35"/>
      <c r="XBQ261" s="35"/>
      <c r="XBR261" s="35"/>
      <c r="XBS261" s="35"/>
      <c r="XBT261" s="35"/>
      <c r="XBU261" s="35"/>
      <c r="XBV261" s="35"/>
      <c r="XBW261" s="35"/>
      <c r="XBX261" s="35"/>
      <c r="XBY261" s="35"/>
      <c r="XBZ261" s="35"/>
      <c r="XCA261" s="35"/>
      <c r="XCB261" s="35"/>
      <c r="XCC261" s="35"/>
      <c r="XCD261" s="35"/>
      <c r="XCE261" s="35"/>
      <c r="XCF261" s="35"/>
      <c r="XCG261" s="35"/>
      <c r="XCH261" s="35"/>
      <c r="XCI261" s="35"/>
      <c r="XCJ261" s="35"/>
      <c r="XCK261" s="35"/>
      <c r="XCL261" s="35"/>
      <c r="XCM261" s="35"/>
      <c r="XCN261" s="35"/>
      <c r="XCO261" s="35"/>
      <c r="XCP261" s="35"/>
      <c r="XCQ261" s="35"/>
      <c r="XCR261" s="35"/>
      <c r="XCS261" s="35"/>
      <c r="XCT261" s="35"/>
      <c r="XCU261" s="35"/>
      <c r="XCV261" s="35"/>
      <c r="XCW261" s="35"/>
      <c r="XCX261" s="35"/>
      <c r="XCY261" s="35"/>
      <c r="XCZ261" s="35"/>
      <c r="XDA261" s="35"/>
      <c r="XDB261" s="35"/>
      <c r="XDC261" s="35"/>
      <c r="XDD261" s="35"/>
      <c r="XDE261" s="35"/>
      <c r="XDF261" s="35"/>
      <c r="XDG261" s="35"/>
      <c r="XDH261" s="35"/>
      <c r="XDI261" s="35"/>
      <c r="XDJ261" s="35"/>
      <c r="XDK261" s="35"/>
      <c r="XDL261" s="35"/>
      <c r="XDM261" s="35"/>
      <c r="XDN261" s="35"/>
      <c r="XDO261" s="35"/>
      <c r="XDP261" s="35"/>
      <c r="XDQ261" s="35"/>
      <c r="XDR261" s="35"/>
      <c r="XDS261" s="35"/>
      <c r="XDT261" s="35"/>
      <c r="XDU261" s="35"/>
      <c r="XDV261" s="35"/>
      <c r="XDW261" s="35"/>
      <c r="XDX261" s="35"/>
      <c r="XDY261" s="35"/>
      <c r="XDZ261" s="35"/>
      <c r="XEA261" s="35"/>
      <c r="XEB261" s="35"/>
      <c r="XEC261" s="35"/>
      <c r="XED261" s="35"/>
      <c r="XEE261" s="35"/>
      <c r="XEF261" s="35"/>
      <c r="XEG261" s="35"/>
      <c r="XEH261" s="35"/>
      <c r="XEI261" s="35"/>
      <c r="XEJ261" s="35"/>
      <c r="XEK261" s="35"/>
      <c r="XEL261" s="35"/>
      <c r="XEM261" s="35"/>
      <c r="XEN261" s="35"/>
      <c r="XEO261" s="35"/>
      <c r="XEP261" s="35"/>
      <c r="XEQ261" s="35"/>
      <c r="XER261" s="35"/>
      <c r="XES261" s="35"/>
      <c r="XET261" s="35"/>
      <c r="XEU261" s="35"/>
      <c r="XEV261" s="35"/>
      <c r="XEW261" s="35"/>
      <c r="XEX261" s="35"/>
      <c r="XEY261" s="35"/>
      <c r="XEZ261" s="35"/>
      <c r="XFA261" s="35"/>
      <c r="XFB261" s="35"/>
      <c r="XFC261" s="35"/>
      <c r="XFD261" s="35"/>
    </row>
    <row r="262" spans="1:151 16227:16384" s="11" customFormat="1" ht="20.25" customHeight="1" x14ac:dyDescent="0.25">
      <c r="A262" s="137"/>
      <c r="B262" s="138"/>
      <c r="C262" s="133">
        <v>3</v>
      </c>
      <c r="D262" s="134"/>
      <c r="E262" s="54" t="s">
        <v>209</v>
      </c>
      <c r="F262" s="133">
        <f>(2.9*4.73+2.13*3.43+3*3.35+2.9*3.65+1.47*2.13+2.13*1.37+1*3)*10.764</f>
        <v>545.81122440000001</v>
      </c>
      <c r="G262" s="134"/>
      <c r="H262" s="54">
        <v>0</v>
      </c>
      <c r="I262" s="54">
        <f>F262*(($I$233)+1)+H262</f>
        <v>846.00739782000005</v>
      </c>
      <c r="J262" s="1"/>
      <c r="K262" s="1"/>
      <c r="L262" s="1"/>
      <c r="M262" s="1"/>
      <c r="N262" s="35">
        <f t="shared" si="0"/>
        <v>10477819.684800001</v>
      </c>
      <c r="O262" s="1"/>
      <c r="P262" s="1"/>
      <c r="Q262" s="1"/>
      <c r="R262" s="1"/>
      <c r="S262" s="1"/>
      <c r="T262" s="1"/>
      <c r="U262" s="43" t="str">
        <f t="shared" ca="1" si="12"/>
        <v>61105,..,3105</v>
      </c>
      <c r="V262" s="43">
        <f t="shared" ref="V262:W262" ca="1" si="15">V261+1</f>
        <v>61105</v>
      </c>
      <c r="W262" s="43">
        <f t="shared" ca="1" si="15"/>
        <v>3105</v>
      </c>
      <c r="X262" s="1"/>
      <c r="Y262" s="1"/>
      <c r="Z262" s="1"/>
      <c r="AA262" s="1"/>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WZC262" s="35"/>
      <c r="WZD262" s="35"/>
      <c r="WZE262" s="35"/>
      <c r="WZF262" s="35"/>
      <c r="WZG262" s="35"/>
      <c r="WZH262" s="35"/>
      <c r="WZI262" s="35"/>
      <c r="WZJ262" s="35"/>
      <c r="WZK262" s="35"/>
      <c r="WZL262" s="35"/>
      <c r="WZM262" s="35"/>
      <c r="WZN262" s="35"/>
      <c r="WZO262" s="35"/>
      <c r="WZP262" s="35"/>
      <c r="WZQ262" s="35"/>
      <c r="WZR262" s="35"/>
      <c r="WZS262" s="35"/>
      <c r="WZT262" s="35"/>
      <c r="WZU262" s="35"/>
      <c r="WZV262" s="35"/>
      <c r="WZW262" s="35"/>
      <c r="WZX262" s="35"/>
      <c r="WZY262" s="35"/>
      <c r="WZZ262" s="35"/>
      <c r="XAA262" s="35"/>
      <c r="XAB262" s="35"/>
      <c r="XAC262" s="35"/>
      <c r="XAD262" s="35"/>
      <c r="XAE262" s="35"/>
      <c r="XAF262" s="35"/>
      <c r="XAG262" s="35"/>
      <c r="XAH262" s="35"/>
      <c r="XAI262" s="35"/>
      <c r="XAJ262" s="35"/>
      <c r="XAK262" s="35"/>
      <c r="XAL262" s="35"/>
      <c r="XAM262" s="35"/>
      <c r="XAN262" s="35"/>
      <c r="XAO262" s="35"/>
      <c r="XAP262" s="35"/>
      <c r="XAQ262" s="35"/>
      <c r="XAR262" s="35"/>
      <c r="XAS262" s="35"/>
      <c r="XAT262" s="35"/>
      <c r="XAU262" s="35"/>
      <c r="XAV262" s="35"/>
      <c r="XAW262" s="35"/>
      <c r="XAX262" s="35"/>
      <c r="XAY262" s="35"/>
      <c r="XAZ262" s="35"/>
      <c r="XBA262" s="35"/>
      <c r="XBB262" s="35"/>
      <c r="XBC262" s="35"/>
      <c r="XBD262" s="35"/>
      <c r="XBE262" s="35"/>
      <c r="XBF262" s="35"/>
      <c r="XBG262" s="35"/>
      <c r="XBH262" s="35"/>
      <c r="XBI262" s="35"/>
      <c r="XBJ262" s="35"/>
      <c r="XBK262" s="35"/>
      <c r="XBL262" s="35"/>
      <c r="XBM262" s="35"/>
      <c r="XBN262" s="35"/>
      <c r="XBO262" s="35"/>
      <c r="XBP262" s="35"/>
      <c r="XBQ262" s="35"/>
      <c r="XBR262" s="35"/>
      <c r="XBS262" s="35"/>
      <c r="XBT262" s="35"/>
      <c r="XBU262" s="35"/>
      <c r="XBV262" s="35"/>
      <c r="XBW262" s="35"/>
      <c r="XBX262" s="35"/>
      <c r="XBY262" s="35"/>
      <c r="XBZ262" s="35"/>
      <c r="XCA262" s="35"/>
      <c r="XCB262" s="35"/>
      <c r="XCC262" s="35"/>
      <c r="XCD262" s="35"/>
      <c r="XCE262" s="35"/>
      <c r="XCF262" s="35"/>
      <c r="XCG262" s="35"/>
      <c r="XCH262" s="35"/>
      <c r="XCI262" s="35"/>
      <c r="XCJ262" s="35"/>
      <c r="XCK262" s="35"/>
      <c r="XCL262" s="35"/>
      <c r="XCM262" s="35"/>
      <c r="XCN262" s="35"/>
      <c r="XCO262" s="35"/>
      <c r="XCP262" s="35"/>
      <c r="XCQ262" s="35"/>
      <c r="XCR262" s="35"/>
      <c r="XCS262" s="35"/>
      <c r="XCT262" s="35"/>
      <c r="XCU262" s="35"/>
      <c r="XCV262" s="35"/>
      <c r="XCW262" s="35"/>
      <c r="XCX262" s="35"/>
      <c r="XCY262" s="35"/>
      <c r="XCZ262" s="35"/>
      <c r="XDA262" s="35"/>
      <c r="XDB262" s="35"/>
      <c r="XDC262" s="35"/>
      <c r="XDD262" s="35"/>
      <c r="XDE262" s="35"/>
      <c r="XDF262" s="35"/>
      <c r="XDG262" s="35"/>
      <c r="XDH262" s="35"/>
      <c r="XDI262" s="35"/>
      <c r="XDJ262" s="35"/>
      <c r="XDK262" s="35"/>
      <c r="XDL262" s="35"/>
      <c r="XDM262" s="35"/>
      <c r="XDN262" s="35"/>
      <c r="XDO262" s="35"/>
      <c r="XDP262" s="35"/>
      <c r="XDQ262" s="35"/>
      <c r="XDR262" s="35"/>
      <c r="XDS262" s="35"/>
      <c r="XDT262" s="35"/>
      <c r="XDU262" s="35"/>
      <c r="XDV262" s="35"/>
      <c r="XDW262" s="35"/>
      <c r="XDX262" s="35"/>
      <c r="XDY262" s="35"/>
      <c r="XDZ262" s="35"/>
      <c r="XEA262" s="35"/>
      <c r="XEB262" s="35"/>
      <c r="XEC262" s="35"/>
      <c r="XED262" s="35"/>
      <c r="XEE262" s="35"/>
      <c r="XEF262" s="35"/>
      <c r="XEG262" s="35"/>
      <c r="XEH262" s="35"/>
      <c r="XEI262" s="35"/>
      <c r="XEJ262" s="35"/>
      <c r="XEK262" s="35"/>
      <c r="XEL262" s="35"/>
      <c r="XEM262" s="35"/>
      <c r="XEN262" s="35"/>
      <c r="XEO262" s="35"/>
      <c r="XEP262" s="35"/>
      <c r="XEQ262" s="35"/>
      <c r="XER262" s="35"/>
      <c r="XES262" s="35"/>
      <c r="XET262" s="35"/>
      <c r="XEU262" s="35"/>
      <c r="XEV262" s="35"/>
      <c r="XEW262" s="35"/>
      <c r="XEX262" s="35"/>
      <c r="XEY262" s="35"/>
      <c r="XEZ262" s="35"/>
      <c r="XFA262" s="35"/>
      <c r="XFB262" s="35"/>
      <c r="XFC262" s="35"/>
      <c r="XFD262" s="35"/>
    </row>
    <row r="263" spans="1:151 16227:16384" s="11" customFormat="1" ht="20.25" customHeight="1" x14ac:dyDescent="0.25">
      <c r="A263" s="137"/>
      <c r="B263" s="138"/>
      <c r="C263" s="133">
        <v>4</v>
      </c>
      <c r="D263" s="134"/>
      <c r="E263" s="54" t="s">
        <v>209</v>
      </c>
      <c r="F263" s="133">
        <f>(1.88*1.15+2.13*3.5+3.05*4.8+2.13*0.97+2.9*3.35+3.05*3.65+1.37*2.28+2.13*1.37+1.49*0.77+1*2.9)*10.764</f>
        <v>616.34233440000003</v>
      </c>
      <c r="G263" s="134"/>
      <c r="H263" s="54">
        <v>0</v>
      </c>
      <c r="I263" s="54">
        <f>F263*(($I$233)+1)+H263</f>
        <v>955.3306183200001</v>
      </c>
      <c r="J263" s="35"/>
      <c r="K263" s="35"/>
      <c r="L263" s="35"/>
      <c r="M263" s="35"/>
      <c r="N263" s="35">
        <f t="shared" si="0"/>
        <v>0</v>
      </c>
      <c r="O263" s="35"/>
      <c r="P263" s="35"/>
      <c r="Q263" s="35"/>
      <c r="R263" s="35"/>
      <c r="S263" s="35"/>
      <c r="T263" s="35"/>
      <c r="U263" s="43" t="str">
        <f t="shared" ca="1" si="12"/>
        <v>61106,..,3106</v>
      </c>
      <c r="V263" s="43">
        <f t="shared" ref="V263:W263" ca="1" si="16">V262+1</f>
        <v>61106</v>
      </c>
      <c r="W263" s="43">
        <f t="shared" ca="1" si="16"/>
        <v>3106</v>
      </c>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WZC263" s="35"/>
      <c r="WZD263" s="35"/>
      <c r="WZE263" s="35"/>
      <c r="WZF263" s="35"/>
      <c r="WZG263" s="35"/>
      <c r="WZH263" s="35"/>
      <c r="WZI263" s="35"/>
      <c r="WZJ263" s="35"/>
      <c r="WZK263" s="35"/>
      <c r="WZL263" s="35"/>
      <c r="WZM263" s="35"/>
      <c r="WZN263" s="35"/>
      <c r="WZO263" s="35"/>
      <c r="WZP263" s="35"/>
      <c r="WZQ263" s="35"/>
      <c r="WZR263" s="35"/>
      <c r="WZS263" s="35"/>
      <c r="WZT263" s="35"/>
      <c r="WZU263" s="35"/>
      <c r="WZV263" s="35"/>
      <c r="WZW263" s="35"/>
      <c r="WZX263" s="35"/>
      <c r="WZY263" s="35"/>
      <c r="WZZ263" s="35"/>
      <c r="XAA263" s="35"/>
      <c r="XAB263" s="35"/>
      <c r="XAC263" s="35"/>
      <c r="XAD263" s="35"/>
      <c r="XAE263" s="35"/>
      <c r="XAF263" s="35"/>
      <c r="XAG263" s="35"/>
      <c r="XAH263" s="35"/>
      <c r="XAI263" s="35"/>
      <c r="XAJ263" s="35"/>
      <c r="XAK263" s="35"/>
      <c r="XAL263" s="35"/>
      <c r="XAM263" s="35"/>
      <c r="XAN263" s="35"/>
      <c r="XAO263" s="35"/>
      <c r="XAP263" s="35"/>
      <c r="XAQ263" s="35"/>
      <c r="XAR263" s="35"/>
      <c r="XAS263" s="35"/>
      <c r="XAT263" s="35"/>
      <c r="XAU263" s="35"/>
      <c r="XAV263" s="35"/>
      <c r="XAW263" s="35"/>
      <c r="XAX263" s="35"/>
      <c r="XAY263" s="35"/>
      <c r="XAZ263" s="35"/>
      <c r="XBA263" s="35"/>
      <c r="XBB263" s="35"/>
      <c r="XBC263" s="35"/>
      <c r="XBD263" s="35"/>
      <c r="XBE263" s="35"/>
      <c r="XBF263" s="35"/>
      <c r="XBG263" s="35"/>
      <c r="XBH263" s="35"/>
      <c r="XBI263" s="35"/>
      <c r="XBJ263" s="35"/>
      <c r="XBK263" s="35"/>
      <c r="XBL263" s="35"/>
      <c r="XBM263" s="35"/>
      <c r="XBN263" s="35"/>
      <c r="XBO263" s="35"/>
      <c r="XBP263" s="35"/>
      <c r="XBQ263" s="35"/>
      <c r="XBR263" s="35"/>
      <c r="XBS263" s="35"/>
      <c r="XBT263" s="35"/>
      <c r="XBU263" s="35"/>
      <c r="XBV263" s="35"/>
      <c r="XBW263" s="35"/>
      <c r="XBX263" s="35"/>
      <c r="XBY263" s="35"/>
      <c r="XBZ263" s="35"/>
      <c r="XCA263" s="35"/>
      <c r="XCB263" s="35"/>
      <c r="XCC263" s="35"/>
      <c r="XCD263" s="35"/>
      <c r="XCE263" s="35"/>
      <c r="XCF263" s="35"/>
      <c r="XCG263" s="35"/>
      <c r="XCH263" s="35"/>
      <c r="XCI263" s="35"/>
      <c r="XCJ263" s="35"/>
      <c r="XCK263" s="35"/>
      <c r="XCL263" s="35"/>
      <c r="XCM263" s="35"/>
      <c r="XCN263" s="35"/>
      <c r="XCO263" s="35"/>
      <c r="XCP263" s="35"/>
      <c r="XCQ263" s="35"/>
      <c r="XCR263" s="35"/>
      <c r="XCS263" s="35"/>
      <c r="XCT263" s="35"/>
      <c r="XCU263" s="35"/>
      <c r="XCV263" s="35"/>
      <c r="XCW263" s="35"/>
      <c r="XCX263" s="35"/>
      <c r="XCY263" s="35"/>
      <c r="XCZ263" s="35"/>
      <c r="XDA263" s="35"/>
      <c r="XDB263" s="35"/>
      <c r="XDC263" s="35"/>
      <c r="XDD263" s="35"/>
      <c r="XDE263" s="35"/>
      <c r="XDF263" s="35"/>
      <c r="XDG263" s="35"/>
      <c r="XDH263" s="35"/>
      <c r="XDI263" s="35"/>
      <c r="XDJ263" s="35"/>
      <c r="XDK263" s="35"/>
      <c r="XDL263" s="35"/>
      <c r="XDM263" s="35"/>
      <c r="XDN263" s="35"/>
      <c r="XDO263" s="35"/>
      <c r="XDP263" s="35"/>
      <c r="XDQ263" s="35"/>
      <c r="XDR263" s="35"/>
      <c r="XDS263" s="35"/>
      <c r="XDT263" s="35"/>
      <c r="XDU263" s="35"/>
      <c r="XDV263" s="35"/>
      <c r="XDW263" s="35"/>
      <c r="XDX263" s="35"/>
      <c r="XDY263" s="35"/>
      <c r="XDZ263" s="35"/>
      <c r="XEA263" s="35"/>
      <c r="XEB263" s="35"/>
      <c r="XEC263" s="35"/>
      <c r="XED263" s="35"/>
      <c r="XEE263" s="35"/>
      <c r="XEF263" s="35"/>
      <c r="XEG263" s="35"/>
      <c r="XEH263" s="35"/>
      <c r="XEI263" s="35"/>
      <c r="XEJ263" s="35"/>
      <c r="XEK263" s="35"/>
      <c r="XEL263" s="35"/>
      <c r="XEM263" s="35"/>
      <c r="XEN263" s="35"/>
      <c r="XEO263" s="35"/>
      <c r="XEP263" s="35"/>
      <c r="XEQ263" s="35"/>
      <c r="XER263" s="35"/>
      <c r="XES263" s="35"/>
      <c r="XET263" s="35"/>
      <c r="XEU263" s="35"/>
      <c r="XEV263" s="35"/>
      <c r="XEW263" s="35"/>
      <c r="XEX263" s="35"/>
      <c r="XEY263" s="35"/>
      <c r="XEZ263" s="35"/>
      <c r="XFA263" s="35"/>
      <c r="XFB263" s="35"/>
      <c r="XFC263" s="35"/>
      <c r="XFD263" s="35"/>
    </row>
    <row r="264" spans="1:151 16227:16384" s="11" customFormat="1" ht="20.25" customHeight="1" x14ac:dyDescent="0.25">
      <c r="A264" s="137"/>
      <c r="B264" s="138"/>
      <c r="C264" s="133">
        <v>5</v>
      </c>
      <c r="D264" s="134"/>
      <c r="E264" s="54" t="s">
        <v>209</v>
      </c>
      <c r="F264" s="133">
        <f>(1.88*1.15+2.13*3.5+3.05*4.8+2.13*0.97+2.9*3.35+3.05*3.65+1.37*2.28+2.13*1.37+1.49*0.77+1*2.9)*10.764</f>
        <v>616.34233440000003</v>
      </c>
      <c r="G264" s="134"/>
      <c r="H264" s="54">
        <v>0</v>
      </c>
      <c r="I264" s="54">
        <f>F264*(($I$233)+1)+H264</f>
        <v>955.3306183200001</v>
      </c>
      <c r="J264" s="35"/>
      <c r="K264" s="35"/>
      <c r="L264" s="35"/>
      <c r="M264" s="35"/>
      <c r="N264" s="35">
        <f t="shared" si="0"/>
        <v>9370138.4244000018</v>
      </c>
      <c r="O264" s="35"/>
      <c r="P264" s="35"/>
      <c r="Q264" s="35"/>
      <c r="R264" s="35"/>
      <c r="S264" s="35"/>
      <c r="T264" s="35"/>
      <c r="U264" s="43" t="str">
        <f t="shared" ca="1" si="12"/>
        <v>61107,..,3107</v>
      </c>
      <c r="V264" s="43">
        <f t="shared" ref="V264:W264" ca="1" si="17">V263+1</f>
        <v>61107</v>
      </c>
      <c r="W264" s="43">
        <f t="shared" ca="1" si="17"/>
        <v>3107</v>
      </c>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WZC264" s="35"/>
      <c r="WZD264" s="35"/>
      <c r="WZE264" s="35"/>
      <c r="WZF264" s="35"/>
      <c r="WZG264" s="35"/>
      <c r="WZH264" s="35"/>
      <c r="WZI264" s="35"/>
      <c r="WZJ264" s="35"/>
      <c r="WZK264" s="35"/>
      <c r="WZL264" s="35"/>
      <c r="WZM264" s="35"/>
      <c r="WZN264" s="35"/>
      <c r="WZO264" s="35"/>
      <c r="WZP264" s="35"/>
      <c r="WZQ264" s="35"/>
      <c r="WZR264" s="35"/>
      <c r="WZS264" s="35"/>
      <c r="WZT264" s="35"/>
      <c r="WZU264" s="35"/>
      <c r="WZV264" s="35"/>
      <c r="WZW264" s="35"/>
      <c r="WZX264" s="35"/>
      <c r="WZY264" s="35"/>
      <c r="WZZ264" s="35"/>
      <c r="XAA264" s="35"/>
      <c r="XAB264" s="35"/>
      <c r="XAC264" s="35"/>
      <c r="XAD264" s="35"/>
      <c r="XAE264" s="35"/>
      <c r="XAF264" s="35"/>
      <c r="XAG264" s="35"/>
      <c r="XAH264" s="35"/>
      <c r="XAI264" s="35"/>
      <c r="XAJ264" s="35"/>
      <c r="XAK264" s="35"/>
      <c r="XAL264" s="35"/>
      <c r="XAM264" s="35"/>
      <c r="XAN264" s="35"/>
      <c r="XAO264" s="35"/>
      <c r="XAP264" s="35"/>
      <c r="XAQ264" s="35"/>
      <c r="XAR264" s="35"/>
      <c r="XAS264" s="35"/>
      <c r="XAT264" s="35"/>
      <c r="XAU264" s="35"/>
      <c r="XAV264" s="35"/>
      <c r="XAW264" s="35"/>
      <c r="XAX264" s="35"/>
      <c r="XAY264" s="35"/>
      <c r="XAZ264" s="35"/>
      <c r="XBA264" s="35"/>
      <c r="XBB264" s="35"/>
      <c r="XBC264" s="35"/>
      <c r="XBD264" s="35"/>
      <c r="XBE264" s="35"/>
      <c r="XBF264" s="35"/>
      <c r="XBG264" s="35"/>
      <c r="XBH264" s="35"/>
      <c r="XBI264" s="35"/>
      <c r="XBJ264" s="35"/>
      <c r="XBK264" s="35"/>
      <c r="XBL264" s="35"/>
      <c r="XBM264" s="35"/>
      <c r="XBN264" s="35"/>
      <c r="XBO264" s="35"/>
      <c r="XBP264" s="35"/>
      <c r="XBQ264" s="35"/>
      <c r="XBR264" s="35"/>
      <c r="XBS264" s="35"/>
      <c r="XBT264" s="35"/>
      <c r="XBU264" s="35"/>
      <c r="XBV264" s="35"/>
      <c r="XBW264" s="35"/>
      <c r="XBX264" s="35"/>
      <c r="XBY264" s="35"/>
      <c r="XBZ264" s="35"/>
      <c r="XCA264" s="35"/>
      <c r="XCB264" s="35"/>
      <c r="XCC264" s="35"/>
      <c r="XCD264" s="35"/>
      <c r="XCE264" s="35"/>
      <c r="XCF264" s="35"/>
      <c r="XCG264" s="35"/>
      <c r="XCH264" s="35"/>
      <c r="XCI264" s="35"/>
      <c r="XCJ264" s="35"/>
      <c r="XCK264" s="35"/>
      <c r="XCL264" s="35"/>
      <c r="XCM264" s="35"/>
      <c r="XCN264" s="35"/>
      <c r="XCO264" s="35"/>
      <c r="XCP264" s="35"/>
      <c r="XCQ264" s="35"/>
      <c r="XCR264" s="35"/>
      <c r="XCS264" s="35"/>
      <c r="XCT264" s="35"/>
      <c r="XCU264" s="35"/>
      <c r="XCV264" s="35"/>
      <c r="XCW264" s="35"/>
      <c r="XCX264" s="35"/>
      <c r="XCY264" s="35"/>
      <c r="XCZ264" s="35"/>
      <c r="XDA264" s="35"/>
      <c r="XDB264" s="35"/>
      <c r="XDC264" s="35"/>
      <c r="XDD264" s="35"/>
      <c r="XDE264" s="35"/>
      <c r="XDF264" s="35"/>
      <c r="XDG264" s="35"/>
      <c r="XDH264" s="35"/>
      <c r="XDI264" s="35"/>
      <c r="XDJ264" s="35"/>
      <c r="XDK264" s="35"/>
      <c r="XDL264" s="35"/>
      <c r="XDM264" s="35"/>
      <c r="XDN264" s="35"/>
      <c r="XDO264" s="35"/>
      <c r="XDP264" s="35"/>
      <c r="XDQ264" s="35"/>
      <c r="XDR264" s="35"/>
      <c r="XDS264" s="35"/>
      <c r="XDT264" s="35"/>
      <c r="XDU264" s="35"/>
      <c r="XDV264" s="35"/>
      <c r="XDW264" s="35"/>
      <c r="XDX264" s="35"/>
      <c r="XDY264" s="35"/>
      <c r="XDZ264" s="35"/>
      <c r="XEA264" s="35"/>
      <c r="XEB264" s="35"/>
      <c r="XEC264" s="35"/>
      <c r="XED264" s="35"/>
      <c r="XEE264" s="35"/>
      <c r="XEF264" s="35"/>
      <c r="XEG264" s="35"/>
      <c r="XEH264" s="35"/>
      <c r="XEI264" s="35"/>
      <c r="XEJ264" s="35"/>
      <c r="XEK264" s="35"/>
      <c r="XEL264" s="35"/>
      <c r="XEM264" s="35"/>
      <c r="XEN264" s="35"/>
      <c r="XEO264" s="35"/>
      <c r="XEP264" s="35"/>
      <c r="XEQ264" s="35"/>
      <c r="XER264" s="35"/>
      <c r="XES264" s="35"/>
      <c r="XET264" s="35"/>
      <c r="XEU264" s="35"/>
      <c r="XEV264" s="35"/>
      <c r="XEW264" s="35"/>
      <c r="XEX264" s="35"/>
      <c r="XEY264" s="35"/>
      <c r="XEZ264" s="35"/>
      <c r="XFA264" s="35"/>
      <c r="XFB264" s="35"/>
      <c r="XFC264" s="35"/>
      <c r="XFD264" s="35"/>
    </row>
    <row r="265" spans="1:151 16227:16384" s="11" customFormat="1" ht="20.25" x14ac:dyDescent="0.25">
      <c r="A265" s="137"/>
      <c r="B265" s="138"/>
      <c r="C265" s="133">
        <v>6</v>
      </c>
      <c r="D265" s="134"/>
      <c r="E265" s="133" t="s">
        <v>213</v>
      </c>
      <c r="F265" s="184"/>
      <c r="G265" s="184"/>
      <c r="H265" s="184"/>
      <c r="I265" s="134"/>
      <c r="J265" s="35"/>
      <c r="K265" s="35"/>
      <c r="L265" s="35"/>
      <c r="M265" s="35"/>
      <c r="N265" s="35">
        <f t="shared" si="0"/>
        <v>0</v>
      </c>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WZC265" s="35"/>
      <c r="WZD265" s="35"/>
      <c r="WZE265" s="35"/>
      <c r="WZF265" s="35"/>
      <c r="WZG265" s="35"/>
      <c r="WZH265" s="35"/>
      <c r="WZI265" s="35"/>
      <c r="WZJ265" s="35"/>
      <c r="WZK265" s="35"/>
      <c r="WZL265" s="35"/>
      <c r="WZM265" s="35"/>
      <c r="WZN265" s="35"/>
      <c r="WZO265" s="35"/>
      <c r="WZP265" s="35"/>
      <c r="WZQ265" s="35"/>
      <c r="WZR265" s="35"/>
      <c r="WZS265" s="35"/>
      <c r="WZT265" s="35"/>
      <c r="WZU265" s="35"/>
      <c r="WZV265" s="35"/>
      <c r="WZW265" s="35"/>
      <c r="WZX265" s="35"/>
      <c r="WZY265" s="35"/>
      <c r="WZZ265" s="35"/>
      <c r="XAA265" s="35"/>
      <c r="XAB265" s="35"/>
      <c r="XAC265" s="35"/>
      <c r="XAD265" s="35"/>
      <c r="XAE265" s="35"/>
      <c r="XAF265" s="35"/>
      <c r="XAG265" s="35"/>
      <c r="XAH265" s="35"/>
      <c r="XAI265" s="35"/>
      <c r="XAJ265" s="35"/>
      <c r="XAK265" s="35"/>
      <c r="XAL265" s="35"/>
      <c r="XAM265" s="35"/>
      <c r="XAN265" s="35"/>
      <c r="XAO265" s="35"/>
      <c r="XAP265" s="35"/>
      <c r="XAQ265" s="35"/>
      <c r="XAR265" s="35"/>
      <c r="XAS265" s="35"/>
      <c r="XAT265" s="35"/>
      <c r="XAU265" s="35"/>
      <c r="XAV265" s="35"/>
      <c r="XAW265" s="35"/>
      <c r="XAX265" s="35"/>
      <c r="XAY265" s="35"/>
      <c r="XAZ265" s="35"/>
      <c r="XBA265" s="35"/>
      <c r="XBB265" s="35"/>
      <c r="XBC265" s="35"/>
      <c r="XBD265" s="35"/>
      <c r="XBE265" s="35"/>
      <c r="XBF265" s="35"/>
      <c r="XBG265" s="35"/>
      <c r="XBH265" s="35"/>
      <c r="XBI265" s="35"/>
      <c r="XBJ265" s="35"/>
      <c r="XBK265" s="35"/>
      <c r="XBL265" s="35"/>
      <c r="XBM265" s="35"/>
      <c r="XBN265" s="35"/>
      <c r="XBO265" s="35"/>
      <c r="XBP265" s="35"/>
      <c r="XBQ265" s="35"/>
      <c r="XBR265" s="35"/>
      <c r="XBS265" s="35"/>
      <c r="XBT265" s="35"/>
      <c r="XBU265" s="35"/>
      <c r="XBV265" s="35"/>
      <c r="XBW265" s="35"/>
      <c r="XBX265" s="35"/>
      <c r="XBY265" s="35"/>
      <c r="XBZ265" s="35"/>
      <c r="XCA265" s="35"/>
      <c r="XCB265" s="35"/>
      <c r="XCC265" s="35"/>
      <c r="XCD265" s="35"/>
      <c r="XCE265" s="35"/>
      <c r="XCF265" s="35"/>
      <c r="XCG265" s="35"/>
      <c r="XCH265" s="35"/>
      <c r="XCI265" s="35"/>
      <c r="XCJ265" s="35"/>
      <c r="XCK265" s="35"/>
      <c r="XCL265" s="35"/>
      <c r="XCM265" s="35"/>
      <c r="XCN265" s="35"/>
      <c r="XCO265" s="35"/>
      <c r="XCP265" s="35"/>
      <c r="XCQ265" s="35"/>
      <c r="XCR265" s="35"/>
      <c r="XCS265" s="35"/>
      <c r="XCT265" s="35"/>
      <c r="XCU265" s="35"/>
      <c r="XCV265" s="35"/>
      <c r="XCW265" s="35"/>
      <c r="XCX265" s="35"/>
      <c r="XCY265" s="35"/>
      <c r="XCZ265" s="35"/>
      <c r="XDA265" s="35"/>
      <c r="XDB265" s="35"/>
      <c r="XDC265" s="35"/>
      <c r="XDD265" s="35"/>
      <c r="XDE265" s="35"/>
      <c r="XDF265" s="35"/>
      <c r="XDG265" s="35"/>
      <c r="XDH265" s="35"/>
      <c r="XDI265" s="35"/>
      <c r="XDJ265" s="35"/>
      <c r="XDK265" s="35"/>
      <c r="XDL265" s="35"/>
      <c r="XDM265" s="35"/>
      <c r="XDN265" s="35"/>
      <c r="XDO265" s="35"/>
      <c r="XDP265" s="35"/>
      <c r="XDQ265" s="35"/>
      <c r="XDR265" s="35"/>
      <c r="XDS265" s="35"/>
      <c r="XDT265" s="35"/>
      <c r="XDU265" s="35"/>
      <c r="XDV265" s="35"/>
      <c r="XDW265" s="35"/>
      <c r="XDX265" s="35"/>
      <c r="XDY265" s="35"/>
      <c r="XDZ265" s="35"/>
      <c r="XEA265" s="35"/>
      <c r="XEB265" s="35"/>
      <c r="XEC265" s="35"/>
      <c r="XED265" s="35"/>
      <c r="XEE265" s="35"/>
      <c r="XEF265" s="35"/>
      <c r="XEG265" s="35"/>
      <c r="XEH265" s="35"/>
      <c r="XEI265" s="35"/>
      <c r="XEJ265" s="35"/>
      <c r="XEK265" s="35"/>
      <c r="XEL265" s="35"/>
      <c r="XEM265" s="35"/>
      <c r="XEN265" s="35"/>
      <c r="XEO265" s="35"/>
      <c r="XEP265" s="35"/>
      <c r="XEQ265" s="35"/>
      <c r="XER265" s="35"/>
      <c r="XES265" s="35"/>
      <c r="XET265" s="35"/>
      <c r="XEU265" s="35"/>
      <c r="XEV265" s="35"/>
      <c r="XEW265" s="35"/>
      <c r="XEX265" s="35"/>
      <c r="XEY265" s="35"/>
      <c r="XEZ265" s="35"/>
      <c r="XFA265" s="35"/>
      <c r="XFB265" s="35"/>
      <c r="XFC265" s="35"/>
      <c r="XFD265" s="35"/>
    </row>
    <row r="266" spans="1:151 16227:16384" s="11" customFormat="1" ht="20.25" x14ac:dyDescent="0.25">
      <c r="A266" s="139"/>
      <c r="B266" s="140"/>
      <c r="C266" s="133">
        <v>7</v>
      </c>
      <c r="D266" s="134"/>
      <c r="E266" s="54" t="s">
        <v>209</v>
      </c>
      <c r="F266" s="133">
        <f>(3.36*2.13+4.73*2.9+3.35*3+3.65*2.9+2.13*1.37+1.38*2.13+1*3+0.7*1.2)*10.764</f>
        <v>551.18461320000006</v>
      </c>
      <c r="G266" s="134"/>
      <c r="H266" s="54">
        <v>0</v>
      </c>
      <c r="I266" s="54">
        <f>F266*(($I$233)+1)+H266</f>
        <v>854.33615046000011</v>
      </c>
      <c r="J266" s="35"/>
      <c r="K266" s="35"/>
      <c r="L266" s="35"/>
      <c r="M266" s="35"/>
      <c r="N266" s="35">
        <f t="shared" si="0"/>
        <v>0</v>
      </c>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WZC266" s="35"/>
      <c r="WZD266" s="35"/>
      <c r="WZE266" s="35"/>
      <c r="WZF266" s="35"/>
      <c r="WZG266" s="35"/>
      <c r="WZH266" s="35"/>
      <c r="WZI266" s="35"/>
      <c r="WZJ266" s="35"/>
      <c r="WZK266" s="35"/>
      <c r="WZL266" s="35"/>
      <c r="WZM266" s="35"/>
      <c r="WZN266" s="35"/>
      <c r="WZO266" s="35"/>
      <c r="WZP266" s="35"/>
      <c r="WZQ266" s="35"/>
      <c r="WZR266" s="35"/>
      <c r="WZS266" s="35"/>
      <c r="WZT266" s="35"/>
      <c r="WZU266" s="35"/>
      <c r="WZV266" s="35"/>
      <c r="WZW266" s="35"/>
      <c r="WZX266" s="35"/>
      <c r="WZY266" s="35"/>
      <c r="WZZ266" s="35"/>
      <c r="XAA266" s="35"/>
      <c r="XAB266" s="35"/>
      <c r="XAC266" s="35"/>
      <c r="XAD266" s="35"/>
      <c r="XAE266" s="35"/>
      <c r="XAF266" s="35"/>
      <c r="XAG266" s="35"/>
      <c r="XAH266" s="35"/>
      <c r="XAI266" s="35"/>
      <c r="XAJ266" s="35"/>
      <c r="XAK266" s="35"/>
      <c r="XAL266" s="35"/>
      <c r="XAM266" s="35"/>
      <c r="XAN266" s="35"/>
      <c r="XAO266" s="35"/>
      <c r="XAP266" s="35"/>
      <c r="XAQ266" s="35"/>
      <c r="XAR266" s="35"/>
      <c r="XAS266" s="35"/>
      <c r="XAT266" s="35"/>
      <c r="XAU266" s="35"/>
      <c r="XAV266" s="35"/>
      <c r="XAW266" s="35"/>
      <c r="XAX266" s="35"/>
      <c r="XAY266" s="35"/>
      <c r="XAZ266" s="35"/>
      <c r="XBA266" s="35"/>
      <c r="XBB266" s="35"/>
      <c r="XBC266" s="35"/>
      <c r="XBD266" s="35"/>
      <c r="XBE266" s="35"/>
      <c r="XBF266" s="35"/>
      <c r="XBG266" s="35"/>
      <c r="XBH266" s="35"/>
      <c r="XBI266" s="35"/>
      <c r="XBJ266" s="35"/>
      <c r="XBK266" s="35"/>
      <c r="XBL266" s="35"/>
      <c r="XBM266" s="35"/>
      <c r="XBN266" s="35"/>
      <c r="XBO266" s="35"/>
      <c r="XBP266" s="35"/>
      <c r="XBQ266" s="35"/>
      <c r="XBR266" s="35"/>
      <c r="XBS266" s="35"/>
      <c r="XBT266" s="35"/>
      <c r="XBU266" s="35"/>
      <c r="XBV266" s="35"/>
      <c r="XBW266" s="35"/>
      <c r="XBX266" s="35"/>
      <c r="XBY266" s="35"/>
      <c r="XBZ266" s="35"/>
      <c r="XCA266" s="35"/>
      <c r="XCB266" s="35"/>
      <c r="XCC266" s="35"/>
      <c r="XCD266" s="35"/>
      <c r="XCE266" s="35"/>
      <c r="XCF266" s="35"/>
      <c r="XCG266" s="35"/>
      <c r="XCH266" s="35"/>
      <c r="XCI266" s="35"/>
      <c r="XCJ266" s="35"/>
      <c r="XCK266" s="35"/>
      <c r="XCL266" s="35"/>
      <c r="XCM266" s="35"/>
      <c r="XCN266" s="35"/>
      <c r="XCO266" s="35"/>
      <c r="XCP266" s="35"/>
      <c r="XCQ266" s="35"/>
      <c r="XCR266" s="35"/>
      <c r="XCS266" s="35"/>
      <c r="XCT266" s="35"/>
      <c r="XCU266" s="35"/>
      <c r="XCV266" s="35"/>
      <c r="XCW266" s="35"/>
      <c r="XCX266" s="35"/>
      <c r="XCY266" s="35"/>
      <c r="XCZ266" s="35"/>
      <c r="XDA266" s="35"/>
      <c r="XDB266" s="35"/>
      <c r="XDC266" s="35"/>
      <c r="XDD266" s="35"/>
      <c r="XDE266" s="35"/>
      <c r="XDF266" s="35"/>
      <c r="XDG266" s="35"/>
      <c r="XDH266" s="35"/>
      <c r="XDI266" s="35"/>
      <c r="XDJ266" s="35"/>
      <c r="XDK266" s="35"/>
      <c r="XDL266" s="35"/>
      <c r="XDM266" s="35"/>
      <c r="XDN266" s="35"/>
      <c r="XDO266" s="35"/>
      <c r="XDP266" s="35"/>
      <c r="XDQ266" s="35"/>
      <c r="XDR266" s="35"/>
      <c r="XDS266" s="35"/>
      <c r="XDT266" s="35"/>
      <c r="XDU266" s="35"/>
      <c r="XDV266" s="35"/>
      <c r="XDW266" s="35"/>
      <c r="XDX266" s="35"/>
      <c r="XDY266" s="35"/>
      <c r="XDZ266" s="35"/>
      <c r="XEA266" s="35"/>
      <c r="XEB266" s="35"/>
      <c r="XEC266" s="35"/>
      <c r="XED266" s="35"/>
      <c r="XEE266" s="35"/>
      <c r="XEF266" s="35"/>
      <c r="XEG266" s="35"/>
      <c r="XEH266" s="35"/>
      <c r="XEI266" s="35"/>
      <c r="XEJ266" s="35"/>
      <c r="XEK266" s="35"/>
      <c r="XEL266" s="35"/>
      <c r="XEM266" s="35"/>
      <c r="XEN266" s="35"/>
      <c r="XEO266" s="35"/>
      <c r="XEP266" s="35"/>
      <c r="XEQ266" s="35"/>
      <c r="XER266" s="35"/>
      <c r="XES266" s="35"/>
      <c r="XET266" s="35"/>
      <c r="XEU266" s="35"/>
      <c r="XEV266" s="35"/>
      <c r="XEW266" s="35"/>
      <c r="XEX266" s="35"/>
      <c r="XEY266" s="35"/>
      <c r="XEZ266" s="35"/>
      <c r="XFA266" s="35"/>
      <c r="XFB266" s="35"/>
      <c r="XFC266" s="35"/>
      <c r="XFD266" s="35"/>
    </row>
    <row r="267" spans="1:151 16227:16384" s="11" customFormat="1" ht="20.25" x14ac:dyDescent="0.25">
      <c r="A267" s="149" t="s">
        <v>199</v>
      </c>
      <c r="B267" s="150"/>
      <c r="C267" s="150"/>
      <c r="D267" s="150"/>
      <c r="E267" s="150"/>
      <c r="F267" s="150"/>
      <c r="G267" s="150"/>
      <c r="H267" s="150"/>
      <c r="I267" s="151"/>
      <c r="J267" s="35"/>
      <c r="K267" s="35"/>
      <c r="L267" s="35"/>
      <c r="M267" s="35"/>
      <c r="N267" s="35">
        <f t="shared" si="0"/>
        <v>0</v>
      </c>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WZC267" s="35"/>
      <c r="WZD267" s="35"/>
      <c r="WZE267" s="35"/>
      <c r="WZF267" s="35"/>
      <c r="WZG267" s="35"/>
      <c r="WZH267" s="35"/>
      <c r="WZI267" s="35"/>
      <c r="WZJ267" s="35"/>
      <c r="WZK267" s="35"/>
      <c r="WZL267" s="35"/>
      <c r="WZM267" s="35"/>
      <c r="WZN267" s="35"/>
      <c r="WZO267" s="35"/>
      <c r="WZP267" s="35"/>
      <c r="WZQ267" s="35"/>
      <c r="WZR267" s="35"/>
      <c r="WZS267" s="35"/>
      <c r="WZT267" s="35"/>
      <c r="WZU267" s="35"/>
      <c r="WZV267" s="35"/>
      <c r="WZW267" s="35"/>
      <c r="WZX267" s="35"/>
      <c r="WZY267" s="35"/>
      <c r="WZZ267" s="35"/>
      <c r="XAA267" s="35"/>
      <c r="XAB267" s="35"/>
      <c r="XAC267" s="35"/>
      <c r="XAD267" s="35"/>
      <c r="XAE267" s="35"/>
      <c r="XAF267" s="35"/>
      <c r="XAG267" s="35"/>
      <c r="XAH267" s="35"/>
      <c r="XAI267" s="35"/>
      <c r="XAJ267" s="35"/>
      <c r="XAK267" s="35"/>
      <c r="XAL267" s="35"/>
      <c r="XAM267" s="35"/>
      <c r="XAN267" s="35"/>
      <c r="XAO267" s="35"/>
      <c r="XAP267" s="35"/>
      <c r="XAQ267" s="35"/>
      <c r="XAR267" s="35"/>
      <c r="XAS267" s="35"/>
      <c r="XAT267" s="35"/>
      <c r="XAU267" s="35"/>
      <c r="XAV267" s="35"/>
      <c r="XAW267" s="35"/>
      <c r="XAX267" s="35"/>
      <c r="XAY267" s="35"/>
      <c r="XAZ267" s="35"/>
      <c r="XBA267" s="35"/>
      <c r="XBB267" s="35"/>
      <c r="XBC267" s="35"/>
      <c r="XBD267" s="35"/>
      <c r="XBE267" s="35"/>
      <c r="XBF267" s="35"/>
      <c r="XBG267" s="35"/>
      <c r="XBH267" s="35"/>
      <c r="XBI267" s="35"/>
      <c r="XBJ267" s="35"/>
      <c r="XBK267" s="35"/>
      <c r="XBL267" s="35"/>
      <c r="XBM267" s="35"/>
      <c r="XBN267" s="35"/>
      <c r="XBO267" s="35"/>
      <c r="XBP267" s="35"/>
      <c r="XBQ267" s="35"/>
      <c r="XBR267" s="35"/>
      <c r="XBS267" s="35"/>
      <c r="XBT267" s="35"/>
      <c r="XBU267" s="35"/>
      <c r="XBV267" s="35"/>
      <c r="XBW267" s="35"/>
      <c r="XBX267" s="35"/>
      <c r="XBY267" s="35"/>
      <c r="XBZ267" s="35"/>
      <c r="XCA267" s="35"/>
      <c r="XCB267" s="35"/>
      <c r="XCC267" s="35"/>
      <c r="XCD267" s="35"/>
      <c r="XCE267" s="35"/>
      <c r="XCF267" s="35"/>
      <c r="XCG267" s="35"/>
      <c r="XCH267" s="35"/>
      <c r="XCI267" s="35"/>
      <c r="XCJ267" s="35"/>
      <c r="XCK267" s="35"/>
      <c r="XCL267" s="35"/>
      <c r="XCM267" s="35"/>
      <c r="XCN267" s="35"/>
      <c r="XCO267" s="35"/>
      <c r="XCP267" s="35"/>
      <c r="XCQ267" s="35"/>
      <c r="XCR267" s="35"/>
      <c r="XCS267" s="35"/>
      <c r="XCT267" s="35"/>
      <c r="XCU267" s="35"/>
      <c r="XCV267" s="35"/>
      <c r="XCW267" s="35"/>
      <c r="XCX267" s="35"/>
      <c r="XCY267" s="35"/>
      <c r="XCZ267" s="35"/>
      <c r="XDA267" s="35"/>
      <c r="XDB267" s="35"/>
      <c r="XDC267" s="35"/>
      <c r="XDD267" s="35"/>
      <c r="XDE267" s="35"/>
      <c r="XDF267" s="35"/>
      <c r="XDG267" s="35"/>
      <c r="XDH267" s="35"/>
      <c r="XDI267" s="35"/>
      <c r="XDJ267" s="35"/>
      <c r="XDK267" s="35"/>
      <c r="XDL267" s="35"/>
      <c r="XDM267" s="35"/>
      <c r="XDN267" s="35"/>
      <c r="XDO267" s="35"/>
      <c r="XDP267" s="35"/>
      <c r="XDQ267" s="35"/>
      <c r="XDR267" s="35"/>
      <c r="XDS267" s="35"/>
      <c r="XDT267" s="35"/>
      <c r="XDU267" s="35"/>
      <c r="XDV267" s="35"/>
      <c r="XDW267" s="35"/>
      <c r="XDX267" s="35"/>
      <c r="XDY267" s="35"/>
      <c r="XDZ267" s="35"/>
      <c r="XEA267" s="35"/>
      <c r="XEB267" s="35"/>
      <c r="XEC267" s="35"/>
      <c r="XED267" s="35"/>
      <c r="XEE267" s="35"/>
      <c r="XEF267" s="35"/>
      <c r="XEG267" s="35"/>
      <c r="XEH267" s="35"/>
      <c r="XEI267" s="35"/>
      <c r="XEJ267" s="35"/>
      <c r="XEK267" s="35"/>
      <c r="XEL267" s="35"/>
      <c r="XEM267" s="35"/>
      <c r="XEN267" s="35"/>
      <c r="XEO267" s="35"/>
      <c r="XEP267" s="35"/>
      <c r="XEQ267" s="35"/>
      <c r="XER267" s="35"/>
      <c r="XES267" s="35"/>
      <c r="XET267" s="35"/>
      <c r="XEU267" s="35"/>
      <c r="XEV267" s="35"/>
      <c r="XEW267" s="35"/>
      <c r="XEX267" s="35"/>
      <c r="XEY267" s="35"/>
      <c r="XEZ267" s="35"/>
      <c r="XFA267" s="35"/>
      <c r="XFB267" s="35"/>
      <c r="XFC267" s="35"/>
      <c r="XFD267" s="35"/>
    </row>
    <row r="268" spans="1:151 16227:16384" s="11" customFormat="1" ht="20.25" x14ac:dyDescent="0.25">
      <c r="A268" s="149" t="s">
        <v>203</v>
      </c>
      <c r="B268" s="150"/>
      <c r="C268" s="150"/>
      <c r="D268" s="150"/>
      <c r="E268" s="150"/>
      <c r="F268" s="150"/>
      <c r="G268" s="150"/>
      <c r="H268" s="150"/>
      <c r="I268" s="151"/>
      <c r="J268" s="35"/>
      <c r="K268" s="35"/>
      <c r="L268" s="35"/>
      <c r="M268" s="35"/>
      <c r="N268" s="35">
        <f t="shared" si="0"/>
        <v>0</v>
      </c>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WZC268" s="35"/>
      <c r="WZD268" s="35"/>
      <c r="WZE268" s="35"/>
      <c r="WZF268" s="35"/>
      <c r="WZG268" s="35"/>
      <c r="WZH268" s="35"/>
      <c r="WZI268" s="35"/>
      <c r="WZJ268" s="35"/>
      <c r="WZK268" s="35"/>
      <c r="WZL268" s="35"/>
      <c r="WZM268" s="35"/>
      <c r="WZN268" s="35"/>
      <c r="WZO268" s="35"/>
      <c r="WZP268" s="35"/>
      <c r="WZQ268" s="35"/>
      <c r="WZR268" s="35"/>
      <c r="WZS268" s="35"/>
      <c r="WZT268" s="35"/>
      <c r="WZU268" s="35"/>
      <c r="WZV268" s="35"/>
      <c r="WZW268" s="35"/>
      <c r="WZX268" s="35"/>
      <c r="WZY268" s="35"/>
      <c r="WZZ268" s="35"/>
      <c r="XAA268" s="35"/>
      <c r="XAB268" s="35"/>
      <c r="XAC268" s="35"/>
      <c r="XAD268" s="35"/>
      <c r="XAE268" s="35"/>
      <c r="XAF268" s="35"/>
      <c r="XAG268" s="35"/>
      <c r="XAH268" s="35"/>
      <c r="XAI268" s="35"/>
      <c r="XAJ268" s="35"/>
      <c r="XAK268" s="35"/>
      <c r="XAL268" s="35"/>
      <c r="XAM268" s="35"/>
      <c r="XAN268" s="35"/>
      <c r="XAO268" s="35"/>
      <c r="XAP268" s="35"/>
      <c r="XAQ268" s="35"/>
      <c r="XAR268" s="35"/>
      <c r="XAS268" s="35"/>
      <c r="XAT268" s="35"/>
      <c r="XAU268" s="35"/>
      <c r="XAV268" s="35"/>
      <c r="XAW268" s="35"/>
      <c r="XAX268" s="35"/>
      <c r="XAY268" s="35"/>
      <c r="XAZ268" s="35"/>
      <c r="XBA268" s="35"/>
      <c r="XBB268" s="35"/>
      <c r="XBC268" s="35"/>
      <c r="XBD268" s="35"/>
      <c r="XBE268" s="35"/>
      <c r="XBF268" s="35"/>
      <c r="XBG268" s="35"/>
      <c r="XBH268" s="35"/>
      <c r="XBI268" s="35"/>
      <c r="XBJ268" s="35"/>
      <c r="XBK268" s="35"/>
      <c r="XBL268" s="35"/>
      <c r="XBM268" s="35"/>
      <c r="XBN268" s="35"/>
      <c r="XBO268" s="35"/>
      <c r="XBP268" s="35"/>
      <c r="XBQ268" s="35"/>
      <c r="XBR268" s="35"/>
      <c r="XBS268" s="35"/>
      <c r="XBT268" s="35"/>
      <c r="XBU268" s="35"/>
      <c r="XBV268" s="35"/>
      <c r="XBW268" s="35"/>
      <c r="XBX268" s="35"/>
      <c r="XBY268" s="35"/>
      <c r="XBZ268" s="35"/>
      <c r="XCA268" s="35"/>
      <c r="XCB268" s="35"/>
      <c r="XCC268" s="35"/>
      <c r="XCD268" s="35"/>
      <c r="XCE268" s="35"/>
      <c r="XCF268" s="35"/>
      <c r="XCG268" s="35"/>
      <c r="XCH268" s="35"/>
      <c r="XCI268" s="35"/>
      <c r="XCJ268" s="35"/>
      <c r="XCK268" s="35"/>
      <c r="XCL268" s="35"/>
      <c r="XCM268" s="35"/>
      <c r="XCN268" s="35"/>
      <c r="XCO268" s="35"/>
      <c r="XCP268" s="35"/>
      <c r="XCQ268" s="35"/>
      <c r="XCR268" s="35"/>
      <c r="XCS268" s="35"/>
      <c r="XCT268" s="35"/>
      <c r="XCU268" s="35"/>
      <c r="XCV268" s="35"/>
      <c r="XCW268" s="35"/>
      <c r="XCX268" s="35"/>
      <c r="XCY268" s="35"/>
      <c r="XCZ268" s="35"/>
      <c r="XDA268" s="35"/>
      <c r="XDB268" s="35"/>
      <c r="XDC268" s="35"/>
      <c r="XDD268" s="35"/>
      <c r="XDE268" s="35"/>
      <c r="XDF268" s="35"/>
      <c r="XDG268" s="35"/>
      <c r="XDH268" s="35"/>
      <c r="XDI268" s="35"/>
      <c r="XDJ268" s="35"/>
      <c r="XDK268" s="35"/>
      <c r="XDL268" s="35"/>
      <c r="XDM268" s="35"/>
      <c r="XDN268" s="35"/>
      <c r="XDO268" s="35"/>
      <c r="XDP268" s="35"/>
      <c r="XDQ268" s="35"/>
      <c r="XDR268" s="35"/>
      <c r="XDS268" s="35"/>
      <c r="XDT268" s="35"/>
      <c r="XDU268" s="35"/>
      <c r="XDV268" s="35"/>
      <c r="XDW268" s="35"/>
      <c r="XDX268" s="35"/>
      <c r="XDY268" s="35"/>
      <c r="XDZ268" s="35"/>
      <c r="XEA268" s="35"/>
      <c r="XEB268" s="35"/>
      <c r="XEC268" s="35"/>
      <c r="XED268" s="35"/>
      <c r="XEE268" s="35"/>
      <c r="XEF268" s="35"/>
      <c r="XEG268" s="35"/>
      <c r="XEH268" s="35"/>
      <c r="XEI268" s="35"/>
      <c r="XEJ268" s="35"/>
      <c r="XEK268" s="35"/>
      <c r="XEL268" s="35"/>
      <c r="XEM268" s="35"/>
      <c r="XEN268" s="35"/>
      <c r="XEO268" s="35"/>
      <c r="XEP268" s="35"/>
      <c r="XEQ268" s="35"/>
      <c r="XER268" s="35"/>
      <c r="XES268" s="35"/>
      <c r="XET268" s="35"/>
      <c r="XEU268" s="35"/>
      <c r="XEV268" s="35"/>
      <c r="XEW268" s="35"/>
      <c r="XEX268" s="35"/>
      <c r="XEY268" s="35"/>
      <c r="XEZ268" s="35"/>
      <c r="XFA268" s="35"/>
      <c r="XFB268" s="35"/>
      <c r="XFC268" s="35"/>
      <c r="XFD268" s="35"/>
    </row>
    <row r="269" spans="1:151 16227:16384" s="11" customFormat="1" ht="20.25" x14ac:dyDescent="0.25">
      <c r="A269" s="149" t="s">
        <v>204</v>
      </c>
      <c r="B269" s="150"/>
      <c r="C269" s="150"/>
      <c r="D269" s="150"/>
      <c r="E269" s="150"/>
      <c r="F269" s="150"/>
      <c r="G269" s="150"/>
      <c r="H269" s="150"/>
      <c r="I269" s="151"/>
      <c r="J269" s="35"/>
      <c r="K269" s="35"/>
      <c r="L269" s="35"/>
      <c r="M269" s="35"/>
      <c r="N269" s="35">
        <f t="shared" ref="N269:N300" si="18">17000*F271</f>
        <v>0</v>
      </c>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WZC269" s="35"/>
      <c r="WZD269" s="35"/>
      <c r="WZE269" s="35"/>
      <c r="WZF269" s="35"/>
      <c r="WZG269" s="35"/>
      <c r="WZH269" s="35"/>
      <c r="WZI269" s="35"/>
      <c r="WZJ269" s="35"/>
      <c r="WZK269" s="35"/>
      <c r="WZL269" s="35"/>
      <c r="WZM269" s="35"/>
      <c r="WZN269" s="35"/>
      <c r="WZO269" s="35"/>
      <c r="WZP269" s="35"/>
      <c r="WZQ269" s="35"/>
      <c r="WZR269" s="35"/>
      <c r="WZS269" s="35"/>
      <c r="WZT269" s="35"/>
      <c r="WZU269" s="35"/>
      <c r="WZV269" s="35"/>
      <c r="WZW269" s="35"/>
      <c r="WZX269" s="35"/>
      <c r="WZY269" s="35"/>
      <c r="WZZ269" s="35"/>
      <c r="XAA269" s="35"/>
      <c r="XAB269" s="35"/>
      <c r="XAC269" s="35"/>
      <c r="XAD269" s="35"/>
      <c r="XAE269" s="35"/>
      <c r="XAF269" s="35"/>
      <c r="XAG269" s="35"/>
      <c r="XAH269" s="35"/>
      <c r="XAI269" s="35"/>
      <c r="XAJ269" s="35"/>
      <c r="XAK269" s="35"/>
      <c r="XAL269" s="35"/>
      <c r="XAM269" s="35"/>
      <c r="XAN269" s="35"/>
      <c r="XAO269" s="35"/>
      <c r="XAP269" s="35"/>
      <c r="XAQ269" s="35"/>
      <c r="XAR269" s="35"/>
      <c r="XAS269" s="35"/>
      <c r="XAT269" s="35"/>
      <c r="XAU269" s="35"/>
      <c r="XAV269" s="35"/>
      <c r="XAW269" s="35"/>
      <c r="XAX269" s="35"/>
      <c r="XAY269" s="35"/>
      <c r="XAZ269" s="35"/>
      <c r="XBA269" s="35"/>
      <c r="XBB269" s="35"/>
      <c r="XBC269" s="35"/>
      <c r="XBD269" s="35"/>
      <c r="XBE269" s="35"/>
      <c r="XBF269" s="35"/>
      <c r="XBG269" s="35"/>
      <c r="XBH269" s="35"/>
      <c r="XBI269" s="35"/>
      <c r="XBJ269" s="35"/>
      <c r="XBK269" s="35"/>
      <c r="XBL269" s="35"/>
      <c r="XBM269" s="35"/>
      <c r="XBN269" s="35"/>
      <c r="XBO269" s="35"/>
      <c r="XBP269" s="35"/>
      <c r="XBQ269" s="35"/>
      <c r="XBR269" s="35"/>
      <c r="XBS269" s="35"/>
      <c r="XBT269" s="35"/>
      <c r="XBU269" s="35"/>
      <c r="XBV269" s="35"/>
      <c r="XBW269" s="35"/>
      <c r="XBX269" s="35"/>
      <c r="XBY269" s="35"/>
      <c r="XBZ269" s="35"/>
      <c r="XCA269" s="35"/>
      <c r="XCB269" s="35"/>
      <c r="XCC269" s="35"/>
      <c r="XCD269" s="35"/>
      <c r="XCE269" s="35"/>
      <c r="XCF269" s="35"/>
      <c r="XCG269" s="35"/>
      <c r="XCH269" s="35"/>
      <c r="XCI269" s="35"/>
      <c r="XCJ269" s="35"/>
      <c r="XCK269" s="35"/>
      <c r="XCL269" s="35"/>
      <c r="XCM269" s="35"/>
      <c r="XCN269" s="35"/>
      <c r="XCO269" s="35"/>
      <c r="XCP269" s="35"/>
      <c r="XCQ269" s="35"/>
      <c r="XCR269" s="35"/>
      <c r="XCS269" s="35"/>
      <c r="XCT269" s="35"/>
      <c r="XCU269" s="35"/>
      <c r="XCV269" s="35"/>
      <c r="XCW269" s="35"/>
      <c r="XCX269" s="35"/>
      <c r="XCY269" s="35"/>
      <c r="XCZ269" s="35"/>
      <c r="XDA269" s="35"/>
      <c r="XDB269" s="35"/>
      <c r="XDC269" s="35"/>
      <c r="XDD269" s="35"/>
      <c r="XDE269" s="35"/>
      <c r="XDF269" s="35"/>
      <c r="XDG269" s="35"/>
      <c r="XDH269" s="35"/>
      <c r="XDI269" s="35"/>
      <c r="XDJ269" s="35"/>
      <c r="XDK269" s="35"/>
      <c r="XDL269" s="35"/>
      <c r="XDM269" s="35"/>
      <c r="XDN269" s="35"/>
      <c r="XDO269" s="35"/>
      <c r="XDP269" s="35"/>
      <c r="XDQ269" s="35"/>
      <c r="XDR269" s="35"/>
      <c r="XDS269" s="35"/>
      <c r="XDT269" s="35"/>
      <c r="XDU269" s="35"/>
      <c r="XDV269" s="35"/>
      <c r="XDW269" s="35"/>
      <c r="XDX269" s="35"/>
      <c r="XDY269" s="35"/>
      <c r="XDZ269" s="35"/>
      <c r="XEA269" s="35"/>
      <c r="XEB269" s="35"/>
      <c r="XEC269" s="35"/>
      <c r="XED269" s="35"/>
      <c r="XEE269" s="35"/>
      <c r="XEF269" s="35"/>
      <c r="XEG269" s="35"/>
      <c r="XEH269" s="35"/>
      <c r="XEI269" s="35"/>
      <c r="XEJ269" s="35"/>
      <c r="XEK269" s="35"/>
      <c r="XEL269" s="35"/>
      <c r="XEM269" s="35"/>
      <c r="XEN269" s="35"/>
      <c r="XEO269" s="35"/>
      <c r="XEP269" s="35"/>
      <c r="XEQ269" s="35"/>
      <c r="XER269" s="35"/>
      <c r="XES269" s="35"/>
      <c r="XET269" s="35"/>
      <c r="XEU269" s="35"/>
      <c r="XEV269" s="35"/>
      <c r="XEW269" s="35"/>
      <c r="XEX269" s="35"/>
      <c r="XEY269" s="35"/>
      <c r="XEZ269" s="35"/>
      <c r="XFA269" s="35"/>
      <c r="XFB269" s="35"/>
      <c r="XFC269" s="35"/>
      <c r="XFD269" s="35"/>
    </row>
    <row r="270" spans="1:151 16227:16384" s="11" customFormat="1" ht="20.25" x14ac:dyDescent="0.25">
      <c r="A270" s="229" t="s">
        <v>215</v>
      </c>
      <c r="B270" s="229"/>
      <c r="C270" s="229"/>
      <c r="D270" s="229"/>
      <c r="E270" s="229"/>
      <c r="F270" s="229"/>
      <c r="G270" s="229"/>
      <c r="H270" s="229"/>
      <c r="I270" s="229"/>
      <c r="J270" s="35"/>
      <c r="K270" s="35"/>
      <c r="L270" s="35"/>
      <c r="M270" s="35"/>
      <c r="N270" s="35">
        <f t="shared" si="18"/>
        <v>10401623.4816</v>
      </c>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WZC270" s="35"/>
      <c r="WZD270" s="35"/>
      <c r="WZE270" s="35"/>
      <c r="WZF270" s="35"/>
      <c r="WZG270" s="35"/>
      <c r="WZH270" s="35"/>
      <c r="WZI270" s="35"/>
      <c r="WZJ270" s="35"/>
      <c r="WZK270" s="35"/>
      <c r="WZL270" s="35"/>
      <c r="WZM270" s="35"/>
      <c r="WZN270" s="35"/>
      <c r="WZO270" s="35"/>
      <c r="WZP270" s="35"/>
      <c r="WZQ270" s="35"/>
      <c r="WZR270" s="35"/>
      <c r="WZS270" s="35"/>
      <c r="WZT270" s="35"/>
      <c r="WZU270" s="35"/>
      <c r="WZV270" s="35"/>
      <c r="WZW270" s="35"/>
      <c r="WZX270" s="35"/>
      <c r="WZY270" s="35"/>
      <c r="WZZ270" s="35"/>
      <c r="XAA270" s="35"/>
      <c r="XAB270" s="35"/>
      <c r="XAC270" s="35"/>
      <c r="XAD270" s="35"/>
      <c r="XAE270" s="35"/>
      <c r="XAF270" s="35"/>
      <c r="XAG270" s="35"/>
      <c r="XAH270" s="35"/>
      <c r="XAI270" s="35"/>
      <c r="XAJ270" s="35"/>
      <c r="XAK270" s="35"/>
      <c r="XAL270" s="35"/>
      <c r="XAM270" s="35"/>
      <c r="XAN270" s="35"/>
      <c r="XAO270" s="35"/>
      <c r="XAP270" s="35"/>
      <c r="XAQ270" s="35"/>
      <c r="XAR270" s="35"/>
      <c r="XAS270" s="35"/>
      <c r="XAT270" s="35"/>
      <c r="XAU270" s="35"/>
      <c r="XAV270" s="35"/>
      <c r="XAW270" s="35"/>
      <c r="XAX270" s="35"/>
      <c r="XAY270" s="35"/>
      <c r="XAZ270" s="35"/>
      <c r="XBA270" s="35"/>
      <c r="XBB270" s="35"/>
      <c r="XBC270" s="35"/>
      <c r="XBD270" s="35"/>
      <c r="XBE270" s="35"/>
      <c r="XBF270" s="35"/>
      <c r="XBG270" s="35"/>
      <c r="XBH270" s="35"/>
      <c r="XBI270" s="35"/>
      <c r="XBJ270" s="35"/>
      <c r="XBK270" s="35"/>
      <c r="XBL270" s="35"/>
      <c r="XBM270" s="35"/>
      <c r="XBN270" s="35"/>
      <c r="XBO270" s="35"/>
      <c r="XBP270" s="35"/>
      <c r="XBQ270" s="35"/>
      <c r="XBR270" s="35"/>
      <c r="XBS270" s="35"/>
      <c r="XBT270" s="35"/>
      <c r="XBU270" s="35"/>
      <c r="XBV270" s="35"/>
      <c r="XBW270" s="35"/>
      <c r="XBX270" s="35"/>
      <c r="XBY270" s="35"/>
      <c r="XBZ270" s="35"/>
      <c r="XCA270" s="35"/>
      <c r="XCB270" s="35"/>
      <c r="XCC270" s="35"/>
      <c r="XCD270" s="35"/>
      <c r="XCE270" s="35"/>
      <c r="XCF270" s="35"/>
      <c r="XCG270" s="35"/>
      <c r="XCH270" s="35"/>
      <c r="XCI270" s="35"/>
      <c r="XCJ270" s="35"/>
      <c r="XCK270" s="35"/>
      <c r="XCL270" s="35"/>
      <c r="XCM270" s="35"/>
      <c r="XCN270" s="35"/>
      <c r="XCO270" s="35"/>
      <c r="XCP270" s="35"/>
      <c r="XCQ270" s="35"/>
      <c r="XCR270" s="35"/>
      <c r="XCS270" s="35"/>
      <c r="XCT270" s="35"/>
      <c r="XCU270" s="35"/>
      <c r="XCV270" s="35"/>
      <c r="XCW270" s="35"/>
      <c r="XCX270" s="35"/>
      <c r="XCY270" s="35"/>
      <c r="XCZ270" s="35"/>
      <c r="XDA270" s="35"/>
      <c r="XDB270" s="35"/>
      <c r="XDC270" s="35"/>
      <c r="XDD270" s="35"/>
      <c r="XDE270" s="35"/>
      <c r="XDF270" s="35"/>
      <c r="XDG270" s="35"/>
      <c r="XDH270" s="35"/>
      <c r="XDI270" s="35"/>
      <c r="XDJ270" s="35"/>
      <c r="XDK270" s="35"/>
      <c r="XDL270" s="35"/>
      <c r="XDM270" s="35"/>
      <c r="XDN270" s="35"/>
      <c r="XDO270" s="35"/>
      <c r="XDP270" s="35"/>
      <c r="XDQ270" s="35"/>
      <c r="XDR270" s="35"/>
      <c r="XDS270" s="35"/>
      <c r="XDT270" s="35"/>
      <c r="XDU270" s="35"/>
      <c r="XDV270" s="35"/>
      <c r="XDW270" s="35"/>
      <c r="XDX270" s="35"/>
      <c r="XDY270" s="35"/>
      <c r="XDZ270" s="35"/>
      <c r="XEA270" s="35"/>
      <c r="XEB270" s="35"/>
      <c r="XEC270" s="35"/>
      <c r="XED270" s="35"/>
      <c r="XEE270" s="35"/>
      <c r="XEF270" s="35"/>
      <c r="XEG270" s="35"/>
      <c r="XEH270" s="35"/>
      <c r="XEI270" s="35"/>
      <c r="XEJ270" s="35"/>
      <c r="XEK270" s="35"/>
      <c r="XEL270" s="35"/>
      <c r="XEM270" s="35"/>
      <c r="XEN270" s="35"/>
      <c r="XEO270" s="35"/>
      <c r="XEP270" s="35"/>
      <c r="XEQ270" s="35"/>
      <c r="XER270" s="35"/>
      <c r="XES270" s="35"/>
      <c r="XET270" s="35"/>
      <c r="XEU270" s="35"/>
      <c r="XEV270" s="35"/>
      <c r="XEW270" s="35"/>
      <c r="XEX270" s="35"/>
      <c r="XEY270" s="35"/>
      <c r="XEZ270" s="35"/>
      <c r="XFA270" s="35"/>
      <c r="XFB270" s="35"/>
      <c r="XFC270" s="35"/>
      <c r="XFD270" s="35"/>
    </row>
    <row r="271" spans="1:151 16227:16384" s="11" customFormat="1" ht="20.25" x14ac:dyDescent="0.25">
      <c r="A271" s="149" t="s">
        <v>206</v>
      </c>
      <c r="B271" s="150"/>
      <c r="C271" s="150"/>
      <c r="D271" s="150"/>
      <c r="E271" s="150"/>
      <c r="F271" s="150"/>
      <c r="G271" s="150"/>
      <c r="H271" s="150"/>
      <c r="I271" s="151"/>
      <c r="J271" s="35"/>
      <c r="K271" s="35"/>
      <c r="L271" s="35"/>
      <c r="M271" s="35"/>
      <c r="N271" s="35">
        <f t="shared" si="18"/>
        <v>9159391.1447999999</v>
      </c>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WZC271" s="35"/>
      <c r="WZD271" s="35"/>
      <c r="WZE271" s="35"/>
      <c r="WZF271" s="35"/>
      <c r="WZG271" s="35"/>
      <c r="WZH271" s="35"/>
      <c r="WZI271" s="35"/>
      <c r="WZJ271" s="35"/>
      <c r="WZK271" s="35"/>
      <c r="WZL271" s="35"/>
      <c r="WZM271" s="35"/>
      <c r="WZN271" s="35"/>
      <c r="WZO271" s="35"/>
      <c r="WZP271" s="35"/>
      <c r="WZQ271" s="35"/>
      <c r="WZR271" s="35"/>
      <c r="WZS271" s="35"/>
      <c r="WZT271" s="35"/>
      <c r="WZU271" s="35"/>
      <c r="WZV271" s="35"/>
      <c r="WZW271" s="35"/>
      <c r="WZX271" s="35"/>
      <c r="WZY271" s="35"/>
      <c r="WZZ271" s="35"/>
      <c r="XAA271" s="35"/>
      <c r="XAB271" s="35"/>
      <c r="XAC271" s="35"/>
      <c r="XAD271" s="35"/>
      <c r="XAE271" s="35"/>
      <c r="XAF271" s="35"/>
      <c r="XAG271" s="35"/>
      <c r="XAH271" s="35"/>
      <c r="XAI271" s="35"/>
      <c r="XAJ271" s="35"/>
      <c r="XAK271" s="35"/>
      <c r="XAL271" s="35"/>
      <c r="XAM271" s="35"/>
      <c r="XAN271" s="35"/>
      <c r="XAO271" s="35"/>
      <c r="XAP271" s="35"/>
      <c r="XAQ271" s="35"/>
      <c r="XAR271" s="35"/>
      <c r="XAS271" s="35"/>
      <c r="XAT271" s="35"/>
      <c r="XAU271" s="35"/>
      <c r="XAV271" s="35"/>
      <c r="XAW271" s="35"/>
      <c r="XAX271" s="35"/>
      <c r="XAY271" s="35"/>
      <c r="XAZ271" s="35"/>
      <c r="XBA271" s="35"/>
      <c r="XBB271" s="35"/>
      <c r="XBC271" s="35"/>
      <c r="XBD271" s="35"/>
      <c r="XBE271" s="35"/>
      <c r="XBF271" s="35"/>
      <c r="XBG271" s="35"/>
      <c r="XBH271" s="35"/>
      <c r="XBI271" s="35"/>
      <c r="XBJ271" s="35"/>
      <c r="XBK271" s="35"/>
      <c r="XBL271" s="35"/>
      <c r="XBM271" s="35"/>
      <c r="XBN271" s="35"/>
      <c r="XBO271" s="35"/>
      <c r="XBP271" s="35"/>
      <c r="XBQ271" s="35"/>
      <c r="XBR271" s="35"/>
      <c r="XBS271" s="35"/>
      <c r="XBT271" s="35"/>
      <c r="XBU271" s="35"/>
      <c r="XBV271" s="35"/>
      <c r="XBW271" s="35"/>
      <c r="XBX271" s="35"/>
      <c r="XBY271" s="35"/>
      <c r="XBZ271" s="35"/>
      <c r="XCA271" s="35"/>
      <c r="XCB271" s="35"/>
      <c r="XCC271" s="35"/>
      <c r="XCD271" s="35"/>
      <c r="XCE271" s="35"/>
      <c r="XCF271" s="35"/>
      <c r="XCG271" s="35"/>
      <c r="XCH271" s="35"/>
      <c r="XCI271" s="35"/>
      <c r="XCJ271" s="35"/>
      <c r="XCK271" s="35"/>
      <c r="XCL271" s="35"/>
      <c r="XCM271" s="35"/>
      <c r="XCN271" s="35"/>
      <c r="XCO271" s="35"/>
      <c r="XCP271" s="35"/>
      <c r="XCQ271" s="35"/>
      <c r="XCR271" s="35"/>
      <c r="XCS271" s="35"/>
      <c r="XCT271" s="35"/>
      <c r="XCU271" s="35"/>
      <c r="XCV271" s="35"/>
      <c r="XCW271" s="35"/>
      <c r="XCX271" s="35"/>
      <c r="XCY271" s="35"/>
      <c r="XCZ271" s="35"/>
      <c r="XDA271" s="35"/>
      <c r="XDB271" s="35"/>
      <c r="XDC271" s="35"/>
      <c r="XDD271" s="35"/>
      <c r="XDE271" s="35"/>
      <c r="XDF271" s="35"/>
      <c r="XDG271" s="35"/>
      <c r="XDH271" s="35"/>
      <c r="XDI271" s="35"/>
      <c r="XDJ271" s="35"/>
      <c r="XDK271" s="35"/>
      <c r="XDL271" s="35"/>
      <c r="XDM271" s="35"/>
      <c r="XDN271" s="35"/>
      <c r="XDO271" s="35"/>
      <c r="XDP271" s="35"/>
      <c r="XDQ271" s="35"/>
      <c r="XDR271" s="35"/>
      <c r="XDS271" s="35"/>
      <c r="XDT271" s="35"/>
      <c r="XDU271" s="35"/>
      <c r="XDV271" s="35"/>
      <c r="XDW271" s="35"/>
      <c r="XDX271" s="35"/>
      <c r="XDY271" s="35"/>
      <c r="XDZ271" s="35"/>
      <c r="XEA271" s="35"/>
      <c r="XEB271" s="35"/>
      <c r="XEC271" s="35"/>
      <c r="XED271" s="35"/>
      <c r="XEE271" s="35"/>
      <c r="XEF271" s="35"/>
      <c r="XEG271" s="35"/>
      <c r="XEH271" s="35"/>
      <c r="XEI271" s="35"/>
      <c r="XEJ271" s="35"/>
      <c r="XEK271" s="35"/>
      <c r="XEL271" s="35"/>
      <c r="XEM271" s="35"/>
      <c r="XEN271" s="35"/>
      <c r="XEO271" s="35"/>
      <c r="XEP271" s="35"/>
      <c r="XEQ271" s="35"/>
      <c r="XER271" s="35"/>
      <c r="XES271" s="35"/>
      <c r="XET271" s="35"/>
      <c r="XEU271" s="35"/>
      <c r="XEV271" s="35"/>
      <c r="XEW271" s="35"/>
      <c r="XEX271" s="35"/>
      <c r="XEY271" s="35"/>
      <c r="XEZ271" s="35"/>
      <c r="XFA271" s="35"/>
      <c r="XFB271" s="35"/>
      <c r="XFC271" s="35"/>
      <c r="XFD271" s="35"/>
    </row>
    <row r="272" spans="1:151 16227:16384" s="11" customFormat="1" ht="20.25" x14ac:dyDescent="0.25">
      <c r="A272" s="135" t="str">
        <f>A271</f>
        <v>1st Podium Floor for Residential &amp; Parking</v>
      </c>
      <c r="B272" s="136"/>
      <c r="C272" s="152">
        <v>2</v>
      </c>
      <c r="D272" s="152"/>
      <c r="E272" s="54" t="s">
        <v>209</v>
      </c>
      <c r="F272" s="133">
        <f>(1.88*1.15+2.13*3.5+3*4.8+2.35*0.97+2.9*3.35+3.05*3.6+1.37*2.28+2.13*1.37+1*2.13*1+0.7*2.4)*10.764</f>
        <v>611.86020480000002</v>
      </c>
      <c r="G272" s="134"/>
      <c r="H272" s="54">
        <v>0</v>
      </c>
      <c r="I272" s="54">
        <f>F272*(($I$233)+1)+H272</f>
        <v>948.38331744000004</v>
      </c>
      <c r="J272" s="35"/>
      <c r="K272" s="35"/>
      <c r="L272" s="35"/>
      <c r="M272" s="35"/>
      <c r="N272" s="35">
        <f t="shared" si="18"/>
        <v>0</v>
      </c>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WZC272" s="35"/>
      <c r="WZD272" s="35"/>
      <c r="WZE272" s="35"/>
      <c r="WZF272" s="35"/>
      <c r="WZG272" s="35"/>
      <c r="WZH272" s="35"/>
      <c r="WZI272" s="35"/>
      <c r="WZJ272" s="35"/>
      <c r="WZK272" s="35"/>
      <c r="WZL272" s="35"/>
      <c r="WZM272" s="35"/>
      <c r="WZN272" s="35"/>
      <c r="WZO272" s="35"/>
      <c r="WZP272" s="35"/>
      <c r="WZQ272" s="35"/>
      <c r="WZR272" s="35"/>
      <c r="WZS272" s="35"/>
      <c r="WZT272" s="35"/>
      <c r="WZU272" s="35"/>
      <c r="WZV272" s="35"/>
      <c r="WZW272" s="35"/>
      <c r="WZX272" s="35"/>
      <c r="WZY272" s="35"/>
      <c r="WZZ272" s="35"/>
      <c r="XAA272" s="35"/>
      <c r="XAB272" s="35"/>
      <c r="XAC272" s="35"/>
      <c r="XAD272" s="35"/>
      <c r="XAE272" s="35"/>
      <c r="XAF272" s="35"/>
      <c r="XAG272" s="35"/>
      <c r="XAH272" s="35"/>
      <c r="XAI272" s="35"/>
      <c r="XAJ272" s="35"/>
      <c r="XAK272" s="35"/>
      <c r="XAL272" s="35"/>
      <c r="XAM272" s="35"/>
      <c r="XAN272" s="35"/>
      <c r="XAO272" s="35"/>
      <c r="XAP272" s="35"/>
      <c r="XAQ272" s="35"/>
      <c r="XAR272" s="35"/>
      <c r="XAS272" s="35"/>
      <c r="XAT272" s="35"/>
      <c r="XAU272" s="35"/>
      <c r="XAV272" s="35"/>
      <c r="XAW272" s="35"/>
      <c r="XAX272" s="35"/>
      <c r="XAY272" s="35"/>
      <c r="XAZ272" s="35"/>
      <c r="XBA272" s="35"/>
      <c r="XBB272" s="35"/>
      <c r="XBC272" s="35"/>
      <c r="XBD272" s="35"/>
      <c r="XBE272" s="35"/>
      <c r="XBF272" s="35"/>
      <c r="XBG272" s="35"/>
      <c r="XBH272" s="35"/>
      <c r="XBI272" s="35"/>
      <c r="XBJ272" s="35"/>
      <c r="XBK272" s="35"/>
      <c r="XBL272" s="35"/>
      <c r="XBM272" s="35"/>
      <c r="XBN272" s="35"/>
      <c r="XBO272" s="35"/>
      <c r="XBP272" s="35"/>
      <c r="XBQ272" s="35"/>
      <c r="XBR272" s="35"/>
      <c r="XBS272" s="35"/>
      <c r="XBT272" s="35"/>
      <c r="XBU272" s="35"/>
      <c r="XBV272" s="35"/>
      <c r="XBW272" s="35"/>
      <c r="XBX272" s="35"/>
      <c r="XBY272" s="35"/>
      <c r="XBZ272" s="35"/>
      <c r="XCA272" s="35"/>
      <c r="XCB272" s="35"/>
      <c r="XCC272" s="35"/>
      <c r="XCD272" s="35"/>
      <c r="XCE272" s="35"/>
      <c r="XCF272" s="35"/>
      <c r="XCG272" s="35"/>
      <c r="XCH272" s="35"/>
      <c r="XCI272" s="35"/>
      <c r="XCJ272" s="35"/>
      <c r="XCK272" s="35"/>
      <c r="XCL272" s="35"/>
      <c r="XCM272" s="35"/>
      <c r="XCN272" s="35"/>
      <c r="XCO272" s="35"/>
      <c r="XCP272" s="35"/>
      <c r="XCQ272" s="35"/>
      <c r="XCR272" s="35"/>
      <c r="XCS272" s="35"/>
      <c r="XCT272" s="35"/>
      <c r="XCU272" s="35"/>
      <c r="XCV272" s="35"/>
      <c r="XCW272" s="35"/>
      <c r="XCX272" s="35"/>
      <c r="XCY272" s="35"/>
      <c r="XCZ272" s="35"/>
      <c r="XDA272" s="35"/>
      <c r="XDB272" s="35"/>
      <c r="XDC272" s="35"/>
      <c r="XDD272" s="35"/>
      <c r="XDE272" s="35"/>
      <c r="XDF272" s="35"/>
      <c r="XDG272" s="35"/>
      <c r="XDH272" s="35"/>
      <c r="XDI272" s="35"/>
      <c r="XDJ272" s="35"/>
      <c r="XDK272" s="35"/>
      <c r="XDL272" s="35"/>
      <c r="XDM272" s="35"/>
      <c r="XDN272" s="35"/>
      <c r="XDO272" s="35"/>
      <c r="XDP272" s="35"/>
      <c r="XDQ272" s="35"/>
      <c r="XDR272" s="35"/>
      <c r="XDS272" s="35"/>
      <c r="XDT272" s="35"/>
      <c r="XDU272" s="35"/>
      <c r="XDV272" s="35"/>
      <c r="XDW272" s="35"/>
      <c r="XDX272" s="35"/>
      <c r="XDY272" s="35"/>
      <c r="XDZ272" s="35"/>
      <c r="XEA272" s="35"/>
      <c r="XEB272" s="35"/>
      <c r="XEC272" s="35"/>
      <c r="XED272" s="35"/>
      <c r="XEE272" s="35"/>
      <c r="XEF272" s="35"/>
      <c r="XEG272" s="35"/>
      <c r="XEH272" s="35"/>
      <c r="XEI272" s="35"/>
      <c r="XEJ272" s="35"/>
      <c r="XEK272" s="35"/>
      <c r="XEL272" s="35"/>
      <c r="XEM272" s="35"/>
      <c r="XEN272" s="35"/>
      <c r="XEO272" s="35"/>
      <c r="XEP272" s="35"/>
      <c r="XEQ272" s="35"/>
      <c r="XER272" s="35"/>
      <c r="XES272" s="35"/>
      <c r="XET272" s="35"/>
      <c r="XEU272" s="35"/>
      <c r="XEV272" s="35"/>
      <c r="XEW272" s="35"/>
      <c r="XEX272" s="35"/>
      <c r="XEY272" s="35"/>
      <c r="XEZ272" s="35"/>
      <c r="XFA272" s="35"/>
      <c r="XFB272" s="35"/>
      <c r="XFC272" s="35"/>
      <c r="XFD272" s="35"/>
    </row>
    <row r="273" spans="1:151 16227:16384" s="11" customFormat="1" ht="20.25" x14ac:dyDescent="0.25">
      <c r="A273" s="139"/>
      <c r="B273" s="140"/>
      <c r="C273" s="152">
        <f>C272+1</f>
        <v>3</v>
      </c>
      <c r="D273" s="152"/>
      <c r="E273" s="54" t="s">
        <v>209</v>
      </c>
      <c r="F273" s="133">
        <f>(2.13*3.43+2.9*4.73+2.13*1.37+2.85*3.35+2.9*3.65+1.47*2.13+2.85*1)*10.764</f>
        <v>538.78771440000003</v>
      </c>
      <c r="G273" s="134"/>
      <c r="H273" s="54">
        <v>0</v>
      </c>
      <c r="I273" s="54">
        <f>F273*(($I$233)+1)+H273</f>
        <v>835.12095732000012</v>
      </c>
      <c r="J273" s="35"/>
      <c r="K273" s="35"/>
      <c r="L273" s="35"/>
      <c r="M273" s="35"/>
      <c r="N273" s="35">
        <f t="shared" si="18"/>
        <v>0</v>
      </c>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WZC273" s="35"/>
      <c r="WZD273" s="35"/>
      <c r="WZE273" s="35"/>
      <c r="WZF273" s="35"/>
      <c r="WZG273" s="35"/>
      <c r="WZH273" s="35"/>
      <c r="WZI273" s="35"/>
      <c r="WZJ273" s="35"/>
      <c r="WZK273" s="35"/>
      <c r="WZL273" s="35"/>
      <c r="WZM273" s="35"/>
      <c r="WZN273" s="35"/>
      <c r="WZO273" s="35"/>
      <c r="WZP273" s="35"/>
      <c r="WZQ273" s="35"/>
      <c r="WZR273" s="35"/>
      <c r="WZS273" s="35"/>
      <c r="WZT273" s="35"/>
      <c r="WZU273" s="35"/>
      <c r="WZV273" s="35"/>
      <c r="WZW273" s="35"/>
      <c r="WZX273" s="35"/>
      <c r="WZY273" s="35"/>
      <c r="WZZ273" s="35"/>
      <c r="XAA273" s="35"/>
      <c r="XAB273" s="35"/>
      <c r="XAC273" s="35"/>
      <c r="XAD273" s="35"/>
      <c r="XAE273" s="35"/>
      <c r="XAF273" s="35"/>
      <c r="XAG273" s="35"/>
      <c r="XAH273" s="35"/>
      <c r="XAI273" s="35"/>
      <c r="XAJ273" s="35"/>
      <c r="XAK273" s="35"/>
      <c r="XAL273" s="35"/>
      <c r="XAM273" s="35"/>
      <c r="XAN273" s="35"/>
      <c r="XAO273" s="35"/>
      <c r="XAP273" s="35"/>
      <c r="XAQ273" s="35"/>
      <c r="XAR273" s="35"/>
      <c r="XAS273" s="35"/>
      <c r="XAT273" s="35"/>
      <c r="XAU273" s="35"/>
      <c r="XAV273" s="35"/>
      <c r="XAW273" s="35"/>
      <c r="XAX273" s="35"/>
      <c r="XAY273" s="35"/>
      <c r="XAZ273" s="35"/>
      <c r="XBA273" s="35"/>
      <c r="XBB273" s="35"/>
      <c r="XBC273" s="35"/>
      <c r="XBD273" s="35"/>
      <c r="XBE273" s="35"/>
      <c r="XBF273" s="35"/>
      <c r="XBG273" s="35"/>
      <c r="XBH273" s="35"/>
      <c r="XBI273" s="35"/>
      <c r="XBJ273" s="35"/>
      <c r="XBK273" s="35"/>
      <c r="XBL273" s="35"/>
      <c r="XBM273" s="35"/>
      <c r="XBN273" s="35"/>
      <c r="XBO273" s="35"/>
      <c r="XBP273" s="35"/>
      <c r="XBQ273" s="35"/>
      <c r="XBR273" s="35"/>
      <c r="XBS273" s="35"/>
      <c r="XBT273" s="35"/>
      <c r="XBU273" s="35"/>
      <c r="XBV273" s="35"/>
      <c r="XBW273" s="35"/>
      <c r="XBX273" s="35"/>
      <c r="XBY273" s="35"/>
      <c r="XBZ273" s="35"/>
      <c r="XCA273" s="35"/>
      <c r="XCB273" s="35"/>
      <c r="XCC273" s="35"/>
      <c r="XCD273" s="35"/>
      <c r="XCE273" s="35"/>
      <c r="XCF273" s="35"/>
      <c r="XCG273" s="35"/>
      <c r="XCH273" s="35"/>
      <c r="XCI273" s="35"/>
      <c r="XCJ273" s="35"/>
      <c r="XCK273" s="35"/>
      <c r="XCL273" s="35"/>
      <c r="XCM273" s="35"/>
      <c r="XCN273" s="35"/>
      <c r="XCO273" s="35"/>
      <c r="XCP273" s="35"/>
      <c r="XCQ273" s="35"/>
      <c r="XCR273" s="35"/>
      <c r="XCS273" s="35"/>
      <c r="XCT273" s="35"/>
      <c r="XCU273" s="35"/>
      <c r="XCV273" s="35"/>
      <c r="XCW273" s="35"/>
      <c r="XCX273" s="35"/>
      <c r="XCY273" s="35"/>
      <c r="XCZ273" s="35"/>
      <c r="XDA273" s="35"/>
      <c r="XDB273" s="35"/>
      <c r="XDC273" s="35"/>
      <c r="XDD273" s="35"/>
      <c r="XDE273" s="35"/>
      <c r="XDF273" s="35"/>
      <c r="XDG273" s="35"/>
      <c r="XDH273" s="35"/>
      <c r="XDI273" s="35"/>
      <c r="XDJ273" s="35"/>
      <c r="XDK273" s="35"/>
      <c r="XDL273" s="35"/>
      <c r="XDM273" s="35"/>
      <c r="XDN273" s="35"/>
      <c r="XDO273" s="35"/>
      <c r="XDP273" s="35"/>
      <c r="XDQ273" s="35"/>
      <c r="XDR273" s="35"/>
      <c r="XDS273" s="35"/>
      <c r="XDT273" s="35"/>
      <c r="XDU273" s="35"/>
      <c r="XDV273" s="35"/>
      <c r="XDW273" s="35"/>
      <c r="XDX273" s="35"/>
      <c r="XDY273" s="35"/>
      <c r="XDZ273" s="35"/>
      <c r="XEA273" s="35"/>
      <c r="XEB273" s="35"/>
      <c r="XEC273" s="35"/>
      <c r="XED273" s="35"/>
      <c r="XEE273" s="35"/>
      <c r="XEF273" s="35"/>
      <c r="XEG273" s="35"/>
      <c r="XEH273" s="35"/>
      <c r="XEI273" s="35"/>
      <c r="XEJ273" s="35"/>
      <c r="XEK273" s="35"/>
      <c r="XEL273" s="35"/>
      <c r="XEM273" s="35"/>
      <c r="XEN273" s="35"/>
      <c r="XEO273" s="35"/>
      <c r="XEP273" s="35"/>
      <c r="XEQ273" s="35"/>
      <c r="XER273" s="35"/>
      <c r="XES273" s="35"/>
      <c r="XET273" s="35"/>
      <c r="XEU273" s="35"/>
      <c r="XEV273" s="35"/>
      <c r="XEW273" s="35"/>
      <c r="XEX273" s="35"/>
      <c r="XEY273" s="35"/>
      <c r="XEZ273" s="35"/>
      <c r="XFA273" s="35"/>
      <c r="XFB273" s="35"/>
      <c r="XFC273" s="35"/>
      <c r="XFD273" s="35"/>
    </row>
    <row r="274" spans="1:151 16227:16384" s="11" customFormat="1" ht="20.25" customHeight="1" x14ac:dyDescent="0.25">
      <c r="A274" s="149" t="s">
        <v>210</v>
      </c>
      <c r="B274" s="150"/>
      <c r="C274" s="150"/>
      <c r="D274" s="150"/>
      <c r="E274" s="150"/>
      <c r="F274" s="150"/>
      <c r="G274" s="150"/>
      <c r="H274" s="150"/>
      <c r="I274" s="151"/>
      <c r="J274" s="60">
        <f>9236000/F276</f>
        <v>15069.633418153313</v>
      </c>
      <c r="K274" s="35"/>
      <c r="L274" s="35"/>
      <c r="M274" s="35"/>
      <c r="N274" s="35">
        <f t="shared" si="18"/>
        <v>10419098.835599998</v>
      </c>
      <c r="O274" s="35"/>
      <c r="P274" s="35"/>
      <c r="Q274" s="35"/>
      <c r="R274" s="35"/>
      <c r="S274" s="35"/>
      <c r="T274" s="35"/>
      <c r="U274" s="43" t="str">
        <f t="shared" ref="U274:U280" ca="1" si="19">V274&amp;""&amp;",..,"&amp;""&amp;W274</f>
        <v>101,..,101</v>
      </c>
      <c r="V274" s="43">
        <f ca="1">(SUMPRODUCT(MID(0&amp;(LEFT(A275,SUM(LEN(A275)-LEN(SUBSTITUTE(A275,{"0","1","2","3"},""))))), LARGE(INDEX(ISNUMBER(--MID((LEFT(A275,SUM(LEN(A275)-LEN(SUBSTITUTE(A275,{"0","1","2","3"},""))))), ROW(INDIRECT("1:"&amp;LEN((LEFT(A275,SUM(LEN(A275)-LEN(SUBSTITUTE(A275,{"0","1","2","3"},"")))))))), 1)) * ROW(INDIRECT("1:"&amp;LEN((LEFT(A275,SUM(LEN(A275)-LEN(SUBSTITUTE(A275,{"0","1","2","3"},"")))))))), 0), ROW(INDIRECT("1:"&amp;LEN((LEFT(A275,SUM(LEN(A275)-LEN(SUBSTITUTE(A275,{"0","1","2","3"},"")))))))))+1, 1) * 10^ROW(INDIRECT("1:"&amp;LEN((LEFT(A275,SUM(LEN(A275)-LEN(SUBSTITUTE(A275,{"0","1","2","3"},""))))))))/10))*100+1</f>
        <v>101</v>
      </c>
      <c r="W274" s="43">
        <f ca="1">(SUMPRODUCT(MID(0&amp;(--TRIM(RIGHT(SUBSTITUTE(LEFT(A275,_xlfn.AGGREGATE(16,6,FIND({0,1,2,3,4,5,6,7,8,9},A275,ROW(INDIRECT("1:"&amp;LEN(A275)))),1))," ",REPT(" ",LEN(A275))),LEN(A275)))), LARGE(INDEX(ISNUMBER(--MID((--TRIM(RIGHT(SUBSTITUTE(LEFT(A275,_xlfn.AGGREGATE(16,6,FIND({0,1,2,3,4,5,6,7,8,9},A275,ROW(INDIRECT("1:"&amp;LEN(A275)))),1))," ",REPT(" ",LEN(A275))),LEN(A275)))), ROW(INDIRECT("1:"&amp;LEN((--TRIM(RIGHT(SUBSTITUTE(LEFT(A275,_xlfn.AGGREGATE(16,6,FIND({0,1,2,3,4,5,6,7,8,9},A275,ROW(INDIRECT("1:"&amp;LEN(A275)))),1))," ",REPT(" ",LEN(A275))),LEN(A275))))))), 1)) * ROW(INDIRECT("1:"&amp;LEN((--TRIM(RIGHT(SUBSTITUTE(LEFT(A275,_xlfn.AGGREGATE(16,6,FIND({0,1,2,3,4,5,6,7,8,9},A275,ROW(INDIRECT("1:"&amp;LEN(A275)))),1))," ",REPT(" ",LEN(A275))),LEN(A275))))))), 0), ROW(INDIRECT("1:"&amp;LEN((--TRIM(RIGHT(SUBSTITUTE(LEFT(A275,_xlfn.AGGREGATE(16,6,FIND({0,1,2,3,4,5,6,7,8,9},A275,ROW(INDIRECT("1:"&amp;LEN(A275)))),1))," ",REPT(" ",LEN(A275))),LEN(A275))))))))+1, 1) * 10^ROW(INDIRECT("1:"&amp;LEN((--TRIM(RIGHT(SUBSTITUTE(LEFT(A275,_xlfn.AGGREGATE(16,6,FIND({0,1,2,3,4,5,6,7,8,9},A275,ROW(INDIRECT("1:"&amp;LEN(A275)))),1))," ",REPT(" ",LEN(A275))),LEN(A275)))))))/10))*100+1</f>
        <v>101</v>
      </c>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WZC274" s="35"/>
      <c r="WZD274" s="35"/>
      <c r="WZE274" s="35"/>
      <c r="WZF274" s="35"/>
      <c r="WZG274" s="35"/>
      <c r="WZH274" s="35"/>
      <c r="WZI274" s="35"/>
      <c r="WZJ274" s="35"/>
      <c r="WZK274" s="35"/>
      <c r="WZL274" s="35"/>
      <c r="WZM274" s="35"/>
      <c r="WZN274" s="35"/>
      <c r="WZO274" s="35"/>
      <c r="WZP274" s="35"/>
      <c r="WZQ274" s="35"/>
      <c r="WZR274" s="35"/>
      <c r="WZS274" s="35"/>
      <c r="WZT274" s="35"/>
      <c r="WZU274" s="35"/>
      <c r="WZV274" s="35"/>
      <c r="WZW274" s="35"/>
      <c r="WZX274" s="35"/>
      <c r="WZY274" s="35"/>
      <c r="WZZ274" s="35"/>
      <c r="XAA274" s="35"/>
      <c r="XAB274" s="35"/>
      <c r="XAC274" s="35"/>
      <c r="XAD274" s="35"/>
      <c r="XAE274" s="35"/>
      <c r="XAF274" s="35"/>
      <c r="XAG274" s="35"/>
      <c r="XAH274" s="35"/>
      <c r="XAI274" s="35"/>
      <c r="XAJ274" s="35"/>
      <c r="XAK274" s="35"/>
      <c r="XAL274" s="35"/>
      <c r="XAM274" s="35"/>
      <c r="XAN274" s="35"/>
      <c r="XAO274" s="35"/>
      <c r="XAP274" s="35"/>
      <c r="XAQ274" s="35"/>
      <c r="XAR274" s="35"/>
      <c r="XAS274" s="35"/>
      <c r="XAT274" s="35"/>
      <c r="XAU274" s="35"/>
      <c r="XAV274" s="35"/>
      <c r="XAW274" s="35"/>
      <c r="XAX274" s="35"/>
      <c r="XAY274" s="35"/>
      <c r="XAZ274" s="35"/>
      <c r="XBA274" s="35"/>
      <c r="XBB274" s="35"/>
      <c r="XBC274" s="35"/>
      <c r="XBD274" s="35"/>
      <c r="XBE274" s="35"/>
      <c r="XBF274" s="35"/>
      <c r="XBG274" s="35"/>
      <c r="XBH274" s="35"/>
      <c r="XBI274" s="35"/>
      <c r="XBJ274" s="35"/>
      <c r="XBK274" s="35"/>
      <c r="XBL274" s="35"/>
      <c r="XBM274" s="35"/>
      <c r="XBN274" s="35"/>
      <c r="XBO274" s="35"/>
      <c r="XBP274" s="35"/>
      <c r="XBQ274" s="35"/>
      <c r="XBR274" s="35"/>
      <c r="XBS274" s="35"/>
      <c r="XBT274" s="35"/>
      <c r="XBU274" s="35"/>
      <c r="XBV274" s="35"/>
      <c r="XBW274" s="35"/>
      <c r="XBX274" s="35"/>
      <c r="XBY274" s="35"/>
      <c r="XBZ274" s="35"/>
      <c r="XCA274" s="35"/>
      <c r="XCB274" s="35"/>
      <c r="XCC274" s="35"/>
      <c r="XCD274" s="35"/>
      <c r="XCE274" s="35"/>
      <c r="XCF274" s="35"/>
      <c r="XCG274" s="35"/>
      <c r="XCH274" s="35"/>
      <c r="XCI274" s="35"/>
      <c r="XCJ274" s="35"/>
      <c r="XCK274" s="35"/>
      <c r="XCL274" s="35"/>
      <c r="XCM274" s="35"/>
      <c r="XCN274" s="35"/>
      <c r="XCO274" s="35"/>
      <c r="XCP274" s="35"/>
      <c r="XCQ274" s="35"/>
      <c r="XCR274" s="35"/>
      <c r="XCS274" s="35"/>
      <c r="XCT274" s="35"/>
      <c r="XCU274" s="35"/>
      <c r="XCV274" s="35"/>
      <c r="XCW274" s="35"/>
      <c r="XCX274" s="35"/>
      <c r="XCY274" s="35"/>
      <c r="XCZ274" s="35"/>
      <c r="XDA274" s="35"/>
      <c r="XDB274" s="35"/>
      <c r="XDC274" s="35"/>
      <c r="XDD274" s="35"/>
      <c r="XDE274" s="35"/>
      <c r="XDF274" s="35"/>
      <c r="XDG274" s="35"/>
      <c r="XDH274" s="35"/>
      <c r="XDI274" s="35"/>
      <c r="XDJ274" s="35"/>
      <c r="XDK274" s="35"/>
      <c r="XDL274" s="35"/>
      <c r="XDM274" s="35"/>
      <c r="XDN274" s="35"/>
      <c r="XDO274" s="35"/>
      <c r="XDP274" s="35"/>
      <c r="XDQ274" s="35"/>
      <c r="XDR274" s="35"/>
      <c r="XDS274" s="35"/>
      <c r="XDT274" s="35"/>
      <c r="XDU274" s="35"/>
      <c r="XDV274" s="35"/>
      <c r="XDW274" s="35"/>
      <c r="XDX274" s="35"/>
      <c r="XDY274" s="35"/>
      <c r="XDZ274" s="35"/>
      <c r="XEA274" s="35"/>
      <c r="XEB274" s="35"/>
      <c r="XEC274" s="35"/>
      <c r="XED274" s="35"/>
      <c r="XEE274" s="35"/>
      <c r="XEF274" s="35"/>
      <c r="XEG274" s="35"/>
      <c r="XEH274" s="35"/>
      <c r="XEI274" s="35"/>
      <c r="XEJ274" s="35"/>
      <c r="XEK274" s="35"/>
      <c r="XEL274" s="35"/>
      <c r="XEM274" s="35"/>
      <c r="XEN274" s="35"/>
      <c r="XEO274" s="35"/>
      <c r="XEP274" s="35"/>
      <c r="XEQ274" s="35"/>
      <c r="XER274" s="35"/>
      <c r="XES274" s="35"/>
      <c r="XET274" s="35"/>
      <c r="XEU274" s="35"/>
      <c r="XEV274" s="35"/>
      <c r="XEW274" s="35"/>
      <c r="XEX274" s="35"/>
      <c r="XEY274" s="35"/>
      <c r="XEZ274" s="35"/>
      <c r="XFA274" s="35"/>
      <c r="XFB274" s="35"/>
      <c r="XFC274" s="35"/>
      <c r="XFD274" s="35"/>
    </row>
    <row r="275" spans="1:151 16227:16384" s="11" customFormat="1" ht="20.25" customHeight="1" x14ac:dyDescent="0.25">
      <c r="A275" s="144" t="s">
        <v>214</v>
      </c>
      <c r="B275" s="145"/>
      <c r="C275" s="145"/>
      <c r="D275" s="145"/>
      <c r="E275" s="145"/>
      <c r="F275" s="145"/>
      <c r="G275" s="145"/>
      <c r="H275" s="145"/>
      <c r="I275" s="146"/>
      <c r="J275" s="35"/>
      <c r="K275" s="35"/>
      <c r="L275" s="35"/>
      <c r="M275" s="35"/>
      <c r="N275" s="35">
        <f t="shared" si="18"/>
        <v>10419098.835599998</v>
      </c>
      <c r="O275" s="35"/>
      <c r="P275" s="35"/>
      <c r="Q275" s="35"/>
      <c r="R275" s="35"/>
      <c r="S275" s="35"/>
      <c r="T275" s="35"/>
      <c r="U275" s="43" t="str">
        <f t="shared" ca="1" si="19"/>
        <v>102,..,102</v>
      </c>
      <c r="V275" s="43">
        <f ca="1">V274+1</f>
        <v>102</v>
      </c>
      <c r="W275" s="43">
        <f ca="1">W274+1</f>
        <v>102</v>
      </c>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WZC275" s="35"/>
      <c r="WZD275" s="35"/>
      <c r="WZE275" s="35"/>
      <c r="WZF275" s="35"/>
      <c r="WZG275" s="35"/>
      <c r="WZH275" s="35"/>
      <c r="WZI275" s="35"/>
      <c r="WZJ275" s="35"/>
      <c r="WZK275" s="35"/>
      <c r="WZL275" s="35"/>
      <c r="WZM275" s="35"/>
      <c r="WZN275" s="35"/>
      <c r="WZO275" s="35"/>
      <c r="WZP275" s="35"/>
      <c r="WZQ275" s="35"/>
      <c r="WZR275" s="35"/>
      <c r="WZS275" s="35"/>
      <c r="WZT275" s="35"/>
      <c r="WZU275" s="35"/>
      <c r="WZV275" s="35"/>
      <c r="WZW275" s="35"/>
      <c r="WZX275" s="35"/>
      <c r="WZY275" s="35"/>
      <c r="WZZ275" s="35"/>
      <c r="XAA275" s="35"/>
      <c r="XAB275" s="35"/>
      <c r="XAC275" s="35"/>
      <c r="XAD275" s="35"/>
      <c r="XAE275" s="35"/>
      <c r="XAF275" s="35"/>
      <c r="XAG275" s="35"/>
      <c r="XAH275" s="35"/>
      <c r="XAI275" s="35"/>
      <c r="XAJ275" s="35"/>
      <c r="XAK275" s="35"/>
      <c r="XAL275" s="35"/>
      <c r="XAM275" s="35"/>
      <c r="XAN275" s="35"/>
      <c r="XAO275" s="35"/>
      <c r="XAP275" s="35"/>
      <c r="XAQ275" s="35"/>
      <c r="XAR275" s="35"/>
      <c r="XAS275" s="35"/>
      <c r="XAT275" s="35"/>
      <c r="XAU275" s="35"/>
      <c r="XAV275" s="35"/>
      <c r="XAW275" s="35"/>
      <c r="XAX275" s="35"/>
      <c r="XAY275" s="35"/>
      <c r="XAZ275" s="35"/>
      <c r="XBA275" s="35"/>
      <c r="XBB275" s="35"/>
      <c r="XBC275" s="35"/>
      <c r="XBD275" s="35"/>
      <c r="XBE275" s="35"/>
      <c r="XBF275" s="35"/>
      <c r="XBG275" s="35"/>
      <c r="XBH275" s="35"/>
      <c r="XBI275" s="35"/>
      <c r="XBJ275" s="35"/>
      <c r="XBK275" s="35"/>
      <c r="XBL275" s="35"/>
      <c r="XBM275" s="35"/>
      <c r="XBN275" s="35"/>
      <c r="XBO275" s="35"/>
      <c r="XBP275" s="35"/>
      <c r="XBQ275" s="35"/>
      <c r="XBR275" s="35"/>
      <c r="XBS275" s="35"/>
      <c r="XBT275" s="35"/>
      <c r="XBU275" s="35"/>
      <c r="XBV275" s="35"/>
      <c r="XBW275" s="35"/>
      <c r="XBX275" s="35"/>
      <c r="XBY275" s="35"/>
      <c r="XBZ275" s="35"/>
      <c r="XCA275" s="35"/>
      <c r="XCB275" s="35"/>
      <c r="XCC275" s="35"/>
      <c r="XCD275" s="35"/>
      <c r="XCE275" s="35"/>
      <c r="XCF275" s="35"/>
      <c r="XCG275" s="35"/>
      <c r="XCH275" s="35"/>
      <c r="XCI275" s="35"/>
      <c r="XCJ275" s="35"/>
      <c r="XCK275" s="35"/>
      <c r="XCL275" s="35"/>
      <c r="XCM275" s="35"/>
      <c r="XCN275" s="35"/>
      <c r="XCO275" s="35"/>
      <c r="XCP275" s="35"/>
      <c r="XCQ275" s="35"/>
      <c r="XCR275" s="35"/>
      <c r="XCS275" s="35"/>
      <c r="XCT275" s="35"/>
      <c r="XCU275" s="35"/>
      <c r="XCV275" s="35"/>
      <c r="XCW275" s="35"/>
      <c r="XCX275" s="35"/>
      <c r="XCY275" s="35"/>
      <c r="XCZ275" s="35"/>
      <c r="XDA275" s="35"/>
      <c r="XDB275" s="35"/>
      <c r="XDC275" s="35"/>
      <c r="XDD275" s="35"/>
      <c r="XDE275" s="35"/>
      <c r="XDF275" s="35"/>
      <c r="XDG275" s="35"/>
      <c r="XDH275" s="35"/>
      <c r="XDI275" s="35"/>
      <c r="XDJ275" s="35"/>
      <c r="XDK275" s="35"/>
      <c r="XDL275" s="35"/>
      <c r="XDM275" s="35"/>
      <c r="XDN275" s="35"/>
      <c r="XDO275" s="35"/>
      <c r="XDP275" s="35"/>
      <c r="XDQ275" s="35"/>
      <c r="XDR275" s="35"/>
      <c r="XDS275" s="35"/>
      <c r="XDT275" s="35"/>
      <c r="XDU275" s="35"/>
      <c r="XDV275" s="35"/>
      <c r="XDW275" s="35"/>
      <c r="XDX275" s="35"/>
      <c r="XDY275" s="35"/>
      <c r="XDZ275" s="35"/>
      <c r="XEA275" s="35"/>
      <c r="XEB275" s="35"/>
      <c r="XEC275" s="35"/>
      <c r="XED275" s="35"/>
      <c r="XEE275" s="35"/>
      <c r="XEF275" s="35"/>
      <c r="XEG275" s="35"/>
      <c r="XEH275" s="35"/>
      <c r="XEI275" s="35"/>
      <c r="XEJ275" s="35"/>
      <c r="XEK275" s="35"/>
      <c r="XEL275" s="35"/>
      <c r="XEM275" s="35"/>
      <c r="XEN275" s="35"/>
      <c r="XEO275" s="35"/>
      <c r="XEP275" s="35"/>
      <c r="XEQ275" s="35"/>
      <c r="XER275" s="35"/>
      <c r="XES275" s="35"/>
      <c r="XET275" s="35"/>
      <c r="XEU275" s="35"/>
      <c r="XEV275" s="35"/>
      <c r="XEW275" s="35"/>
      <c r="XEX275" s="35"/>
      <c r="XEY275" s="35"/>
      <c r="XEZ275" s="35"/>
      <c r="XFA275" s="35"/>
      <c r="XFB275" s="35"/>
      <c r="XFC275" s="35"/>
      <c r="XFD275" s="35"/>
    </row>
    <row r="276" spans="1:151 16227:16384" s="11" customFormat="1" ht="20.25" customHeight="1" x14ac:dyDescent="0.25">
      <c r="A276" s="135" t="str">
        <f>A275</f>
        <v>1st Floor for Residential</v>
      </c>
      <c r="B276" s="136"/>
      <c r="C276" s="133">
        <v>1</v>
      </c>
      <c r="D276" s="134"/>
      <c r="E276" s="54" t="s">
        <v>209</v>
      </c>
      <c r="F276" s="133">
        <f>(1.88*1.15+2.13*3.5+3.05*4.8+2.9*3.35+3.05*3.65+2.13*1.37+1*2.9+2.13*0.97+2.13*1+0.7*2.6)*10.764</f>
        <v>612.88816679999991</v>
      </c>
      <c r="G276" s="134"/>
      <c r="H276" s="54">
        <v>0</v>
      </c>
      <c r="I276" s="54">
        <f t="shared" ref="I276:I282" si="20">F276*(($I$233)+1)+H276</f>
        <v>949.9766585399999</v>
      </c>
      <c r="J276" s="35"/>
      <c r="K276" s="35"/>
      <c r="L276" s="35"/>
      <c r="M276" s="35"/>
      <c r="N276" s="35">
        <f t="shared" si="18"/>
        <v>9199191.0347999986</v>
      </c>
      <c r="O276" s="35"/>
      <c r="P276" s="35"/>
      <c r="Q276" s="35"/>
      <c r="R276" s="35"/>
      <c r="S276" s="35"/>
      <c r="T276" s="35"/>
      <c r="U276" s="43" t="str">
        <f t="shared" ca="1" si="19"/>
        <v>103,..,103</v>
      </c>
      <c r="V276" s="43">
        <f t="shared" ref="V276:W276" ca="1" si="21">V275+1</f>
        <v>103</v>
      </c>
      <c r="W276" s="43">
        <f t="shared" ca="1" si="21"/>
        <v>103</v>
      </c>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WZC276" s="35"/>
      <c r="WZD276" s="35"/>
      <c r="WZE276" s="35"/>
      <c r="WZF276" s="35"/>
      <c r="WZG276" s="35"/>
      <c r="WZH276" s="35"/>
      <c r="WZI276" s="35"/>
      <c r="WZJ276" s="35"/>
      <c r="WZK276" s="35"/>
      <c r="WZL276" s="35"/>
      <c r="WZM276" s="35"/>
      <c r="WZN276" s="35"/>
      <c r="WZO276" s="35"/>
      <c r="WZP276" s="35"/>
      <c r="WZQ276" s="35"/>
      <c r="WZR276" s="35"/>
      <c r="WZS276" s="35"/>
      <c r="WZT276" s="35"/>
      <c r="WZU276" s="35"/>
      <c r="WZV276" s="35"/>
      <c r="WZW276" s="35"/>
      <c r="WZX276" s="35"/>
      <c r="WZY276" s="35"/>
      <c r="WZZ276" s="35"/>
      <c r="XAA276" s="35"/>
      <c r="XAB276" s="35"/>
      <c r="XAC276" s="35"/>
      <c r="XAD276" s="35"/>
      <c r="XAE276" s="35"/>
      <c r="XAF276" s="35"/>
      <c r="XAG276" s="35"/>
      <c r="XAH276" s="35"/>
      <c r="XAI276" s="35"/>
      <c r="XAJ276" s="35"/>
      <c r="XAK276" s="35"/>
      <c r="XAL276" s="35"/>
      <c r="XAM276" s="35"/>
      <c r="XAN276" s="35"/>
      <c r="XAO276" s="35"/>
      <c r="XAP276" s="35"/>
      <c r="XAQ276" s="35"/>
      <c r="XAR276" s="35"/>
      <c r="XAS276" s="35"/>
      <c r="XAT276" s="35"/>
      <c r="XAU276" s="35"/>
      <c r="XAV276" s="35"/>
      <c r="XAW276" s="35"/>
      <c r="XAX276" s="35"/>
      <c r="XAY276" s="35"/>
      <c r="XAZ276" s="35"/>
      <c r="XBA276" s="35"/>
      <c r="XBB276" s="35"/>
      <c r="XBC276" s="35"/>
      <c r="XBD276" s="35"/>
      <c r="XBE276" s="35"/>
      <c r="XBF276" s="35"/>
      <c r="XBG276" s="35"/>
      <c r="XBH276" s="35"/>
      <c r="XBI276" s="35"/>
      <c r="XBJ276" s="35"/>
      <c r="XBK276" s="35"/>
      <c r="XBL276" s="35"/>
      <c r="XBM276" s="35"/>
      <c r="XBN276" s="35"/>
      <c r="XBO276" s="35"/>
      <c r="XBP276" s="35"/>
      <c r="XBQ276" s="35"/>
      <c r="XBR276" s="35"/>
      <c r="XBS276" s="35"/>
      <c r="XBT276" s="35"/>
      <c r="XBU276" s="35"/>
      <c r="XBV276" s="35"/>
      <c r="XBW276" s="35"/>
      <c r="XBX276" s="35"/>
      <c r="XBY276" s="35"/>
      <c r="XBZ276" s="35"/>
      <c r="XCA276" s="35"/>
      <c r="XCB276" s="35"/>
      <c r="XCC276" s="35"/>
      <c r="XCD276" s="35"/>
      <c r="XCE276" s="35"/>
      <c r="XCF276" s="35"/>
      <c r="XCG276" s="35"/>
      <c r="XCH276" s="35"/>
      <c r="XCI276" s="35"/>
      <c r="XCJ276" s="35"/>
      <c r="XCK276" s="35"/>
      <c r="XCL276" s="35"/>
      <c r="XCM276" s="35"/>
      <c r="XCN276" s="35"/>
      <c r="XCO276" s="35"/>
      <c r="XCP276" s="35"/>
      <c r="XCQ276" s="35"/>
      <c r="XCR276" s="35"/>
      <c r="XCS276" s="35"/>
      <c r="XCT276" s="35"/>
      <c r="XCU276" s="35"/>
      <c r="XCV276" s="35"/>
      <c r="XCW276" s="35"/>
      <c r="XCX276" s="35"/>
      <c r="XCY276" s="35"/>
      <c r="XCZ276" s="35"/>
      <c r="XDA276" s="35"/>
      <c r="XDB276" s="35"/>
      <c r="XDC276" s="35"/>
      <c r="XDD276" s="35"/>
      <c r="XDE276" s="35"/>
      <c r="XDF276" s="35"/>
      <c r="XDG276" s="35"/>
      <c r="XDH276" s="35"/>
      <c r="XDI276" s="35"/>
      <c r="XDJ276" s="35"/>
      <c r="XDK276" s="35"/>
      <c r="XDL276" s="35"/>
      <c r="XDM276" s="35"/>
      <c r="XDN276" s="35"/>
      <c r="XDO276" s="35"/>
      <c r="XDP276" s="35"/>
      <c r="XDQ276" s="35"/>
      <c r="XDR276" s="35"/>
      <c r="XDS276" s="35"/>
      <c r="XDT276" s="35"/>
      <c r="XDU276" s="35"/>
      <c r="XDV276" s="35"/>
      <c r="XDW276" s="35"/>
      <c r="XDX276" s="35"/>
      <c r="XDY276" s="35"/>
      <c r="XDZ276" s="35"/>
      <c r="XEA276" s="35"/>
      <c r="XEB276" s="35"/>
      <c r="XEC276" s="35"/>
      <c r="XED276" s="35"/>
      <c r="XEE276" s="35"/>
      <c r="XEF276" s="35"/>
      <c r="XEG276" s="35"/>
      <c r="XEH276" s="35"/>
      <c r="XEI276" s="35"/>
      <c r="XEJ276" s="35"/>
      <c r="XEK276" s="35"/>
      <c r="XEL276" s="35"/>
      <c r="XEM276" s="35"/>
      <c r="XEN276" s="35"/>
      <c r="XEO276" s="35"/>
      <c r="XEP276" s="35"/>
      <c r="XEQ276" s="35"/>
      <c r="XER276" s="35"/>
      <c r="XES276" s="35"/>
      <c r="XET276" s="35"/>
      <c r="XEU276" s="35"/>
      <c r="XEV276" s="35"/>
      <c r="XEW276" s="35"/>
      <c r="XEX276" s="35"/>
      <c r="XEY276" s="35"/>
      <c r="XEZ276" s="35"/>
      <c r="XFA276" s="35"/>
      <c r="XFB276" s="35"/>
      <c r="XFC276" s="35"/>
      <c r="XFD276" s="35"/>
    </row>
    <row r="277" spans="1:151 16227:16384" s="11" customFormat="1" ht="20.25" customHeight="1" x14ac:dyDescent="0.25">
      <c r="A277" s="137"/>
      <c r="B277" s="138"/>
      <c r="C277" s="133">
        <v>2</v>
      </c>
      <c r="D277" s="134"/>
      <c r="E277" s="54" t="s">
        <v>209</v>
      </c>
      <c r="F277" s="133">
        <f>(1.88*1.15+2.13*3.5+3.05*4.8+2.9*3.35+3.05*3.65+2.13*1.37+1*2.9+2.13*0.97+2.13*1+0.7*2.6)*10.764</f>
        <v>612.88816679999991</v>
      </c>
      <c r="G277" s="134"/>
      <c r="H277" s="54">
        <v>0</v>
      </c>
      <c r="I277" s="54">
        <f t="shared" si="20"/>
        <v>949.9766585399999</v>
      </c>
      <c r="J277" s="35"/>
      <c r="K277" s="35"/>
      <c r="L277" s="35"/>
      <c r="M277" s="35"/>
      <c r="N277" s="35">
        <f t="shared" si="18"/>
        <v>13621864.6044</v>
      </c>
      <c r="O277" s="35"/>
      <c r="P277" s="35"/>
      <c r="Q277" s="35"/>
      <c r="R277" s="35"/>
      <c r="S277" s="35"/>
      <c r="T277" s="35"/>
      <c r="U277" s="43" t="str">
        <f t="shared" ca="1" si="19"/>
        <v>104,..,104</v>
      </c>
      <c r="V277" s="43">
        <f t="shared" ref="V277:W277" ca="1" si="22">V276+1</f>
        <v>104</v>
      </c>
      <c r="W277" s="43">
        <f t="shared" ca="1" si="22"/>
        <v>104</v>
      </c>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WZC277" s="35"/>
      <c r="WZD277" s="35"/>
      <c r="WZE277" s="35"/>
      <c r="WZF277" s="35"/>
      <c r="WZG277" s="35"/>
      <c r="WZH277" s="35"/>
      <c r="WZI277" s="35"/>
      <c r="WZJ277" s="35"/>
      <c r="WZK277" s="35"/>
      <c r="WZL277" s="35"/>
      <c r="WZM277" s="35"/>
      <c r="WZN277" s="35"/>
      <c r="WZO277" s="35"/>
      <c r="WZP277" s="35"/>
      <c r="WZQ277" s="35"/>
      <c r="WZR277" s="35"/>
      <c r="WZS277" s="35"/>
      <c r="WZT277" s="35"/>
      <c r="WZU277" s="35"/>
      <c r="WZV277" s="35"/>
      <c r="WZW277" s="35"/>
      <c r="WZX277" s="35"/>
      <c r="WZY277" s="35"/>
      <c r="WZZ277" s="35"/>
      <c r="XAA277" s="35"/>
      <c r="XAB277" s="35"/>
      <c r="XAC277" s="35"/>
      <c r="XAD277" s="35"/>
      <c r="XAE277" s="35"/>
      <c r="XAF277" s="35"/>
      <c r="XAG277" s="35"/>
      <c r="XAH277" s="35"/>
      <c r="XAI277" s="35"/>
      <c r="XAJ277" s="35"/>
      <c r="XAK277" s="35"/>
      <c r="XAL277" s="35"/>
      <c r="XAM277" s="35"/>
      <c r="XAN277" s="35"/>
      <c r="XAO277" s="35"/>
      <c r="XAP277" s="35"/>
      <c r="XAQ277" s="35"/>
      <c r="XAR277" s="35"/>
      <c r="XAS277" s="35"/>
      <c r="XAT277" s="35"/>
      <c r="XAU277" s="35"/>
      <c r="XAV277" s="35"/>
      <c r="XAW277" s="35"/>
      <c r="XAX277" s="35"/>
      <c r="XAY277" s="35"/>
      <c r="XAZ277" s="35"/>
      <c r="XBA277" s="35"/>
      <c r="XBB277" s="35"/>
      <c r="XBC277" s="35"/>
      <c r="XBD277" s="35"/>
      <c r="XBE277" s="35"/>
      <c r="XBF277" s="35"/>
      <c r="XBG277" s="35"/>
      <c r="XBH277" s="35"/>
      <c r="XBI277" s="35"/>
      <c r="XBJ277" s="35"/>
      <c r="XBK277" s="35"/>
      <c r="XBL277" s="35"/>
      <c r="XBM277" s="35"/>
      <c r="XBN277" s="35"/>
      <c r="XBO277" s="35"/>
      <c r="XBP277" s="35"/>
      <c r="XBQ277" s="35"/>
      <c r="XBR277" s="35"/>
      <c r="XBS277" s="35"/>
      <c r="XBT277" s="35"/>
      <c r="XBU277" s="35"/>
      <c r="XBV277" s="35"/>
      <c r="XBW277" s="35"/>
      <c r="XBX277" s="35"/>
      <c r="XBY277" s="35"/>
      <c r="XBZ277" s="35"/>
      <c r="XCA277" s="35"/>
      <c r="XCB277" s="35"/>
      <c r="XCC277" s="35"/>
      <c r="XCD277" s="35"/>
      <c r="XCE277" s="35"/>
      <c r="XCF277" s="35"/>
      <c r="XCG277" s="35"/>
      <c r="XCH277" s="35"/>
      <c r="XCI277" s="35"/>
      <c r="XCJ277" s="35"/>
      <c r="XCK277" s="35"/>
      <c r="XCL277" s="35"/>
      <c r="XCM277" s="35"/>
      <c r="XCN277" s="35"/>
      <c r="XCO277" s="35"/>
      <c r="XCP277" s="35"/>
      <c r="XCQ277" s="35"/>
      <c r="XCR277" s="35"/>
      <c r="XCS277" s="35"/>
      <c r="XCT277" s="35"/>
      <c r="XCU277" s="35"/>
      <c r="XCV277" s="35"/>
      <c r="XCW277" s="35"/>
      <c r="XCX277" s="35"/>
      <c r="XCY277" s="35"/>
      <c r="XCZ277" s="35"/>
      <c r="XDA277" s="35"/>
      <c r="XDB277" s="35"/>
      <c r="XDC277" s="35"/>
      <c r="XDD277" s="35"/>
      <c r="XDE277" s="35"/>
      <c r="XDF277" s="35"/>
      <c r="XDG277" s="35"/>
      <c r="XDH277" s="35"/>
      <c r="XDI277" s="35"/>
      <c r="XDJ277" s="35"/>
      <c r="XDK277" s="35"/>
      <c r="XDL277" s="35"/>
      <c r="XDM277" s="35"/>
      <c r="XDN277" s="35"/>
      <c r="XDO277" s="35"/>
      <c r="XDP277" s="35"/>
      <c r="XDQ277" s="35"/>
      <c r="XDR277" s="35"/>
      <c r="XDS277" s="35"/>
      <c r="XDT277" s="35"/>
      <c r="XDU277" s="35"/>
      <c r="XDV277" s="35"/>
      <c r="XDW277" s="35"/>
      <c r="XDX277" s="35"/>
      <c r="XDY277" s="35"/>
      <c r="XDZ277" s="35"/>
      <c r="XEA277" s="35"/>
      <c r="XEB277" s="35"/>
      <c r="XEC277" s="35"/>
      <c r="XED277" s="35"/>
      <c r="XEE277" s="35"/>
      <c r="XEF277" s="35"/>
      <c r="XEG277" s="35"/>
      <c r="XEH277" s="35"/>
      <c r="XEI277" s="35"/>
      <c r="XEJ277" s="35"/>
      <c r="XEK277" s="35"/>
      <c r="XEL277" s="35"/>
      <c r="XEM277" s="35"/>
      <c r="XEN277" s="35"/>
      <c r="XEO277" s="35"/>
      <c r="XEP277" s="35"/>
      <c r="XEQ277" s="35"/>
      <c r="XER277" s="35"/>
      <c r="XES277" s="35"/>
      <c r="XET277" s="35"/>
      <c r="XEU277" s="35"/>
      <c r="XEV277" s="35"/>
      <c r="XEW277" s="35"/>
      <c r="XEX277" s="35"/>
      <c r="XEY277" s="35"/>
      <c r="XEZ277" s="35"/>
      <c r="XFA277" s="35"/>
      <c r="XFB277" s="35"/>
      <c r="XFC277" s="35"/>
      <c r="XFD277" s="35"/>
    </row>
    <row r="278" spans="1:151 16227:16384" s="11" customFormat="1" ht="20.25" customHeight="1" x14ac:dyDescent="0.25">
      <c r="A278" s="137"/>
      <c r="B278" s="138"/>
      <c r="C278" s="133">
        <v>3</v>
      </c>
      <c r="D278" s="134"/>
      <c r="E278" s="54" t="s">
        <v>209</v>
      </c>
      <c r="F278" s="133">
        <f>(2.13*3.43+2.9*4.73+2.9*3.35+2.9*3.65+1.47*2.13+2.13*1.37+1*2.9)*10.764</f>
        <v>541.12888439999995</v>
      </c>
      <c r="G278" s="134"/>
      <c r="H278" s="54">
        <v>0</v>
      </c>
      <c r="I278" s="54">
        <f t="shared" si="20"/>
        <v>838.74977081999998</v>
      </c>
      <c r="J278" s="1"/>
      <c r="K278" s="1"/>
      <c r="L278" s="1"/>
      <c r="M278" s="1"/>
      <c r="N278" s="35">
        <f t="shared" si="18"/>
        <v>13621864.6044</v>
      </c>
      <c r="O278" s="1"/>
      <c r="P278" s="1"/>
      <c r="Q278" s="1"/>
      <c r="R278" s="1"/>
      <c r="S278" s="1"/>
      <c r="T278" s="1"/>
      <c r="U278" s="43" t="str">
        <f t="shared" ca="1" si="19"/>
        <v>105,..,105</v>
      </c>
      <c r="V278" s="43">
        <f t="shared" ref="V278:W278" ca="1" si="23">V277+1</f>
        <v>105</v>
      </c>
      <c r="W278" s="43">
        <f t="shared" ca="1" si="23"/>
        <v>105</v>
      </c>
      <c r="X278" s="1"/>
      <c r="Y278" s="1"/>
      <c r="Z278" s="1"/>
      <c r="AA278" s="1"/>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WZC278" s="35"/>
      <c r="WZD278" s="35"/>
      <c r="WZE278" s="35"/>
      <c r="WZF278" s="35"/>
      <c r="WZG278" s="35"/>
      <c r="WZH278" s="35"/>
      <c r="WZI278" s="35"/>
      <c r="WZJ278" s="35"/>
      <c r="WZK278" s="35"/>
      <c r="WZL278" s="35"/>
      <c r="WZM278" s="35"/>
      <c r="WZN278" s="35"/>
      <c r="WZO278" s="35"/>
      <c r="WZP278" s="35"/>
      <c r="WZQ278" s="35"/>
      <c r="WZR278" s="35"/>
      <c r="WZS278" s="35"/>
      <c r="WZT278" s="35"/>
      <c r="WZU278" s="35"/>
      <c r="WZV278" s="35"/>
      <c r="WZW278" s="35"/>
      <c r="WZX278" s="35"/>
      <c r="WZY278" s="35"/>
      <c r="WZZ278" s="35"/>
      <c r="XAA278" s="35"/>
      <c r="XAB278" s="35"/>
      <c r="XAC278" s="35"/>
      <c r="XAD278" s="35"/>
      <c r="XAE278" s="35"/>
      <c r="XAF278" s="35"/>
      <c r="XAG278" s="35"/>
      <c r="XAH278" s="35"/>
      <c r="XAI278" s="35"/>
      <c r="XAJ278" s="35"/>
      <c r="XAK278" s="35"/>
      <c r="XAL278" s="35"/>
      <c r="XAM278" s="35"/>
      <c r="XAN278" s="35"/>
      <c r="XAO278" s="35"/>
      <c r="XAP278" s="35"/>
      <c r="XAQ278" s="35"/>
      <c r="XAR278" s="35"/>
      <c r="XAS278" s="35"/>
      <c r="XAT278" s="35"/>
      <c r="XAU278" s="35"/>
      <c r="XAV278" s="35"/>
      <c r="XAW278" s="35"/>
      <c r="XAX278" s="35"/>
      <c r="XAY278" s="35"/>
      <c r="XAZ278" s="35"/>
      <c r="XBA278" s="35"/>
      <c r="XBB278" s="35"/>
      <c r="XBC278" s="35"/>
      <c r="XBD278" s="35"/>
      <c r="XBE278" s="35"/>
      <c r="XBF278" s="35"/>
      <c r="XBG278" s="35"/>
      <c r="XBH278" s="35"/>
      <c r="XBI278" s="35"/>
      <c r="XBJ278" s="35"/>
      <c r="XBK278" s="35"/>
      <c r="XBL278" s="35"/>
      <c r="XBM278" s="35"/>
      <c r="XBN278" s="35"/>
      <c r="XBO278" s="35"/>
      <c r="XBP278" s="35"/>
      <c r="XBQ278" s="35"/>
      <c r="XBR278" s="35"/>
      <c r="XBS278" s="35"/>
      <c r="XBT278" s="35"/>
      <c r="XBU278" s="35"/>
      <c r="XBV278" s="35"/>
      <c r="XBW278" s="35"/>
      <c r="XBX278" s="35"/>
      <c r="XBY278" s="35"/>
      <c r="XBZ278" s="35"/>
      <c r="XCA278" s="35"/>
      <c r="XCB278" s="35"/>
      <c r="XCC278" s="35"/>
      <c r="XCD278" s="35"/>
      <c r="XCE278" s="35"/>
      <c r="XCF278" s="35"/>
      <c r="XCG278" s="35"/>
      <c r="XCH278" s="35"/>
      <c r="XCI278" s="35"/>
      <c r="XCJ278" s="35"/>
      <c r="XCK278" s="35"/>
      <c r="XCL278" s="35"/>
      <c r="XCM278" s="35"/>
      <c r="XCN278" s="35"/>
      <c r="XCO278" s="35"/>
      <c r="XCP278" s="35"/>
      <c r="XCQ278" s="35"/>
      <c r="XCR278" s="35"/>
      <c r="XCS278" s="35"/>
      <c r="XCT278" s="35"/>
      <c r="XCU278" s="35"/>
      <c r="XCV278" s="35"/>
      <c r="XCW278" s="35"/>
      <c r="XCX278" s="35"/>
      <c r="XCY278" s="35"/>
      <c r="XCZ278" s="35"/>
      <c r="XDA278" s="35"/>
      <c r="XDB278" s="35"/>
      <c r="XDC278" s="35"/>
      <c r="XDD278" s="35"/>
      <c r="XDE278" s="35"/>
      <c r="XDF278" s="35"/>
      <c r="XDG278" s="35"/>
      <c r="XDH278" s="35"/>
      <c r="XDI278" s="35"/>
      <c r="XDJ278" s="35"/>
      <c r="XDK278" s="35"/>
      <c r="XDL278" s="35"/>
      <c r="XDM278" s="35"/>
      <c r="XDN278" s="35"/>
      <c r="XDO278" s="35"/>
      <c r="XDP278" s="35"/>
      <c r="XDQ278" s="35"/>
      <c r="XDR278" s="35"/>
      <c r="XDS278" s="35"/>
      <c r="XDT278" s="35"/>
      <c r="XDU278" s="35"/>
      <c r="XDV278" s="35"/>
      <c r="XDW278" s="35"/>
      <c r="XDX278" s="35"/>
      <c r="XDY278" s="35"/>
      <c r="XDZ278" s="35"/>
      <c r="XEA278" s="35"/>
      <c r="XEB278" s="35"/>
      <c r="XEC278" s="35"/>
      <c r="XED278" s="35"/>
      <c r="XEE278" s="35"/>
      <c r="XEF278" s="35"/>
      <c r="XEG278" s="35"/>
      <c r="XEH278" s="35"/>
      <c r="XEI278" s="35"/>
      <c r="XEJ278" s="35"/>
      <c r="XEK278" s="35"/>
      <c r="XEL278" s="35"/>
      <c r="XEM278" s="35"/>
      <c r="XEN278" s="35"/>
      <c r="XEO278" s="35"/>
      <c r="XEP278" s="35"/>
      <c r="XEQ278" s="35"/>
      <c r="XER278" s="35"/>
      <c r="XES278" s="35"/>
      <c r="XET278" s="35"/>
      <c r="XEU278" s="35"/>
      <c r="XEV278" s="35"/>
      <c r="XEW278" s="35"/>
      <c r="XEX278" s="35"/>
      <c r="XEY278" s="35"/>
      <c r="XEZ278" s="35"/>
      <c r="XFA278" s="35"/>
      <c r="XFB278" s="35"/>
      <c r="XFC278" s="35"/>
      <c r="XFD278" s="35"/>
    </row>
    <row r="279" spans="1:151 16227:16384" s="11" customFormat="1" ht="20.25" customHeight="1" x14ac:dyDescent="0.25">
      <c r="A279" s="137"/>
      <c r="B279" s="138"/>
      <c r="C279" s="133">
        <v>4</v>
      </c>
      <c r="D279" s="134"/>
      <c r="E279" s="54" t="s">
        <v>208</v>
      </c>
      <c r="F279" s="133">
        <f>(1.67*1.19+3.05*5.19+3.05*3.8+1.37*2.13+2.13*3.5+2.74*3.55+3.05*3.8+2.28*1.37+1.36*2.18+1.06*4.6+0.7*3.4)*10.764</f>
        <v>801.28615319999994</v>
      </c>
      <c r="G279" s="134"/>
      <c r="H279" s="54">
        <v>0</v>
      </c>
      <c r="I279" s="54">
        <f t="shared" si="20"/>
        <v>1241.99353746</v>
      </c>
      <c r="J279" s="35"/>
      <c r="K279" s="35"/>
      <c r="L279" s="35"/>
      <c r="M279" s="35"/>
      <c r="N279" s="35">
        <f t="shared" si="18"/>
        <v>9350375.7204</v>
      </c>
      <c r="O279" s="35"/>
      <c r="P279" s="35"/>
      <c r="Q279" s="35"/>
      <c r="R279" s="35"/>
      <c r="S279" s="35"/>
      <c r="T279" s="35"/>
      <c r="U279" s="43" t="str">
        <f t="shared" ca="1" si="19"/>
        <v>106,..,106</v>
      </c>
      <c r="V279" s="43">
        <f t="shared" ref="V279:W279" ca="1" si="24">V278+1</f>
        <v>106</v>
      </c>
      <c r="W279" s="43">
        <f t="shared" ca="1" si="24"/>
        <v>106</v>
      </c>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WZC279" s="35"/>
      <c r="WZD279" s="35"/>
      <c r="WZE279" s="35"/>
      <c r="WZF279" s="35"/>
      <c r="WZG279" s="35"/>
      <c r="WZH279" s="35"/>
      <c r="WZI279" s="35"/>
      <c r="WZJ279" s="35"/>
      <c r="WZK279" s="35"/>
      <c r="WZL279" s="35"/>
      <c r="WZM279" s="35"/>
      <c r="WZN279" s="35"/>
      <c r="WZO279" s="35"/>
      <c r="WZP279" s="35"/>
      <c r="WZQ279" s="35"/>
      <c r="WZR279" s="35"/>
      <c r="WZS279" s="35"/>
      <c r="WZT279" s="35"/>
      <c r="WZU279" s="35"/>
      <c r="WZV279" s="35"/>
      <c r="WZW279" s="35"/>
      <c r="WZX279" s="35"/>
      <c r="WZY279" s="35"/>
      <c r="WZZ279" s="35"/>
      <c r="XAA279" s="35"/>
      <c r="XAB279" s="35"/>
      <c r="XAC279" s="35"/>
      <c r="XAD279" s="35"/>
      <c r="XAE279" s="35"/>
      <c r="XAF279" s="35"/>
      <c r="XAG279" s="35"/>
      <c r="XAH279" s="35"/>
      <c r="XAI279" s="35"/>
      <c r="XAJ279" s="35"/>
      <c r="XAK279" s="35"/>
      <c r="XAL279" s="35"/>
      <c r="XAM279" s="35"/>
      <c r="XAN279" s="35"/>
      <c r="XAO279" s="35"/>
      <c r="XAP279" s="35"/>
      <c r="XAQ279" s="35"/>
      <c r="XAR279" s="35"/>
      <c r="XAS279" s="35"/>
      <c r="XAT279" s="35"/>
      <c r="XAU279" s="35"/>
      <c r="XAV279" s="35"/>
      <c r="XAW279" s="35"/>
      <c r="XAX279" s="35"/>
      <c r="XAY279" s="35"/>
      <c r="XAZ279" s="35"/>
      <c r="XBA279" s="35"/>
      <c r="XBB279" s="35"/>
      <c r="XBC279" s="35"/>
      <c r="XBD279" s="35"/>
      <c r="XBE279" s="35"/>
      <c r="XBF279" s="35"/>
      <c r="XBG279" s="35"/>
      <c r="XBH279" s="35"/>
      <c r="XBI279" s="35"/>
      <c r="XBJ279" s="35"/>
      <c r="XBK279" s="35"/>
      <c r="XBL279" s="35"/>
      <c r="XBM279" s="35"/>
      <c r="XBN279" s="35"/>
      <c r="XBO279" s="35"/>
      <c r="XBP279" s="35"/>
      <c r="XBQ279" s="35"/>
      <c r="XBR279" s="35"/>
      <c r="XBS279" s="35"/>
      <c r="XBT279" s="35"/>
      <c r="XBU279" s="35"/>
      <c r="XBV279" s="35"/>
      <c r="XBW279" s="35"/>
      <c r="XBX279" s="35"/>
      <c r="XBY279" s="35"/>
      <c r="XBZ279" s="35"/>
      <c r="XCA279" s="35"/>
      <c r="XCB279" s="35"/>
      <c r="XCC279" s="35"/>
      <c r="XCD279" s="35"/>
      <c r="XCE279" s="35"/>
      <c r="XCF279" s="35"/>
      <c r="XCG279" s="35"/>
      <c r="XCH279" s="35"/>
      <c r="XCI279" s="35"/>
      <c r="XCJ279" s="35"/>
      <c r="XCK279" s="35"/>
      <c r="XCL279" s="35"/>
      <c r="XCM279" s="35"/>
      <c r="XCN279" s="35"/>
      <c r="XCO279" s="35"/>
      <c r="XCP279" s="35"/>
      <c r="XCQ279" s="35"/>
      <c r="XCR279" s="35"/>
      <c r="XCS279" s="35"/>
      <c r="XCT279" s="35"/>
      <c r="XCU279" s="35"/>
      <c r="XCV279" s="35"/>
      <c r="XCW279" s="35"/>
      <c r="XCX279" s="35"/>
      <c r="XCY279" s="35"/>
      <c r="XCZ279" s="35"/>
      <c r="XDA279" s="35"/>
      <c r="XDB279" s="35"/>
      <c r="XDC279" s="35"/>
      <c r="XDD279" s="35"/>
      <c r="XDE279" s="35"/>
      <c r="XDF279" s="35"/>
      <c r="XDG279" s="35"/>
      <c r="XDH279" s="35"/>
      <c r="XDI279" s="35"/>
      <c r="XDJ279" s="35"/>
      <c r="XDK279" s="35"/>
      <c r="XDL279" s="35"/>
      <c r="XDM279" s="35"/>
      <c r="XDN279" s="35"/>
      <c r="XDO279" s="35"/>
      <c r="XDP279" s="35"/>
      <c r="XDQ279" s="35"/>
      <c r="XDR279" s="35"/>
      <c r="XDS279" s="35"/>
      <c r="XDT279" s="35"/>
      <c r="XDU279" s="35"/>
      <c r="XDV279" s="35"/>
      <c r="XDW279" s="35"/>
      <c r="XDX279" s="35"/>
      <c r="XDY279" s="35"/>
      <c r="XDZ279" s="35"/>
      <c r="XEA279" s="35"/>
      <c r="XEB279" s="35"/>
      <c r="XEC279" s="35"/>
      <c r="XED279" s="35"/>
      <c r="XEE279" s="35"/>
      <c r="XEF279" s="35"/>
      <c r="XEG279" s="35"/>
      <c r="XEH279" s="35"/>
      <c r="XEI279" s="35"/>
      <c r="XEJ279" s="35"/>
      <c r="XEK279" s="35"/>
      <c r="XEL279" s="35"/>
      <c r="XEM279" s="35"/>
      <c r="XEN279" s="35"/>
      <c r="XEO279" s="35"/>
      <c r="XEP279" s="35"/>
      <c r="XEQ279" s="35"/>
      <c r="XER279" s="35"/>
      <c r="XES279" s="35"/>
      <c r="XET279" s="35"/>
      <c r="XEU279" s="35"/>
      <c r="XEV279" s="35"/>
      <c r="XEW279" s="35"/>
      <c r="XEX279" s="35"/>
      <c r="XEY279" s="35"/>
      <c r="XEZ279" s="35"/>
      <c r="XFA279" s="35"/>
      <c r="XFB279" s="35"/>
      <c r="XFC279" s="35"/>
      <c r="XFD279" s="35"/>
    </row>
    <row r="280" spans="1:151 16227:16384" s="11" customFormat="1" ht="20.25" customHeight="1" x14ac:dyDescent="0.25">
      <c r="A280" s="137"/>
      <c r="B280" s="138"/>
      <c r="C280" s="133">
        <v>5</v>
      </c>
      <c r="D280" s="134"/>
      <c r="E280" s="54" t="s">
        <v>208</v>
      </c>
      <c r="F280" s="133">
        <f>(1.67*1.19+3.05*5.19+3.05*3.8+1.37*2.13+2.13*3.5+2.74*3.55+3.05*3.8+2.28*1.37+1.36*2.18+1.06*4.6+0.7*3.4)*10.764</f>
        <v>801.28615319999994</v>
      </c>
      <c r="G280" s="134"/>
      <c r="H280" s="54">
        <v>0</v>
      </c>
      <c r="I280" s="54">
        <f t="shared" si="20"/>
        <v>1241.99353746</v>
      </c>
      <c r="J280" s="35"/>
      <c r="K280" s="35"/>
      <c r="L280" s="35"/>
      <c r="M280" s="35"/>
      <c r="N280" s="35">
        <f t="shared" si="18"/>
        <v>9350375.7204</v>
      </c>
      <c r="O280" s="35"/>
      <c r="P280" s="35"/>
      <c r="Q280" s="35"/>
      <c r="R280" s="35"/>
      <c r="S280" s="35"/>
      <c r="T280" s="35"/>
      <c r="U280" s="43" t="str">
        <f t="shared" ca="1" si="19"/>
        <v>107,..,107</v>
      </c>
      <c r="V280" s="43">
        <f t="shared" ref="V280:W280" ca="1" si="25">V279+1</f>
        <v>107</v>
      </c>
      <c r="W280" s="43">
        <f t="shared" ca="1" si="25"/>
        <v>107</v>
      </c>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WZC280" s="35"/>
      <c r="WZD280" s="35"/>
      <c r="WZE280" s="35"/>
      <c r="WZF280" s="35"/>
      <c r="WZG280" s="35"/>
      <c r="WZH280" s="35"/>
      <c r="WZI280" s="35"/>
      <c r="WZJ280" s="35"/>
      <c r="WZK280" s="35"/>
      <c r="WZL280" s="35"/>
      <c r="WZM280" s="35"/>
      <c r="WZN280" s="35"/>
      <c r="WZO280" s="35"/>
      <c r="WZP280" s="35"/>
      <c r="WZQ280" s="35"/>
      <c r="WZR280" s="35"/>
      <c r="WZS280" s="35"/>
      <c r="WZT280" s="35"/>
      <c r="WZU280" s="35"/>
      <c r="WZV280" s="35"/>
      <c r="WZW280" s="35"/>
      <c r="WZX280" s="35"/>
      <c r="WZY280" s="35"/>
      <c r="WZZ280" s="35"/>
      <c r="XAA280" s="35"/>
      <c r="XAB280" s="35"/>
      <c r="XAC280" s="35"/>
      <c r="XAD280" s="35"/>
      <c r="XAE280" s="35"/>
      <c r="XAF280" s="35"/>
      <c r="XAG280" s="35"/>
      <c r="XAH280" s="35"/>
      <c r="XAI280" s="35"/>
      <c r="XAJ280" s="35"/>
      <c r="XAK280" s="35"/>
      <c r="XAL280" s="35"/>
      <c r="XAM280" s="35"/>
      <c r="XAN280" s="35"/>
      <c r="XAO280" s="35"/>
      <c r="XAP280" s="35"/>
      <c r="XAQ280" s="35"/>
      <c r="XAR280" s="35"/>
      <c r="XAS280" s="35"/>
      <c r="XAT280" s="35"/>
      <c r="XAU280" s="35"/>
      <c r="XAV280" s="35"/>
      <c r="XAW280" s="35"/>
      <c r="XAX280" s="35"/>
      <c r="XAY280" s="35"/>
      <c r="XAZ280" s="35"/>
      <c r="XBA280" s="35"/>
      <c r="XBB280" s="35"/>
      <c r="XBC280" s="35"/>
      <c r="XBD280" s="35"/>
      <c r="XBE280" s="35"/>
      <c r="XBF280" s="35"/>
      <c r="XBG280" s="35"/>
      <c r="XBH280" s="35"/>
      <c r="XBI280" s="35"/>
      <c r="XBJ280" s="35"/>
      <c r="XBK280" s="35"/>
      <c r="XBL280" s="35"/>
      <c r="XBM280" s="35"/>
      <c r="XBN280" s="35"/>
      <c r="XBO280" s="35"/>
      <c r="XBP280" s="35"/>
      <c r="XBQ280" s="35"/>
      <c r="XBR280" s="35"/>
      <c r="XBS280" s="35"/>
      <c r="XBT280" s="35"/>
      <c r="XBU280" s="35"/>
      <c r="XBV280" s="35"/>
      <c r="XBW280" s="35"/>
      <c r="XBX280" s="35"/>
      <c r="XBY280" s="35"/>
      <c r="XBZ280" s="35"/>
      <c r="XCA280" s="35"/>
      <c r="XCB280" s="35"/>
      <c r="XCC280" s="35"/>
      <c r="XCD280" s="35"/>
      <c r="XCE280" s="35"/>
      <c r="XCF280" s="35"/>
      <c r="XCG280" s="35"/>
      <c r="XCH280" s="35"/>
      <c r="XCI280" s="35"/>
      <c r="XCJ280" s="35"/>
      <c r="XCK280" s="35"/>
      <c r="XCL280" s="35"/>
      <c r="XCM280" s="35"/>
      <c r="XCN280" s="35"/>
      <c r="XCO280" s="35"/>
      <c r="XCP280" s="35"/>
      <c r="XCQ280" s="35"/>
      <c r="XCR280" s="35"/>
      <c r="XCS280" s="35"/>
      <c r="XCT280" s="35"/>
      <c r="XCU280" s="35"/>
      <c r="XCV280" s="35"/>
      <c r="XCW280" s="35"/>
      <c r="XCX280" s="35"/>
      <c r="XCY280" s="35"/>
      <c r="XCZ280" s="35"/>
      <c r="XDA280" s="35"/>
      <c r="XDB280" s="35"/>
      <c r="XDC280" s="35"/>
      <c r="XDD280" s="35"/>
      <c r="XDE280" s="35"/>
      <c r="XDF280" s="35"/>
      <c r="XDG280" s="35"/>
      <c r="XDH280" s="35"/>
      <c r="XDI280" s="35"/>
      <c r="XDJ280" s="35"/>
      <c r="XDK280" s="35"/>
      <c r="XDL280" s="35"/>
      <c r="XDM280" s="35"/>
      <c r="XDN280" s="35"/>
      <c r="XDO280" s="35"/>
      <c r="XDP280" s="35"/>
      <c r="XDQ280" s="35"/>
      <c r="XDR280" s="35"/>
      <c r="XDS280" s="35"/>
      <c r="XDT280" s="35"/>
      <c r="XDU280" s="35"/>
      <c r="XDV280" s="35"/>
      <c r="XDW280" s="35"/>
      <c r="XDX280" s="35"/>
      <c r="XDY280" s="35"/>
      <c r="XDZ280" s="35"/>
      <c r="XEA280" s="35"/>
      <c r="XEB280" s="35"/>
      <c r="XEC280" s="35"/>
      <c r="XED280" s="35"/>
      <c r="XEE280" s="35"/>
      <c r="XEF280" s="35"/>
      <c r="XEG280" s="35"/>
      <c r="XEH280" s="35"/>
      <c r="XEI280" s="35"/>
      <c r="XEJ280" s="35"/>
      <c r="XEK280" s="35"/>
      <c r="XEL280" s="35"/>
      <c r="XEM280" s="35"/>
      <c r="XEN280" s="35"/>
      <c r="XEO280" s="35"/>
      <c r="XEP280" s="35"/>
      <c r="XEQ280" s="35"/>
      <c r="XER280" s="35"/>
      <c r="XES280" s="35"/>
      <c r="XET280" s="35"/>
      <c r="XEU280" s="35"/>
      <c r="XEV280" s="35"/>
      <c r="XEW280" s="35"/>
      <c r="XEX280" s="35"/>
      <c r="XEY280" s="35"/>
      <c r="XEZ280" s="35"/>
      <c r="XFA280" s="35"/>
      <c r="XFB280" s="35"/>
      <c r="XFC280" s="35"/>
      <c r="XFD280" s="35"/>
    </row>
    <row r="281" spans="1:151 16227:16384" s="11" customFormat="1" ht="20.25" x14ac:dyDescent="0.25">
      <c r="A281" s="137"/>
      <c r="B281" s="138"/>
      <c r="C281" s="133">
        <v>6</v>
      </c>
      <c r="D281" s="134"/>
      <c r="E281" s="54" t="s">
        <v>209</v>
      </c>
      <c r="F281" s="133">
        <f>(3.36*2.13+1.22*0.6+4.73*2.9+3.35*3+3.65*2.9+2.13*1.37+1.38*2.13+1*3)*10.764</f>
        <v>550.02210119999995</v>
      </c>
      <c r="G281" s="134"/>
      <c r="H281" s="54">
        <v>0</v>
      </c>
      <c r="I281" s="54">
        <f t="shared" si="20"/>
        <v>852.53425685999991</v>
      </c>
      <c r="J281" s="35"/>
      <c r="K281" s="35"/>
      <c r="L281" s="35"/>
      <c r="M281" s="35"/>
      <c r="N281" s="35">
        <f t="shared" si="18"/>
        <v>0</v>
      </c>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WZC281" s="35"/>
      <c r="WZD281" s="35"/>
      <c r="WZE281" s="35"/>
      <c r="WZF281" s="35"/>
      <c r="WZG281" s="35"/>
      <c r="WZH281" s="35"/>
      <c r="WZI281" s="35"/>
      <c r="WZJ281" s="35"/>
      <c r="WZK281" s="35"/>
      <c r="WZL281" s="35"/>
      <c r="WZM281" s="35"/>
      <c r="WZN281" s="35"/>
      <c r="WZO281" s="35"/>
      <c r="WZP281" s="35"/>
      <c r="WZQ281" s="35"/>
      <c r="WZR281" s="35"/>
      <c r="WZS281" s="35"/>
      <c r="WZT281" s="35"/>
      <c r="WZU281" s="35"/>
      <c r="WZV281" s="35"/>
      <c r="WZW281" s="35"/>
      <c r="WZX281" s="35"/>
      <c r="WZY281" s="35"/>
      <c r="WZZ281" s="35"/>
      <c r="XAA281" s="35"/>
      <c r="XAB281" s="35"/>
      <c r="XAC281" s="35"/>
      <c r="XAD281" s="35"/>
      <c r="XAE281" s="35"/>
      <c r="XAF281" s="35"/>
      <c r="XAG281" s="35"/>
      <c r="XAH281" s="35"/>
      <c r="XAI281" s="35"/>
      <c r="XAJ281" s="35"/>
      <c r="XAK281" s="35"/>
      <c r="XAL281" s="35"/>
      <c r="XAM281" s="35"/>
      <c r="XAN281" s="35"/>
      <c r="XAO281" s="35"/>
      <c r="XAP281" s="35"/>
      <c r="XAQ281" s="35"/>
      <c r="XAR281" s="35"/>
      <c r="XAS281" s="35"/>
      <c r="XAT281" s="35"/>
      <c r="XAU281" s="35"/>
      <c r="XAV281" s="35"/>
      <c r="XAW281" s="35"/>
      <c r="XAX281" s="35"/>
      <c r="XAY281" s="35"/>
      <c r="XAZ281" s="35"/>
      <c r="XBA281" s="35"/>
      <c r="XBB281" s="35"/>
      <c r="XBC281" s="35"/>
      <c r="XBD281" s="35"/>
      <c r="XBE281" s="35"/>
      <c r="XBF281" s="35"/>
      <c r="XBG281" s="35"/>
      <c r="XBH281" s="35"/>
      <c r="XBI281" s="35"/>
      <c r="XBJ281" s="35"/>
      <c r="XBK281" s="35"/>
      <c r="XBL281" s="35"/>
      <c r="XBM281" s="35"/>
      <c r="XBN281" s="35"/>
      <c r="XBO281" s="35"/>
      <c r="XBP281" s="35"/>
      <c r="XBQ281" s="35"/>
      <c r="XBR281" s="35"/>
      <c r="XBS281" s="35"/>
      <c r="XBT281" s="35"/>
      <c r="XBU281" s="35"/>
      <c r="XBV281" s="35"/>
      <c r="XBW281" s="35"/>
      <c r="XBX281" s="35"/>
      <c r="XBY281" s="35"/>
      <c r="XBZ281" s="35"/>
      <c r="XCA281" s="35"/>
      <c r="XCB281" s="35"/>
      <c r="XCC281" s="35"/>
      <c r="XCD281" s="35"/>
      <c r="XCE281" s="35"/>
      <c r="XCF281" s="35"/>
      <c r="XCG281" s="35"/>
      <c r="XCH281" s="35"/>
      <c r="XCI281" s="35"/>
      <c r="XCJ281" s="35"/>
      <c r="XCK281" s="35"/>
      <c r="XCL281" s="35"/>
      <c r="XCM281" s="35"/>
      <c r="XCN281" s="35"/>
      <c r="XCO281" s="35"/>
      <c r="XCP281" s="35"/>
      <c r="XCQ281" s="35"/>
      <c r="XCR281" s="35"/>
      <c r="XCS281" s="35"/>
      <c r="XCT281" s="35"/>
      <c r="XCU281" s="35"/>
      <c r="XCV281" s="35"/>
      <c r="XCW281" s="35"/>
      <c r="XCX281" s="35"/>
      <c r="XCY281" s="35"/>
      <c r="XCZ281" s="35"/>
      <c r="XDA281" s="35"/>
      <c r="XDB281" s="35"/>
      <c r="XDC281" s="35"/>
      <c r="XDD281" s="35"/>
      <c r="XDE281" s="35"/>
      <c r="XDF281" s="35"/>
      <c r="XDG281" s="35"/>
      <c r="XDH281" s="35"/>
      <c r="XDI281" s="35"/>
      <c r="XDJ281" s="35"/>
      <c r="XDK281" s="35"/>
      <c r="XDL281" s="35"/>
      <c r="XDM281" s="35"/>
      <c r="XDN281" s="35"/>
      <c r="XDO281" s="35"/>
      <c r="XDP281" s="35"/>
      <c r="XDQ281" s="35"/>
      <c r="XDR281" s="35"/>
      <c r="XDS281" s="35"/>
      <c r="XDT281" s="35"/>
      <c r="XDU281" s="35"/>
      <c r="XDV281" s="35"/>
      <c r="XDW281" s="35"/>
      <c r="XDX281" s="35"/>
      <c r="XDY281" s="35"/>
      <c r="XDZ281" s="35"/>
      <c r="XEA281" s="35"/>
      <c r="XEB281" s="35"/>
      <c r="XEC281" s="35"/>
      <c r="XED281" s="35"/>
      <c r="XEE281" s="35"/>
      <c r="XEF281" s="35"/>
      <c r="XEG281" s="35"/>
      <c r="XEH281" s="35"/>
      <c r="XEI281" s="35"/>
      <c r="XEJ281" s="35"/>
      <c r="XEK281" s="35"/>
      <c r="XEL281" s="35"/>
      <c r="XEM281" s="35"/>
      <c r="XEN281" s="35"/>
      <c r="XEO281" s="35"/>
      <c r="XEP281" s="35"/>
      <c r="XEQ281" s="35"/>
      <c r="XER281" s="35"/>
      <c r="XES281" s="35"/>
      <c r="XET281" s="35"/>
      <c r="XEU281" s="35"/>
      <c r="XEV281" s="35"/>
      <c r="XEW281" s="35"/>
      <c r="XEX281" s="35"/>
      <c r="XEY281" s="35"/>
      <c r="XEZ281" s="35"/>
      <c r="XFA281" s="35"/>
      <c r="XFB281" s="35"/>
      <c r="XFC281" s="35"/>
      <c r="XFD281" s="35"/>
    </row>
    <row r="282" spans="1:151 16227:16384" s="11" customFormat="1" ht="20.25" customHeight="1" x14ac:dyDescent="0.25">
      <c r="A282" s="139"/>
      <c r="B282" s="140"/>
      <c r="C282" s="133">
        <v>7</v>
      </c>
      <c r="D282" s="134"/>
      <c r="E282" s="54" t="s">
        <v>209</v>
      </c>
      <c r="F282" s="133">
        <f>(3.36*2.13+1.22*0.6+4.73*2.9+3.35*3+3.65*2.9+2.13*1.37+1.38*2.13+1*3)*10.764</f>
        <v>550.02210119999995</v>
      </c>
      <c r="G282" s="134"/>
      <c r="H282" s="54">
        <v>0</v>
      </c>
      <c r="I282" s="54">
        <f t="shared" si="20"/>
        <v>852.53425685999991</v>
      </c>
      <c r="J282" s="35"/>
      <c r="K282" s="35"/>
      <c r="L282" s="35"/>
      <c r="M282" s="35"/>
      <c r="N282" s="35">
        <f t="shared" si="18"/>
        <v>10419098.835599998</v>
      </c>
      <c r="O282" s="35"/>
      <c r="P282" s="35"/>
      <c r="Q282" s="35"/>
      <c r="R282" s="35"/>
      <c r="S282" s="35"/>
      <c r="T282" s="35"/>
      <c r="U282" s="43" t="str">
        <f t="shared" ref="U282:U288" ca="1" si="26">V282&amp;""&amp;",..,"&amp;""&amp;W282</f>
        <v>25701,..,3001</v>
      </c>
      <c r="V282" s="43">
        <f ca="1">(SUMPRODUCT(MID(0&amp;(LEFT(A283,SUM(LEN(A283)-LEN(SUBSTITUTE(A283,{"0","1","2","3"},""))))), LARGE(INDEX(ISNUMBER(--MID((LEFT(A283,SUM(LEN(A283)-LEN(SUBSTITUTE(A283,{"0","1","2","3"},""))))), ROW(INDIRECT("1:"&amp;LEN((LEFT(A283,SUM(LEN(A283)-LEN(SUBSTITUTE(A283,{"0","1","2","3"},"")))))))), 1)) * ROW(INDIRECT("1:"&amp;LEN((LEFT(A283,SUM(LEN(A283)-LEN(SUBSTITUTE(A283,{"0","1","2","3"},"")))))))), 0), ROW(INDIRECT("1:"&amp;LEN((LEFT(A283,SUM(LEN(A283)-LEN(SUBSTITUTE(A283,{"0","1","2","3"},"")))))))))+1, 1) * 10^ROW(INDIRECT("1:"&amp;LEN((LEFT(A283,SUM(LEN(A283)-LEN(SUBSTITUTE(A283,{"0","1","2","3"},""))))))))/10))*100+1</f>
        <v>25701</v>
      </c>
      <c r="W282" s="43">
        <f ca="1">(SUMPRODUCT(MID(0&amp;(--TRIM(RIGHT(SUBSTITUTE(LEFT(A283,_xlfn.AGGREGATE(16,6,FIND({0,1,2,3,4,5,6,7,8,9},A283,ROW(INDIRECT("1:"&amp;LEN(A283)))),1)),"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3001</v>
      </c>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WZC282" s="35"/>
      <c r="WZD282" s="35"/>
      <c r="WZE282" s="35"/>
      <c r="WZF282" s="35"/>
      <c r="WZG282" s="35"/>
      <c r="WZH282" s="35"/>
      <c r="WZI282" s="35"/>
      <c r="WZJ282" s="35"/>
      <c r="WZK282" s="35"/>
      <c r="WZL282" s="35"/>
      <c r="WZM282" s="35"/>
      <c r="WZN282" s="35"/>
      <c r="WZO282" s="35"/>
      <c r="WZP282" s="35"/>
      <c r="WZQ282" s="35"/>
      <c r="WZR282" s="35"/>
      <c r="WZS282" s="35"/>
      <c r="WZT282" s="35"/>
      <c r="WZU282" s="35"/>
      <c r="WZV282" s="35"/>
      <c r="WZW282" s="35"/>
      <c r="WZX282" s="35"/>
      <c r="WZY282" s="35"/>
      <c r="WZZ282" s="35"/>
      <c r="XAA282" s="35"/>
      <c r="XAB282" s="35"/>
      <c r="XAC282" s="35"/>
      <c r="XAD282" s="35"/>
      <c r="XAE282" s="35"/>
      <c r="XAF282" s="35"/>
      <c r="XAG282" s="35"/>
      <c r="XAH282" s="35"/>
      <c r="XAI282" s="35"/>
      <c r="XAJ282" s="35"/>
      <c r="XAK282" s="35"/>
      <c r="XAL282" s="35"/>
      <c r="XAM282" s="35"/>
      <c r="XAN282" s="35"/>
      <c r="XAO282" s="35"/>
      <c r="XAP282" s="35"/>
      <c r="XAQ282" s="35"/>
      <c r="XAR282" s="35"/>
      <c r="XAS282" s="35"/>
      <c r="XAT282" s="35"/>
      <c r="XAU282" s="35"/>
      <c r="XAV282" s="35"/>
      <c r="XAW282" s="35"/>
      <c r="XAX282" s="35"/>
      <c r="XAY282" s="35"/>
      <c r="XAZ282" s="35"/>
      <c r="XBA282" s="35"/>
      <c r="XBB282" s="35"/>
      <c r="XBC282" s="35"/>
      <c r="XBD282" s="35"/>
      <c r="XBE282" s="35"/>
      <c r="XBF282" s="35"/>
      <c r="XBG282" s="35"/>
      <c r="XBH282" s="35"/>
      <c r="XBI282" s="35"/>
      <c r="XBJ282" s="35"/>
      <c r="XBK282" s="35"/>
      <c r="XBL282" s="35"/>
      <c r="XBM282" s="35"/>
      <c r="XBN282" s="35"/>
      <c r="XBO282" s="35"/>
      <c r="XBP282" s="35"/>
      <c r="XBQ282" s="35"/>
      <c r="XBR282" s="35"/>
      <c r="XBS282" s="35"/>
      <c r="XBT282" s="35"/>
      <c r="XBU282" s="35"/>
      <c r="XBV282" s="35"/>
      <c r="XBW282" s="35"/>
      <c r="XBX282" s="35"/>
      <c r="XBY282" s="35"/>
      <c r="XBZ282" s="35"/>
      <c r="XCA282" s="35"/>
      <c r="XCB282" s="35"/>
      <c r="XCC282" s="35"/>
      <c r="XCD282" s="35"/>
      <c r="XCE282" s="35"/>
      <c r="XCF282" s="35"/>
      <c r="XCG282" s="35"/>
      <c r="XCH282" s="35"/>
      <c r="XCI282" s="35"/>
      <c r="XCJ282" s="35"/>
      <c r="XCK282" s="35"/>
      <c r="XCL282" s="35"/>
      <c r="XCM282" s="35"/>
      <c r="XCN282" s="35"/>
      <c r="XCO282" s="35"/>
      <c r="XCP282" s="35"/>
      <c r="XCQ282" s="35"/>
      <c r="XCR282" s="35"/>
      <c r="XCS282" s="35"/>
      <c r="XCT282" s="35"/>
      <c r="XCU282" s="35"/>
      <c r="XCV282" s="35"/>
      <c r="XCW282" s="35"/>
      <c r="XCX282" s="35"/>
      <c r="XCY282" s="35"/>
      <c r="XCZ282" s="35"/>
      <c r="XDA282" s="35"/>
      <c r="XDB282" s="35"/>
      <c r="XDC282" s="35"/>
      <c r="XDD282" s="35"/>
      <c r="XDE282" s="35"/>
      <c r="XDF282" s="35"/>
      <c r="XDG282" s="35"/>
      <c r="XDH282" s="35"/>
      <c r="XDI282" s="35"/>
      <c r="XDJ282" s="35"/>
      <c r="XDK282" s="35"/>
      <c r="XDL282" s="35"/>
      <c r="XDM282" s="35"/>
      <c r="XDN282" s="35"/>
      <c r="XDO282" s="35"/>
      <c r="XDP282" s="35"/>
      <c r="XDQ282" s="35"/>
      <c r="XDR282" s="35"/>
      <c r="XDS282" s="35"/>
      <c r="XDT282" s="35"/>
      <c r="XDU282" s="35"/>
      <c r="XDV282" s="35"/>
      <c r="XDW282" s="35"/>
      <c r="XDX282" s="35"/>
      <c r="XDY282" s="35"/>
      <c r="XDZ282" s="35"/>
      <c r="XEA282" s="35"/>
      <c r="XEB282" s="35"/>
      <c r="XEC282" s="35"/>
      <c r="XED282" s="35"/>
      <c r="XEE282" s="35"/>
      <c r="XEF282" s="35"/>
      <c r="XEG282" s="35"/>
      <c r="XEH282" s="35"/>
      <c r="XEI282" s="35"/>
      <c r="XEJ282" s="35"/>
      <c r="XEK282" s="35"/>
      <c r="XEL282" s="35"/>
      <c r="XEM282" s="35"/>
      <c r="XEN282" s="35"/>
      <c r="XEO282" s="35"/>
      <c r="XEP282" s="35"/>
      <c r="XEQ282" s="35"/>
      <c r="XER282" s="35"/>
      <c r="XES282" s="35"/>
      <c r="XET282" s="35"/>
      <c r="XEU282" s="35"/>
      <c r="XEV282" s="35"/>
      <c r="XEW282" s="35"/>
      <c r="XEX282" s="35"/>
      <c r="XEY282" s="35"/>
      <c r="XEZ282" s="35"/>
      <c r="XFA282" s="35"/>
      <c r="XFB282" s="35"/>
      <c r="XFC282" s="35"/>
      <c r="XFD282" s="35"/>
    </row>
    <row r="283" spans="1:151 16227:16384" s="11" customFormat="1" ht="20.25" customHeight="1" x14ac:dyDescent="0.25">
      <c r="A283" s="144" t="s">
        <v>216</v>
      </c>
      <c r="B283" s="145"/>
      <c r="C283" s="145"/>
      <c r="D283" s="145"/>
      <c r="E283" s="145"/>
      <c r="F283" s="145"/>
      <c r="G283" s="145"/>
      <c r="H283" s="145"/>
      <c r="I283" s="146"/>
      <c r="J283" s="35"/>
      <c r="K283" s="35"/>
      <c r="L283" s="35"/>
      <c r="M283" s="35"/>
      <c r="N283" s="35">
        <f t="shared" si="18"/>
        <v>10419098.835599998</v>
      </c>
      <c r="O283" s="35"/>
      <c r="P283" s="35"/>
      <c r="Q283" s="35"/>
      <c r="R283" s="35"/>
      <c r="S283" s="35"/>
      <c r="T283" s="35"/>
      <c r="U283" s="43" t="str">
        <f t="shared" ca="1" si="26"/>
        <v>25702,..,3002</v>
      </c>
      <c r="V283" s="43">
        <f ca="1">V282+1</f>
        <v>25702</v>
      </c>
      <c r="W283" s="43">
        <f ca="1">W282+1</f>
        <v>3002</v>
      </c>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WZC283" s="35"/>
      <c r="WZD283" s="35"/>
      <c r="WZE283" s="35"/>
      <c r="WZF283" s="35"/>
      <c r="WZG283" s="35"/>
      <c r="WZH283" s="35"/>
      <c r="WZI283" s="35"/>
      <c r="WZJ283" s="35"/>
      <c r="WZK283" s="35"/>
      <c r="WZL283" s="35"/>
      <c r="WZM283" s="35"/>
      <c r="WZN283" s="35"/>
      <c r="WZO283" s="35"/>
      <c r="WZP283" s="35"/>
      <c r="WZQ283" s="35"/>
      <c r="WZR283" s="35"/>
      <c r="WZS283" s="35"/>
      <c r="WZT283" s="35"/>
      <c r="WZU283" s="35"/>
      <c r="WZV283" s="35"/>
      <c r="WZW283" s="35"/>
      <c r="WZX283" s="35"/>
      <c r="WZY283" s="35"/>
      <c r="WZZ283" s="35"/>
      <c r="XAA283" s="35"/>
      <c r="XAB283" s="35"/>
      <c r="XAC283" s="35"/>
      <c r="XAD283" s="35"/>
      <c r="XAE283" s="35"/>
      <c r="XAF283" s="35"/>
      <c r="XAG283" s="35"/>
      <c r="XAH283" s="35"/>
      <c r="XAI283" s="35"/>
      <c r="XAJ283" s="35"/>
      <c r="XAK283" s="35"/>
      <c r="XAL283" s="35"/>
      <c r="XAM283" s="35"/>
      <c r="XAN283" s="35"/>
      <c r="XAO283" s="35"/>
      <c r="XAP283" s="35"/>
      <c r="XAQ283" s="35"/>
      <c r="XAR283" s="35"/>
      <c r="XAS283" s="35"/>
      <c r="XAT283" s="35"/>
      <c r="XAU283" s="35"/>
      <c r="XAV283" s="35"/>
      <c r="XAW283" s="35"/>
      <c r="XAX283" s="35"/>
      <c r="XAY283" s="35"/>
      <c r="XAZ283" s="35"/>
      <c r="XBA283" s="35"/>
      <c r="XBB283" s="35"/>
      <c r="XBC283" s="35"/>
      <c r="XBD283" s="35"/>
      <c r="XBE283" s="35"/>
      <c r="XBF283" s="35"/>
      <c r="XBG283" s="35"/>
      <c r="XBH283" s="35"/>
      <c r="XBI283" s="35"/>
      <c r="XBJ283" s="35"/>
      <c r="XBK283" s="35"/>
      <c r="XBL283" s="35"/>
      <c r="XBM283" s="35"/>
      <c r="XBN283" s="35"/>
      <c r="XBO283" s="35"/>
      <c r="XBP283" s="35"/>
      <c r="XBQ283" s="35"/>
      <c r="XBR283" s="35"/>
      <c r="XBS283" s="35"/>
      <c r="XBT283" s="35"/>
      <c r="XBU283" s="35"/>
      <c r="XBV283" s="35"/>
      <c r="XBW283" s="35"/>
      <c r="XBX283" s="35"/>
      <c r="XBY283" s="35"/>
      <c r="XBZ283" s="35"/>
      <c r="XCA283" s="35"/>
      <c r="XCB283" s="35"/>
      <c r="XCC283" s="35"/>
      <c r="XCD283" s="35"/>
      <c r="XCE283" s="35"/>
      <c r="XCF283" s="35"/>
      <c r="XCG283" s="35"/>
      <c r="XCH283" s="35"/>
      <c r="XCI283" s="35"/>
      <c r="XCJ283" s="35"/>
      <c r="XCK283" s="35"/>
      <c r="XCL283" s="35"/>
      <c r="XCM283" s="35"/>
      <c r="XCN283" s="35"/>
      <c r="XCO283" s="35"/>
      <c r="XCP283" s="35"/>
      <c r="XCQ283" s="35"/>
      <c r="XCR283" s="35"/>
      <c r="XCS283" s="35"/>
      <c r="XCT283" s="35"/>
      <c r="XCU283" s="35"/>
      <c r="XCV283" s="35"/>
      <c r="XCW283" s="35"/>
      <c r="XCX283" s="35"/>
      <c r="XCY283" s="35"/>
      <c r="XCZ283" s="35"/>
      <c r="XDA283" s="35"/>
      <c r="XDB283" s="35"/>
      <c r="XDC283" s="35"/>
      <c r="XDD283" s="35"/>
      <c r="XDE283" s="35"/>
      <c r="XDF283" s="35"/>
      <c r="XDG283" s="35"/>
      <c r="XDH283" s="35"/>
      <c r="XDI283" s="35"/>
      <c r="XDJ283" s="35"/>
      <c r="XDK283" s="35"/>
      <c r="XDL283" s="35"/>
      <c r="XDM283" s="35"/>
      <c r="XDN283" s="35"/>
      <c r="XDO283" s="35"/>
      <c r="XDP283" s="35"/>
      <c r="XDQ283" s="35"/>
      <c r="XDR283" s="35"/>
      <c r="XDS283" s="35"/>
      <c r="XDT283" s="35"/>
      <c r="XDU283" s="35"/>
      <c r="XDV283" s="35"/>
      <c r="XDW283" s="35"/>
      <c r="XDX283" s="35"/>
      <c r="XDY283" s="35"/>
      <c r="XDZ283" s="35"/>
      <c r="XEA283" s="35"/>
      <c r="XEB283" s="35"/>
      <c r="XEC283" s="35"/>
      <c r="XED283" s="35"/>
      <c r="XEE283" s="35"/>
      <c r="XEF283" s="35"/>
      <c r="XEG283" s="35"/>
      <c r="XEH283" s="35"/>
      <c r="XEI283" s="35"/>
      <c r="XEJ283" s="35"/>
      <c r="XEK283" s="35"/>
      <c r="XEL283" s="35"/>
      <c r="XEM283" s="35"/>
      <c r="XEN283" s="35"/>
      <c r="XEO283" s="35"/>
      <c r="XEP283" s="35"/>
      <c r="XEQ283" s="35"/>
      <c r="XER283" s="35"/>
      <c r="XES283" s="35"/>
      <c r="XET283" s="35"/>
      <c r="XEU283" s="35"/>
      <c r="XEV283" s="35"/>
      <c r="XEW283" s="35"/>
      <c r="XEX283" s="35"/>
      <c r="XEY283" s="35"/>
      <c r="XEZ283" s="35"/>
      <c r="XFA283" s="35"/>
      <c r="XFB283" s="35"/>
      <c r="XFC283" s="35"/>
      <c r="XFD283" s="35"/>
    </row>
    <row r="284" spans="1:151 16227:16384" s="11" customFormat="1" ht="20.25" customHeight="1" x14ac:dyDescent="0.25">
      <c r="A284" s="135" t="str">
        <f>A283</f>
        <v>2nd to 5th, 7th to 10th, 12th to 15th, 17th to 20th, 22nd to 25th, 27th to 30th Floor</v>
      </c>
      <c r="B284" s="136"/>
      <c r="C284" s="133">
        <v>1</v>
      </c>
      <c r="D284" s="134"/>
      <c r="E284" s="54" t="s">
        <v>209</v>
      </c>
      <c r="F284" s="133">
        <f>(1.88*1.15+2.13*3.5+3.05*4.8+2.9*3.35+3.05*3.65+2.13*1.37+1*2.9+2.13*0.97+2.13*1+0.7*2.6)*10.764</f>
        <v>612.88816679999991</v>
      </c>
      <c r="G284" s="134"/>
      <c r="H284" s="54">
        <v>0</v>
      </c>
      <c r="I284" s="54">
        <f t="shared" ref="I284:I290" si="27">F284*(($I$233)+1)+H284</f>
        <v>949.9766585399999</v>
      </c>
      <c r="J284" s="35"/>
      <c r="K284" s="35"/>
      <c r="L284" s="35"/>
      <c r="M284" s="35"/>
      <c r="N284" s="35">
        <f t="shared" si="18"/>
        <v>9199191.0347999986</v>
      </c>
      <c r="O284" s="35"/>
      <c r="P284" s="35"/>
      <c r="Q284" s="35"/>
      <c r="R284" s="35"/>
      <c r="S284" s="35"/>
      <c r="T284" s="35"/>
      <c r="U284" s="43" t="str">
        <f t="shared" ca="1" si="26"/>
        <v>25703,..,3003</v>
      </c>
      <c r="V284" s="43">
        <f t="shared" ref="V284:W284" ca="1" si="28">V283+1</f>
        <v>25703</v>
      </c>
      <c r="W284" s="43">
        <f t="shared" ca="1" si="28"/>
        <v>3003</v>
      </c>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WZC284" s="35"/>
      <c r="WZD284" s="35"/>
      <c r="WZE284" s="35"/>
      <c r="WZF284" s="35"/>
      <c r="WZG284" s="35"/>
      <c r="WZH284" s="35"/>
      <c r="WZI284" s="35"/>
      <c r="WZJ284" s="35"/>
      <c r="WZK284" s="35"/>
      <c r="WZL284" s="35"/>
      <c r="WZM284" s="35"/>
      <c r="WZN284" s="35"/>
      <c r="WZO284" s="35"/>
      <c r="WZP284" s="35"/>
      <c r="WZQ284" s="35"/>
      <c r="WZR284" s="35"/>
      <c r="WZS284" s="35"/>
      <c r="WZT284" s="35"/>
      <c r="WZU284" s="35"/>
      <c r="WZV284" s="35"/>
      <c r="WZW284" s="35"/>
      <c r="WZX284" s="35"/>
      <c r="WZY284" s="35"/>
      <c r="WZZ284" s="35"/>
      <c r="XAA284" s="35"/>
      <c r="XAB284" s="35"/>
      <c r="XAC284" s="35"/>
      <c r="XAD284" s="35"/>
      <c r="XAE284" s="35"/>
      <c r="XAF284" s="35"/>
      <c r="XAG284" s="35"/>
      <c r="XAH284" s="35"/>
      <c r="XAI284" s="35"/>
      <c r="XAJ284" s="35"/>
      <c r="XAK284" s="35"/>
      <c r="XAL284" s="35"/>
      <c r="XAM284" s="35"/>
      <c r="XAN284" s="35"/>
      <c r="XAO284" s="35"/>
      <c r="XAP284" s="35"/>
      <c r="XAQ284" s="35"/>
      <c r="XAR284" s="35"/>
      <c r="XAS284" s="35"/>
      <c r="XAT284" s="35"/>
      <c r="XAU284" s="35"/>
      <c r="XAV284" s="35"/>
      <c r="XAW284" s="35"/>
      <c r="XAX284" s="35"/>
      <c r="XAY284" s="35"/>
      <c r="XAZ284" s="35"/>
      <c r="XBA284" s="35"/>
      <c r="XBB284" s="35"/>
      <c r="XBC284" s="35"/>
      <c r="XBD284" s="35"/>
      <c r="XBE284" s="35"/>
      <c r="XBF284" s="35"/>
      <c r="XBG284" s="35"/>
      <c r="XBH284" s="35"/>
      <c r="XBI284" s="35"/>
      <c r="XBJ284" s="35"/>
      <c r="XBK284" s="35"/>
      <c r="XBL284" s="35"/>
      <c r="XBM284" s="35"/>
      <c r="XBN284" s="35"/>
      <c r="XBO284" s="35"/>
      <c r="XBP284" s="35"/>
      <c r="XBQ284" s="35"/>
      <c r="XBR284" s="35"/>
      <c r="XBS284" s="35"/>
      <c r="XBT284" s="35"/>
      <c r="XBU284" s="35"/>
      <c r="XBV284" s="35"/>
      <c r="XBW284" s="35"/>
      <c r="XBX284" s="35"/>
      <c r="XBY284" s="35"/>
      <c r="XBZ284" s="35"/>
      <c r="XCA284" s="35"/>
      <c r="XCB284" s="35"/>
      <c r="XCC284" s="35"/>
      <c r="XCD284" s="35"/>
      <c r="XCE284" s="35"/>
      <c r="XCF284" s="35"/>
      <c r="XCG284" s="35"/>
      <c r="XCH284" s="35"/>
      <c r="XCI284" s="35"/>
      <c r="XCJ284" s="35"/>
      <c r="XCK284" s="35"/>
      <c r="XCL284" s="35"/>
      <c r="XCM284" s="35"/>
      <c r="XCN284" s="35"/>
      <c r="XCO284" s="35"/>
      <c r="XCP284" s="35"/>
      <c r="XCQ284" s="35"/>
      <c r="XCR284" s="35"/>
      <c r="XCS284" s="35"/>
      <c r="XCT284" s="35"/>
      <c r="XCU284" s="35"/>
      <c r="XCV284" s="35"/>
      <c r="XCW284" s="35"/>
      <c r="XCX284" s="35"/>
      <c r="XCY284" s="35"/>
      <c r="XCZ284" s="35"/>
      <c r="XDA284" s="35"/>
      <c r="XDB284" s="35"/>
      <c r="XDC284" s="35"/>
      <c r="XDD284" s="35"/>
      <c r="XDE284" s="35"/>
      <c r="XDF284" s="35"/>
      <c r="XDG284" s="35"/>
      <c r="XDH284" s="35"/>
      <c r="XDI284" s="35"/>
      <c r="XDJ284" s="35"/>
      <c r="XDK284" s="35"/>
      <c r="XDL284" s="35"/>
      <c r="XDM284" s="35"/>
      <c r="XDN284" s="35"/>
      <c r="XDO284" s="35"/>
      <c r="XDP284" s="35"/>
      <c r="XDQ284" s="35"/>
      <c r="XDR284" s="35"/>
      <c r="XDS284" s="35"/>
      <c r="XDT284" s="35"/>
      <c r="XDU284" s="35"/>
      <c r="XDV284" s="35"/>
      <c r="XDW284" s="35"/>
      <c r="XDX284" s="35"/>
      <c r="XDY284" s="35"/>
      <c r="XDZ284" s="35"/>
      <c r="XEA284" s="35"/>
      <c r="XEB284" s="35"/>
      <c r="XEC284" s="35"/>
      <c r="XED284" s="35"/>
      <c r="XEE284" s="35"/>
      <c r="XEF284" s="35"/>
      <c r="XEG284" s="35"/>
      <c r="XEH284" s="35"/>
      <c r="XEI284" s="35"/>
      <c r="XEJ284" s="35"/>
      <c r="XEK284" s="35"/>
      <c r="XEL284" s="35"/>
      <c r="XEM284" s="35"/>
      <c r="XEN284" s="35"/>
      <c r="XEO284" s="35"/>
      <c r="XEP284" s="35"/>
      <c r="XEQ284" s="35"/>
      <c r="XER284" s="35"/>
      <c r="XES284" s="35"/>
      <c r="XET284" s="35"/>
      <c r="XEU284" s="35"/>
      <c r="XEV284" s="35"/>
      <c r="XEW284" s="35"/>
      <c r="XEX284" s="35"/>
      <c r="XEY284" s="35"/>
      <c r="XEZ284" s="35"/>
      <c r="XFA284" s="35"/>
      <c r="XFB284" s="35"/>
      <c r="XFC284" s="35"/>
      <c r="XFD284" s="35"/>
    </row>
    <row r="285" spans="1:151 16227:16384" s="11" customFormat="1" ht="20.25" customHeight="1" x14ac:dyDescent="0.25">
      <c r="A285" s="137"/>
      <c r="B285" s="138"/>
      <c r="C285" s="133">
        <v>2</v>
      </c>
      <c r="D285" s="134"/>
      <c r="E285" s="54" t="s">
        <v>209</v>
      </c>
      <c r="F285" s="133">
        <f>(1.88*1.15+2.13*3.5+3.05*4.8+2.9*3.35+3.05*3.65+2.13*1.37+1*2.9+2.13*0.97+2.13*1+0.7*2.6)*10.764</f>
        <v>612.88816679999991</v>
      </c>
      <c r="G285" s="134"/>
      <c r="H285" s="54">
        <v>0</v>
      </c>
      <c r="I285" s="54">
        <f t="shared" si="27"/>
        <v>949.9766585399999</v>
      </c>
      <c r="J285" s="35"/>
      <c r="K285" s="35"/>
      <c r="L285" s="35"/>
      <c r="M285" s="35"/>
      <c r="N285" s="35">
        <f t="shared" si="18"/>
        <v>13621864.6044</v>
      </c>
      <c r="O285" s="35"/>
      <c r="P285" s="35"/>
      <c r="Q285" s="35"/>
      <c r="R285" s="35"/>
      <c r="S285" s="35"/>
      <c r="T285" s="35"/>
      <c r="U285" s="43" t="str">
        <f t="shared" ca="1" si="26"/>
        <v>25704,..,3004</v>
      </c>
      <c r="V285" s="43">
        <f t="shared" ref="V285:W285" ca="1" si="29">V284+1</f>
        <v>25704</v>
      </c>
      <c r="W285" s="43">
        <f t="shared" ca="1" si="29"/>
        <v>3004</v>
      </c>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WZC285" s="35"/>
      <c r="WZD285" s="35"/>
      <c r="WZE285" s="35"/>
      <c r="WZF285" s="35"/>
      <c r="WZG285" s="35"/>
      <c r="WZH285" s="35"/>
      <c r="WZI285" s="35"/>
      <c r="WZJ285" s="35"/>
      <c r="WZK285" s="35"/>
      <c r="WZL285" s="35"/>
      <c r="WZM285" s="35"/>
      <c r="WZN285" s="35"/>
      <c r="WZO285" s="35"/>
      <c r="WZP285" s="35"/>
      <c r="WZQ285" s="35"/>
      <c r="WZR285" s="35"/>
      <c r="WZS285" s="35"/>
      <c r="WZT285" s="35"/>
      <c r="WZU285" s="35"/>
      <c r="WZV285" s="35"/>
      <c r="WZW285" s="35"/>
      <c r="WZX285" s="35"/>
      <c r="WZY285" s="35"/>
      <c r="WZZ285" s="35"/>
      <c r="XAA285" s="35"/>
      <c r="XAB285" s="35"/>
      <c r="XAC285" s="35"/>
      <c r="XAD285" s="35"/>
      <c r="XAE285" s="35"/>
      <c r="XAF285" s="35"/>
      <c r="XAG285" s="35"/>
      <c r="XAH285" s="35"/>
      <c r="XAI285" s="35"/>
      <c r="XAJ285" s="35"/>
      <c r="XAK285" s="35"/>
      <c r="XAL285" s="35"/>
      <c r="XAM285" s="35"/>
      <c r="XAN285" s="35"/>
      <c r="XAO285" s="35"/>
      <c r="XAP285" s="35"/>
      <c r="XAQ285" s="35"/>
      <c r="XAR285" s="35"/>
      <c r="XAS285" s="35"/>
      <c r="XAT285" s="35"/>
      <c r="XAU285" s="35"/>
      <c r="XAV285" s="35"/>
      <c r="XAW285" s="35"/>
      <c r="XAX285" s="35"/>
      <c r="XAY285" s="35"/>
      <c r="XAZ285" s="35"/>
      <c r="XBA285" s="35"/>
      <c r="XBB285" s="35"/>
      <c r="XBC285" s="35"/>
      <c r="XBD285" s="35"/>
      <c r="XBE285" s="35"/>
      <c r="XBF285" s="35"/>
      <c r="XBG285" s="35"/>
      <c r="XBH285" s="35"/>
      <c r="XBI285" s="35"/>
      <c r="XBJ285" s="35"/>
      <c r="XBK285" s="35"/>
      <c r="XBL285" s="35"/>
      <c r="XBM285" s="35"/>
      <c r="XBN285" s="35"/>
      <c r="XBO285" s="35"/>
      <c r="XBP285" s="35"/>
      <c r="XBQ285" s="35"/>
      <c r="XBR285" s="35"/>
      <c r="XBS285" s="35"/>
      <c r="XBT285" s="35"/>
      <c r="XBU285" s="35"/>
      <c r="XBV285" s="35"/>
      <c r="XBW285" s="35"/>
      <c r="XBX285" s="35"/>
      <c r="XBY285" s="35"/>
      <c r="XBZ285" s="35"/>
      <c r="XCA285" s="35"/>
      <c r="XCB285" s="35"/>
      <c r="XCC285" s="35"/>
      <c r="XCD285" s="35"/>
      <c r="XCE285" s="35"/>
      <c r="XCF285" s="35"/>
      <c r="XCG285" s="35"/>
      <c r="XCH285" s="35"/>
      <c r="XCI285" s="35"/>
      <c r="XCJ285" s="35"/>
      <c r="XCK285" s="35"/>
      <c r="XCL285" s="35"/>
      <c r="XCM285" s="35"/>
      <c r="XCN285" s="35"/>
      <c r="XCO285" s="35"/>
      <c r="XCP285" s="35"/>
      <c r="XCQ285" s="35"/>
      <c r="XCR285" s="35"/>
      <c r="XCS285" s="35"/>
      <c r="XCT285" s="35"/>
      <c r="XCU285" s="35"/>
      <c r="XCV285" s="35"/>
      <c r="XCW285" s="35"/>
      <c r="XCX285" s="35"/>
      <c r="XCY285" s="35"/>
      <c r="XCZ285" s="35"/>
      <c r="XDA285" s="35"/>
      <c r="XDB285" s="35"/>
      <c r="XDC285" s="35"/>
      <c r="XDD285" s="35"/>
      <c r="XDE285" s="35"/>
      <c r="XDF285" s="35"/>
      <c r="XDG285" s="35"/>
      <c r="XDH285" s="35"/>
      <c r="XDI285" s="35"/>
      <c r="XDJ285" s="35"/>
      <c r="XDK285" s="35"/>
      <c r="XDL285" s="35"/>
      <c r="XDM285" s="35"/>
      <c r="XDN285" s="35"/>
      <c r="XDO285" s="35"/>
      <c r="XDP285" s="35"/>
      <c r="XDQ285" s="35"/>
      <c r="XDR285" s="35"/>
      <c r="XDS285" s="35"/>
      <c r="XDT285" s="35"/>
      <c r="XDU285" s="35"/>
      <c r="XDV285" s="35"/>
      <c r="XDW285" s="35"/>
      <c r="XDX285" s="35"/>
      <c r="XDY285" s="35"/>
      <c r="XDZ285" s="35"/>
      <c r="XEA285" s="35"/>
      <c r="XEB285" s="35"/>
      <c r="XEC285" s="35"/>
      <c r="XED285" s="35"/>
      <c r="XEE285" s="35"/>
      <c r="XEF285" s="35"/>
      <c r="XEG285" s="35"/>
      <c r="XEH285" s="35"/>
      <c r="XEI285" s="35"/>
      <c r="XEJ285" s="35"/>
      <c r="XEK285" s="35"/>
      <c r="XEL285" s="35"/>
      <c r="XEM285" s="35"/>
      <c r="XEN285" s="35"/>
      <c r="XEO285" s="35"/>
      <c r="XEP285" s="35"/>
      <c r="XEQ285" s="35"/>
      <c r="XER285" s="35"/>
      <c r="XES285" s="35"/>
      <c r="XET285" s="35"/>
      <c r="XEU285" s="35"/>
      <c r="XEV285" s="35"/>
      <c r="XEW285" s="35"/>
      <c r="XEX285" s="35"/>
      <c r="XEY285" s="35"/>
      <c r="XEZ285" s="35"/>
      <c r="XFA285" s="35"/>
      <c r="XFB285" s="35"/>
      <c r="XFC285" s="35"/>
      <c r="XFD285" s="35"/>
    </row>
    <row r="286" spans="1:151 16227:16384" s="11" customFormat="1" ht="20.25" customHeight="1" x14ac:dyDescent="0.25">
      <c r="A286" s="137"/>
      <c r="B286" s="138"/>
      <c r="C286" s="133">
        <v>3</v>
      </c>
      <c r="D286" s="134"/>
      <c r="E286" s="54" t="s">
        <v>209</v>
      </c>
      <c r="F286" s="133">
        <f>(2.13*3.43+2.9*4.73+2.9*3.35+2.9*3.65+1.47*2.13+2.13*1.37+1*2.9)*10.764</f>
        <v>541.12888439999995</v>
      </c>
      <c r="G286" s="134"/>
      <c r="H286" s="54">
        <v>0</v>
      </c>
      <c r="I286" s="54">
        <f t="shared" si="27"/>
        <v>838.74977081999998</v>
      </c>
      <c r="J286" s="1"/>
      <c r="K286" s="1"/>
      <c r="L286" s="1"/>
      <c r="M286" s="1"/>
      <c r="N286" s="35">
        <f t="shared" si="18"/>
        <v>13621864.6044</v>
      </c>
      <c r="O286" s="1"/>
      <c r="P286" s="1"/>
      <c r="Q286" s="1"/>
      <c r="R286" s="1"/>
      <c r="S286" s="1"/>
      <c r="T286" s="1"/>
      <c r="U286" s="43" t="str">
        <f t="shared" ca="1" si="26"/>
        <v>25705,..,3005</v>
      </c>
      <c r="V286" s="43">
        <f t="shared" ref="V286:W286" ca="1" si="30">V285+1</f>
        <v>25705</v>
      </c>
      <c r="W286" s="43">
        <f t="shared" ca="1" si="30"/>
        <v>3005</v>
      </c>
      <c r="X286" s="1"/>
      <c r="Y286" s="1"/>
      <c r="Z286" s="1"/>
      <c r="AA286" s="1"/>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WZC286" s="35"/>
      <c r="WZD286" s="35"/>
      <c r="WZE286" s="35"/>
      <c r="WZF286" s="35"/>
      <c r="WZG286" s="35"/>
      <c r="WZH286" s="35"/>
      <c r="WZI286" s="35"/>
      <c r="WZJ286" s="35"/>
      <c r="WZK286" s="35"/>
      <c r="WZL286" s="35"/>
      <c r="WZM286" s="35"/>
      <c r="WZN286" s="35"/>
      <c r="WZO286" s="35"/>
      <c r="WZP286" s="35"/>
      <c r="WZQ286" s="35"/>
      <c r="WZR286" s="35"/>
      <c r="WZS286" s="35"/>
      <c r="WZT286" s="35"/>
      <c r="WZU286" s="35"/>
      <c r="WZV286" s="35"/>
      <c r="WZW286" s="35"/>
      <c r="WZX286" s="35"/>
      <c r="WZY286" s="35"/>
      <c r="WZZ286" s="35"/>
      <c r="XAA286" s="35"/>
      <c r="XAB286" s="35"/>
      <c r="XAC286" s="35"/>
      <c r="XAD286" s="35"/>
      <c r="XAE286" s="35"/>
      <c r="XAF286" s="35"/>
      <c r="XAG286" s="35"/>
      <c r="XAH286" s="35"/>
      <c r="XAI286" s="35"/>
      <c r="XAJ286" s="35"/>
      <c r="XAK286" s="35"/>
      <c r="XAL286" s="35"/>
      <c r="XAM286" s="35"/>
      <c r="XAN286" s="35"/>
      <c r="XAO286" s="35"/>
      <c r="XAP286" s="35"/>
      <c r="XAQ286" s="35"/>
      <c r="XAR286" s="35"/>
      <c r="XAS286" s="35"/>
      <c r="XAT286" s="35"/>
      <c r="XAU286" s="35"/>
      <c r="XAV286" s="35"/>
      <c r="XAW286" s="35"/>
      <c r="XAX286" s="35"/>
      <c r="XAY286" s="35"/>
      <c r="XAZ286" s="35"/>
      <c r="XBA286" s="35"/>
      <c r="XBB286" s="35"/>
      <c r="XBC286" s="35"/>
      <c r="XBD286" s="35"/>
      <c r="XBE286" s="35"/>
      <c r="XBF286" s="35"/>
      <c r="XBG286" s="35"/>
      <c r="XBH286" s="35"/>
      <c r="XBI286" s="35"/>
      <c r="XBJ286" s="35"/>
      <c r="XBK286" s="35"/>
      <c r="XBL286" s="35"/>
      <c r="XBM286" s="35"/>
      <c r="XBN286" s="35"/>
      <c r="XBO286" s="35"/>
      <c r="XBP286" s="35"/>
      <c r="XBQ286" s="35"/>
      <c r="XBR286" s="35"/>
      <c r="XBS286" s="35"/>
      <c r="XBT286" s="35"/>
      <c r="XBU286" s="35"/>
      <c r="XBV286" s="35"/>
      <c r="XBW286" s="35"/>
      <c r="XBX286" s="35"/>
      <c r="XBY286" s="35"/>
      <c r="XBZ286" s="35"/>
      <c r="XCA286" s="35"/>
      <c r="XCB286" s="35"/>
      <c r="XCC286" s="35"/>
      <c r="XCD286" s="35"/>
      <c r="XCE286" s="35"/>
      <c r="XCF286" s="35"/>
      <c r="XCG286" s="35"/>
      <c r="XCH286" s="35"/>
      <c r="XCI286" s="35"/>
      <c r="XCJ286" s="35"/>
      <c r="XCK286" s="35"/>
      <c r="XCL286" s="35"/>
      <c r="XCM286" s="35"/>
      <c r="XCN286" s="35"/>
      <c r="XCO286" s="35"/>
      <c r="XCP286" s="35"/>
      <c r="XCQ286" s="35"/>
      <c r="XCR286" s="35"/>
      <c r="XCS286" s="35"/>
      <c r="XCT286" s="35"/>
      <c r="XCU286" s="35"/>
      <c r="XCV286" s="35"/>
      <c r="XCW286" s="35"/>
      <c r="XCX286" s="35"/>
      <c r="XCY286" s="35"/>
      <c r="XCZ286" s="35"/>
      <c r="XDA286" s="35"/>
      <c r="XDB286" s="35"/>
      <c r="XDC286" s="35"/>
      <c r="XDD286" s="35"/>
      <c r="XDE286" s="35"/>
      <c r="XDF286" s="35"/>
      <c r="XDG286" s="35"/>
      <c r="XDH286" s="35"/>
      <c r="XDI286" s="35"/>
      <c r="XDJ286" s="35"/>
      <c r="XDK286" s="35"/>
      <c r="XDL286" s="35"/>
      <c r="XDM286" s="35"/>
      <c r="XDN286" s="35"/>
      <c r="XDO286" s="35"/>
      <c r="XDP286" s="35"/>
      <c r="XDQ286" s="35"/>
      <c r="XDR286" s="35"/>
      <c r="XDS286" s="35"/>
      <c r="XDT286" s="35"/>
      <c r="XDU286" s="35"/>
      <c r="XDV286" s="35"/>
      <c r="XDW286" s="35"/>
      <c r="XDX286" s="35"/>
      <c r="XDY286" s="35"/>
      <c r="XDZ286" s="35"/>
      <c r="XEA286" s="35"/>
      <c r="XEB286" s="35"/>
      <c r="XEC286" s="35"/>
      <c r="XED286" s="35"/>
      <c r="XEE286" s="35"/>
      <c r="XEF286" s="35"/>
      <c r="XEG286" s="35"/>
      <c r="XEH286" s="35"/>
      <c r="XEI286" s="35"/>
      <c r="XEJ286" s="35"/>
      <c r="XEK286" s="35"/>
      <c r="XEL286" s="35"/>
      <c r="XEM286" s="35"/>
      <c r="XEN286" s="35"/>
      <c r="XEO286" s="35"/>
      <c r="XEP286" s="35"/>
      <c r="XEQ286" s="35"/>
      <c r="XER286" s="35"/>
      <c r="XES286" s="35"/>
      <c r="XET286" s="35"/>
      <c r="XEU286" s="35"/>
      <c r="XEV286" s="35"/>
      <c r="XEW286" s="35"/>
      <c r="XEX286" s="35"/>
      <c r="XEY286" s="35"/>
      <c r="XEZ286" s="35"/>
      <c r="XFA286" s="35"/>
      <c r="XFB286" s="35"/>
      <c r="XFC286" s="35"/>
      <c r="XFD286" s="35"/>
    </row>
    <row r="287" spans="1:151 16227:16384" s="11" customFormat="1" ht="20.25" customHeight="1" x14ac:dyDescent="0.25">
      <c r="A287" s="137"/>
      <c r="B287" s="138"/>
      <c r="C287" s="133">
        <v>4</v>
      </c>
      <c r="D287" s="134"/>
      <c r="E287" s="54" t="s">
        <v>208</v>
      </c>
      <c r="F287" s="133">
        <f>(1.67*1.19+3.05*5.19+3.05*3.8+1.37*2.13+2.13*3.5+2.74*3.55+3.05*3.8+2.28*1.37+1.36*2.18+1.06*4.6+0.7*3.4)*10.764</f>
        <v>801.28615319999994</v>
      </c>
      <c r="G287" s="134"/>
      <c r="H287" s="54">
        <v>0</v>
      </c>
      <c r="I287" s="54">
        <f t="shared" si="27"/>
        <v>1241.99353746</v>
      </c>
      <c r="J287" s="35"/>
      <c r="K287" s="35"/>
      <c r="L287" s="35"/>
      <c r="M287" s="35"/>
      <c r="N287" s="35">
        <f t="shared" si="18"/>
        <v>9350375.7204</v>
      </c>
      <c r="O287" s="35"/>
      <c r="P287" s="35"/>
      <c r="Q287" s="35"/>
      <c r="R287" s="35"/>
      <c r="S287" s="35"/>
      <c r="T287" s="35"/>
      <c r="U287" s="43" t="str">
        <f t="shared" ca="1" si="26"/>
        <v>25706,..,3006</v>
      </c>
      <c r="V287" s="43">
        <f t="shared" ref="V287:W287" ca="1" si="31">V286+1</f>
        <v>25706</v>
      </c>
      <c r="W287" s="43">
        <f t="shared" ca="1" si="31"/>
        <v>3006</v>
      </c>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WZC287" s="35"/>
      <c r="WZD287" s="35"/>
      <c r="WZE287" s="35"/>
      <c r="WZF287" s="35"/>
      <c r="WZG287" s="35"/>
      <c r="WZH287" s="35"/>
      <c r="WZI287" s="35"/>
      <c r="WZJ287" s="35"/>
      <c r="WZK287" s="35"/>
      <c r="WZL287" s="35"/>
      <c r="WZM287" s="35"/>
      <c r="WZN287" s="35"/>
      <c r="WZO287" s="35"/>
      <c r="WZP287" s="35"/>
      <c r="WZQ287" s="35"/>
      <c r="WZR287" s="35"/>
      <c r="WZS287" s="35"/>
      <c r="WZT287" s="35"/>
      <c r="WZU287" s="35"/>
      <c r="WZV287" s="35"/>
      <c r="WZW287" s="35"/>
      <c r="WZX287" s="35"/>
      <c r="WZY287" s="35"/>
      <c r="WZZ287" s="35"/>
      <c r="XAA287" s="35"/>
      <c r="XAB287" s="35"/>
      <c r="XAC287" s="35"/>
      <c r="XAD287" s="35"/>
      <c r="XAE287" s="35"/>
      <c r="XAF287" s="35"/>
      <c r="XAG287" s="35"/>
      <c r="XAH287" s="35"/>
      <c r="XAI287" s="35"/>
      <c r="XAJ287" s="35"/>
      <c r="XAK287" s="35"/>
      <c r="XAL287" s="35"/>
      <c r="XAM287" s="35"/>
      <c r="XAN287" s="35"/>
      <c r="XAO287" s="35"/>
      <c r="XAP287" s="35"/>
      <c r="XAQ287" s="35"/>
      <c r="XAR287" s="35"/>
      <c r="XAS287" s="35"/>
      <c r="XAT287" s="35"/>
      <c r="XAU287" s="35"/>
      <c r="XAV287" s="35"/>
      <c r="XAW287" s="35"/>
      <c r="XAX287" s="35"/>
      <c r="XAY287" s="35"/>
      <c r="XAZ287" s="35"/>
      <c r="XBA287" s="35"/>
      <c r="XBB287" s="35"/>
      <c r="XBC287" s="35"/>
      <c r="XBD287" s="35"/>
      <c r="XBE287" s="35"/>
      <c r="XBF287" s="35"/>
      <c r="XBG287" s="35"/>
      <c r="XBH287" s="35"/>
      <c r="XBI287" s="35"/>
      <c r="XBJ287" s="35"/>
      <c r="XBK287" s="35"/>
      <c r="XBL287" s="35"/>
      <c r="XBM287" s="35"/>
      <c r="XBN287" s="35"/>
      <c r="XBO287" s="35"/>
      <c r="XBP287" s="35"/>
      <c r="XBQ287" s="35"/>
      <c r="XBR287" s="35"/>
      <c r="XBS287" s="35"/>
      <c r="XBT287" s="35"/>
      <c r="XBU287" s="35"/>
      <c r="XBV287" s="35"/>
      <c r="XBW287" s="35"/>
      <c r="XBX287" s="35"/>
      <c r="XBY287" s="35"/>
      <c r="XBZ287" s="35"/>
      <c r="XCA287" s="35"/>
      <c r="XCB287" s="35"/>
      <c r="XCC287" s="35"/>
      <c r="XCD287" s="35"/>
      <c r="XCE287" s="35"/>
      <c r="XCF287" s="35"/>
      <c r="XCG287" s="35"/>
      <c r="XCH287" s="35"/>
      <c r="XCI287" s="35"/>
      <c r="XCJ287" s="35"/>
      <c r="XCK287" s="35"/>
      <c r="XCL287" s="35"/>
      <c r="XCM287" s="35"/>
      <c r="XCN287" s="35"/>
      <c r="XCO287" s="35"/>
      <c r="XCP287" s="35"/>
      <c r="XCQ287" s="35"/>
      <c r="XCR287" s="35"/>
      <c r="XCS287" s="35"/>
      <c r="XCT287" s="35"/>
      <c r="XCU287" s="35"/>
      <c r="XCV287" s="35"/>
      <c r="XCW287" s="35"/>
      <c r="XCX287" s="35"/>
      <c r="XCY287" s="35"/>
      <c r="XCZ287" s="35"/>
      <c r="XDA287" s="35"/>
      <c r="XDB287" s="35"/>
      <c r="XDC287" s="35"/>
      <c r="XDD287" s="35"/>
      <c r="XDE287" s="35"/>
      <c r="XDF287" s="35"/>
      <c r="XDG287" s="35"/>
      <c r="XDH287" s="35"/>
      <c r="XDI287" s="35"/>
      <c r="XDJ287" s="35"/>
      <c r="XDK287" s="35"/>
      <c r="XDL287" s="35"/>
      <c r="XDM287" s="35"/>
      <c r="XDN287" s="35"/>
      <c r="XDO287" s="35"/>
      <c r="XDP287" s="35"/>
      <c r="XDQ287" s="35"/>
      <c r="XDR287" s="35"/>
      <c r="XDS287" s="35"/>
      <c r="XDT287" s="35"/>
      <c r="XDU287" s="35"/>
      <c r="XDV287" s="35"/>
      <c r="XDW287" s="35"/>
      <c r="XDX287" s="35"/>
      <c r="XDY287" s="35"/>
      <c r="XDZ287" s="35"/>
      <c r="XEA287" s="35"/>
      <c r="XEB287" s="35"/>
      <c r="XEC287" s="35"/>
      <c r="XED287" s="35"/>
      <c r="XEE287" s="35"/>
      <c r="XEF287" s="35"/>
      <c r="XEG287" s="35"/>
      <c r="XEH287" s="35"/>
      <c r="XEI287" s="35"/>
      <c r="XEJ287" s="35"/>
      <c r="XEK287" s="35"/>
      <c r="XEL287" s="35"/>
      <c r="XEM287" s="35"/>
      <c r="XEN287" s="35"/>
      <c r="XEO287" s="35"/>
      <c r="XEP287" s="35"/>
      <c r="XEQ287" s="35"/>
      <c r="XER287" s="35"/>
      <c r="XES287" s="35"/>
      <c r="XET287" s="35"/>
      <c r="XEU287" s="35"/>
      <c r="XEV287" s="35"/>
      <c r="XEW287" s="35"/>
      <c r="XEX287" s="35"/>
      <c r="XEY287" s="35"/>
      <c r="XEZ287" s="35"/>
      <c r="XFA287" s="35"/>
      <c r="XFB287" s="35"/>
      <c r="XFC287" s="35"/>
      <c r="XFD287" s="35"/>
    </row>
    <row r="288" spans="1:151 16227:16384" s="11" customFormat="1" ht="20.25" customHeight="1" x14ac:dyDescent="0.25">
      <c r="A288" s="137"/>
      <c r="B288" s="138"/>
      <c r="C288" s="133">
        <v>5</v>
      </c>
      <c r="D288" s="134"/>
      <c r="E288" s="54" t="s">
        <v>208</v>
      </c>
      <c r="F288" s="133">
        <f>(1.67*1.19+3.05*5.19+3.05*3.8+1.37*2.13+2.13*3.5+2.74*3.55+3.05*3.8+2.28*1.37+1.36*2.18+1.06*4.6+0.7*3.4)*10.764</f>
        <v>801.28615319999994</v>
      </c>
      <c r="G288" s="134"/>
      <c r="H288" s="54">
        <v>0</v>
      </c>
      <c r="I288" s="54">
        <f t="shared" si="27"/>
        <v>1241.99353746</v>
      </c>
      <c r="J288" s="35"/>
      <c r="K288" s="35"/>
      <c r="L288" s="35"/>
      <c r="M288" s="35"/>
      <c r="N288" s="35">
        <f t="shared" si="18"/>
        <v>9350375.7204</v>
      </c>
      <c r="O288" s="35"/>
      <c r="P288" s="35"/>
      <c r="Q288" s="35"/>
      <c r="R288" s="35"/>
      <c r="S288" s="35"/>
      <c r="T288" s="35"/>
      <c r="U288" s="43" t="str">
        <f t="shared" ca="1" si="26"/>
        <v>25707,..,3007</v>
      </c>
      <c r="V288" s="43">
        <f t="shared" ref="V288:W288" ca="1" si="32">V287+1</f>
        <v>25707</v>
      </c>
      <c r="W288" s="43">
        <f t="shared" ca="1" si="32"/>
        <v>3007</v>
      </c>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WZC288" s="35"/>
      <c r="WZD288" s="35"/>
      <c r="WZE288" s="35"/>
      <c r="WZF288" s="35"/>
      <c r="WZG288" s="35"/>
      <c r="WZH288" s="35"/>
      <c r="WZI288" s="35"/>
      <c r="WZJ288" s="35"/>
      <c r="WZK288" s="35"/>
      <c r="WZL288" s="35"/>
      <c r="WZM288" s="35"/>
      <c r="WZN288" s="35"/>
      <c r="WZO288" s="35"/>
      <c r="WZP288" s="35"/>
      <c r="WZQ288" s="35"/>
      <c r="WZR288" s="35"/>
      <c r="WZS288" s="35"/>
      <c r="WZT288" s="35"/>
      <c r="WZU288" s="35"/>
      <c r="WZV288" s="35"/>
      <c r="WZW288" s="35"/>
      <c r="WZX288" s="35"/>
      <c r="WZY288" s="35"/>
      <c r="WZZ288" s="35"/>
      <c r="XAA288" s="35"/>
      <c r="XAB288" s="35"/>
      <c r="XAC288" s="35"/>
      <c r="XAD288" s="35"/>
      <c r="XAE288" s="35"/>
      <c r="XAF288" s="35"/>
      <c r="XAG288" s="35"/>
      <c r="XAH288" s="35"/>
      <c r="XAI288" s="35"/>
      <c r="XAJ288" s="35"/>
      <c r="XAK288" s="35"/>
      <c r="XAL288" s="35"/>
      <c r="XAM288" s="35"/>
      <c r="XAN288" s="35"/>
      <c r="XAO288" s="35"/>
      <c r="XAP288" s="35"/>
      <c r="XAQ288" s="35"/>
      <c r="XAR288" s="35"/>
      <c r="XAS288" s="35"/>
      <c r="XAT288" s="35"/>
      <c r="XAU288" s="35"/>
      <c r="XAV288" s="35"/>
      <c r="XAW288" s="35"/>
      <c r="XAX288" s="35"/>
      <c r="XAY288" s="35"/>
      <c r="XAZ288" s="35"/>
      <c r="XBA288" s="35"/>
      <c r="XBB288" s="35"/>
      <c r="XBC288" s="35"/>
      <c r="XBD288" s="35"/>
      <c r="XBE288" s="35"/>
      <c r="XBF288" s="35"/>
      <c r="XBG288" s="35"/>
      <c r="XBH288" s="35"/>
      <c r="XBI288" s="35"/>
      <c r="XBJ288" s="35"/>
      <c r="XBK288" s="35"/>
      <c r="XBL288" s="35"/>
      <c r="XBM288" s="35"/>
      <c r="XBN288" s="35"/>
      <c r="XBO288" s="35"/>
      <c r="XBP288" s="35"/>
      <c r="XBQ288" s="35"/>
      <c r="XBR288" s="35"/>
      <c r="XBS288" s="35"/>
      <c r="XBT288" s="35"/>
      <c r="XBU288" s="35"/>
      <c r="XBV288" s="35"/>
      <c r="XBW288" s="35"/>
      <c r="XBX288" s="35"/>
      <c r="XBY288" s="35"/>
      <c r="XBZ288" s="35"/>
      <c r="XCA288" s="35"/>
      <c r="XCB288" s="35"/>
      <c r="XCC288" s="35"/>
      <c r="XCD288" s="35"/>
      <c r="XCE288" s="35"/>
      <c r="XCF288" s="35"/>
      <c r="XCG288" s="35"/>
      <c r="XCH288" s="35"/>
      <c r="XCI288" s="35"/>
      <c r="XCJ288" s="35"/>
      <c r="XCK288" s="35"/>
      <c r="XCL288" s="35"/>
      <c r="XCM288" s="35"/>
      <c r="XCN288" s="35"/>
      <c r="XCO288" s="35"/>
      <c r="XCP288" s="35"/>
      <c r="XCQ288" s="35"/>
      <c r="XCR288" s="35"/>
      <c r="XCS288" s="35"/>
      <c r="XCT288" s="35"/>
      <c r="XCU288" s="35"/>
      <c r="XCV288" s="35"/>
      <c r="XCW288" s="35"/>
      <c r="XCX288" s="35"/>
      <c r="XCY288" s="35"/>
      <c r="XCZ288" s="35"/>
      <c r="XDA288" s="35"/>
      <c r="XDB288" s="35"/>
      <c r="XDC288" s="35"/>
      <c r="XDD288" s="35"/>
      <c r="XDE288" s="35"/>
      <c r="XDF288" s="35"/>
      <c r="XDG288" s="35"/>
      <c r="XDH288" s="35"/>
      <c r="XDI288" s="35"/>
      <c r="XDJ288" s="35"/>
      <c r="XDK288" s="35"/>
      <c r="XDL288" s="35"/>
      <c r="XDM288" s="35"/>
      <c r="XDN288" s="35"/>
      <c r="XDO288" s="35"/>
      <c r="XDP288" s="35"/>
      <c r="XDQ288" s="35"/>
      <c r="XDR288" s="35"/>
      <c r="XDS288" s="35"/>
      <c r="XDT288" s="35"/>
      <c r="XDU288" s="35"/>
      <c r="XDV288" s="35"/>
      <c r="XDW288" s="35"/>
      <c r="XDX288" s="35"/>
      <c r="XDY288" s="35"/>
      <c r="XDZ288" s="35"/>
      <c r="XEA288" s="35"/>
      <c r="XEB288" s="35"/>
      <c r="XEC288" s="35"/>
      <c r="XED288" s="35"/>
      <c r="XEE288" s="35"/>
      <c r="XEF288" s="35"/>
      <c r="XEG288" s="35"/>
      <c r="XEH288" s="35"/>
      <c r="XEI288" s="35"/>
      <c r="XEJ288" s="35"/>
      <c r="XEK288" s="35"/>
      <c r="XEL288" s="35"/>
      <c r="XEM288" s="35"/>
      <c r="XEN288" s="35"/>
      <c r="XEO288" s="35"/>
      <c r="XEP288" s="35"/>
      <c r="XEQ288" s="35"/>
      <c r="XER288" s="35"/>
      <c r="XES288" s="35"/>
      <c r="XET288" s="35"/>
      <c r="XEU288" s="35"/>
      <c r="XEV288" s="35"/>
      <c r="XEW288" s="35"/>
      <c r="XEX288" s="35"/>
      <c r="XEY288" s="35"/>
      <c r="XEZ288" s="35"/>
      <c r="XFA288" s="35"/>
      <c r="XFB288" s="35"/>
      <c r="XFC288" s="35"/>
      <c r="XFD288" s="35"/>
    </row>
    <row r="289" spans="1:151 16227:16384" s="11" customFormat="1" ht="20.25" x14ac:dyDescent="0.25">
      <c r="A289" s="137"/>
      <c r="B289" s="138"/>
      <c r="C289" s="133">
        <v>6</v>
      </c>
      <c r="D289" s="134"/>
      <c r="E289" s="54" t="s">
        <v>209</v>
      </c>
      <c r="F289" s="133">
        <f>(3.36*2.13+1.22*0.6+4.73*2.9+3.35*3+3.65*2.9+2.13*1.37+1.38*2.13+1*3)*10.764</f>
        <v>550.02210119999995</v>
      </c>
      <c r="G289" s="134"/>
      <c r="H289" s="54">
        <v>0</v>
      </c>
      <c r="I289" s="54">
        <f t="shared" si="27"/>
        <v>852.53425685999991</v>
      </c>
      <c r="J289" s="35"/>
      <c r="K289" s="35"/>
      <c r="L289" s="35"/>
      <c r="M289" s="35"/>
      <c r="N289" s="35">
        <f t="shared" si="18"/>
        <v>0</v>
      </c>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WZC289" s="35"/>
      <c r="WZD289" s="35"/>
      <c r="WZE289" s="35"/>
      <c r="WZF289" s="35"/>
      <c r="WZG289" s="35"/>
      <c r="WZH289" s="35"/>
      <c r="WZI289" s="35"/>
      <c r="WZJ289" s="35"/>
      <c r="WZK289" s="35"/>
      <c r="WZL289" s="35"/>
      <c r="WZM289" s="35"/>
      <c r="WZN289" s="35"/>
      <c r="WZO289" s="35"/>
      <c r="WZP289" s="35"/>
      <c r="WZQ289" s="35"/>
      <c r="WZR289" s="35"/>
      <c r="WZS289" s="35"/>
      <c r="WZT289" s="35"/>
      <c r="WZU289" s="35"/>
      <c r="WZV289" s="35"/>
      <c r="WZW289" s="35"/>
      <c r="WZX289" s="35"/>
      <c r="WZY289" s="35"/>
      <c r="WZZ289" s="35"/>
      <c r="XAA289" s="35"/>
      <c r="XAB289" s="35"/>
      <c r="XAC289" s="35"/>
      <c r="XAD289" s="35"/>
      <c r="XAE289" s="35"/>
      <c r="XAF289" s="35"/>
      <c r="XAG289" s="35"/>
      <c r="XAH289" s="35"/>
      <c r="XAI289" s="35"/>
      <c r="XAJ289" s="35"/>
      <c r="XAK289" s="35"/>
      <c r="XAL289" s="35"/>
      <c r="XAM289" s="35"/>
      <c r="XAN289" s="35"/>
      <c r="XAO289" s="35"/>
      <c r="XAP289" s="35"/>
      <c r="XAQ289" s="35"/>
      <c r="XAR289" s="35"/>
      <c r="XAS289" s="35"/>
      <c r="XAT289" s="35"/>
      <c r="XAU289" s="35"/>
      <c r="XAV289" s="35"/>
      <c r="XAW289" s="35"/>
      <c r="XAX289" s="35"/>
      <c r="XAY289" s="35"/>
      <c r="XAZ289" s="35"/>
      <c r="XBA289" s="35"/>
      <c r="XBB289" s="35"/>
      <c r="XBC289" s="35"/>
      <c r="XBD289" s="35"/>
      <c r="XBE289" s="35"/>
      <c r="XBF289" s="35"/>
      <c r="XBG289" s="35"/>
      <c r="XBH289" s="35"/>
      <c r="XBI289" s="35"/>
      <c r="XBJ289" s="35"/>
      <c r="XBK289" s="35"/>
      <c r="XBL289" s="35"/>
      <c r="XBM289" s="35"/>
      <c r="XBN289" s="35"/>
      <c r="XBO289" s="35"/>
      <c r="XBP289" s="35"/>
      <c r="XBQ289" s="35"/>
      <c r="XBR289" s="35"/>
      <c r="XBS289" s="35"/>
      <c r="XBT289" s="35"/>
      <c r="XBU289" s="35"/>
      <c r="XBV289" s="35"/>
      <c r="XBW289" s="35"/>
      <c r="XBX289" s="35"/>
      <c r="XBY289" s="35"/>
      <c r="XBZ289" s="35"/>
      <c r="XCA289" s="35"/>
      <c r="XCB289" s="35"/>
      <c r="XCC289" s="35"/>
      <c r="XCD289" s="35"/>
      <c r="XCE289" s="35"/>
      <c r="XCF289" s="35"/>
      <c r="XCG289" s="35"/>
      <c r="XCH289" s="35"/>
      <c r="XCI289" s="35"/>
      <c r="XCJ289" s="35"/>
      <c r="XCK289" s="35"/>
      <c r="XCL289" s="35"/>
      <c r="XCM289" s="35"/>
      <c r="XCN289" s="35"/>
      <c r="XCO289" s="35"/>
      <c r="XCP289" s="35"/>
      <c r="XCQ289" s="35"/>
      <c r="XCR289" s="35"/>
      <c r="XCS289" s="35"/>
      <c r="XCT289" s="35"/>
      <c r="XCU289" s="35"/>
      <c r="XCV289" s="35"/>
      <c r="XCW289" s="35"/>
      <c r="XCX289" s="35"/>
      <c r="XCY289" s="35"/>
      <c r="XCZ289" s="35"/>
      <c r="XDA289" s="35"/>
      <c r="XDB289" s="35"/>
      <c r="XDC289" s="35"/>
      <c r="XDD289" s="35"/>
      <c r="XDE289" s="35"/>
      <c r="XDF289" s="35"/>
      <c r="XDG289" s="35"/>
      <c r="XDH289" s="35"/>
      <c r="XDI289" s="35"/>
      <c r="XDJ289" s="35"/>
      <c r="XDK289" s="35"/>
      <c r="XDL289" s="35"/>
      <c r="XDM289" s="35"/>
      <c r="XDN289" s="35"/>
      <c r="XDO289" s="35"/>
      <c r="XDP289" s="35"/>
      <c r="XDQ289" s="35"/>
      <c r="XDR289" s="35"/>
      <c r="XDS289" s="35"/>
      <c r="XDT289" s="35"/>
      <c r="XDU289" s="35"/>
      <c r="XDV289" s="35"/>
      <c r="XDW289" s="35"/>
      <c r="XDX289" s="35"/>
      <c r="XDY289" s="35"/>
      <c r="XDZ289" s="35"/>
      <c r="XEA289" s="35"/>
      <c r="XEB289" s="35"/>
      <c r="XEC289" s="35"/>
      <c r="XED289" s="35"/>
      <c r="XEE289" s="35"/>
      <c r="XEF289" s="35"/>
      <c r="XEG289" s="35"/>
      <c r="XEH289" s="35"/>
      <c r="XEI289" s="35"/>
      <c r="XEJ289" s="35"/>
      <c r="XEK289" s="35"/>
      <c r="XEL289" s="35"/>
      <c r="XEM289" s="35"/>
      <c r="XEN289" s="35"/>
      <c r="XEO289" s="35"/>
      <c r="XEP289" s="35"/>
      <c r="XEQ289" s="35"/>
      <c r="XER289" s="35"/>
      <c r="XES289" s="35"/>
      <c r="XET289" s="35"/>
      <c r="XEU289" s="35"/>
      <c r="XEV289" s="35"/>
      <c r="XEW289" s="35"/>
      <c r="XEX289" s="35"/>
      <c r="XEY289" s="35"/>
      <c r="XEZ289" s="35"/>
      <c r="XFA289" s="35"/>
      <c r="XFB289" s="35"/>
      <c r="XFC289" s="35"/>
      <c r="XFD289" s="35"/>
    </row>
    <row r="290" spans="1:151 16227:16384" s="11" customFormat="1" ht="20.25" customHeight="1" x14ac:dyDescent="0.25">
      <c r="A290" s="139"/>
      <c r="B290" s="140"/>
      <c r="C290" s="133">
        <v>7</v>
      </c>
      <c r="D290" s="134"/>
      <c r="E290" s="54" t="s">
        <v>209</v>
      </c>
      <c r="F290" s="133">
        <f>(3.36*2.13+1.22*0.6+4.73*2.9+3.35*3+3.65*2.9+2.13*1.37+1.38*2.13+1*3)*10.764</f>
        <v>550.02210119999995</v>
      </c>
      <c r="G290" s="134"/>
      <c r="H290" s="54">
        <v>0</v>
      </c>
      <c r="I290" s="54">
        <f t="shared" si="27"/>
        <v>852.53425685999991</v>
      </c>
      <c r="J290" s="35"/>
      <c r="K290" s="35"/>
      <c r="L290" s="35"/>
      <c r="M290" s="35"/>
      <c r="N290" s="35">
        <f t="shared" si="18"/>
        <v>10419098.835599998</v>
      </c>
      <c r="O290" s="35"/>
      <c r="P290" s="35"/>
      <c r="Q290" s="35"/>
      <c r="R290" s="35"/>
      <c r="S290" s="35"/>
      <c r="T290" s="35"/>
      <c r="U290" s="43" t="str">
        <f t="shared" ref="U290:U296" ca="1" si="33">V290&amp;""&amp;",..,"&amp;""&amp;W290</f>
        <v>6101,..,2601</v>
      </c>
      <c r="V290" s="43">
        <f ca="1">(SUMPRODUCT(MID(0&amp;(LEFT(A291,SUM(LEN(A291)-LEN(SUBSTITUTE(A291,{"0","1","2","3"},""))))), LARGE(INDEX(ISNUMBER(--MID((LEFT(A291,SUM(LEN(A291)-LEN(SUBSTITUTE(A291,{"0","1","2","3"},""))))), ROW(INDIRECT("1:"&amp;LEN((LEFT(A291,SUM(LEN(A291)-LEN(SUBSTITUTE(A291,{"0","1","2","3"},"")))))))), 1)) * ROW(INDIRECT("1:"&amp;LEN((LEFT(A291,SUM(LEN(A291)-LEN(SUBSTITUTE(A291,{"0","1","2","3"},"")))))))), 0), ROW(INDIRECT("1:"&amp;LEN((LEFT(A291,SUM(LEN(A291)-LEN(SUBSTITUTE(A291,{"0","1","2","3"},"")))))))))+1, 1) * 10^ROW(INDIRECT("1:"&amp;LEN((LEFT(A291,SUM(LEN(A291)-LEN(SUBSTITUTE(A291,{"0","1","2","3"},""))))))))/10))*100+1</f>
        <v>6101</v>
      </c>
      <c r="W290" s="43">
        <f ca="1">(SUMPRODUCT(MID(0&amp;(--TRIM(RIGHT(SUBSTITUTE(LEFT(A291,_xlfn.AGGREGATE(16,6,FIND({0,1,2,3,4,5,6,7,8,9},A291,ROW(INDIRECT("1:"&amp;LEN(A291)))),1))," ",REPT(" ",LEN(A291))),LEN(A291)))), LARGE(INDEX(ISNUMBER(--MID((--TRIM(RIGHT(SUBSTITUTE(LEFT(A291,_xlfn.AGGREGATE(16,6,FIND({0,1,2,3,4,5,6,7,8,9},A291,ROW(INDIRECT("1:"&amp;LEN(A291)))),1))," ",REPT(" ",LEN(A291))),LEN(A291)))), ROW(INDIRECT("1:"&amp;LEN((--TRIM(RIGHT(SUBSTITUTE(LEFT(A291,_xlfn.AGGREGATE(16,6,FIND({0,1,2,3,4,5,6,7,8,9},A291,ROW(INDIRECT("1:"&amp;LEN(A291)))),1))," ",REPT(" ",LEN(A291))),LEN(A291))))))), 1)) * ROW(INDIRECT("1:"&amp;LEN((--TRIM(RIGHT(SUBSTITUTE(LEFT(A291,_xlfn.AGGREGATE(16,6,FIND({0,1,2,3,4,5,6,7,8,9},A291,ROW(INDIRECT("1:"&amp;LEN(A291)))),1))," ",REPT(" ",LEN(A291))),LEN(A291))))))), 0), ROW(INDIRECT("1:"&amp;LEN((--TRIM(RIGHT(SUBSTITUTE(LEFT(A291,_xlfn.AGGREGATE(16,6,FIND({0,1,2,3,4,5,6,7,8,9},A291,ROW(INDIRECT("1:"&amp;LEN(A291)))),1))," ",REPT(" ",LEN(A291))),LEN(A291))))))))+1, 1) * 10^ROW(INDIRECT("1:"&amp;LEN((--TRIM(RIGHT(SUBSTITUTE(LEFT(A291,_xlfn.AGGREGATE(16,6,FIND({0,1,2,3,4,5,6,7,8,9},A291,ROW(INDIRECT("1:"&amp;LEN(A291)))),1))," ",REPT(" ",LEN(A291))),LEN(A291)))))))/10))*100+1</f>
        <v>2601</v>
      </c>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WZC290" s="35"/>
      <c r="WZD290" s="35"/>
      <c r="WZE290" s="35"/>
      <c r="WZF290" s="35"/>
      <c r="WZG290" s="35"/>
      <c r="WZH290" s="35"/>
      <c r="WZI290" s="35"/>
      <c r="WZJ290" s="35"/>
      <c r="WZK290" s="35"/>
      <c r="WZL290" s="35"/>
      <c r="WZM290" s="35"/>
      <c r="WZN290" s="35"/>
      <c r="WZO290" s="35"/>
      <c r="WZP290" s="35"/>
      <c r="WZQ290" s="35"/>
      <c r="WZR290" s="35"/>
      <c r="WZS290" s="35"/>
      <c r="WZT290" s="35"/>
      <c r="WZU290" s="35"/>
      <c r="WZV290" s="35"/>
      <c r="WZW290" s="35"/>
      <c r="WZX290" s="35"/>
      <c r="WZY290" s="35"/>
      <c r="WZZ290" s="35"/>
      <c r="XAA290" s="35"/>
      <c r="XAB290" s="35"/>
      <c r="XAC290" s="35"/>
      <c r="XAD290" s="35"/>
      <c r="XAE290" s="35"/>
      <c r="XAF290" s="35"/>
      <c r="XAG290" s="35"/>
      <c r="XAH290" s="35"/>
      <c r="XAI290" s="35"/>
      <c r="XAJ290" s="35"/>
      <c r="XAK290" s="35"/>
      <c r="XAL290" s="35"/>
      <c r="XAM290" s="35"/>
      <c r="XAN290" s="35"/>
      <c r="XAO290" s="35"/>
      <c r="XAP290" s="35"/>
      <c r="XAQ290" s="35"/>
      <c r="XAR290" s="35"/>
      <c r="XAS290" s="35"/>
      <c r="XAT290" s="35"/>
      <c r="XAU290" s="35"/>
      <c r="XAV290" s="35"/>
      <c r="XAW290" s="35"/>
      <c r="XAX290" s="35"/>
      <c r="XAY290" s="35"/>
      <c r="XAZ290" s="35"/>
      <c r="XBA290" s="35"/>
      <c r="XBB290" s="35"/>
      <c r="XBC290" s="35"/>
      <c r="XBD290" s="35"/>
      <c r="XBE290" s="35"/>
      <c r="XBF290" s="35"/>
      <c r="XBG290" s="35"/>
      <c r="XBH290" s="35"/>
      <c r="XBI290" s="35"/>
      <c r="XBJ290" s="35"/>
      <c r="XBK290" s="35"/>
      <c r="XBL290" s="35"/>
      <c r="XBM290" s="35"/>
      <c r="XBN290" s="35"/>
      <c r="XBO290" s="35"/>
      <c r="XBP290" s="35"/>
      <c r="XBQ290" s="35"/>
      <c r="XBR290" s="35"/>
      <c r="XBS290" s="35"/>
      <c r="XBT290" s="35"/>
      <c r="XBU290" s="35"/>
      <c r="XBV290" s="35"/>
      <c r="XBW290" s="35"/>
      <c r="XBX290" s="35"/>
      <c r="XBY290" s="35"/>
      <c r="XBZ290" s="35"/>
      <c r="XCA290" s="35"/>
      <c r="XCB290" s="35"/>
      <c r="XCC290" s="35"/>
      <c r="XCD290" s="35"/>
      <c r="XCE290" s="35"/>
      <c r="XCF290" s="35"/>
      <c r="XCG290" s="35"/>
      <c r="XCH290" s="35"/>
      <c r="XCI290" s="35"/>
      <c r="XCJ290" s="35"/>
      <c r="XCK290" s="35"/>
      <c r="XCL290" s="35"/>
      <c r="XCM290" s="35"/>
      <c r="XCN290" s="35"/>
      <c r="XCO290" s="35"/>
      <c r="XCP290" s="35"/>
      <c r="XCQ290" s="35"/>
      <c r="XCR290" s="35"/>
      <c r="XCS290" s="35"/>
      <c r="XCT290" s="35"/>
      <c r="XCU290" s="35"/>
      <c r="XCV290" s="35"/>
      <c r="XCW290" s="35"/>
      <c r="XCX290" s="35"/>
      <c r="XCY290" s="35"/>
      <c r="XCZ290" s="35"/>
      <c r="XDA290" s="35"/>
      <c r="XDB290" s="35"/>
      <c r="XDC290" s="35"/>
      <c r="XDD290" s="35"/>
      <c r="XDE290" s="35"/>
      <c r="XDF290" s="35"/>
      <c r="XDG290" s="35"/>
      <c r="XDH290" s="35"/>
      <c r="XDI290" s="35"/>
      <c r="XDJ290" s="35"/>
      <c r="XDK290" s="35"/>
      <c r="XDL290" s="35"/>
      <c r="XDM290" s="35"/>
      <c r="XDN290" s="35"/>
      <c r="XDO290" s="35"/>
      <c r="XDP290" s="35"/>
      <c r="XDQ290" s="35"/>
      <c r="XDR290" s="35"/>
      <c r="XDS290" s="35"/>
      <c r="XDT290" s="35"/>
      <c r="XDU290" s="35"/>
      <c r="XDV290" s="35"/>
      <c r="XDW290" s="35"/>
      <c r="XDX290" s="35"/>
      <c r="XDY290" s="35"/>
      <c r="XDZ290" s="35"/>
      <c r="XEA290" s="35"/>
      <c r="XEB290" s="35"/>
      <c r="XEC290" s="35"/>
      <c r="XED290" s="35"/>
      <c r="XEE290" s="35"/>
      <c r="XEF290" s="35"/>
      <c r="XEG290" s="35"/>
      <c r="XEH290" s="35"/>
      <c r="XEI290" s="35"/>
      <c r="XEJ290" s="35"/>
      <c r="XEK290" s="35"/>
      <c r="XEL290" s="35"/>
      <c r="XEM290" s="35"/>
      <c r="XEN290" s="35"/>
      <c r="XEO290" s="35"/>
      <c r="XEP290" s="35"/>
      <c r="XEQ290" s="35"/>
      <c r="XER290" s="35"/>
      <c r="XES290" s="35"/>
      <c r="XET290" s="35"/>
      <c r="XEU290" s="35"/>
      <c r="XEV290" s="35"/>
      <c r="XEW290" s="35"/>
      <c r="XEX290" s="35"/>
      <c r="XEY290" s="35"/>
      <c r="XEZ290" s="35"/>
      <c r="XFA290" s="35"/>
      <c r="XFB290" s="35"/>
      <c r="XFC290" s="35"/>
      <c r="XFD290" s="35"/>
    </row>
    <row r="291" spans="1:151 16227:16384" s="11" customFormat="1" ht="20.25" customHeight="1" x14ac:dyDescent="0.25">
      <c r="A291" s="144" t="s">
        <v>217</v>
      </c>
      <c r="B291" s="145"/>
      <c r="C291" s="145"/>
      <c r="D291" s="145"/>
      <c r="E291" s="145"/>
      <c r="F291" s="145"/>
      <c r="G291" s="145"/>
      <c r="H291" s="145"/>
      <c r="I291" s="146"/>
      <c r="J291" s="35"/>
      <c r="K291" s="35"/>
      <c r="L291" s="35"/>
      <c r="M291" s="35"/>
      <c r="N291" s="35">
        <f t="shared" si="18"/>
        <v>10419098.835599998</v>
      </c>
      <c r="O291" s="35"/>
      <c r="P291" s="35"/>
      <c r="Q291" s="35"/>
      <c r="R291" s="35"/>
      <c r="S291" s="35"/>
      <c r="T291" s="35"/>
      <c r="U291" s="43" t="str">
        <f t="shared" ca="1" si="33"/>
        <v>6102,..,2602</v>
      </c>
      <c r="V291" s="43">
        <f ca="1">V290+1</f>
        <v>6102</v>
      </c>
      <c r="W291" s="43">
        <f ca="1">W290+1</f>
        <v>2602</v>
      </c>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WZC291" s="35"/>
      <c r="WZD291" s="35"/>
      <c r="WZE291" s="35"/>
      <c r="WZF291" s="35"/>
      <c r="WZG291" s="35"/>
      <c r="WZH291" s="35"/>
      <c r="WZI291" s="35"/>
      <c r="WZJ291" s="35"/>
      <c r="WZK291" s="35"/>
      <c r="WZL291" s="35"/>
      <c r="WZM291" s="35"/>
      <c r="WZN291" s="35"/>
      <c r="WZO291" s="35"/>
      <c r="WZP291" s="35"/>
      <c r="WZQ291" s="35"/>
      <c r="WZR291" s="35"/>
      <c r="WZS291" s="35"/>
      <c r="WZT291" s="35"/>
      <c r="WZU291" s="35"/>
      <c r="WZV291" s="35"/>
      <c r="WZW291" s="35"/>
      <c r="WZX291" s="35"/>
      <c r="WZY291" s="35"/>
      <c r="WZZ291" s="35"/>
      <c r="XAA291" s="35"/>
      <c r="XAB291" s="35"/>
      <c r="XAC291" s="35"/>
      <c r="XAD291" s="35"/>
      <c r="XAE291" s="35"/>
      <c r="XAF291" s="35"/>
      <c r="XAG291" s="35"/>
      <c r="XAH291" s="35"/>
      <c r="XAI291" s="35"/>
      <c r="XAJ291" s="35"/>
      <c r="XAK291" s="35"/>
      <c r="XAL291" s="35"/>
      <c r="XAM291" s="35"/>
      <c r="XAN291" s="35"/>
      <c r="XAO291" s="35"/>
      <c r="XAP291" s="35"/>
      <c r="XAQ291" s="35"/>
      <c r="XAR291" s="35"/>
      <c r="XAS291" s="35"/>
      <c r="XAT291" s="35"/>
      <c r="XAU291" s="35"/>
      <c r="XAV291" s="35"/>
      <c r="XAW291" s="35"/>
      <c r="XAX291" s="35"/>
      <c r="XAY291" s="35"/>
      <c r="XAZ291" s="35"/>
      <c r="XBA291" s="35"/>
      <c r="XBB291" s="35"/>
      <c r="XBC291" s="35"/>
      <c r="XBD291" s="35"/>
      <c r="XBE291" s="35"/>
      <c r="XBF291" s="35"/>
      <c r="XBG291" s="35"/>
      <c r="XBH291" s="35"/>
      <c r="XBI291" s="35"/>
      <c r="XBJ291" s="35"/>
      <c r="XBK291" s="35"/>
      <c r="XBL291" s="35"/>
      <c r="XBM291" s="35"/>
      <c r="XBN291" s="35"/>
      <c r="XBO291" s="35"/>
      <c r="XBP291" s="35"/>
      <c r="XBQ291" s="35"/>
      <c r="XBR291" s="35"/>
      <c r="XBS291" s="35"/>
      <c r="XBT291" s="35"/>
      <c r="XBU291" s="35"/>
      <c r="XBV291" s="35"/>
      <c r="XBW291" s="35"/>
      <c r="XBX291" s="35"/>
      <c r="XBY291" s="35"/>
      <c r="XBZ291" s="35"/>
      <c r="XCA291" s="35"/>
      <c r="XCB291" s="35"/>
      <c r="XCC291" s="35"/>
      <c r="XCD291" s="35"/>
      <c r="XCE291" s="35"/>
      <c r="XCF291" s="35"/>
      <c r="XCG291" s="35"/>
      <c r="XCH291" s="35"/>
      <c r="XCI291" s="35"/>
      <c r="XCJ291" s="35"/>
      <c r="XCK291" s="35"/>
      <c r="XCL291" s="35"/>
      <c r="XCM291" s="35"/>
      <c r="XCN291" s="35"/>
      <c r="XCO291" s="35"/>
      <c r="XCP291" s="35"/>
      <c r="XCQ291" s="35"/>
      <c r="XCR291" s="35"/>
      <c r="XCS291" s="35"/>
      <c r="XCT291" s="35"/>
      <c r="XCU291" s="35"/>
      <c r="XCV291" s="35"/>
      <c r="XCW291" s="35"/>
      <c r="XCX291" s="35"/>
      <c r="XCY291" s="35"/>
      <c r="XCZ291" s="35"/>
      <c r="XDA291" s="35"/>
      <c r="XDB291" s="35"/>
      <c r="XDC291" s="35"/>
      <c r="XDD291" s="35"/>
      <c r="XDE291" s="35"/>
      <c r="XDF291" s="35"/>
      <c r="XDG291" s="35"/>
      <c r="XDH291" s="35"/>
      <c r="XDI291" s="35"/>
      <c r="XDJ291" s="35"/>
      <c r="XDK291" s="35"/>
      <c r="XDL291" s="35"/>
      <c r="XDM291" s="35"/>
      <c r="XDN291" s="35"/>
      <c r="XDO291" s="35"/>
      <c r="XDP291" s="35"/>
      <c r="XDQ291" s="35"/>
      <c r="XDR291" s="35"/>
      <c r="XDS291" s="35"/>
      <c r="XDT291" s="35"/>
      <c r="XDU291" s="35"/>
      <c r="XDV291" s="35"/>
      <c r="XDW291" s="35"/>
      <c r="XDX291" s="35"/>
      <c r="XDY291" s="35"/>
      <c r="XDZ291" s="35"/>
      <c r="XEA291" s="35"/>
      <c r="XEB291" s="35"/>
      <c r="XEC291" s="35"/>
      <c r="XED291" s="35"/>
      <c r="XEE291" s="35"/>
      <c r="XEF291" s="35"/>
      <c r="XEG291" s="35"/>
      <c r="XEH291" s="35"/>
      <c r="XEI291" s="35"/>
      <c r="XEJ291" s="35"/>
      <c r="XEK291" s="35"/>
      <c r="XEL291" s="35"/>
      <c r="XEM291" s="35"/>
      <c r="XEN291" s="35"/>
      <c r="XEO291" s="35"/>
      <c r="XEP291" s="35"/>
      <c r="XEQ291" s="35"/>
      <c r="XER291" s="35"/>
      <c r="XES291" s="35"/>
      <c r="XET291" s="35"/>
      <c r="XEU291" s="35"/>
      <c r="XEV291" s="35"/>
      <c r="XEW291" s="35"/>
      <c r="XEX291" s="35"/>
      <c r="XEY291" s="35"/>
      <c r="XEZ291" s="35"/>
      <c r="XFA291" s="35"/>
      <c r="XFB291" s="35"/>
      <c r="XFC291" s="35"/>
      <c r="XFD291" s="35"/>
    </row>
    <row r="292" spans="1:151 16227:16384" s="11" customFormat="1" ht="20.25" customHeight="1" x14ac:dyDescent="0.25">
      <c r="A292" s="135" t="str">
        <f>A291</f>
        <v>6th, 11th, 16th, 21st, 26th Floor (Part Refuge Area)</v>
      </c>
      <c r="B292" s="136"/>
      <c r="C292" s="133">
        <v>1</v>
      </c>
      <c r="D292" s="134"/>
      <c r="E292" s="54" t="s">
        <v>209</v>
      </c>
      <c r="F292" s="133">
        <f>(1.88*1.15+2.13*3.5+3.05*4.8+2.9*3.35+3.05*3.65+2.13*1.37+1*2.9+2.13*0.97+2.13*1+0.7*2.6)*10.764</f>
        <v>612.88816679999991</v>
      </c>
      <c r="G292" s="134"/>
      <c r="H292" s="54">
        <v>0</v>
      </c>
      <c r="I292" s="54">
        <f>F292*(($I$233)+1)+H292</f>
        <v>949.9766585399999</v>
      </c>
      <c r="J292" s="35"/>
      <c r="K292" s="35"/>
      <c r="L292" s="35"/>
      <c r="M292" s="35"/>
      <c r="N292" s="35">
        <f t="shared" si="18"/>
        <v>9199191.0347999986</v>
      </c>
      <c r="O292" s="35"/>
      <c r="P292" s="35"/>
      <c r="Q292" s="35"/>
      <c r="R292" s="35"/>
      <c r="S292" s="35"/>
      <c r="T292" s="35"/>
      <c r="U292" s="43" t="str">
        <f t="shared" ca="1" si="33"/>
        <v>6103,..,2603</v>
      </c>
      <c r="V292" s="43">
        <f t="shared" ref="V292:W292" ca="1" si="34">V291+1</f>
        <v>6103</v>
      </c>
      <c r="W292" s="43">
        <f t="shared" ca="1" si="34"/>
        <v>2603</v>
      </c>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WZC292" s="35"/>
      <c r="WZD292" s="35"/>
      <c r="WZE292" s="35"/>
      <c r="WZF292" s="35"/>
      <c r="WZG292" s="35"/>
      <c r="WZH292" s="35"/>
      <c r="WZI292" s="35"/>
      <c r="WZJ292" s="35"/>
      <c r="WZK292" s="35"/>
      <c r="WZL292" s="35"/>
      <c r="WZM292" s="35"/>
      <c r="WZN292" s="35"/>
      <c r="WZO292" s="35"/>
      <c r="WZP292" s="35"/>
      <c r="WZQ292" s="35"/>
      <c r="WZR292" s="35"/>
      <c r="WZS292" s="35"/>
      <c r="WZT292" s="35"/>
      <c r="WZU292" s="35"/>
      <c r="WZV292" s="35"/>
      <c r="WZW292" s="35"/>
      <c r="WZX292" s="35"/>
      <c r="WZY292" s="35"/>
      <c r="WZZ292" s="35"/>
      <c r="XAA292" s="35"/>
      <c r="XAB292" s="35"/>
      <c r="XAC292" s="35"/>
      <c r="XAD292" s="35"/>
      <c r="XAE292" s="35"/>
      <c r="XAF292" s="35"/>
      <c r="XAG292" s="35"/>
      <c r="XAH292" s="35"/>
      <c r="XAI292" s="35"/>
      <c r="XAJ292" s="35"/>
      <c r="XAK292" s="35"/>
      <c r="XAL292" s="35"/>
      <c r="XAM292" s="35"/>
      <c r="XAN292" s="35"/>
      <c r="XAO292" s="35"/>
      <c r="XAP292" s="35"/>
      <c r="XAQ292" s="35"/>
      <c r="XAR292" s="35"/>
      <c r="XAS292" s="35"/>
      <c r="XAT292" s="35"/>
      <c r="XAU292" s="35"/>
      <c r="XAV292" s="35"/>
      <c r="XAW292" s="35"/>
      <c r="XAX292" s="35"/>
      <c r="XAY292" s="35"/>
      <c r="XAZ292" s="35"/>
      <c r="XBA292" s="35"/>
      <c r="XBB292" s="35"/>
      <c r="XBC292" s="35"/>
      <c r="XBD292" s="35"/>
      <c r="XBE292" s="35"/>
      <c r="XBF292" s="35"/>
      <c r="XBG292" s="35"/>
      <c r="XBH292" s="35"/>
      <c r="XBI292" s="35"/>
      <c r="XBJ292" s="35"/>
      <c r="XBK292" s="35"/>
      <c r="XBL292" s="35"/>
      <c r="XBM292" s="35"/>
      <c r="XBN292" s="35"/>
      <c r="XBO292" s="35"/>
      <c r="XBP292" s="35"/>
      <c r="XBQ292" s="35"/>
      <c r="XBR292" s="35"/>
      <c r="XBS292" s="35"/>
      <c r="XBT292" s="35"/>
      <c r="XBU292" s="35"/>
      <c r="XBV292" s="35"/>
      <c r="XBW292" s="35"/>
      <c r="XBX292" s="35"/>
      <c r="XBY292" s="35"/>
      <c r="XBZ292" s="35"/>
      <c r="XCA292" s="35"/>
      <c r="XCB292" s="35"/>
      <c r="XCC292" s="35"/>
      <c r="XCD292" s="35"/>
      <c r="XCE292" s="35"/>
      <c r="XCF292" s="35"/>
      <c r="XCG292" s="35"/>
      <c r="XCH292" s="35"/>
      <c r="XCI292" s="35"/>
      <c r="XCJ292" s="35"/>
      <c r="XCK292" s="35"/>
      <c r="XCL292" s="35"/>
      <c r="XCM292" s="35"/>
      <c r="XCN292" s="35"/>
      <c r="XCO292" s="35"/>
      <c r="XCP292" s="35"/>
      <c r="XCQ292" s="35"/>
      <c r="XCR292" s="35"/>
      <c r="XCS292" s="35"/>
      <c r="XCT292" s="35"/>
      <c r="XCU292" s="35"/>
      <c r="XCV292" s="35"/>
      <c r="XCW292" s="35"/>
      <c r="XCX292" s="35"/>
      <c r="XCY292" s="35"/>
      <c r="XCZ292" s="35"/>
      <c r="XDA292" s="35"/>
      <c r="XDB292" s="35"/>
      <c r="XDC292" s="35"/>
      <c r="XDD292" s="35"/>
      <c r="XDE292" s="35"/>
      <c r="XDF292" s="35"/>
      <c r="XDG292" s="35"/>
      <c r="XDH292" s="35"/>
      <c r="XDI292" s="35"/>
      <c r="XDJ292" s="35"/>
      <c r="XDK292" s="35"/>
      <c r="XDL292" s="35"/>
      <c r="XDM292" s="35"/>
      <c r="XDN292" s="35"/>
      <c r="XDO292" s="35"/>
      <c r="XDP292" s="35"/>
      <c r="XDQ292" s="35"/>
      <c r="XDR292" s="35"/>
      <c r="XDS292" s="35"/>
      <c r="XDT292" s="35"/>
      <c r="XDU292" s="35"/>
      <c r="XDV292" s="35"/>
      <c r="XDW292" s="35"/>
      <c r="XDX292" s="35"/>
      <c r="XDY292" s="35"/>
      <c r="XDZ292" s="35"/>
      <c r="XEA292" s="35"/>
      <c r="XEB292" s="35"/>
      <c r="XEC292" s="35"/>
      <c r="XED292" s="35"/>
      <c r="XEE292" s="35"/>
      <c r="XEF292" s="35"/>
      <c r="XEG292" s="35"/>
      <c r="XEH292" s="35"/>
      <c r="XEI292" s="35"/>
      <c r="XEJ292" s="35"/>
      <c r="XEK292" s="35"/>
      <c r="XEL292" s="35"/>
      <c r="XEM292" s="35"/>
      <c r="XEN292" s="35"/>
      <c r="XEO292" s="35"/>
      <c r="XEP292" s="35"/>
      <c r="XEQ292" s="35"/>
      <c r="XER292" s="35"/>
      <c r="XES292" s="35"/>
      <c r="XET292" s="35"/>
      <c r="XEU292" s="35"/>
      <c r="XEV292" s="35"/>
      <c r="XEW292" s="35"/>
      <c r="XEX292" s="35"/>
      <c r="XEY292" s="35"/>
      <c r="XEZ292" s="35"/>
      <c r="XFA292" s="35"/>
      <c r="XFB292" s="35"/>
      <c r="XFC292" s="35"/>
      <c r="XFD292" s="35"/>
    </row>
    <row r="293" spans="1:151 16227:16384" s="11" customFormat="1" ht="20.25" customHeight="1" x14ac:dyDescent="0.25">
      <c r="A293" s="137"/>
      <c r="B293" s="138"/>
      <c r="C293" s="133">
        <v>2</v>
      </c>
      <c r="D293" s="134"/>
      <c r="E293" s="54" t="s">
        <v>209</v>
      </c>
      <c r="F293" s="133">
        <f>(1.88*1.15+2.13*3.5+3.05*4.8+2.9*3.35+3.05*3.65+2.13*1.37+1*2.9+2.13*0.97+2.13*1+0.7*2.6)*10.764</f>
        <v>612.88816679999991</v>
      </c>
      <c r="G293" s="134"/>
      <c r="H293" s="54">
        <v>0</v>
      </c>
      <c r="I293" s="54">
        <f>F293*(($I$233)+1)+H293</f>
        <v>949.9766585399999</v>
      </c>
      <c r="J293" s="35"/>
      <c r="K293" s="35"/>
      <c r="L293" s="35"/>
      <c r="M293" s="35"/>
      <c r="N293" s="35">
        <f t="shared" si="18"/>
        <v>13621864.6044</v>
      </c>
      <c r="O293" s="35"/>
      <c r="P293" s="35"/>
      <c r="Q293" s="35"/>
      <c r="R293" s="35"/>
      <c r="S293" s="35"/>
      <c r="T293" s="35"/>
      <c r="U293" s="43" t="str">
        <f t="shared" ca="1" si="33"/>
        <v>6104,..,2604</v>
      </c>
      <c r="V293" s="43">
        <f t="shared" ref="V293:W293" ca="1" si="35">V292+1</f>
        <v>6104</v>
      </c>
      <c r="W293" s="43">
        <f t="shared" ca="1" si="35"/>
        <v>2604</v>
      </c>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WZC293" s="35"/>
      <c r="WZD293" s="35"/>
      <c r="WZE293" s="35"/>
      <c r="WZF293" s="35"/>
      <c r="WZG293" s="35"/>
      <c r="WZH293" s="35"/>
      <c r="WZI293" s="35"/>
      <c r="WZJ293" s="35"/>
      <c r="WZK293" s="35"/>
      <c r="WZL293" s="35"/>
      <c r="WZM293" s="35"/>
      <c r="WZN293" s="35"/>
      <c r="WZO293" s="35"/>
      <c r="WZP293" s="35"/>
      <c r="WZQ293" s="35"/>
      <c r="WZR293" s="35"/>
      <c r="WZS293" s="35"/>
      <c r="WZT293" s="35"/>
      <c r="WZU293" s="35"/>
      <c r="WZV293" s="35"/>
      <c r="WZW293" s="35"/>
      <c r="WZX293" s="35"/>
      <c r="WZY293" s="35"/>
      <c r="WZZ293" s="35"/>
      <c r="XAA293" s="35"/>
      <c r="XAB293" s="35"/>
      <c r="XAC293" s="35"/>
      <c r="XAD293" s="35"/>
      <c r="XAE293" s="35"/>
      <c r="XAF293" s="35"/>
      <c r="XAG293" s="35"/>
      <c r="XAH293" s="35"/>
      <c r="XAI293" s="35"/>
      <c r="XAJ293" s="35"/>
      <c r="XAK293" s="35"/>
      <c r="XAL293" s="35"/>
      <c r="XAM293" s="35"/>
      <c r="XAN293" s="35"/>
      <c r="XAO293" s="35"/>
      <c r="XAP293" s="35"/>
      <c r="XAQ293" s="35"/>
      <c r="XAR293" s="35"/>
      <c r="XAS293" s="35"/>
      <c r="XAT293" s="35"/>
      <c r="XAU293" s="35"/>
      <c r="XAV293" s="35"/>
      <c r="XAW293" s="35"/>
      <c r="XAX293" s="35"/>
      <c r="XAY293" s="35"/>
      <c r="XAZ293" s="35"/>
      <c r="XBA293" s="35"/>
      <c r="XBB293" s="35"/>
      <c r="XBC293" s="35"/>
      <c r="XBD293" s="35"/>
      <c r="XBE293" s="35"/>
      <c r="XBF293" s="35"/>
      <c r="XBG293" s="35"/>
      <c r="XBH293" s="35"/>
      <c r="XBI293" s="35"/>
      <c r="XBJ293" s="35"/>
      <c r="XBK293" s="35"/>
      <c r="XBL293" s="35"/>
      <c r="XBM293" s="35"/>
      <c r="XBN293" s="35"/>
      <c r="XBO293" s="35"/>
      <c r="XBP293" s="35"/>
      <c r="XBQ293" s="35"/>
      <c r="XBR293" s="35"/>
      <c r="XBS293" s="35"/>
      <c r="XBT293" s="35"/>
      <c r="XBU293" s="35"/>
      <c r="XBV293" s="35"/>
      <c r="XBW293" s="35"/>
      <c r="XBX293" s="35"/>
      <c r="XBY293" s="35"/>
      <c r="XBZ293" s="35"/>
      <c r="XCA293" s="35"/>
      <c r="XCB293" s="35"/>
      <c r="XCC293" s="35"/>
      <c r="XCD293" s="35"/>
      <c r="XCE293" s="35"/>
      <c r="XCF293" s="35"/>
      <c r="XCG293" s="35"/>
      <c r="XCH293" s="35"/>
      <c r="XCI293" s="35"/>
      <c r="XCJ293" s="35"/>
      <c r="XCK293" s="35"/>
      <c r="XCL293" s="35"/>
      <c r="XCM293" s="35"/>
      <c r="XCN293" s="35"/>
      <c r="XCO293" s="35"/>
      <c r="XCP293" s="35"/>
      <c r="XCQ293" s="35"/>
      <c r="XCR293" s="35"/>
      <c r="XCS293" s="35"/>
      <c r="XCT293" s="35"/>
      <c r="XCU293" s="35"/>
      <c r="XCV293" s="35"/>
      <c r="XCW293" s="35"/>
      <c r="XCX293" s="35"/>
      <c r="XCY293" s="35"/>
      <c r="XCZ293" s="35"/>
      <c r="XDA293" s="35"/>
      <c r="XDB293" s="35"/>
      <c r="XDC293" s="35"/>
      <c r="XDD293" s="35"/>
      <c r="XDE293" s="35"/>
      <c r="XDF293" s="35"/>
      <c r="XDG293" s="35"/>
      <c r="XDH293" s="35"/>
      <c r="XDI293" s="35"/>
      <c r="XDJ293" s="35"/>
      <c r="XDK293" s="35"/>
      <c r="XDL293" s="35"/>
      <c r="XDM293" s="35"/>
      <c r="XDN293" s="35"/>
      <c r="XDO293" s="35"/>
      <c r="XDP293" s="35"/>
      <c r="XDQ293" s="35"/>
      <c r="XDR293" s="35"/>
      <c r="XDS293" s="35"/>
      <c r="XDT293" s="35"/>
      <c r="XDU293" s="35"/>
      <c r="XDV293" s="35"/>
      <c r="XDW293" s="35"/>
      <c r="XDX293" s="35"/>
      <c r="XDY293" s="35"/>
      <c r="XDZ293" s="35"/>
      <c r="XEA293" s="35"/>
      <c r="XEB293" s="35"/>
      <c r="XEC293" s="35"/>
      <c r="XED293" s="35"/>
      <c r="XEE293" s="35"/>
      <c r="XEF293" s="35"/>
      <c r="XEG293" s="35"/>
      <c r="XEH293" s="35"/>
      <c r="XEI293" s="35"/>
      <c r="XEJ293" s="35"/>
      <c r="XEK293" s="35"/>
      <c r="XEL293" s="35"/>
      <c r="XEM293" s="35"/>
      <c r="XEN293" s="35"/>
      <c r="XEO293" s="35"/>
      <c r="XEP293" s="35"/>
      <c r="XEQ293" s="35"/>
      <c r="XER293" s="35"/>
      <c r="XES293" s="35"/>
      <c r="XET293" s="35"/>
      <c r="XEU293" s="35"/>
      <c r="XEV293" s="35"/>
      <c r="XEW293" s="35"/>
      <c r="XEX293" s="35"/>
      <c r="XEY293" s="35"/>
      <c r="XEZ293" s="35"/>
      <c r="XFA293" s="35"/>
      <c r="XFB293" s="35"/>
      <c r="XFC293" s="35"/>
      <c r="XFD293" s="35"/>
    </row>
    <row r="294" spans="1:151 16227:16384" s="11" customFormat="1" ht="20.25" customHeight="1" x14ac:dyDescent="0.25">
      <c r="A294" s="137"/>
      <c r="B294" s="138"/>
      <c r="C294" s="133">
        <v>3</v>
      </c>
      <c r="D294" s="134"/>
      <c r="E294" s="54" t="s">
        <v>209</v>
      </c>
      <c r="F294" s="133">
        <f>(2.13*3.43+2.9*4.73+2.9*3.35+2.9*3.65+1.47*2.13+2.13*1.37+1*2.9)*10.764</f>
        <v>541.12888439999995</v>
      </c>
      <c r="G294" s="134"/>
      <c r="H294" s="54">
        <v>0</v>
      </c>
      <c r="I294" s="54">
        <f>F294*(($I$233)+1)+H294</f>
        <v>838.74977081999998</v>
      </c>
      <c r="J294" s="1"/>
      <c r="K294" s="1"/>
      <c r="L294" s="1"/>
      <c r="M294" s="1"/>
      <c r="N294" s="35">
        <f t="shared" si="18"/>
        <v>13621864.6044</v>
      </c>
      <c r="O294" s="1"/>
      <c r="P294" s="1"/>
      <c r="Q294" s="1"/>
      <c r="R294" s="1"/>
      <c r="S294" s="1"/>
      <c r="T294" s="1"/>
      <c r="U294" s="43" t="str">
        <f t="shared" ca="1" si="33"/>
        <v>6105,..,2605</v>
      </c>
      <c r="V294" s="43">
        <f t="shared" ref="V294:W294" ca="1" si="36">V293+1</f>
        <v>6105</v>
      </c>
      <c r="W294" s="43">
        <f t="shared" ca="1" si="36"/>
        <v>2605</v>
      </c>
      <c r="X294" s="1"/>
      <c r="Y294" s="1"/>
      <c r="Z294" s="1"/>
      <c r="AA294" s="1"/>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WZC294" s="35"/>
      <c r="WZD294" s="35"/>
      <c r="WZE294" s="35"/>
      <c r="WZF294" s="35"/>
      <c r="WZG294" s="35"/>
      <c r="WZH294" s="35"/>
      <c r="WZI294" s="35"/>
      <c r="WZJ294" s="35"/>
      <c r="WZK294" s="35"/>
      <c r="WZL294" s="35"/>
      <c r="WZM294" s="35"/>
      <c r="WZN294" s="35"/>
      <c r="WZO294" s="35"/>
      <c r="WZP294" s="35"/>
      <c r="WZQ294" s="35"/>
      <c r="WZR294" s="35"/>
      <c r="WZS294" s="35"/>
      <c r="WZT294" s="35"/>
      <c r="WZU294" s="35"/>
      <c r="WZV294" s="35"/>
      <c r="WZW294" s="35"/>
      <c r="WZX294" s="35"/>
      <c r="WZY294" s="35"/>
      <c r="WZZ294" s="35"/>
      <c r="XAA294" s="35"/>
      <c r="XAB294" s="35"/>
      <c r="XAC294" s="35"/>
      <c r="XAD294" s="35"/>
      <c r="XAE294" s="35"/>
      <c r="XAF294" s="35"/>
      <c r="XAG294" s="35"/>
      <c r="XAH294" s="35"/>
      <c r="XAI294" s="35"/>
      <c r="XAJ294" s="35"/>
      <c r="XAK294" s="35"/>
      <c r="XAL294" s="35"/>
      <c r="XAM294" s="35"/>
      <c r="XAN294" s="35"/>
      <c r="XAO294" s="35"/>
      <c r="XAP294" s="35"/>
      <c r="XAQ294" s="35"/>
      <c r="XAR294" s="35"/>
      <c r="XAS294" s="35"/>
      <c r="XAT294" s="35"/>
      <c r="XAU294" s="35"/>
      <c r="XAV294" s="35"/>
      <c r="XAW294" s="35"/>
      <c r="XAX294" s="35"/>
      <c r="XAY294" s="35"/>
      <c r="XAZ294" s="35"/>
      <c r="XBA294" s="35"/>
      <c r="XBB294" s="35"/>
      <c r="XBC294" s="35"/>
      <c r="XBD294" s="35"/>
      <c r="XBE294" s="35"/>
      <c r="XBF294" s="35"/>
      <c r="XBG294" s="35"/>
      <c r="XBH294" s="35"/>
      <c r="XBI294" s="35"/>
      <c r="XBJ294" s="35"/>
      <c r="XBK294" s="35"/>
      <c r="XBL294" s="35"/>
      <c r="XBM294" s="35"/>
      <c r="XBN294" s="35"/>
      <c r="XBO294" s="35"/>
      <c r="XBP294" s="35"/>
      <c r="XBQ294" s="35"/>
      <c r="XBR294" s="35"/>
      <c r="XBS294" s="35"/>
      <c r="XBT294" s="35"/>
      <c r="XBU294" s="35"/>
      <c r="XBV294" s="35"/>
      <c r="XBW294" s="35"/>
      <c r="XBX294" s="35"/>
      <c r="XBY294" s="35"/>
      <c r="XBZ294" s="35"/>
      <c r="XCA294" s="35"/>
      <c r="XCB294" s="35"/>
      <c r="XCC294" s="35"/>
      <c r="XCD294" s="35"/>
      <c r="XCE294" s="35"/>
      <c r="XCF294" s="35"/>
      <c r="XCG294" s="35"/>
      <c r="XCH294" s="35"/>
      <c r="XCI294" s="35"/>
      <c r="XCJ294" s="35"/>
      <c r="XCK294" s="35"/>
      <c r="XCL294" s="35"/>
      <c r="XCM294" s="35"/>
      <c r="XCN294" s="35"/>
      <c r="XCO294" s="35"/>
      <c r="XCP294" s="35"/>
      <c r="XCQ294" s="35"/>
      <c r="XCR294" s="35"/>
      <c r="XCS294" s="35"/>
      <c r="XCT294" s="35"/>
      <c r="XCU294" s="35"/>
      <c r="XCV294" s="35"/>
      <c r="XCW294" s="35"/>
      <c r="XCX294" s="35"/>
      <c r="XCY294" s="35"/>
      <c r="XCZ294" s="35"/>
      <c r="XDA294" s="35"/>
      <c r="XDB294" s="35"/>
      <c r="XDC294" s="35"/>
      <c r="XDD294" s="35"/>
      <c r="XDE294" s="35"/>
      <c r="XDF294" s="35"/>
      <c r="XDG294" s="35"/>
      <c r="XDH294" s="35"/>
      <c r="XDI294" s="35"/>
      <c r="XDJ294" s="35"/>
      <c r="XDK294" s="35"/>
      <c r="XDL294" s="35"/>
      <c r="XDM294" s="35"/>
      <c r="XDN294" s="35"/>
      <c r="XDO294" s="35"/>
      <c r="XDP294" s="35"/>
      <c r="XDQ294" s="35"/>
      <c r="XDR294" s="35"/>
      <c r="XDS294" s="35"/>
      <c r="XDT294" s="35"/>
      <c r="XDU294" s="35"/>
      <c r="XDV294" s="35"/>
      <c r="XDW294" s="35"/>
      <c r="XDX294" s="35"/>
      <c r="XDY294" s="35"/>
      <c r="XDZ294" s="35"/>
      <c r="XEA294" s="35"/>
      <c r="XEB294" s="35"/>
      <c r="XEC294" s="35"/>
      <c r="XED294" s="35"/>
      <c r="XEE294" s="35"/>
      <c r="XEF294" s="35"/>
      <c r="XEG294" s="35"/>
      <c r="XEH294" s="35"/>
      <c r="XEI294" s="35"/>
      <c r="XEJ294" s="35"/>
      <c r="XEK294" s="35"/>
      <c r="XEL294" s="35"/>
      <c r="XEM294" s="35"/>
      <c r="XEN294" s="35"/>
      <c r="XEO294" s="35"/>
      <c r="XEP294" s="35"/>
      <c r="XEQ294" s="35"/>
      <c r="XER294" s="35"/>
      <c r="XES294" s="35"/>
      <c r="XET294" s="35"/>
      <c r="XEU294" s="35"/>
      <c r="XEV294" s="35"/>
      <c r="XEW294" s="35"/>
      <c r="XEX294" s="35"/>
      <c r="XEY294" s="35"/>
      <c r="XEZ294" s="35"/>
      <c r="XFA294" s="35"/>
      <c r="XFB294" s="35"/>
      <c r="XFC294" s="35"/>
      <c r="XFD294" s="35"/>
    </row>
    <row r="295" spans="1:151 16227:16384" s="11" customFormat="1" ht="20.25" customHeight="1" x14ac:dyDescent="0.25">
      <c r="A295" s="137"/>
      <c r="B295" s="138"/>
      <c r="C295" s="133">
        <v>4</v>
      </c>
      <c r="D295" s="134"/>
      <c r="E295" s="54" t="s">
        <v>208</v>
      </c>
      <c r="F295" s="133">
        <f>(1.67*1.19+3.05*5.19+3.05*3.8+1.37*2.13+2.13*3.5+2.74*3.55+3.05*3.8+2.28*1.37+1.36*2.18+1.06*4.6+0.7*3.4)*10.764</f>
        <v>801.28615319999994</v>
      </c>
      <c r="G295" s="134"/>
      <c r="H295" s="54">
        <v>0</v>
      </c>
      <c r="I295" s="54">
        <f>F295*(($I$233)+1)+H295</f>
        <v>1241.99353746</v>
      </c>
      <c r="J295" s="35"/>
      <c r="K295" s="35"/>
      <c r="L295" s="35"/>
      <c r="M295" s="35"/>
      <c r="N295" s="35">
        <f t="shared" si="18"/>
        <v>0</v>
      </c>
      <c r="O295" s="35"/>
      <c r="P295" s="35"/>
      <c r="Q295" s="35"/>
      <c r="R295" s="35"/>
      <c r="S295" s="35"/>
      <c r="T295" s="35"/>
      <c r="U295" s="43" t="str">
        <f t="shared" ca="1" si="33"/>
        <v>6106,..,2606</v>
      </c>
      <c r="V295" s="43">
        <f t="shared" ref="V295:W295" ca="1" si="37">V294+1</f>
        <v>6106</v>
      </c>
      <c r="W295" s="43">
        <f t="shared" ca="1" si="37"/>
        <v>2606</v>
      </c>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WZC295" s="35"/>
      <c r="WZD295" s="35"/>
      <c r="WZE295" s="35"/>
      <c r="WZF295" s="35"/>
      <c r="WZG295" s="35"/>
      <c r="WZH295" s="35"/>
      <c r="WZI295" s="35"/>
      <c r="WZJ295" s="35"/>
      <c r="WZK295" s="35"/>
      <c r="WZL295" s="35"/>
      <c r="WZM295" s="35"/>
      <c r="WZN295" s="35"/>
      <c r="WZO295" s="35"/>
      <c r="WZP295" s="35"/>
      <c r="WZQ295" s="35"/>
      <c r="WZR295" s="35"/>
      <c r="WZS295" s="35"/>
      <c r="WZT295" s="35"/>
      <c r="WZU295" s="35"/>
      <c r="WZV295" s="35"/>
      <c r="WZW295" s="35"/>
      <c r="WZX295" s="35"/>
      <c r="WZY295" s="35"/>
      <c r="WZZ295" s="35"/>
      <c r="XAA295" s="35"/>
      <c r="XAB295" s="35"/>
      <c r="XAC295" s="35"/>
      <c r="XAD295" s="35"/>
      <c r="XAE295" s="35"/>
      <c r="XAF295" s="35"/>
      <c r="XAG295" s="35"/>
      <c r="XAH295" s="35"/>
      <c r="XAI295" s="35"/>
      <c r="XAJ295" s="35"/>
      <c r="XAK295" s="35"/>
      <c r="XAL295" s="35"/>
      <c r="XAM295" s="35"/>
      <c r="XAN295" s="35"/>
      <c r="XAO295" s="35"/>
      <c r="XAP295" s="35"/>
      <c r="XAQ295" s="35"/>
      <c r="XAR295" s="35"/>
      <c r="XAS295" s="35"/>
      <c r="XAT295" s="35"/>
      <c r="XAU295" s="35"/>
      <c r="XAV295" s="35"/>
      <c r="XAW295" s="35"/>
      <c r="XAX295" s="35"/>
      <c r="XAY295" s="35"/>
      <c r="XAZ295" s="35"/>
      <c r="XBA295" s="35"/>
      <c r="XBB295" s="35"/>
      <c r="XBC295" s="35"/>
      <c r="XBD295" s="35"/>
      <c r="XBE295" s="35"/>
      <c r="XBF295" s="35"/>
      <c r="XBG295" s="35"/>
      <c r="XBH295" s="35"/>
      <c r="XBI295" s="35"/>
      <c r="XBJ295" s="35"/>
      <c r="XBK295" s="35"/>
      <c r="XBL295" s="35"/>
      <c r="XBM295" s="35"/>
      <c r="XBN295" s="35"/>
      <c r="XBO295" s="35"/>
      <c r="XBP295" s="35"/>
      <c r="XBQ295" s="35"/>
      <c r="XBR295" s="35"/>
      <c r="XBS295" s="35"/>
      <c r="XBT295" s="35"/>
      <c r="XBU295" s="35"/>
      <c r="XBV295" s="35"/>
      <c r="XBW295" s="35"/>
      <c r="XBX295" s="35"/>
      <c r="XBY295" s="35"/>
      <c r="XBZ295" s="35"/>
      <c r="XCA295" s="35"/>
      <c r="XCB295" s="35"/>
      <c r="XCC295" s="35"/>
      <c r="XCD295" s="35"/>
      <c r="XCE295" s="35"/>
      <c r="XCF295" s="35"/>
      <c r="XCG295" s="35"/>
      <c r="XCH295" s="35"/>
      <c r="XCI295" s="35"/>
      <c r="XCJ295" s="35"/>
      <c r="XCK295" s="35"/>
      <c r="XCL295" s="35"/>
      <c r="XCM295" s="35"/>
      <c r="XCN295" s="35"/>
      <c r="XCO295" s="35"/>
      <c r="XCP295" s="35"/>
      <c r="XCQ295" s="35"/>
      <c r="XCR295" s="35"/>
      <c r="XCS295" s="35"/>
      <c r="XCT295" s="35"/>
      <c r="XCU295" s="35"/>
      <c r="XCV295" s="35"/>
      <c r="XCW295" s="35"/>
      <c r="XCX295" s="35"/>
      <c r="XCY295" s="35"/>
      <c r="XCZ295" s="35"/>
      <c r="XDA295" s="35"/>
      <c r="XDB295" s="35"/>
      <c r="XDC295" s="35"/>
      <c r="XDD295" s="35"/>
      <c r="XDE295" s="35"/>
      <c r="XDF295" s="35"/>
      <c r="XDG295" s="35"/>
      <c r="XDH295" s="35"/>
      <c r="XDI295" s="35"/>
      <c r="XDJ295" s="35"/>
      <c r="XDK295" s="35"/>
      <c r="XDL295" s="35"/>
      <c r="XDM295" s="35"/>
      <c r="XDN295" s="35"/>
      <c r="XDO295" s="35"/>
      <c r="XDP295" s="35"/>
      <c r="XDQ295" s="35"/>
      <c r="XDR295" s="35"/>
      <c r="XDS295" s="35"/>
      <c r="XDT295" s="35"/>
      <c r="XDU295" s="35"/>
      <c r="XDV295" s="35"/>
      <c r="XDW295" s="35"/>
      <c r="XDX295" s="35"/>
      <c r="XDY295" s="35"/>
      <c r="XDZ295" s="35"/>
      <c r="XEA295" s="35"/>
      <c r="XEB295" s="35"/>
      <c r="XEC295" s="35"/>
      <c r="XED295" s="35"/>
      <c r="XEE295" s="35"/>
      <c r="XEF295" s="35"/>
      <c r="XEG295" s="35"/>
      <c r="XEH295" s="35"/>
      <c r="XEI295" s="35"/>
      <c r="XEJ295" s="35"/>
      <c r="XEK295" s="35"/>
      <c r="XEL295" s="35"/>
      <c r="XEM295" s="35"/>
      <c r="XEN295" s="35"/>
      <c r="XEO295" s="35"/>
      <c r="XEP295" s="35"/>
      <c r="XEQ295" s="35"/>
      <c r="XER295" s="35"/>
      <c r="XES295" s="35"/>
      <c r="XET295" s="35"/>
      <c r="XEU295" s="35"/>
      <c r="XEV295" s="35"/>
      <c r="XEW295" s="35"/>
      <c r="XEX295" s="35"/>
      <c r="XEY295" s="35"/>
      <c r="XEZ295" s="35"/>
      <c r="XFA295" s="35"/>
      <c r="XFB295" s="35"/>
      <c r="XFC295" s="35"/>
      <c r="XFD295" s="35"/>
    </row>
    <row r="296" spans="1:151 16227:16384" s="11" customFormat="1" ht="20.25" customHeight="1" x14ac:dyDescent="0.25">
      <c r="A296" s="137"/>
      <c r="B296" s="138"/>
      <c r="C296" s="133">
        <v>5</v>
      </c>
      <c r="D296" s="134"/>
      <c r="E296" s="54" t="s">
        <v>208</v>
      </c>
      <c r="F296" s="133">
        <f>(1.67*1.19+3.05*5.19+3.05*3.8+1.37*2.13+2.13*3.5+2.74*3.55+3.05*3.8+2.28*1.37+1.36*2.18+1.06*4.6+0.7*3.4)*10.764</f>
        <v>801.28615319999994</v>
      </c>
      <c r="G296" s="134"/>
      <c r="H296" s="54">
        <v>0</v>
      </c>
      <c r="I296" s="54">
        <f>F296*(($I$233)+1)+H296</f>
        <v>1241.99353746</v>
      </c>
      <c r="J296" s="35"/>
      <c r="K296" s="35"/>
      <c r="L296" s="35"/>
      <c r="M296" s="35"/>
      <c r="N296" s="35">
        <f t="shared" si="18"/>
        <v>9350375.7204</v>
      </c>
      <c r="O296" s="35"/>
      <c r="P296" s="35"/>
      <c r="Q296" s="35"/>
      <c r="R296" s="35"/>
      <c r="S296" s="35"/>
      <c r="T296" s="35"/>
      <c r="U296" s="43" t="str">
        <f t="shared" ca="1" si="33"/>
        <v>6107,..,2607</v>
      </c>
      <c r="V296" s="43">
        <f t="shared" ref="V296:W296" ca="1" si="38">V295+1</f>
        <v>6107</v>
      </c>
      <c r="W296" s="43">
        <f t="shared" ca="1" si="38"/>
        <v>2607</v>
      </c>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WZC296" s="35"/>
      <c r="WZD296" s="35"/>
      <c r="WZE296" s="35"/>
      <c r="WZF296" s="35"/>
      <c r="WZG296" s="35"/>
      <c r="WZH296" s="35"/>
      <c r="WZI296" s="35"/>
      <c r="WZJ296" s="35"/>
      <c r="WZK296" s="35"/>
      <c r="WZL296" s="35"/>
      <c r="WZM296" s="35"/>
      <c r="WZN296" s="35"/>
      <c r="WZO296" s="35"/>
      <c r="WZP296" s="35"/>
      <c r="WZQ296" s="35"/>
      <c r="WZR296" s="35"/>
      <c r="WZS296" s="35"/>
      <c r="WZT296" s="35"/>
      <c r="WZU296" s="35"/>
      <c r="WZV296" s="35"/>
      <c r="WZW296" s="35"/>
      <c r="WZX296" s="35"/>
      <c r="WZY296" s="35"/>
      <c r="WZZ296" s="35"/>
      <c r="XAA296" s="35"/>
      <c r="XAB296" s="35"/>
      <c r="XAC296" s="35"/>
      <c r="XAD296" s="35"/>
      <c r="XAE296" s="35"/>
      <c r="XAF296" s="35"/>
      <c r="XAG296" s="35"/>
      <c r="XAH296" s="35"/>
      <c r="XAI296" s="35"/>
      <c r="XAJ296" s="35"/>
      <c r="XAK296" s="35"/>
      <c r="XAL296" s="35"/>
      <c r="XAM296" s="35"/>
      <c r="XAN296" s="35"/>
      <c r="XAO296" s="35"/>
      <c r="XAP296" s="35"/>
      <c r="XAQ296" s="35"/>
      <c r="XAR296" s="35"/>
      <c r="XAS296" s="35"/>
      <c r="XAT296" s="35"/>
      <c r="XAU296" s="35"/>
      <c r="XAV296" s="35"/>
      <c r="XAW296" s="35"/>
      <c r="XAX296" s="35"/>
      <c r="XAY296" s="35"/>
      <c r="XAZ296" s="35"/>
      <c r="XBA296" s="35"/>
      <c r="XBB296" s="35"/>
      <c r="XBC296" s="35"/>
      <c r="XBD296" s="35"/>
      <c r="XBE296" s="35"/>
      <c r="XBF296" s="35"/>
      <c r="XBG296" s="35"/>
      <c r="XBH296" s="35"/>
      <c r="XBI296" s="35"/>
      <c r="XBJ296" s="35"/>
      <c r="XBK296" s="35"/>
      <c r="XBL296" s="35"/>
      <c r="XBM296" s="35"/>
      <c r="XBN296" s="35"/>
      <c r="XBO296" s="35"/>
      <c r="XBP296" s="35"/>
      <c r="XBQ296" s="35"/>
      <c r="XBR296" s="35"/>
      <c r="XBS296" s="35"/>
      <c r="XBT296" s="35"/>
      <c r="XBU296" s="35"/>
      <c r="XBV296" s="35"/>
      <c r="XBW296" s="35"/>
      <c r="XBX296" s="35"/>
      <c r="XBY296" s="35"/>
      <c r="XBZ296" s="35"/>
      <c r="XCA296" s="35"/>
      <c r="XCB296" s="35"/>
      <c r="XCC296" s="35"/>
      <c r="XCD296" s="35"/>
      <c r="XCE296" s="35"/>
      <c r="XCF296" s="35"/>
      <c r="XCG296" s="35"/>
      <c r="XCH296" s="35"/>
      <c r="XCI296" s="35"/>
      <c r="XCJ296" s="35"/>
      <c r="XCK296" s="35"/>
      <c r="XCL296" s="35"/>
      <c r="XCM296" s="35"/>
      <c r="XCN296" s="35"/>
      <c r="XCO296" s="35"/>
      <c r="XCP296" s="35"/>
      <c r="XCQ296" s="35"/>
      <c r="XCR296" s="35"/>
      <c r="XCS296" s="35"/>
      <c r="XCT296" s="35"/>
      <c r="XCU296" s="35"/>
      <c r="XCV296" s="35"/>
      <c r="XCW296" s="35"/>
      <c r="XCX296" s="35"/>
      <c r="XCY296" s="35"/>
      <c r="XCZ296" s="35"/>
      <c r="XDA296" s="35"/>
      <c r="XDB296" s="35"/>
      <c r="XDC296" s="35"/>
      <c r="XDD296" s="35"/>
      <c r="XDE296" s="35"/>
      <c r="XDF296" s="35"/>
      <c r="XDG296" s="35"/>
      <c r="XDH296" s="35"/>
      <c r="XDI296" s="35"/>
      <c r="XDJ296" s="35"/>
      <c r="XDK296" s="35"/>
      <c r="XDL296" s="35"/>
      <c r="XDM296" s="35"/>
      <c r="XDN296" s="35"/>
      <c r="XDO296" s="35"/>
      <c r="XDP296" s="35"/>
      <c r="XDQ296" s="35"/>
      <c r="XDR296" s="35"/>
      <c r="XDS296" s="35"/>
      <c r="XDT296" s="35"/>
      <c r="XDU296" s="35"/>
      <c r="XDV296" s="35"/>
      <c r="XDW296" s="35"/>
      <c r="XDX296" s="35"/>
      <c r="XDY296" s="35"/>
      <c r="XDZ296" s="35"/>
      <c r="XEA296" s="35"/>
      <c r="XEB296" s="35"/>
      <c r="XEC296" s="35"/>
      <c r="XED296" s="35"/>
      <c r="XEE296" s="35"/>
      <c r="XEF296" s="35"/>
      <c r="XEG296" s="35"/>
      <c r="XEH296" s="35"/>
      <c r="XEI296" s="35"/>
      <c r="XEJ296" s="35"/>
      <c r="XEK296" s="35"/>
      <c r="XEL296" s="35"/>
      <c r="XEM296" s="35"/>
      <c r="XEN296" s="35"/>
      <c r="XEO296" s="35"/>
      <c r="XEP296" s="35"/>
      <c r="XEQ296" s="35"/>
      <c r="XER296" s="35"/>
      <c r="XES296" s="35"/>
      <c r="XET296" s="35"/>
      <c r="XEU296" s="35"/>
      <c r="XEV296" s="35"/>
      <c r="XEW296" s="35"/>
      <c r="XEX296" s="35"/>
      <c r="XEY296" s="35"/>
      <c r="XEZ296" s="35"/>
      <c r="XFA296" s="35"/>
      <c r="XFB296" s="35"/>
      <c r="XFC296" s="35"/>
      <c r="XFD296" s="35"/>
    </row>
    <row r="297" spans="1:151 16227:16384" s="11" customFormat="1" ht="20.25" x14ac:dyDescent="0.25">
      <c r="A297" s="137"/>
      <c r="B297" s="138"/>
      <c r="C297" s="133">
        <v>6</v>
      </c>
      <c r="D297" s="134"/>
      <c r="E297" s="133" t="s">
        <v>213</v>
      </c>
      <c r="F297" s="184"/>
      <c r="G297" s="184"/>
      <c r="H297" s="184"/>
      <c r="I297" s="134"/>
      <c r="J297" s="35"/>
      <c r="K297" s="35"/>
      <c r="L297" s="35"/>
      <c r="M297" s="35"/>
      <c r="N297" s="35">
        <f t="shared" si="18"/>
        <v>0</v>
      </c>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WZC297" s="35"/>
      <c r="WZD297" s="35"/>
      <c r="WZE297" s="35"/>
      <c r="WZF297" s="35"/>
      <c r="WZG297" s="35"/>
      <c r="WZH297" s="35"/>
      <c r="WZI297" s="35"/>
      <c r="WZJ297" s="35"/>
      <c r="WZK297" s="35"/>
      <c r="WZL297" s="35"/>
      <c r="WZM297" s="35"/>
      <c r="WZN297" s="35"/>
      <c r="WZO297" s="35"/>
      <c r="WZP297" s="35"/>
      <c r="WZQ297" s="35"/>
      <c r="WZR297" s="35"/>
      <c r="WZS297" s="35"/>
      <c r="WZT297" s="35"/>
      <c r="WZU297" s="35"/>
      <c r="WZV297" s="35"/>
      <c r="WZW297" s="35"/>
      <c r="WZX297" s="35"/>
      <c r="WZY297" s="35"/>
      <c r="WZZ297" s="35"/>
      <c r="XAA297" s="35"/>
      <c r="XAB297" s="35"/>
      <c r="XAC297" s="35"/>
      <c r="XAD297" s="35"/>
      <c r="XAE297" s="35"/>
      <c r="XAF297" s="35"/>
      <c r="XAG297" s="35"/>
      <c r="XAH297" s="35"/>
      <c r="XAI297" s="35"/>
      <c r="XAJ297" s="35"/>
      <c r="XAK297" s="35"/>
      <c r="XAL297" s="35"/>
      <c r="XAM297" s="35"/>
      <c r="XAN297" s="35"/>
      <c r="XAO297" s="35"/>
      <c r="XAP297" s="35"/>
      <c r="XAQ297" s="35"/>
      <c r="XAR297" s="35"/>
      <c r="XAS297" s="35"/>
      <c r="XAT297" s="35"/>
      <c r="XAU297" s="35"/>
      <c r="XAV297" s="35"/>
      <c r="XAW297" s="35"/>
      <c r="XAX297" s="35"/>
      <c r="XAY297" s="35"/>
      <c r="XAZ297" s="35"/>
      <c r="XBA297" s="35"/>
      <c r="XBB297" s="35"/>
      <c r="XBC297" s="35"/>
      <c r="XBD297" s="35"/>
      <c r="XBE297" s="35"/>
      <c r="XBF297" s="35"/>
      <c r="XBG297" s="35"/>
      <c r="XBH297" s="35"/>
      <c r="XBI297" s="35"/>
      <c r="XBJ297" s="35"/>
      <c r="XBK297" s="35"/>
      <c r="XBL297" s="35"/>
      <c r="XBM297" s="35"/>
      <c r="XBN297" s="35"/>
      <c r="XBO297" s="35"/>
      <c r="XBP297" s="35"/>
      <c r="XBQ297" s="35"/>
      <c r="XBR297" s="35"/>
      <c r="XBS297" s="35"/>
      <c r="XBT297" s="35"/>
      <c r="XBU297" s="35"/>
      <c r="XBV297" s="35"/>
      <c r="XBW297" s="35"/>
      <c r="XBX297" s="35"/>
      <c r="XBY297" s="35"/>
      <c r="XBZ297" s="35"/>
      <c r="XCA297" s="35"/>
      <c r="XCB297" s="35"/>
      <c r="XCC297" s="35"/>
      <c r="XCD297" s="35"/>
      <c r="XCE297" s="35"/>
      <c r="XCF297" s="35"/>
      <c r="XCG297" s="35"/>
      <c r="XCH297" s="35"/>
      <c r="XCI297" s="35"/>
      <c r="XCJ297" s="35"/>
      <c r="XCK297" s="35"/>
      <c r="XCL297" s="35"/>
      <c r="XCM297" s="35"/>
      <c r="XCN297" s="35"/>
      <c r="XCO297" s="35"/>
      <c r="XCP297" s="35"/>
      <c r="XCQ297" s="35"/>
      <c r="XCR297" s="35"/>
      <c r="XCS297" s="35"/>
      <c r="XCT297" s="35"/>
      <c r="XCU297" s="35"/>
      <c r="XCV297" s="35"/>
      <c r="XCW297" s="35"/>
      <c r="XCX297" s="35"/>
      <c r="XCY297" s="35"/>
      <c r="XCZ297" s="35"/>
      <c r="XDA297" s="35"/>
      <c r="XDB297" s="35"/>
      <c r="XDC297" s="35"/>
      <c r="XDD297" s="35"/>
      <c r="XDE297" s="35"/>
      <c r="XDF297" s="35"/>
      <c r="XDG297" s="35"/>
      <c r="XDH297" s="35"/>
      <c r="XDI297" s="35"/>
      <c r="XDJ297" s="35"/>
      <c r="XDK297" s="35"/>
      <c r="XDL297" s="35"/>
      <c r="XDM297" s="35"/>
      <c r="XDN297" s="35"/>
      <c r="XDO297" s="35"/>
      <c r="XDP297" s="35"/>
      <c r="XDQ297" s="35"/>
      <c r="XDR297" s="35"/>
      <c r="XDS297" s="35"/>
      <c r="XDT297" s="35"/>
      <c r="XDU297" s="35"/>
      <c r="XDV297" s="35"/>
      <c r="XDW297" s="35"/>
      <c r="XDX297" s="35"/>
      <c r="XDY297" s="35"/>
      <c r="XDZ297" s="35"/>
      <c r="XEA297" s="35"/>
      <c r="XEB297" s="35"/>
      <c r="XEC297" s="35"/>
      <c r="XED297" s="35"/>
      <c r="XEE297" s="35"/>
      <c r="XEF297" s="35"/>
      <c r="XEG297" s="35"/>
      <c r="XEH297" s="35"/>
      <c r="XEI297" s="35"/>
      <c r="XEJ297" s="35"/>
      <c r="XEK297" s="35"/>
      <c r="XEL297" s="35"/>
      <c r="XEM297" s="35"/>
      <c r="XEN297" s="35"/>
      <c r="XEO297" s="35"/>
      <c r="XEP297" s="35"/>
      <c r="XEQ297" s="35"/>
      <c r="XER297" s="35"/>
      <c r="XES297" s="35"/>
      <c r="XET297" s="35"/>
      <c r="XEU297" s="35"/>
      <c r="XEV297" s="35"/>
      <c r="XEW297" s="35"/>
      <c r="XEX297" s="35"/>
      <c r="XEY297" s="35"/>
      <c r="XEZ297" s="35"/>
      <c r="XFA297" s="35"/>
      <c r="XFB297" s="35"/>
      <c r="XFC297" s="35"/>
      <c r="XFD297" s="35"/>
    </row>
    <row r="298" spans="1:151 16227:16384" s="11" customFormat="1" ht="20.25" customHeight="1" x14ac:dyDescent="0.25">
      <c r="A298" s="139"/>
      <c r="B298" s="140"/>
      <c r="C298" s="133">
        <v>7</v>
      </c>
      <c r="D298" s="134"/>
      <c r="E298" s="54" t="s">
        <v>209</v>
      </c>
      <c r="F298" s="133">
        <f>(3.36*2.13+1.22*0.6+4.73*2.9+3.35*3+3.65*2.9+2.13*1.37+1.38*2.13+1*3)*10.764</f>
        <v>550.02210119999995</v>
      </c>
      <c r="G298" s="134"/>
      <c r="H298" s="54">
        <v>0</v>
      </c>
      <c r="I298" s="54">
        <f>F298*(($I$233)+1)+H298</f>
        <v>852.53425685999991</v>
      </c>
      <c r="J298" s="60">
        <f>12400000/F300</f>
        <v>20232.076048625062</v>
      </c>
      <c r="K298" s="35" t="s">
        <v>249</v>
      </c>
      <c r="L298" s="35"/>
      <c r="M298" s="35"/>
      <c r="N298" s="35">
        <f t="shared" si="18"/>
        <v>10419098.835599998</v>
      </c>
      <c r="O298" s="35"/>
      <c r="P298" s="35"/>
      <c r="Q298" s="35"/>
      <c r="R298" s="35"/>
      <c r="S298" s="35"/>
      <c r="T298" s="35"/>
      <c r="U298" s="43" t="str">
        <f t="shared" ref="U298:U304" ca="1" si="39">V298&amp;""&amp;",..,"&amp;""&amp;W298</f>
        <v>3101,..,3101</v>
      </c>
      <c r="V298" s="43">
        <f ca="1">(SUMPRODUCT(MID(0&amp;(LEFT(A299,SUM(LEN(A299)-LEN(SUBSTITUTE(A299,{"0","1","2","3"},""))))), LARGE(INDEX(ISNUMBER(--MID((LEFT(A299,SUM(LEN(A299)-LEN(SUBSTITUTE(A299,{"0","1","2","3"},""))))), ROW(INDIRECT("1:"&amp;LEN((LEFT(A299,SUM(LEN(A299)-LEN(SUBSTITUTE(A299,{"0","1","2","3"},"")))))))), 1)) * ROW(INDIRECT("1:"&amp;LEN((LEFT(A299,SUM(LEN(A299)-LEN(SUBSTITUTE(A299,{"0","1","2","3"},"")))))))), 0), ROW(INDIRECT("1:"&amp;LEN((LEFT(A299,SUM(LEN(A299)-LEN(SUBSTITUTE(A299,{"0","1","2","3"},"")))))))))+1, 1) * 10^ROW(INDIRECT("1:"&amp;LEN((LEFT(A299,SUM(LEN(A299)-LEN(SUBSTITUTE(A299,{"0","1","2","3"},""))))))))/10))*100+1</f>
        <v>3101</v>
      </c>
      <c r="W298" s="43">
        <f ca="1">(SUMPRODUCT(MID(0&amp;(--TRIM(RIGHT(SUBSTITUTE(LEFT(A299,_xlfn.AGGREGATE(16,6,FIND({0,1,2,3,4,5,6,7,8,9},A299,ROW(INDIRECT("1:"&amp;LEN(A299)))),1))," ",REPT(" ",LEN(A299))),LEN(A299)))), LARGE(INDEX(ISNUMBER(--MID((--TRIM(RIGHT(SUBSTITUTE(LEFT(A299,_xlfn.AGGREGATE(16,6,FIND({0,1,2,3,4,5,6,7,8,9},A299,ROW(INDIRECT("1:"&amp;LEN(A299)))),1))," ",REPT(" ",LEN(A299))),LEN(A299)))), ROW(INDIRECT("1:"&amp;LEN((--TRIM(RIGHT(SUBSTITUTE(LEFT(A299,_xlfn.AGGREGATE(16,6,FIND({0,1,2,3,4,5,6,7,8,9},A299,ROW(INDIRECT("1:"&amp;LEN(A299)))),1))," ",REPT(" ",LEN(A299))),LEN(A299))))))), 1)) * ROW(INDIRECT("1:"&amp;LEN((--TRIM(RIGHT(SUBSTITUTE(LEFT(A299,_xlfn.AGGREGATE(16,6,FIND({0,1,2,3,4,5,6,7,8,9},A299,ROW(INDIRECT("1:"&amp;LEN(A299)))),1))," ",REPT(" ",LEN(A299))),LEN(A299))))))), 0), ROW(INDIRECT("1:"&amp;LEN((--TRIM(RIGHT(SUBSTITUTE(LEFT(A299,_xlfn.AGGREGATE(16,6,FIND({0,1,2,3,4,5,6,7,8,9},A299,ROW(INDIRECT("1:"&amp;LEN(A299)))),1))," ",REPT(" ",LEN(A299))),LEN(A299))))))))+1, 1) * 10^ROW(INDIRECT("1:"&amp;LEN((--TRIM(RIGHT(SUBSTITUTE(LEFT(A299,_xlfn.AGGREGATE(16,6,FIND({0,1,2,3,4,5,6,7,8,9},A299,ROW(INDIRECT("1:"&amp;LEN(A299)))),1))," ",REPT(" ",LEN(A299))),LEN(A299)))))))/10))*100+1</f>
        <v>3101</v>
      </c>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WZC298" s="35"/>
      <c r="WZD298" s="35"/>
      <c r="WZE298" s="35"/>
      <c r="WZF298" s="35"/>
      <c r="WZG298" s="35"/>
      <c r="WZH298" s="35"/>
      <c r="WZI298" s="35"/>
      <c r="WZJ298" s="35"/>
      <c r="WZK298" s="35"/>
      <c r="WZL298" s="35"/>
      <c r="WZM298" s="35"/>
      <c r="WZN298" s="35"/>
      <c r="WZO298" s="35"/>
      <c r="WZP298" s="35"/>
      <c r="WZQ298" s="35"/>
      <c r="WZR298" s="35"/>
      <c r="WZS298" s="35"/>
      <c r="WZT298" s="35"/>
      <c r="WZU298" s="35"/>
      <c r="WZV298" s="35"/>
      <c r="WZW298" s="35"/>
      <c r="WZX298" s="35"/>
      <c r="WZY298" s="35"/>
      <c r="WZZ298" s="35"/>
      <c r="XAA298" s="35"/>
      <c r="XAB298" s="35"/>
      <c r="XAC298" s="35"/>
      <c r="XAD298" s="35"/>
      <c r="XAE298" s="35"/>
      <c r="XAF298" s="35"/>
      <c r="XAG298" s="35"/>
      <c r="XAH298" s="35"/>
      <c r="XAI298" s="35"/>
      <c r="XAJ298" s="35"/>
      <c r="XAK298" s="35"/>
      <c r="XAL298" s="35"/>
      <c r="XAM298" s="35"/>
      <c r="XAN298" s="35"/>
      <c r="XAO298" s="35"/>
      <c r="XAP298" s="35"/>
      <c r="XAQ298" s="35"/>
      <c r="XAR298" s="35"/>
      <c r="XAS298" s="35"/>
      <c r="XAT298" s="35"/>
      <c r="XAU298" s="35"/>
      <c r="XAV298" s="35"/>
      <c r="XAW298" s="35"/>
      <c r="XAX298" s="35"/>
      <c r="XAY298" s="35"/>
      <c r="XAZ298" s="35"/>
      <c r="XBA298" s="35"/>
      <c r="XBB298" s="35"/>
      <c r="XBC298" s="35"/>
      <c r="XBD298" s="35"/>
      <c r="XBE298" s="35"/>
      <c r="XBF298" s="35"/>
      <c r="XBG298" s="35"/>
      <c r="XBH298" s="35"/>
      <c r="XBI298" s="35"/>
      <c r="XBJ298" s="35"/>
      <c r="XBK298" s="35"/>
      <c r="XBL298" s="35"/>
      <c r="XBM298" s="35"/>
      <c r="XBN298" s="35"/>
      <c r="XBO298" s="35"/>
      <c r="XBP298" s="35"/>
      <c r="XBQ298" s="35"/>
      <c r="XBR298" s="35"/>
      <c r="XBS298" s="35"/>
      <c r="XBT298" s="35"/>
      <c r="XBU298" s="35"/>
      <c r="XBV298" s="35"/>
      <c r="XBW298" s="35"/>
      <c r="XBX298" s="35"/>
      <c r="XBY298" s="35"/>
      <c r="XBZ298" s="35"/>
      <c r="XCA298" s="35"/>
      <c r="XCB298" s="35"/>
      <c r="XCC298" s="35"/>
      <c r="XCD298" s="35"/>
      <c r="XCE298" s="35"/>
      <c r="XCF298" s="35"/>
      <c r="XCG298" s="35"/>
      <c r="XCH298" s="35"/>
      <c r="XCI298" s="35"/>
      <c r="XCJ298" s="35"/>
      <c r="XCK298" s="35"/>
      <c r="XCL298" s="35"/>
      <c r="XCM298" s="35"/>
      <c r="XCN298" s="35"/>
      <c r="XCO298" s="35"/>
      <c r="XCP298" s="35"/>
      <c r="XCQ298" s="35"/>
      <c r="XCR298" s="35"/>
      <c r="XCS298" s="35"/>
      <c r="XCT298" s="35"/>
      <c r="XCU298" s="35"/>
      <c r="XCV298" s="35"/>
      <c r="XCW298" s="35"/>
      <c r="XCX298" s="35"/>
      <c r="XCY298" s="35"/>
      <c r="XCZ298" s="35"/>
      <c r="XDA298" s="35"/>
      <c r="XDB298" s="35"/>
      <c r="XDC298" s="35"/>
      <c r="XDD298" s="35"/>
      <c r="XDE298" s="35"/>
      <c r="XDF298" s="35"/>
      <c r="XDG298" s="35"/>
      <c r="XDH298" s="35"/>
      <c r="XDI298" s="35"/>
      <c r="XDJ298" s="35"/>
      <c r="XDK298" s="35"/>
      <c r="XDL298" s="35"/>
      <c r="XDM298" s="35"/>
      <c r="XDN298" s="35"/>
      <c r="XDO298" s="35"/>
      <c r="XDP298" s="35"/>
      <c r="XDQ298" s="35"/>
      <c r="XDR298" s="35"/>
      <c r="XDS298" s="35"/>
      <c r="XDT298" s="35"/>
      <c r="XDU298" s="35"/>
      <c r="XDV298" s="35"/>
      <c r="XDW298" s="35"/>
      <c r="XDX298" s="35"/>
      <c r="XDY298" s="35"/>
      <c r="XDZ298" s="35"/>
      <c r="XEA298" s="35"/>
      <c r="XEB298" s="35"/>
      <c r="XEC298" s="35"/>
      <c r="XED298" s="35"/>
      <c r="XEE298" s="35"/>
      <c r="XEF298" s="35"/>
      <c r="XEG298" s="35"/>
      <c r="XEH298" s="35"/>
      <c r="XEI298" s="35"/>
      <c r="XEJ298" s="35"/>
      <c r="XEK298" s="35"/>
      <c r="XEL298" s="35"/>
      <c r="XEM298" s="35"/>
      <c r="XEN298" s="35"/>
      <c r="XEO298" s="35"/>
      <c r="XEP298" s="35"/>
      <c r="XEQ298" s="35"/>
      <c r="XER298" s="35"/>
      <c r="XES298" s="35"/>
      <c r="XET298" s="35"/>
      <c r="XEU298" s="35"/>
      <c r="XEV298" s="35"/>
      <c r="XEW298" s="35"/>
      <c r="XEX298" s="35"/>
      <c r="XEY298" s="35"/>
      <c r="XEZ298" s="35"/>
      <c r="XFA298" s="35"/>
      <c r="XFB298" s="35"/>
      <c r="XFC298" s="35"/>
      <c r="XFD298" s="35"/>
    </row>
    <row r="299" spans="1:151 16227:16384" s="11" customFormat="1" ht="20.25" customHeight="1" x14ac:dyDescent="0.25">
      <c r="A299" s="144" t="s">
        <v>218</v>
      </c>
      <c r="B299" s="145"/>
      <c r="C299" s="145"/>
      <c r="D299" s="145"/>
      <c r="E299" s="145"/>
      <c r="F299" s="145"/>
      <c r="G299" s="145"/>
      <c r="H299" s="145"/>
      <c r="I299" s="146"/>
      <c r="J299" s="35"/>
      <c r="K299" s="35"/>
      <c r="L299" s="35"/>
      <c r="M299" s="35"/>
      <c r="N299" s="35">
        <f t="shared" si="18"/>
        <v>10419098.835599998</v>
      </c>
      <c r="O299" s="35"/>
      <c r="P299" s="35"/>
      <c r="Q299" s="35"/>
      <c r="R299" s="35"/>
      <c r="S299" s="35"/>
      <c r="T299" s="35"/>
      <c r="U299" s="43" t="str">
        <f t="shared" ca="1" si="39"/>
        <v>3102,..,3102</v>
      </c>
      <c r="V299" s="43">
        <f ca="1">V298+1</f>
        <v>3102</v>
      </c>
      <c r="W299" s="43">
        <f ca="1">W298+1</f>
        <v>3102</v>
      </c>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WZC299" s="35"/>
      <c r="WZD299" s="35"/>
      <c r="WZE299" s="35"/>
      <c r="WZF299" s="35"/>
      <c r="WZG299" s="35"/>
      <c r="WZH299" s="35"/>
      <c r="WZI299" s="35"/>
      <c r="WZJ299" s="35"/>
      <c r="WZK299" s="35"/>
      <c r="WZL299" s="35"/>
      <c r="WZM299" s="35"/>
      <c r="WZN299" s="35"/>
      <c r="WZO299" s="35"/>
      <c r="WZP299" s="35"/>
      <c r="WZQ299" s="35"/>
      <c r="WZR299" s="35"/>
      <c r="WZS299" s="35"/>
      <c r="WZT299" s="35"/>
      <c r="WZU299" s="35"/>
      <c r="WZV299" s="35"/>
      <c r="WZW299" s="35"/>
      <c r="WZX299" s="35"/>
      <c r="WZY299" s="35"/>
      <c r="WZZ299" s="35"/>
      <c r="XAA299" s="35"/>
      <c r="XAB299" s="35"/>
      <c r="XAC299" s="35"/>
      <c r="XAD299" s="35"/>
      <c r="XAE299" s="35"/>
      <c r="XAF299" s="35"/>
      <c r="XAG299" s="35"/>
      <c r="XAH299" s="35"/>
      <c r="XAI299" s="35"/>
      <c r="XAJ299" s="35"/>
      <c r="XAK299" s="35"/>
      <c r="XAL299" s="35"/>
      <c r="XAM299" s="35"/>
      <c r="XAN299" s="35"/>
      <c r="XAO299" s="35"/>
      <c r="XAP299" s="35"/>
      <c r="XAQ299" s="35"/>
      <c r="XAR299" s="35"/>
      <c r="XAS299" s="35"/>
      <c r="XAT299" s="35"/>
      <c r="XAU299" s="35"/>
      <c r="XAV299" s="35"/>
      <c r="XAW299" s="35"/>
      <c r="XAX299" s="35"/>
      <c r="XAY299" s="35"/>
      <c r="XAZ299" s="35"/>
      <c r="XBA299" s="35"/>
      <c r="XBB299" s="35"/>
      <c r="XBC299" s="35"/>
      <c r="XBD299" s="35"/>
      <c r="XBE299" s="35"/>
      <c r="XBF299" s="35"/>
      <c r="XBG299" s="35"/>
      <c r="XBH299" s="35"/>
      <c r="XBI299" s="35"/>
      <c r="XBJ299" s="35"/>
      <c r="XBK299" s="35"/>
      <c r="XBL299" s="35"/>
      <c r="XBM299" s="35"/>
      <c r="XBN299" s="35"/>
      <c r="XBO299" s="35"/>
      <c r="XBP299" s="35"/>
      <c r="XBQ299" s="35"/>
      <c r="XBR299" s="35"/>
      <c r="XBS299" s="35"/>
      <c r="XBT299" s="35"/>
      <c r="XBU299" s="35"/>
      <c r="XBV299" s="35"/>
      <c r="XBW299" s="35"/>
      <c r="XBX299" s="35"/>
      <c r="XBY299" s="35"/>
      <c r="XBZ299" s="35"/>
      <c r="XCA299" s="35"/>
      <c r="XCB299" s="35"/>
      <c r="XCC299" s="35"/>
      <c r="XCD299" s="35"/>
      <c r="XCE299" s="35"/>
      <c r="XCF299" s="35"/>
      <c r="XCG299" s="35"/>
      <c r="XCH299" s="35"/>
      <c r="XCI299" s="35"/>
      <c r="XCJ299" s="35"/>
      <c r="XCK299" s="35"/>
      <c r="XCL299" s="35"/>
      <c r="XCM299" s="35"/>
      <c r="XCN299" s="35"/>
      <c r="XCO299" s="35"/>
      <c r="XCP299" s="35"/>
      <c r="XCQ299" s="35"/>
      <c r="XCR299" s="35"/>
      <c r="XCS299" s="35"/>
      <c r="XCT299" s="35"/>
      <c r="XCU299" s="35"/>
      <c r="XCV299" s="35"/>
      <c r="XCW299" s="35"/>
      <c r="XCX299" s="35"/>
      <c r="XCY299" s="35"/>
      <c r="XCZ299" s="35"/>
      <c r="XDA299" s="35"/>
      <c r="XDB299" s="35"/>
      <c r="XDC299" s="35"/>
      <c r="XDD299" s="35"/>
      <c r="XDE299" s="35"/>
      <c r="XDF299" s="35"/>
      <c r="XDG299" s="35"/>
      <c r="XDH299" s="35"/>
      <c r="XDI299" s="35"/>
      <c r="XDJ299" s="35"/>
      <c r="XDK299" s="35"/>
      <c r="XDL299" s="35"/>
      <c r="XDM299" s="35"/>
      <c r="XDN299" s="35"/>
      <c r="XDO299" s="35"/>
      <c r="XDP299" s="35"/>
      <c r="XDQ299" s="35"/>
      <c r="XDR299" s="35"/>
      <c r="XDS299" s="35"/>
      <c r="XDT299" s="35"/>
      <c r="XDU299" s="35"/>
      <c r="XDV299" s="35"/>
      <c r="XDW299" s="35"/>
      <c r="XDX299" s="35"/>
      <c r="XDY299" s="35"/>
      <c r="XDZ299" s="35"/>
      <c r="XEA299" s="35"/>
      <c r="XEB299" s="35"/>
      <c r="XEC299" s="35"/>
      <c r="XED299" s="35"/>
      <c r="XEE299" s="35"/>
      <c r="XEF299" s="35"/>
      <c r="XEG299" s="35"/>
      <c r="XEH299" s="35"/>
      <c r="XEI299" s="35"/>
      <c r="XEJ299" s="35"/>
      <c r="XEK299" s="35"/>
      <c r="XEL299" s="35"/>
      <c r="XEM299" s="35"/>
      <c r="XEN299" s="35"/>
      <c r="XEO299" s="35"/>
      <c r="XEP299" s="35"/>
      <c r="XEQ299" s="35"/>
      <c r="XER299" s="35"/>
      <c r="XES299" s="35"/>
      <c r="XET299" s="35"/>
      <c r="XEU299" s="35"/>
      <c r="XEV299" s="35"/>
      <c r="XEW299" s="35"/>
      <c r="XEX299" s="35"/>
      <c r="XEY299" s="35"/>
      <c r="XEZ299" s="35"/>
      <c r="XFA299" s="35"/>
      <c r="XFB299" s="35"/>
      <c r="XFC299" s="35"/>
      <c r="XFD299" s="35"/>
    </row>
    <row r="300" spans="1:151 16227:16384" s="11" customFormat="1" ht="20.25" customHeight="1" x14ac:dyDescent="0.25">
      <c r="A300" s="135" t="str">
        <f>A299</f>
        <v>31st Floor (Part Refuge Area)</v>
      </c>
      <c r="B300" s="136"/>
      <c r="C300" s="133">
        <v>1</v>
      </c>
      <c r="D300" s="134"/>
      <c r="E300" s="54" t="s">
        <v>209</v>
      </c>
      <c r="F300" s="133">
        <f>(1.88*1.15+2.13*3.5+3.05*4.8+2.9*3.35+3.05*3.65+2.13*1.37+1*2.9+2.13*0.97+2.13*1+0.7*2.6)*10.764</f>
        <v>612.88816679999991</v>
      </c>
      <c r="G300" s="134"/>
      <c r="H300" s="54">
        <v>0</v>
      </c>
      <c r="I300" s="54">
        <f>F300*(($I$233)+1)+H300</f>
        <v>949.9766585399999</v>
      </c>
      <c r="J300" s="35"/>
      <c r="K300" s="35"/>
      <c r="L300" s="35"/>
      <c r="M300" s="35"/>
      <c r="N300" s="35">
        <f t="shared" si="18"/>
        <v>9199191.0347999986</v>
      </c>
      <c r="O300" s="35"/>
      <c r="P300" s="35"/>
      <c r="Q300" s="35"/>
      <c r="R300" s="35"/>
      <c r="S300" s="35"/>
      <c r="T300" s="35"/>
      <c r="U300" s="43" t="str">
        <f t="shared" ca="1" si="39"/>
        <v>3103,..,3103</v>
      </c>
      <c r="V300" s="43">
        <f t="shared" ref="V300:W300" ca="1" si="40">V299+1</f>
        <v>3103</v>
      </c>
      <c r="W300" s="43">
        <f t="shared" ca="1" si="40"/>
        <v>3103</v>
      </c>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WZC300" s="35"/>
      <c r="WZD300" s="35"/>
      <c r="WZE300" s="35"/>
      <c r="WZF300" s="35"/>
      <c r="WZG300" s="35"/>
      <c r="WZH300" s="35"/>
      <c r="WZI300" s="35"/>
      <c r="WZJ300" s="35"/>
      <c r="WZK300" s="35"/>
      <c r="WZL300" s="35"/>
      <c r="WZM300" s="35"/>
      <c r="WZN300" s="35"/>
      <c r="WZO300" s="35"/>
      <c r="WZP300" s="35"/>
      <c r="WZQ300" s="35"/>
      <c r="WZR300" s="35"/>
      <c r="WZS300" s="35"/>
      <c r="WZT300" s="35"/>
      <c r="WZU300" s="35"/>
      <c r="WZV300" s="35"/>
      <c r="WZW300" s="35"/>
      <c r="WZX300" s="35"/>
      <c r="WZY300" s="35"/>
      <c r="WZZ300" s="35"/>
      <c r="XAA300" s="35"/>
      <c r="XAB300" s="35"/>
      <c r="XAC300" s="35"/>
      <c r="XAD300" s="35"/>
      <c r="XAE300" s="35"/>
      <c r="XAF300" s="35"/>
      <c r="XAG300" s="35"/>
      <c r="XAH300" s="35"/>
      <c r="XAI300" s="35"/>
      <c r="XAJ300" s="35"/>
      <c r="XAK300" s="35"/>
      <c r="XAL300" s="35"/>
      <c r="XAM300" s="35"/>
      <c r="XAN300" s="35"/>
      <c r="XAO300" s="35"/>
      <c r="XAP300" s="35"/>
      <c r="XAQ300" s="35"/>
      <c r="XAR300" s="35"/>
      <c r="XAS300" s="35"/>
      <c r="XAT300" s="35"/>
      <c r="XAU300" s="35"/>
      <c r="XAV300" s="35"/>
      <c r="XAW300" s="35"/>
      <c r="XAX300" s="35"/>
      <c r="XAY300" s="35"/>
      <c r="XAZ300" s="35"/>
      <c r="XBA300" s="35"/>
      <c r="XBB300" s="35"/>
      <c r="XBC300" s="35"/>
      <c r="XBD300" s="35"/>
      <c r="XBE300" s="35"/>
      <c r="XBF300" s="35"/>
      <c r="XBG300" s="35"/>
      <c r="XBH300" s="35"/>
      <c r="XBI300" s="35"/>
      <c r="XBJ300" s="35"/>
      <c r="XBK300" s="35"/>
      <c r="XBL300" s="35"/>
      <c r="XBM300" s="35"/>
      <c r="XBN300" s="35"/>
      <c r="XBO300" s="35"/>
      <c r="XBP300" s="35"/>
      <c r="XBQ300" s="35"/>
      <c r="XBR300" s="35"/>
      <c r="XBS300" s="35"/>
      <c r="XBT300" s="35"/>
      <c r="XBU300" s="35"/>
      <c r="XBV300" s="35"/>
      <c r="XBW300" s="35"/>
      <c r="XBX300" s="35"/>
      <c r="XBY300" s="35"/>
      <c r="XBZ300" s="35"/>
      <c r="XCA300" s="35"/>
      <c r="XCB300" s="35"/>
      <c r="XCC300" s="35"/>
      <c r="XCD300" s="35"/>
      <c r="XCE300" s="35"/>
      <c r="XCF300" s="35"/>
      <c r="XCG300" s="35"/>
      <c r="XCH300" s="35"/>
      <c r="XCI300" s="35"/>
      <c r="XCJ300" s="35"/>
      <c r="XCK300" s="35"/>
      <c r="XCL300" s="35"/>
      <c r="XCM300" s="35"/>
      <c r="XCN300" s="35"/>
      <c r="XCO300" s="35"/>
      <c r="XCP300" s="35"/>
      <c r="XCQ300" s="35"/>
      <c r="XCR300" s="35"/>
      <c r="XCS300" s="35"/>
      <c r="XCT300" s="35"/>
      <c r="XCU300" s="35"/>
      <c r="XCV300" s="35"/>
      <c r="XCW300" s="35"/>
      <c r="XCX300" s="35"/>
      <c r="XCY300" s="35"/>
      <c r="XCZ300" s="35"/>
      <c r="XDA300" s="35"/>
      <c r="XDB300" s="35"/>
      <c r="XDC300" s="35"/>
      <c r="XDD300" s="35"/>
      <c r="XDE300" s="35"/>
      <c r="XDF300" s="35"/>
      <c r="XDG300" s="35"/>
      <c r="XDH300" s="35"/>
      <c r="XDI300" s="35"/>
      <c r="XDJ300" s="35"/>
      <c r="XDK300" s="35"/>
      <c r="XDL300" s="35"/>
      <c r="XDM300" s="35"/>
      <c r="XDN300" s="35"/>
      <c r="XDO300" s="35"/>
      <c r="XDP300" s="35"/>
      <c r="XDQ300" s="35"/>
      <c r="XDR300" s="35"/>
      <c r="XDS300" s="35"/>
      <c r="XDT300" s="35"/>
      <c r="XDU300" s="35"/>
      <c r="XDV300" s="35"/>
      <c r="XDW300" s="35"/>
      <c r="XDX300" s="35"/>
      <c r="XDY300" s="35"/>
      <c r="XDZ300" s="35"/>
      <c r="XEA300" s="35"/>
      <c r="XEB300" s="35"/>
      <c r="XEC300" s="35"/>
      <c r="XED300" s="35"/>
      <c r="XEE300" s="35"/>
      <c r="XEF300" s="35"/>
      <c r="XEG300" s="35"/>
      <c r="XEH300" s="35"/>
      <c r="XEI300" s="35"/>
      <c r="XEJ300" s="35"/>
      <c r="XEK300" s="35"/>
      <c r="XEL300" s="35"/>
      <c r="XEM300" s="35"/>
      <c r="XEN300" s="35"/>
      <c r="XEO300" s="35"/>
      <c r="XEP300" s="35"/>
      <c r="XEQ300" s="35"/>
      <c r="XER300" s="35"/>
      <c r="XES300" s="35"/>
      <c r="XET300" s="35"/>
      <c r="XEU300" s="35"/>
      <c r="XEV300" s="35"/>
      <c r="XEW300" s="35"/>
      <c r="XEX300" s="35"/>
      <c r="XEY300" s="35"/>
      <c r="XEZ300" s="35"/>
      <c r="XFA300" s="35"/>
      <c r="XFB300" s="35"/>
      <c r="XFC300" s="35"/>
      <c r="XFD300" s="35"/>
    </row>
    <row r="301" spans="1:151 16227:16384" s="11" customFormat="1" ht="20.25" customHeight="1" x14ac:dyDescent="0.25">
      <c r="A301" s="137"/>
      <c r="B301" s="138"/>
      <c r="C301" s="133">
        <v>2</v>
      </c>
      <c r="D301" s="134"/>
      <c r="E301" s="54" t="s">
        <v>209</v>
      </c>
      <c r="F301" s="133">
        <f>(1.88*1.15+2.13*3.5+3.05*4.8+2.9*3.35+3.05*3.65+2.13*1.37+1*2.9+2.13*0.97+2.13*1+0.7*2.6)*10.764</f>
        <v>612.88816679999991</v>
      </c>
      <c r="G301" s="134"/>
      <c r="H301" s="54">
        <v>0</v>
      </c>
      <c r="I301" s="54">
        <f>F301*(($I$233)+1)+H301</f>
        <v>949.9766585399999</v>
      </c>
      <c r="J301" s="35"/>
      <c r="K301" s="35"/>
      <c r="L301" s="35"/>
      <c r="M301" s="35"/>
      <c r="N301" s="35">
        <f t="shared" ref="N301:N332" si="41">17000*F303</f>
        <v>14866951.554</v>
      </c>
      <c r="O301" s="35"/>
      <c r="P301" s="35"/>
      <c r="Q301" s="35"/>
      <c r="R301" s="35"/>
      <c r="S301" s="35"/>
      <c r="T301" s="35"/>
      <c r="U301" s="43" t="str">
        <f t="shared" ca="1" si="39"/>
        <v>3104,..,3104</v>
      </c>
      <c r="V301" s="43">
        <f t="shared" ref="V301:W301" ca="1" si="42">V300+1</f>
        <v>3104</v>
      </c>
      <c r="W301" s="43">
        <f t="shared" ca="1" si="42"/>
        <v>3104</v>
      </c>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WZC301" s="35"/>
      <c r="WZD301" s="35"/>
      <c r="WZE301" s="35"/>
      <c r="WZF301" s="35"/>
      <c r="WZG301" s="35"/>
      <c r="WZH301" s="35"/>
      <c r="WZI301" s="35"/>
      <c r="WZJ301" s="35"/>
      <c r="WZK301" s="35"/>
      <c r="WZL301" s="35"/>
      <c r="WZM301" s="35"/>
      <c r="WZN301" s="35"/>
      <c r="WZO301" s="35"/>
      <c r="WZP301" s="35"/>
      <c r="WZQ301" s="35"/>
      <c r="WZR301" s="35"/>
      <c r="WZS301" s="35"/>
      <c r="WZT301" s="35"/>
      <c r="WZU301" s="35"/>
      <c r="WZV301" s="35"/>
      <c r="WZW301" s="35"/>
      <c r="WZX301" s="35"/>
      <c r="WZY301" s="35"/>
      <c r="WZZ301" s="35"/>
      <c r="XAA301" s="35"/>
      <c r="XAB301" s="35"/>
      <c r="XAC301" s="35"/>
      <c r="XAD301" s="35"/>
      <c r="XAE301" s="35"/>
      <c r="XAF301" s="35"/>
      <c r="XAG301" s="35"/>
      <c r="XAH301" s="35"/>
      <c r="XAI301" s="35"/>
      <c r="XAJ301" s="35"/>
      <c r="XAK301" s="35"/>
      <c r="XAL301" s="35"/>
      <c r="XAM301" s="35"/>
      <c r="XAN301" s="35"/>
      <c r="XAO301" s="35"/>
      <c r="XAP301" s="35"/>
      <c r="XAQ301" s="35"/>
      <c r="XAR301" s="35"/>
      <c r="XAS301" s="35"/>
      <c r="XAT301" s="35"/>
      <c r="XAU301" s="35"/>
      <c r="XAV301" s="35"/>
      <c r="XAW301" s="35"/>
      <c r="XAX301" s="35"/>
      <c r="XAY301" s="35"/>
      <c r="XAZ301" s="35"/>
      <c r="XBA301" s="35"/>
      <c r="XBB301" s="35"/>
      <c r="XBC301" s="35"/>
      <c r="XBD301" s="35"/>
      <c r="XBE301" s="35"/>
      <c r="XBF301" s="35"/>
      <c r="XBG301" s="35"/>
      <c r="XBH301" s="35"/>
      <c r="XBI301" s="35"/>
      <c r="XBJ301" s="35"/>
      <c r="XBK301" s="35"/>
      <c r="XBL301" s="35"/>
      <c r="XBM301" s="35"/>
      <c r="XBN301" s="35"/>
      <c r="XBO301" s="35"/>
      <c r="XBP301" s="35"/>
      <c r="XBQ301" s="35"/>
      <c r="XBR301" s="35"/>
      <c r="XBS301" s="35"/>
      <c r="XBT301" s="35"/>
      <c r="XBU301" s="35"/>
      <c r="XBV301" s="35"/>
      <c r="XBW301" s="35"/>
      <c r="XBX301" s="35"/>
      <c r="XBY301" s="35"/>
      <c r="XBZ301" s="35"/>
      <c r="XCA301" s="35"/>
      <c r="XCB301" s="35"/>
      <c r="XCC301" s="35"/>
      <c r="XCD301" s="35"/>
      <c r="XCE301" s="35"/>
      <c r="XCF301" s="35"/>
      <c r="XCG301" s="35"/>
      <c r="XCH301" s="35"/>
      <c r="XCI301" s="35"/>
      <c r="XCJ301" s="35"/>
      <c r="XCK301" s="35"/>
      <c r="XCL301" s="35"/>
      <c r="XCM301" s="35"/>
      <c r="XCN301" s="35"/>
      <c r="XCO301" s="35"/>
      <c r="XCP301" s="35"/>
      <c r="XCQ301" s="35"/>
      <c r="XCR301" s="35"/>
      <c r="XCS301" s="35"/>
      <c r="XCT301" s="35"/>
      <c r="XCU301" s="35"/>
      <c r="XCV301" s="35"/>
      <c r="XCW301" s="35"/>
      <c r="XCX301" s="35"/>
      <c r="XCY301" s="35"/>
      <c r="XCZ301" s="35"/>
      <c r="XDA301" s="35"/>
      <c r="XDB301" s="35"/>
      <c r="XDC301" s="35"/>
      <c r="XDD301" s="35"/>
      <c r="XDE301" s="35"/>
      <c r="XDF301" s="35"/>
      <c r="XDG301" s="35"/>
      <c r="XDH301" s="35"/>
      <c r="XDI301" s="35"/>
      <c r="XDJ301" s="35"/>
      <c r="XDK301" s="35"/>
      <c r="XDL301" s="35"/>
      <c r="XDM301" s="35"/>
      <c r="XDN301" s="35"/>
      <c r="XDO301" s="35"/>
      <c r="XDP301" s="35"/>
      <c r="XDQ301" s="35"/>
      <c r="XDR301" s="35"/>
      <c r="XDS301" s="35"/>
      <c r="XDT301" s="35"/>
      <c r="XDU301" s="35"/>
      <c r="XDV301" s="35"/>
      <c r="XDW301" s="35"/>
      <c r="XDX301" s="35"/>
      <c r="XDY301" s="35"/>
      <c r="XDZ301" s="35"/>
      <c r="XEA301" s="35"/>
      <c r="XEB301" s="35"/>
      <c r="XEC301" s="35"/>
      <c r="XED301" s="35"/>
      <c r="XEE301" s="35"/>
      <c r="XEF301" s="35"/>
      <c r="XEG301" s="35"/>
      <c r="XEH301" s="35"/>
      <c r="XEI301" s="35"/>
      <c r="XEJ301" s="35"/>
      <c r="XEK301" s="35"/>
      <c r="XEL301" s="35"/>
      <c r="XEM301" s="35"/>
      <c r="XEN301" s="35"/>
      <c r="XEO301" s="35"/>
      <c r="XEP301" s="35"/>
      <c r="XEQ301" s="35"/>
      <c r="XER301" s="35"/>
      <c r="XES301" s="35"/>
      <c r="XET301" s="35"/>
      <c r="XEU301" s="35"/>
      <c r="XEV301" s="35"/>
      <c r="XEW301" s="35"/>
      <c r="XEX301" s="35"/>
      <c r="XEY301" s="35"/>
      <c r="XEZ301" s="35"/>
      <c r="XFA301" s="35"/>
      <c r="XFB301" s="35"/>
      <c r="XFC301" s="35"/>
      <c r="XFD301" s="35"/>
    </row>
    <row r="302" spans="1:151 16227:16384" s="11" customFormat="1" ht="20.25" customHeight="1" x14ac:dyDescent="0.25">
      <c r="A302" s="137"/>
      <c r="B302" s="138"/>
      <c r="C302" s="133">
        <v>3</v>
      </c>
      <c r="D302" s="134"/>
      <c r="E302" s="54" t="s">
        <v>209</v>
      </c>
      <c r="F302" s="133">
        <f>(2.13*3.43+2.9*4.73+2.9*3.35+2.9*3.65+1.47*2.13+2.13*1.37+1*2.9)*10.764</f>
        <v>541.12888439999995</v>
      </c>
      <c r="G302" s="134"/>
      <c r="H302" s="54">
        <v>0</v>
      </c>
      <c r="I302" s="54">
        <f>F302*(($I$233)+1)+H302</f>
        <v>838.74977081999998</v>
      </c>
      <c r="J302" s="1"/>
      <c r="K302" s="1"/>
      <c r="L302" s="1"/>
      <c r="M302" s="1"/>
      <c r="N302" s="35">
        <f t="shared" si="41"/>
        <v>14866951.554</v>
      </c>
      <c r="O302" s="1"/>
      <c r="P302" s="1"/>
      <c r="Q302" s="1"/>
      <c r="R302" s="1"/>
      <c r="S302" s="1"/>
      <c r="T302" s="1"/>
      <c r="U302" s="43" t="str">
        <f t="shared" ca="1" si="39"/>
        <v>3105,..,3105</v>
      </c>
      <c r="V302" s="43">
        <f t="shared" ref="V302:W302" ca="1" si="43">V301+1</f>
        <v>3105</v>
      </c>
      <c r="W302" s="43">
        <f t="shared" ca="1" si="43"/>
        <v>3105</v>
      </c>
      <c r="X302" s="1"/>
      <c r="Y302" s="1"/>
      <c r="Z302" s="1"/>
      <c r="AA302" s="1"/>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WZC302" s="35"/>
      <c r="WZD302" s="35"/>
      <c r="WZE302" s="35"/>
      <c r="WZF302" s="35"/>
      <c r="WZG302" s="35"/>
      <c r="WZH302" s="35"/>
      <c r="WZI302" s="35"/>
      <c r="WZJ302" s="35"/>
      <c r="WZK302" s="35"/>
      <c r="WZL302" s="35"/>
      <c r="WZM302" s="35"/>
      <c r="WZN302" s="35"/>
      <c r="WZO302" s="35"/>
      <c r="WZP302" s="35"/>
      <c r="WZQ302" s="35"/>
      <c r="WZR302" s="35"/>
      <c r="WZS302" s="35"/>
      <c r="WZT302" s="35"/>
      <c r="WZU302" s="35"/>
      <c r="WZV302" s="35"/>
      <c r="WZW302" s="35"/>
      <c r="WZX302" s="35"/>
      <c r="WZY302" s="35"/>
      <c r="WZZ302" s="35"/>
      <c r="XAA302" s="35"/>
      <c r="XAB302" s="35"/>
      <c r="XAC302" s="35"/>
      <c r="XAD302" s="35"/>
      <c r="XAE302" s="35"/>
      <c r="XAF302" s="35"/>
      <c r="XAG302" s="35"/>
      <c r="XAH302" s="35"/>
      <c r="XAI302" s="35"/>
      <c r="XAJ302" s="35"/>
      <c r="XAK302" s="35"/>
      <c r="XAL302" s="35"/>
      <c r="XAM302" s="35"/>
      <c r="XAN302" s="35"/>
      <c r="XAO302" s="35"/>
      <c r="XAP302" s="35"/>
      <c r="XAQ302" s="35"/>
      <c r="XAR302" s="35"/>
      <c r="XAS302" s="35"/>
      <c r="XAT302" s="35"/>
      <c r="XAU302" s="35"/>
      <c r="XAV302" s="35"/>
      <c r="XAW302" s="35"/>
      <c r="XAX302" s="35"/>
      <c r="XAY302" s="35"/>
      <c r="XAZ302" s="35"/>
      <c r="XBA302" s="35"/>
      <c r="XBB302" s="35"/>
      <c r="XBC302" s="35"/>
      <c r="XBD302" s="35"/>
      <c r="XBE302" s="35"/>
      <c r="XBF302" s="35"/>
      <c r="XBG302" s="35"/>
      <c r="XBH302" s="35"/>
      <c r="XBI302" s="35"/>
      <c r="XBJ302" s="35"/>
      <c r="XBK302" s="35"/>
      <c r="XBL302" s="35"/>
      <c r="XBM302" s="35"/>
      <c r="XBN302" s="35"/>
      <c r="XBO302" s="35"/>
      <c r="XBP302" s="35"/>
      <c r="XBQ302" s="35"/>
      <c r="XBR302" s="35"/>
      <c r="XBS302" s="35"/>
      <c r="XBT302" s="35"/>
      <c r="XBU302" s="35"/>
      <c r="XBV302" s="35"/>
      <c r="XBW302" s="35"/>
      <c r="XBX302" s="35"/>
      <c r="XBY302" s="35"/>
      <c r="XBZ302" s="35"/>
      <c r="XCA302" s="35"/>
      <c r="XCB302" s="35"/>
      <c r="XCC302" s="35"/>
      <c r="XCD302" s="35"/>
      <c r="XCE302" s="35"/>
      <c r="XCF302" s="35"/>
      <c r="XCG302" s="35"/>
      <c r="XCH302" s="35"/>
      <c r="XCI302" s="35"/>
      <c r="XCJ302" s="35"/>
      <c r="XCK302" s="35"/>
      <c r="XCL302" s="35"/>
      <c r="XCM302" s="35"/>
      <c r="XCN302" s="35"/>
      <c r="XCO302" s="35"/>
      <c r="XCP302" s="35"/>
      <c r="XCQ302" s="35"/>
      <c r="XCR302" s="35"/>
      <c r="XCS302" s="35"/>
      <c r="XCT302" s="35"/>
      <c r="XCU302" s="35"/>
      <c r="XCV302" s="35"/>
      <c r="XCW302" s="35"/>
      <c r="XCX302" s="35"/>
      <c r="XCY302" s="35"/>
      <c r="XCZ302" s="35"/>
      <c r="XDA302" s="35"/>
      <c r="XDB302" s="35"/>
      <c r="XDC302" s="35"/>
      <c r="XDD302" s="35"/>
      <c r="XDE302" s="35"/>
      <c r="XDF302" s="35"/>
      <c r="XDG302" s="35"/>
      <c r="XDH302" s="35"/>
      <c r="XDI302" s="35"/>
      <c r="XDJ302" s="35"/>
      <c r="XDK302" s="35"/>
      <c r="XDL302" s="35"/>
      <c r="XDM302" s="35"/>
      <c r="XDN302" s="35"/>
      <c r="XDO302" s="35"/>
      <c r="XDP302" s="35"/>
      <c r="XDQ302" s="35"/>
      <c r="XDR302" s="35"/>
      <c r="XDS302" s="35"/>
      <c r="XDT302" s="35"/>
      <c r="XDU302" s="35"/>
      <c r="XDV302" s="35"/>
      <c r="XDW302" s="35"/>
      <c r="XDX302" s="35"/>
      <c r="XDY302" s="35"/>
      <c r="XDZ302" s="35"/>
      <c r="XEA302" s="35"/>
      <c r="XEB302" s="35"/>
      <c r="XEC302" s="35"/>
      <c r="XED302" s="35"/>
      <c r="XEE302" s="35"/>
      <c r="XEF302" s="35"/>
      <c r="XEG302" s="35"/>
      <c r="XEH302" s="35"/>
      <c r="XEI302" s="35"/>
      <c r="XEJ302" s="35"/>
      <c r="XEK302" s="35"/>
      <c r="XEL302" s="35"/>
      <c r="XEM302" s="35"/>
      <c r="XEN302" s="35"/>
      <c r="XEO302" s="35"/>
      <c r="XEP302" s="35"/>
      <c r="XEQ302" s="35"/>
      <c r="XER302" s="35"/>
      <c r="XES302" s="35"/>
      <c r="XET302" s="35"/>
      <c r="XEU302" s="35"/>
      <c r="XEV302" s="35"/>
      <c r="XEW302" s="35"/>
      <c r="XEX302" s="35"/>
      <c r="XEY302" s="35"/>
      <c r="XEZ302" s="35"/>
      <c r="XFA302" s="35"/>
      <c r="XFB302" s="35"/>
      <c r="XFC302" s="35"/>
      <c r="XFD302" s="35"/>
    </row>
    <row r="303" spans="1:151 16227:16384" s="11" customFormat="1" ht="20.25" customHeight="1" x14ac:dyDescent="0.25">
      <c r="A303" s="137"/>
      <c r="B303" s="138"/>
      <c r="C303" s="133">
        <v>4</v>
      </c>
      <c r="D303" s="134"/>
      <c r="E303" s="54" t="s">
        <v>208</v>
      </c>
      <c r="F303" s="133">
        <f>(1.67*1.19+3.05*5.19+3.05*3.8+1.37*2.13+2.13*3.5+2.74*3.55+3.05*3.8+2.28*1.37+1.36*2.18+1.06*4.6+0.7*3.4+3.67*1.44+1.42*1.07)*10.764</f>
        <v>874.52656200000001</v>
      </c>
      <c r="G303" s="134"/>
      <c r="H303" s="54">
        <v>0</v>
      </c>
      <c r="I303" s="54">
        <f>F303*(($I$233)+1)+H303</f>
        <v>1355.5161711000001</v>
      </c>
      <c r="J303" s="35"/>
      <c r="K303" s="35"/>
      <c r="L303" s="35"/>
      <c r="M303" s="35"/>
      <c r="N303" s="35">
        <f t="shared" si="41"/>
        <v>0</v>
      </c>
      <c r="O303" s="35"/>
      <c r="P303" s="35"/>
      <c r="Q303" s="35"/>
      <c r="R303" s="35"/>
      <c r="S303" s="35"/>
      <c r="T303" s="35"/>
      <c r="U303" s="43" t="str">
        <f t="shared" ca="1" si="39"/>
        <v>3106,..,3106</v>
      </c>
      <c r="V303" s="43">
        <f t="shared" ref="V303:W303" ca="1" si="44">V302+1</f>
        <v>3106</v>
      </c>
      <c r="W303" s="43">
        <f t="shared" ca="1" si="44"/>
        <v>3106</v>
      </c>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WZC303" s="35"/>
      <c r="WZD303" s="35"/>
      <c r="WZE303" s="35"/>
      <c r="WZF303" s="35"/>
      <c r="WZG303" s="35"/>
      <c r="WZH303" s="35"/>
      <c r="WZI303" s="35"/>
      <c r="WZJ303" s="35"/>
      <c r="WZK303" s="35"/>
      <c r="WZL303" s="35"/>
      <c r="WZM303" s="35"/>
      <c r="WZN303" s="35"/>
      <c r="WZO303" s="35"/>
      <c r="WZP303" s="35"/>
      <c r="WZQ303" s="35"/>
      <c r="WZR303" s="35"/>
      <c r="WZS303" s="35"/>
      <c r="WZT303" s="35"/>
      <c r="WZU303" s="35"/>
      <c r="WZV303" s="35"/>
      <c r="WZW303" s="35"/>
      <c r="WZX303" s="35"/>
      <c r="WZY303" s="35"/>
      <c r="WZZ303" s="35"/>
      <c r="XAA303" s="35"/>
      <c r="XAB303" s="35"/>
      <c r="XAC303" s="35"/>
      <c r="XAD303" s="35"/>
      <c r="XAE303" s="35"/>
      <c r="XAF303" s="35"/>
      <c r="XAG303" s="35"/>
      <c r="XAH303" s="35"/>
      <c r="XAI303" s="35"/>
      <c r="XAJ303" s="35"/>
      <c r="XAK303" s="35"/>
      <c r="XAL303" s="35"/>
      <c r="XAM303" s="35"/>
      <c r="XAN303" s="35"/>
      <c r="XAO303" s="35"/>
      <c r="XAP303" s="35"/>
      <c r="XAQ303" s="35"/>
      <c r="XAR303" s="35"/>
      <c r="XAS303" s="35"/>
      <c r="XAT303" s="35"/>
      <c r="XAU303" s="35"/>
      <c r="XAV303" s="35"/>
      <c r="XAW303" s="35"/>
      <c r="XAX303" s="35"/>
      <c r="XAY303" s="35"/>
      <c r="XAZ303" s="35"/>
      <c r="XBA303" s="35"/>
      <c r="XBB303" s="35"/>
      <c r="XBC303" s="35"/>
      <c r="XBD303" s="35"/>
      <c r="XBE303" s="35"/>
      <c r="XBF303" s="35"/>
      <c r="XBG303" s="35"/>
      <c r="XBH303" s="35"/>
      <c r="XBI303" s="35"/>
      <c r="XBJ303" s="35"/>
      <c r="XBK303" s="35"/>
      <c r="XBL303" s="35"/>
      <c r="XBM303" s="35"/>
      <c r="XBN303" s="35"/>
      <c r="XBO303" s="35"/>
      <c r="XBP303" s="35"/>
      <c r="XBQ303" s="35"/>
      <c r="XBR303" s="35"/>
      <c r="XBS303" s="35"/>
      <c r="XBT303" s="35"/>
      <c r="XBU303" s="35"/>
      <c r="XBV303" s="35"/>
      <c r="XBW303" s="35"/>
      <c r="XBX303" s="35"/>
      <c r="XBY303" s="35"/>
      <c r="XBZ303" s="35"/>
      <c r="XCA303" s="35"/>
      <c r="XCB303" s="35"/>
      <c r="XCC303" s="35"/>
      <c r="XCD303" s="35"/>
      <c r="XCE303" s="35"/>
      <c r="XCF303" s="35"/>
      <c r="XCG303" s="35"/>
      <c r="XCH303" s="35"/>
      <c r="XCI303" s="35"/>
      <c r="XCJ303" s="35"/>
      <c r="XCK303" s="35"/>
      <c r="XCL303" s="35"/>
      <c r="XCM303" s="35"/>
      <c r="XCN303" s="35"/>
      <c r="XCO303" s="35"/>
      <c r="XCP303" s="35"/>
      <c r="XCQ303" s="35"/>
      <c r="XCR303" s="35"/>
      <c r="XCS303" s="35"/>
      <c r="XCT303" s="35"/>
      <c r="XCU303" s="35"/>
      <c r="XCV303" s="35"/>
      <c r="XCW303" s="35"/>
      <c r="XCX303" s="35"/>
      <c r="XCY303" s="35"/>
      <c r="XCZ303" s="35"/>
      <c r="XDA303" s="35"/>
      <c r="XDB303" s="35"/>
      <c r="XDC303" s="35"/>
      <c r="XDD303" s="35"/>
      <c r="XDE303" s="35"/>
      <c r="XDF303" s="35"/>
      <c r="XDG303" s="35"/>
      <c r="XDH303" s="35"/>
      <c r="XDI303" s="35"/>
      <c r="XDJ303" s="35"/>
      <c r="XDK303" s="35"/>
      <c r="XDL303" s="35"/>
      <c r="XDM303" s="35"/>
      <c r="XDN303" s="35"/>
      <c r="XDO303" s="35"/>
      <c r="XDP303" s="35"/>
      <c r="XDQ303" s="35"/>
      <c r="XDR303" s="35"/>
      <c r="XDS303" s="35"/>
      <c r="XDT303" s="35"/>
      <c r="XDU303" s="35"/>
      <c r="XDV303" s="35"/>
      <c r="XDW303" s="35"/>
      <c r="XDX303" s="35"/>
      <c r="XDY303" s="35"/>
      <c r="XDZ303" s="35"/>
      <c r="XEA303" s="35"/>
      <c r="XEB303" s="35"/>
      <c r="XEC303" s="35"/>
      <c r="XED303" s="35"/>
      <c r="XEE303" s="35"/>
      <c r="XEF303" s="35"/>
      <c r="XEG303" s="35"/>
      <c r="XEH303" s="35"/>
      <c r="XEI303" s="35"/>
      <c r="XEJ303" s="35"/>
      <c r="XEK303" s="35"/>
      <c r="XEL303" s="35"/>
      <c r="XEM303" s="35"/>
      <c r="XEN303" s="35"/>
      <c r="XEO303" s="35"/>
      <c r="XEP303" s="35"/>
      <c r="XEQ303" s="35"/>
      <c r="XER303" s="35"/>
      <c r="XES303" s="35"/>
      <c r="XET303" s="35"/>
      <c r="XEU303" s="35"/>
      <c r="XEV303" s="35"/>
      <c r="XEW303" s="35"/>
      <c r="XEX303" s="35"/>
      <c r="XEY303" s="35"/>
      <c r="XEZ303" s="35"/>
      <c r="XFA303" s="35"/>
      <c r="XFB303" s="35"/>
      <c r="XFC303" s="35"/>
      <c r="XFD303" s="35"/>
    </row>
    <row r="304" spans="1:151 16227:16384" s="11" customFormat="1" ht="20.25" customHeight="1" x14ac:dyDescent="0.25">
      <c r="A304" s="137"/>
      <c r="B304" s="138"/>
      <c r="C304" s="133">
        <v>5</v>
      </c>
      <c r="D304" s="134"/>
      <c r="E304" s="54" t="s">
        <v>208</v>
      </c>
      <c r="F304" s="133">
        <f>(1.67*1.19+3.05*5.19+3.05*3.8+1.37*2.13+2.13*3.5+2.74*3.55+3.05*3.8+2.28*1.37+1.36*2.18+1.06*4.6+0.7*3.4+3.67*1.44+1.42*1.07)*10.764</f>
        <v>874.52656200000001</v>
      </c>
      <c r="G304" s="134"/>
      <c r="H304" s="54">
        <v>0</v>
      </c>
      <c r="I304" s="54">
        <f>F304*(($I$233)+1)+H304</f>
        <v>1355.5161711000001</v>
      </c>
      <c r="J304" s="35"/>
      <c r="K304" s="35"/>
      <c r="L304" s="35"/>
      <c r="M304" s="35"/>
      <c r="N304" s="35">
        <f t="shared" si="41"/>
        <v>9350375.7204</v>
      </c>
      <c r="O304" s="35"/>
      <c r="P304" s="35"/>
      <c r="Q304" s="35"/>
      <c r="R304" s="35"/>
      <c r="S304" s="35"/>
      <c r="T304" s="35"/>
      <c r="U304" s="43" t="str">
        <f t="shared" ca="1" si="39"/>
        <v>3107,..,3107</v>
      </c>
      <c r="V304" s="43">
        <f t="shared" ref="V304:W304" ca="1" si="45">V303+1</f>
        <v>3107</v>
      </c>
      <c r="W304" s="43">
        <f t="shared" ca="1" si="45"/>
        <v>3107</v>
      </c>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WZC304" s="35"/>
      <c r="WZD304" s="35"/>
      <c r="WZE304" s="35"/>
      <c r="WZF304" s="35"/>
      <c r="WZG304" s="35"/>
      <c r="WZH304" s="35"/>
      <c r="WZI304" s="35"/>
      <c r="WZJ304" s="35"/>
      <c r="WZK304" s="35"/>
      <c r="WZL304" s="35"/>
      <c r="WZM304" s="35"/>
      <c r="WZN304" s="35"/>
      <c r="WZO304" s="35"/>
      <c r="WZP304" s="35"/>
      <c r="WZQ304" s="35"/>
      <c r="WZR304" s="35"/>
      <c r="WZS304" s="35"/>
      <c r="WZT304" s="35"/>
      <c r="WZU304" s="35"/>
      <c r="WZV304" s="35"/>
      <c r="WZW304" s="35"/>
      <c r="WZX304" s="35"/>
      <c r="WZY304" s="35"/>
      <c r="WZZ304" s="35"/>
      <c r="XAA304" s="35"/>
      <c r="XAB304" s="35"/>
      <c r="XAC304" s="35"/>
      <c r="XAD304" s="35"/>
      <c r="XAE304" s="35"/>
      <c r="XAF304" s="35"/>
      <c r="XAG304" s="35"/>
      <c r="XAH304" s="35"/>
      <c r="XAI304" s="35"/>
      <c r="XAJ304" s="35"/>
      <c r="XAK304" s="35"/>
      <c r="XAL304" s="35"/>
      <c r="XAM304" s="35"/>
      <c r="XAN304" s="35"/>
      <c r="XAO304" s="35"/>
      <c r="XAP304" s="35"/>
      <c r="XAQ304" s="35"/>
      <c r="XAR304" s="35"/>
      <c r="XAS304" s="35"/>
      <c r="XAT304" s="35"/>
      <c r="XAU304" s="35"/>
      <c r="XAV304" s="35"/>
      <c r="XAW304" s="35"/>
      <c r="XAX304" s="35"/>
      <c r="XAY304" s="35"/>
      <c r="XAZ304" s="35"/>
      <c r="XBA304" s="35"/>
      <c r="XBB304" s="35"/>
      <c r="XBC304" s="35"/>
      <c r="XBD304" s="35"/>
      <c r="XBE304" s="35"/>
      <c r="XBF304" s="35"/>
      <c r="XBG304" s="35"/>
      <c r="XBH304" s="35"/>
      <c r="XBI304" s="35"/>
      <c r="XBJ304" s="35"/>
      <c r="XBK304" s="35"/>
      <c r="XBL304" s="35"/>
      <c r="XBM304" s="35"/>
      <c r="XBN304" s="35"/>
      <c r="XBO304" s="35"/>
      <c r="XBP304" s="35"/>
      <c r="XBQ304" s="35"/>
      <c r="XBR304" s="35"/>
      <c r="XBS304" s="35"/>
      <c r="XBT304" s="35"/>
      <c r="XBU304" s="35"/>
      <c r="XBV304" s="35"/>
      <c r="XBW304" s="35"/>
      <c r="XBX304" s="35"/>
      <c r="XBY304" s="35"/>
      <c r="XBZ304" s="35"/>
      <c r="XCA304" s="35"/>
      <c r="XCB304" s="35"/>
      <c r="XCC304" s="35"/>
      <c r="XCD304" s="35"/>
      <c r="XCE304" s="35"/>
      <c r="XCF304" s="35"/>
      <c r="XCG304" s="35"/>
      <c r="XCH304" s="35"/>
      <c r="XCI304" s="35"/>
      <c r="XCJ304" s="35"/>
      <c r="XCK304" s="35"/>
      <c r="XCL304" s="35"/>
      <c r="XCM304" s="35"/>
      <c r="XCN304" s="35"/>
      <c r="XCO304" s="35"/>
      <c r="XCP304" s="35"/>
      <c r="XCQ304" s="35"/>
      <c r="XCR304" s="35"/>
      <c r="XCS304" s="35"/>
      <c r="XCT304" s="35"/>
      <c r="XCU304" s="35"/>
      <c r="XCV304" s="35"/>
      <c r="XCW304" s="35"/>
      <c r="XCX304" s="35"/>
      <c r="XCY304" s="35"/>
      <c r="XCZ304" s="35"/>
      <c r="XDA304" s="35"/>
      <c r="XDB304" s="35"/>
      <c r="XDC304" s="35"/>
      <c r="XDD304" s="35"/>
      <c r="XDE304" s="35"/>
      <c r="XDF304" s="35"/>
      <c r="XDG304" s="35"/>
      <c r="XDH304" s="35"/>
      <c r="XDI304" s="35"/>
      <c r="XDJ304" s="35"/>
      <c r="XDK304" s="35"/>
      <c r="XDL304" s="35"/>
      <c r="XDM304" s="35"/>
      <c r="XDN304" s="35"/>
      <c r="XDO304" s="35"/>
      <c r="XDP304" s="35"/>
      <c r="XDQ304" s="35"/>
      <c r="XDR304" s="35"/>
      <c r="XDS304" s="35"/>
      <c r="XDT304" s="35"/>
      <c r="XDU304" s="35"/>
      <c r="XDV304" s="35"/>
      <c r="XDW304" s="35"/>
      <c r="XDX304" s="35"/>
      <c r="XDY304" s="35"/>
      <c r="XDZ304" s="35"/>
      <c r="XEA304" s="35"/>
      <c r="XEB304" s="35"/>
      <c r="XEC304" s="35"/>
      <c r="XED304" s="35"/>
      <c r="XEE304" s="35"/>
      <c r="XEF304" s="35"/>
      <c r="XEG304" s="35"/>
      <c r="XEH304" s="35"/>
      <c r="XEI304" s="35"/>
      <c r="XEJ304" s="35"/>
      <c r="XEK304" s="35"/>
      <c r="XEL304" s="35"/>
      <c r="XEM304" s="35"/>
      <c r="XEN304" s="35"/>
      <c r="XEO304" s="35"/>
      <c r="XEP304" s="35"/>
      <c r="XEQ304" s="35"/>
      <c r="XER304" s="35"/>
      <c r="XES304" s="35"/>
      <c r="XET304" s="35"/>
      <c r="XEU304" s="35"/>
      <c r="XEV304" s="35"/>
      <c r="XEW304" s="35"/>
      <c r="XEX304" s="35"/>
      <c r="XEY304" s="35"/>
      <c r="XEZ304" s="35"/>
      <c r="XFA304" s="35"/>
      <c r="XFB304" s="35"/>
      <c r="XFC304" s="35"/>
      <c r="XFD304" s="35"/>
    </row>
    <row r="305" spans="1:151 16227:16384" s="11" customFormat="1" ht="20.25" x14ac:dyDescent="0.25">
      <c r="A305" s="137"/>
      <c r="B305" s="138"/>
      <c r="C305" s="133">
        <v>6</v>
      </c>
      <c r="D305" s="134"/>
      <c r="E305" s="133" t="s">
        <v>213</v>
      </c>
      <c r="F305" s="184"/>
      <c r="G305" s="184"/>
      <c r="H305" s="184"/>
      <c r="I305" s="134"/>
      <c r="J305" s="35"/>
      <c r="K305" s="35"/>
      <c r="L305" s="35"/>
      <c r="M305" s="35"/>
      <c r="N305" s="35">
        <f t="shared" si="41"/>
        <v>0</v>
      </c>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WZC305" s="35"/>
      <c r="WZD305" s="35"/>
      <c r="WZE305" s="35"/>
      <c r="WZF305" s="35"/>
      <c r="WZG305" s="35"/>
      <c r="WZH305" s="35"/>
      <c r="WZI305" s="35"/>
      <c r="WZJ305" s="35"/>
      <c r="WZK305" s="35"/>
      <c r="WZL305" s="35"/>
      <c r="WZM305" s="35"/>
      <c r="WZN305" s="35"/>
      <c r="WZO305" s="35"/>
      <c r="WZP305" s="35"/>
      <c r="WZQ305" s="35"/>
      <c r="WZR305" s="35"/>
      <c r="WZS305" s="35"/>
      <c r="WZT305" s="35"/>
      <c r="WZU305" s="35"/>
      <c r="WZV305" s="35"/>
      <c r="WZW305" s="35"/>
      <c r="WZX305" s="35"/>
      <c r="WZY305" s="35"/>
      <c r="WZZ305" s="35"/>
      <c r="XAA305" s="35"/>
      <c r="XAB305" s="35"/>
      <c r="XAC305" s="35"/>
      <c r="XAD305" s="35"/>
      <c r="XAE305" s="35"/>
      <c r="XAF305" s="35"/>
      <c r="XAG305" s="35"/>
      <c r="XAH305" s="35"/>
      <c r="XAI305" s="35"/>
      <c r="XAJ305" s="35"/>
      <c r="XAK305" s="35"/>
      <c r="XAL305" s="35"/>
      <c r="XAM305" s="35"/>
      <c r="XAN305" s="35"/>
      <c r="XAO305" s="35"/>
      <c r="XAP305" s="35"/>
      <c r="XAQ305" s="35"/>
      <c r="XAR305" s="35"/>
      <c r="XAS305" s="35"/>
      <c r="XAT305" s="35"/>
      <c r="XAU305" s="35"/>
      <c r="XAV305" s="35"/>
      <c r="XAW305" s="35"/>
      <c r="XAX305" s="35"/>
      <c r="XAY305" s="35"/>
      <c r="XAZ305" s="35"/>
      <c r="XBA305" s="35"/>
      <c r="XBB305" s="35"/>
      <c r="XBC305" s="35"/>
      <c r="XBD305" s="35"/>
      <c r="XBE305" s="35"/>
      <c r="XBF305" s="35"/>
      <c r="XBG305" s="35"/>
      <c r="XBH305" s="35"/>
      <c r="XBI305" s="35"/>
      <c r="XBJ305" s="35"/>
      <c r="XBK305" s="35"/>
      <c r="XBL305" s="35"/>
      <c r="XBM305" s="35"/>
      <c r="XBN305" s="35"/>
      <c r="XBO305" s="35"/>
      <c r="XBP305" s="35"/>
      <c r="XBQ305" s="35"/>
      <c r="XBR305" s="35"/>
      <c r="XBS305" s="35"/>
      <c r="XBT305" s="35"/>
      <c r="XBU305" s="35"/>
      <c r="XBV305" s="35"/>
      <c r="XBW305" s="35"/>
      <c r="XBX305" s="35"/>
      <c r="XBY305" s="35"/>
      <c r="XBZ305" s="35"/>
      <c r="XCA305" s="35"/>
      <c r="XCB305" s="35"/>
      <c r="XCC305" s="35"/>
      <c r="XCD305" s="35"/>
      <c r="XCE305" s="35"/>
      <c r="XCF305" s="35"/>
      <c r="XCG305" s="35"/>
      <c r="XCH305" s="35"/>
      <c r="XCI305" s="35"/>
      <c r="XCJ305" s="35"/>
      <c r="XCK305" s="35"/>
      <c r="XCL305" s="35"/>
      <c r="XCM305" s="35"/>
      <c r="XCN305" s="35"/>
      <c r="XCO305" s="35"/>
      <c r="XCP305" s="35"/>
      <c r="XCQ305" s="35"/>
      <c r="XCR305" s="35"/>
      <c r="XCS305" s="35"/>
      <c r="XCT305" s="35"/>
      <c r="XCU305" s="35"/>
      <c r="XCV305" s="35"/>
      <c r="XCW305" s="35"/>
      <c r="XCX305" s="35"/>
      <c r="XCY305" s="35"/>
      <c r="XCZ305" s="35"/>
      <c r="XDA305" s="35"/>
      <c r="XDB305" s="35"/>
      <c r="XDC305" s="35"/>
      <c r="XDD305" s="35"/>
      <c r="XDE305" s="35"/>
      <c r="XDF305" s="35"/>
      <c r="XDG305" s="35"/>
      <c r="XDH305" s="35"/>
      <c r="XDI305" s="35"/>
      <c r="XDJ305" s="35"/>
      <c r="XDK305" s="35"/>
      <c r="XDL305" s="35"/>
      <c r="XDM305" s="35"/>
      <c r="XDN305" s="35"/>
      <c r="XDO305" s="35"/>
      <c r="XDP305" s="35"/>
      <c r="XDQ305" s="35"/>
      <c r="XDR305" s="35"/>
      <c r="XDS305" s="35"/>
      <c r="XDT305" s="35"/>
      <c r="XDU305" s="35"/>
      <c r="XDV305" s="35"/>
      <c r="XDW305" s="35"/>
      <c r="XDX305" s="35"/>
      <c r="XDY305" s="35"/>
      <c r="XDZ305" s="35"/>
      <c r="XEA305" s="35"/>
      <c r="XEB305" s="35"/>
      <c r="XEC305" s="35"/>
      <c r="XED305" s="35"/>
      <c r="XEE305" s="35"/>
      <c r="XEF305" s="35"/>
      <c r="XEG305" s="35"/>
      <c r="XEH305" s="35"/>
      <c r="XEI305" s="35"/>
      <c r="XEJ305" s="35"/>
      <c r="XEK305" s="35"/>
      <c r="XEL305" s="35"/>
      <c r="XEM305" s="35"/>
      <c r="XEN305" s="35"/>
      <c r="XEO305" s="35"/>
      <c r="XEP305" s="35"/>
      <c r="XEQ305" s="35"/>
      <c r="XER305" s="35"/>
      <c r="XES305" s="35"/>
      <c r="XET305" s="35"/>
      <c r="XEU305" s="35"/>
      <c r="XEV305" s="35"/>
      <c r="XEW305" s="35"/>
      <c r="XEX305" s="35"/>
      <c r="XEY305" s="35"/>
      <c r="XEZ305" s="35"/>
      <c r="XFA305" s="35"/>
      <c r="XFB305" s="35"/>
      <c r="XFC305" s="35"/>
      <c r="XFD305" s="35"/>
    </row>
    <row r="306" spans="1:151 16227:16384" s="11" customFormat="1" ht="20.25" customHeight="1" x14ac:dyDescent="0.25">
      <c r="A306" s="139"/>
      <c r="B306" s="140"/>
      <c r="C306" s="133">
        <v>7</v>
      </c>
      <c r="D306" s="134"/>
      <c r="E306" s="54" t="s">
        <v>209</v>
      </c>
      <c r="F306" s="133">
        <f>(3.36*2.13+1.22*0.6+4.73*2.9+3.35*3+3.65*2.9+2.13*1.37+1.38*2.13+1*3)*10.764</f>
        <v>550.02210119999995</v>
      </c>
      <c r="G306" s="134"/>
      <c r="H306" s="54">
        <v>0</v>
      </c>
      <c r="I306" s="54">
        <f>F306*(($I$233)+1)+H306</f>
        <v>852.53425685999991</v>
      </c>
      <c r="J306" s="35"/>
      <c r="K306" s="35"/>
      <c r="L306" s="35"/>
      <c r="M306" s="35"/>
      <c r="N306" s="35">
        <f t="shared" si="41"/>
        <v>10419098.835599998</v>
      </c>
      <c r="O306" s="35"/>
      <c r="P306" s="35"/>
      <c r="Q306" s="35"/>
      <c r="R306" s="35"/>
      <c r="S306" s="35"/>
      <c r="T306" s="35"/>
      <c r="U306" s="43" t="str">
        <f t="shared" ref="U306:U312" ca="1" si="46">V306&amp;""&amp;",..,"&amp;""&amp;W306</f>
        <v>3201,..,3301</v>
      </c>
      <c r="V306" s="43">
        <f ca="1">(SUMPRODUCT(MID(0&amp;(LEFT(A307,SUM(LEN(A307)-LEN(SUBSTITUTE(A307,{"0","1","2","3"},""))))), LARGE(INDEX(ISNUMBER(--MID((LEFT(A307,SUM(LEN(A307)-LEN(SUBSTITUTE(A307,{"0","1","2","3"},""))))), ROW(INDIRECT("1:"&amp;LEN((LEFT(A307,SUM(LEN(A307)-LEN(SUBSTITUTE(A307,{"0","1","2","3"},"")))))))), 1)) * ROW(INDIRECT("1:"&amp;LEN((LEFT(A307,SUM(LEN(A307)-LEN(SUBSTITUTE(A307,{"0","1","2","3"},"")))))))), 0), ROW(INDIRECT("1:"&amp;LEN((LEFT(A307,SUM(LEN(A307)-LEN(SUBSTITUTE(A307,{"0","1","2","3"},"")))))))))+1, 1) * 10^ROW(INDIRECT("1:"&amp;LEN((LEFT(A307,SUM(LEN(A307)-LEN(SUBSTITUTE(A307,{"0","1","2","3"},""))))))))/10))*100+1</f>
        <v>3201</v>
      </c>
      <c r="W306" s="43">
        <f ca="1">(SUMPRODUCT(MID(0&amp;(--TRIM(RIGHT(SUBSTITUTE(LEFT(A307,_xlfn.AGGREGATE(16,6,FIND({0,1,2,3,4,5,6,7,8,9},A307,ROW(INDIRECT("1:"&amp;LEN(A307)))),1))," ",REPT(" ",LEN(A307))),LEN(A307)))), LARGE(INDEX(ISNUMBER(--MID((--TRIM(RIGHT(SUBSTITUTE(LEFT(A307,_xlfn.AGGREGATE(16,6,FIND({0,1,2,3,4,5,6,7,8,9},A307,ROW(INDIRECT("1:"&amp;LEN(A307)))),1))," ",REPT(" ",LEN(A307))),LEN(A307)))), ROW(INDIRECT("1:"&amp;LEN((--TRIM(RIGHT(SUBSTITUTE(LEFT(A307,_xlfn.AGGREGATE(16,6,FIND({0,1,2,3,4,5,6,7,8,9},A307,ROW(INDIRECT("1:"&amp;LEN(A307)))),1))," ",REPT(" ",LEN(A307))),LEN(A307))))))), 1)) * ROW(INDIRECT("1:"&amp;LEN((--TRIM(RIGHT(SUBSTITUTE(LEFT(A307,_xlfn.AGGREGATE(16,6,FIND({0,1,2,3,4,5,6,7,8,9},A307,ROW(INDIRECT("1:"&amp;LEN(A307)))),1))," ",REPT(" ",LEN(A307))),LEN(A307))))))), 0), ROW(INDIRECT("1:"&amp;LEN((--TRIM(RIGHT(SUBSTITUTE(LEFT(A307,_xlfn.AGGREGATE(16,6,FIND({0,1,2,3,4,5,6,7,8,9},A307,ROW(INDIRECT("1:"&amp;LEN(A307)))),1))," ",REPT(" ",LEN(A307))),LEN(A307))))))))+1, 1) * 10^ROW(INDIRECT("1:"&amp;LEN((--TRIM(RIGHT(SUBSTITUTE(LEFT(A307,_xlfn.AGGREGATE(16,6,FIND({0,1,2,3,4,5,6,7,8,9},A307,ROW(INDIRECT("1:"&amp;LEN(A307)))),1))," ",REPT(" ",LEN(A307))),LEN(A307)))))))/10))*100+1</f>
        <v>3301</v>
      </c>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WZC306" s="35"/>
      <c r="WZD306" s="35"/>
      <c r="WZE306" s="35"/>
      <c r="WZF306" s="35"/>
      <c r="WZG306" s="35"/>
      <c r="WZH306" s="35"/>
      <c r="WZI306" s="35"/>
      <c r="WZJ306" s="35"/>
      <c r="WZK306" s="35"/>
      <c r="WZL306" s="35"/>
      <c r="WZM306" s="35"/>
      <c r="WZN306" s="35"/>
      <c r="WZO306" s="35"/>
      <c r="WZP306" s="35"/>
      <c r="WZQ306" s="35"/>
      <c r="WZR306" s="35"/>
      <c r="WZS306" s="35"/>
      <c r="WZT306" s="35"/>
      <c r="WZU306" s="35"/>
      <c r="WZV306" s="35"/>
      <c r="WZW306" s="35"/>
      <c r="WZX306" s="35"/>
      <c r="WZY306" s="35"/>
      <c r="WZZ306" s="35"/>
      <c r="XAA306" s="35"/>
      <c r="XAB306" s="35"/>
      <c r="XAC306" s="35"/>
      <c r="XAD306" s="35"/>
      <c r="XAE306" s="35"/>
      <c r="XAF306" s="35"/>
      <c r="XAG306" s="35"/>
      <c r="XAH306" s="35"/>
      <c r="XAI306" s="35"/>
      <c r="XAJ306" s="35"/>
      <c r="XAK306" s="35"/>
      <c r="XAL306" s="35"/>
      <c r="XAM306" s="35"/>
      <c r="XAN306" s="35"/>
      <c r="XAO306" s="35"/>
      <c r="XAP306" s="35"/>
      <c r="XAQ306" s="35"/>
      <c r="XAR306" s="35"/>
      <c r="XAS306" s="35"/>
      <c r="XAT306" s="35"/>
      <c r="XAU306" s="35"/>
      <c r="XAV306" s="35"/>
      <c r="XAW306" s="35"/>
      <c r="XAX306" s="35"/>
      <c r="XAY306" s="35"/>
      <c r="XAZ306" s="35"/>
      <c r="XBA306" s="35"/>
      <c r="XBB306" s="35"/>
      <c r="XBC306" s="35"/>
      <c r="XBD306" s="35"/>
      <c r="XBE306" s="35"/>
      <c r="XBF306" s="35"/>
      <c r="XBG306" s="35"/>
      <c r="XBH306" s="35"/>
      <c r="XBI306" s="35"/>
      <c r="XBJ306" s="35"/>
      <c r="XBK306" s="35"/>
      <c r="XBL306" s="35"/>
      <c r="XBM306" s="35"/>
      <c r="XBN306" s="35"/>
      <c r="XBO306" s="35"/>
      <c r="XBP306" s="35"/>
      <c r="XBQ306" s="35"/>
      <c r="XBR306" s="35"/>
      <c r="XBS306" s="35"/>
      <c r="XBT306" s="35"/>
      <c r="XBU306" s="35"/>
      <c r="XBV306" s="35"/>
      <c r="XBW306" s="35"/>
      <c r="XBX306" s="35"/>
      <c r="XBY306" s="35"/>
      <c r="XBZ306" s="35"/>
      <c r="XCA306" s="35"/>
      <c r="XCB306" s="35"/>
      <c r="XCC306" s="35"/>
      <c r="XCD306" s="35"/>
      <c r="XCE306" s="35"/>
      <c r="XCF306" s="35"/>
      <c r="XCG306" s="35"/>
      <c r="XCH306" s="35"/>
      <c r="XCI306" s="35"/>
      <c r="XCJ306" s="35"/>
      <c r="XCK306" s="35"/>
      <c r="XCL306" s="35"/>
      <c r="XCM306" s="35"/>
      <c r="XCN306" s="35"/>
      <c r="XCO306" s="35"/>
      <c r="XCP306" s="35"/>
      <c r="XCQ306" s="35"/>
      <c r="XCR306" s="35"/>
      <c r="XCS306" s="35"/>
      <c r="XCT306" s="35"/>
      <c r="XCU306" s="35"/>
      <c r="XCV306" s="35"/>
      <c r="XCW306" s="35"/>
      <c r="XCX306" s="35"/>
      <c r="XCY306" s="35"/>
      <c r="XCZ306" s="35"/>
      <c r="XDA306" s="35"/>
      <c r="XDB306" s="35"/>
      <c r="XDC306" s="35"/>
      <c r="XDD306" s="35"/>
      <c r="XDE306" s="35"/>
      <c r="XDF306" s="35"/>
      <c r="XDG306" s="35"/>
      <c r="XDH306" s="35"/>
      <c r="XDI306" s="35"/>
      <c r="XDJ306" s="35"/>
      <c r="XDK306" s="35"/>
      <c r="XDL306" s="35"/>
      <c r="XDM306" s="35"/>
      <c r="XDN306" s="35"/>
      <c r="XDO306" s="35"/>
      <c r="XDP306" s="35"/>
      <c r="XDQ306" s="35"/>
      <c r="XDR306" s="35"/>
      <c r="XDS306" s="35"/>
      <c r="XDT306" s="35"/>
      <c r="XDU306" s="35"/>
      <c r="XDV306" s="35"/>
      <c r="XDW306" s="35"/>
      <c r="XDX306" s="35"/>
      <c r="XDY306" s="35"/>
      <c r="XDZ306" s="35"/>
      <c r="XEA306" s="35"/>
      <c r="XEB306" s="35"/>
      <c r="XEC306" s="35"/>
      <c r="XED306" s="35"/>
      <c r="XEE306" s="35"/>
      <c r="XEF306" s="35"/>
      <c r="XEG306" s="35"/>
      <c r="XEH306" s="35"/>
      <c r="XEI306" s="35"/>
      <c r="XEJ306" s="35"/>
      <c r="XEK306" s="35"/>
      <c r="XEL306" s="35"/>
      <c r="XEM306" s="35"/>
      <c r="XEN306" s="35"/>
      <c r="XEO306" s="35"/>
      <c r="XEP306" s="35"/>
      <c r="XEQ306" s="35"/>
      <c r="XER306" s="35"/>
      <c r="XES306" s="35"/>
      <c r="XET306" s="35"/>
      <c r="XEU306" s="35"/>
      <c r="XEV306" s="35"/>
      <c r="XEW306" s="35"/>
      <c r="XEX306" s="35"/>
      <c r="XEY306" s="35"/>
      <c r="XEZ306" s="35"/>
      <c r="XFA306" s="35"/>
      <c r="XFB306" s="35"/>
      <c r="XFC306" s="35"/>
      <c r="XFD306" s="35"/>
    </row>
    <row r="307" spans="1:151 16227:16384" s="11" customFormat="1" ht="20.25" customHeight="1" x14ac:dyDescent="0.25">
      <c r="A307" s="144" t="s">
        <v>219</v>
      </c>
      <c r="B307" s="145"/>
      <c r="C307" s="145"/>
      <c r="D307" s="145"/>
      <c r="E307" s="145"/>
      <c r="F307" s="145"/>
      <c r="G307" s="145"/>
      <c r="H307" s="145"/>
      <c r="I307" s="146"/>
      <c r="J307" s="35"/>
      <c r="K307" s="35"/>
      <c r="L307" s="35"/>
      <c r="M307" s="35"/>
      <c r="N307" s="35">
        <f t="shared" si="41"/>
        <v>10419098.835599998</v>
      </c>
      <c r="O307" s="35"/>
      <c r="P307" s="35"/>
      <c r="Q307" s="35"/>
      <c r="R307" s="35"/>
      <c r="S307" s="35"/>
      <c r="T307" s="35"/>
      <c r="U307" s="43" t="str">
        <f t="shared" ca="1" si="46"/>
        <v>3202,..,3302</v>
      </c>
      <c r="V307" s="43">
        <f ca="1">V306+1</f>
        <v>3202</v>
      </c>
      <c r="W307" s="43">
        <f ca="1">W306+1</f>
        <v>3302</v>
      </c>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WZC307" s="35"/>
      <c r="WZD307" s="35"/>
      <c r="WZE307" s="35"/>
      <c r="WZF307" s="35"/>
      <c r="WZG307" s="35"/>
      <c r="WZH307" s="35"/>
      <c r="WZI307" s="35"/>
      <c r="WZJ307" s="35"/>
      <c r="WZK307" s="35"/>
      <c r="WZL307" s="35"/>
      <c r="WZM307" s="35"/>
      <c r="WZN307" s="35"/>
      <c r="WZO307" s="35"/>
      <c r="WZP307" s="35"/>
      <c r="WZQ307" s="35"/>
      <c r="WZR307" s="35"/>
      <c r="WZS307" s="35"/>
      <c r="WZT307" s="35"/>
      <c r="WZU307" s="35"/>
      <c r="WZV307" s="35"/>
      <c r="WZW307" s="35"/>
      <c r="WZX307" s="35"/>
      <c r="WZY307" s="35"/>
      <c r="WZZ307" s="35"/>
      <c r="XAA307" s="35"/>
      <c r="XAB307" s="35"/>
      <c r="XAC307" s="35"/>
      <c r="XAD307" s="35"/>
      <c r="XAE307" s="35"/>
      <c r="XAF307" s="35"/>
      <c r="XAG307" s="35"/>
      <c r="XAH307" s="35"/>
      <c r="XAI307" s="35"/>
      <c r="XAJ307" s="35"/>
      <c r="XAK307" s="35"/>
      <c r="XAL307" s="35"/>
      <c r="XAM307" s="35"/>
      <c r="XAN307" s="35"/>
      <c r="XAO307" s="35"/>
      <c r="XAP307" s="35"/>
      <c r="XAQ307" s="35"/>
      <c r="XAR307" s="35"/>
      <c r="XAS307" s="35"/>
      <c r="XAT307" s="35"/>
      <c r="XAU307" s="35"/>
      <c r="XAV307" s="35"/>
      <c r="XAW307" s="35"/>
      <c r="XAX307" s="35"/>
      <c r="XAY307" s="35"/>
      <c r="XAZ307" s="35"/>
      <c r="XBA307" s="35"/>
      <c r="XBB307" s="35"/>
      <c r="XBC307" s="35"/>
      <c r="XBD307" s="35"/>
      <c r="XBE307" s="35"/>
      <c r="XBF307" s="35"/>
      <c r="XBG307" s="35"/>
      <c r="XBH307" s="35"/>
      <c r="XBI307" s="35"/>
      <c r="XBJ307" s="35"/>
      <c r="XBK307" s="35"/>
      <c r="XBL307" s="35"/>
      <c r="XBM307" s="35"/>
      <c r="XBN307" s="35"/>
      <c r="XBO307" s="35"/>
      <c r="XBP307" s="35"/>
      <c r="XBQ307" s="35"/>
      <c r="XBR307" s="35"/>
      <c r="XBS307" s="35"/>
      <c r="XBT307" s="35"/>
      <c r="XBU307" s="35"/>
      <c r="XBV307" s="35"/>
      <c r="XBW307" s="35"/>
      <c r="XBX307" s="35"/>
      <c r="XBY307" s="35"/>
      <c r="XBZ307" s="35"/>
      <c r="XCA307" s="35"/>
      <c r="XCB307" s="35"/>
      <c r="XCC307" s="35"/>
      <c r="XCD307" s="35"/>
      <c r="XCE307" s="35"/>
      <c r="XCF307" s="35"/>
      <c r="XCG307" s="35"/>
      <c r="XCH307" s="35"/>
      <c r="XCI307" s="35"/>
      <c r="XCJ307" s="35"/>
      <c r="XCK307" s="35"/>
      <c r="XCL307" s="35"/>
      <c r="XCM307" s="35"/>
      <c r="XCN307" s="35"/>
      <c r="XCO307" s="35"/>
      <c r="XCP307" s="35"/>
      <c r="XCQ307" s="35"/>
      <c r="XCR307" s="35"/>
      <c r="XCS307" s="35"/>
      <c r="XCT307" s="35"/>
      <c r="XCU307" s="35"/>
      <c r="XCV307" s="35"/>
      <c r="XCW307" s="35"/>
      <c r="XCX307" s="35"/>
      <c r="XCY307" s="35"/>
      <c r="XCZ307" s="35"/>
      <c r="XDA307" s="35"/>
      <c r="XDB307" s="35"/>
      <c r="XDC307" s="35"/>
      <c r="XDD307" s="35"/>
      <c r="XDE307" s="35"/>
      <c r="XDF307" s="35"/>
      <c r="XDG307" s="35"/>
      <c r="XDH307" s="35"/>
      <c r="XDI307" s="35"/>
      <c r="XDJ307" s="35"/>
      <c r="XDK307" s="35"/>
      <c r="XDL307" s="35"/>
      <c r="XDM307" s="35"/>
      <c r="XDN307" s="35"/>
      <c r="XDO307" s="35"/>
      <c r="XDP307" s="35"/>
      <c r="XDQ307" s="35"/>
      <c r="XDR307" s="35"/>
      <c r="XDS307" s="35"/>
      <c r="XDT307" s="35"/>
      <c r="XDU307" s="35"/>
      <c r="XDV307" s="35"/>
      <c r="XDW307" s="35"/>
      <c r="XDX307" s="35"/>
      <c r="XDY307" s="35"/>
      <c r="XDZ307" s="35"/>
      <c r="XEA307" s="35"/>
      <c r="XEB307" s="35"/>
      <c r="XEC307" s="35"/>
      <c r="XED307" s="35"/>
      <c r="XEE307" s="35"/>
      <c r="XEF307" s="35"/>
      <c r="XEG307" s="35"/>
      <c r="XEH307" s="35"/>
      <c r="XEI307" s="35"/>
      <c r="XEJ307" s="35"/>
      <c r="XEK307" s="35"/>
      <c r="XEL307" s="35"/>
      <c r="XEM307" s="35"/>
      <c r="XEN307" s="35"/>
      <c r="XEO307" s="35"/>
      <c r="XEP307" s="35"/>
      <c r="XEQ307" s="35"/>
      <c r="XER307" s="35"/>
      <c r="XES307" s="35"/>
      <c r="XET307" s="35"/>
      <c r="XEU307" s="35"/>
      <c r="XEV307" s="35"/>
      <c r="XEW307" s="35"/>
      <c r="XEX307" s="35"/>
      <c r="XEY307" s="35"/>
      <c r="XEZ307" s="35"/>
      <c r="XFA307" s="35"/>
      <c r="XFB307" s="35"/>
      <c r="XFC307" s="35"/>
      <c r="XFD307" s="35"/>
    </row>
    <row r="308" spans="1:151 16227:16384" s="11" customFormat="1" ht="20.25" customHeight="1" x14ac:dyDescent="0.25">
      <c r="A308" s="135" t="str">
        <f>A307</f>
        <v xml:space="preserve">32nd &amp; 33rd Floor </v>
      </c>
      <c r="B308" s="136"/>
      <c r="C308" s="133">
        <v>1</v>
      </c>
      <c r="D308" s="134"/>
      <c r="E308" s="54" t="s">
        <v>209</v>
      </c>
      <c r="F308" s="133">
        <f>(1.88*1.15+2.13*3.5+3.05*4.8+2.9*3.35+3.05*3.65+2.13*1.37+1*2.9+2.13*0.97+2.13*1+0.7*2.6)*10.764</f>
        <v>612.88816679999991</v>
      </c>
      <c r="G308" s="134"/>
      <c r="H308" s="54">
        <v>0</v>
      </c>
      <c r="I308" s="54">
        <f t="shared" ref="I308:I314" si="47">F308*(($I$233)+1)+H308</f>
        <v>949.9766585399999</v>
      </c>
      <c r="J308" s="35"/>
      <c r="K308" s="35"/>
      <c r="L308" s="35"/>
      <c r="M308" s="35"/>
      <c r="N308" s="35">
        <f t="shared" si="41"/>
        <v>9199191.0347999986</v>
      </c>
      <c r="O308" s="35"/>
      <c r="P308" s="35"/>
      <c r="Q308" s="35"/>
      <c r="R308" s="35"/>
      <c r="S308" s="35"/>
      <c r="T308" s="35"/>
      <c r="U308" s="43" t="str">
        <f t="shared" ca="1" si="46"/>
        <v>3203,..,3303</v>
      </c>
      <c r="V308" s="43">
        <f t="shared" ref="V308:W308" ca="1" si="48">V307+1</f>
        <v>3203</v>
      </c>
      <c r="W308" s="43">
        <f t="shared" ca="1" si="48"/>
        <v>3303</v>
      </c>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WZC308" s="35"/>
      <c r="WZD308" s="35"/>
      <c r="WZE308" s="35"/>
      <c r="WZF308" s="35"/>
      <c r="WZG308" s="35"/>
      <c r="WZH308" s="35"/>
      <c r="WZI308" s="35"/>
      <c r="WZJ308" s="35"/>
      <c r="WZK308" s="35"/>
      <c r="WZL308" s="35"/>
      <c r="WZM308" s="35"/>
      <c r="WZN308" s="35"/>
      <c r="WZO308" s="35"/>
      <c r="WZP308" s="35"/>
      <c r="WZQ308" s="35"/>
      <c r="WZR308" s="35"/>
      <c r="WZS308" s="35"/>
      <c r="WZT308" s="35"/>
      <c r="WZU308" s="35"/>
      <c r="WZV308" s="35"/>
      <c r="WZW308" s="35"/>
      <c r="WZX308" s="35"/>
      <c r="WZY308" s="35"/>
      <c r="WZZ308" s="35"/>
      <c r="XAA308" s="35"/>
      <c r="XAB308" s="35"/>
      <c r="XAC308" s="35"/>
      <c r="XAD308" s="35"/>
      <c r="XAE308" s="35"/>
      <c r="XAF308" s="35"/>
      <c r="XAG308" s="35"/>
      <c r="XAH308" s="35"/>
      <c r="XAI308" s="35"/>
      <c r="XAJ308" s="35"/>
      <c r="XAK308" s="35"/>
      <c r="XAL308" s="35"/>
      <c r="XAM308" s="35"/>
      <c r="XAN308" s="35"/>
      <c r="XAO308" s="35"/>
      <c r="XAP308" s="35"/>
      <c r="XAQ308" s="35"/>
      <c r="XAR308" s="35"/>
      <c r="XAS308" s="35"/>
      <c r="XAT308" s="35"/>
      <c r="XAU308" s="35"/>
      <c r="XAV308" s="35"/>
      <c r="XAW308" s="35"/>
      <c r="XAX308" s="35"/>
      <c r="XAY308" s="35"/>
      <c r="XAZ308" s="35"/>
      <c r="XBA308" s="35"/>
      <c r="XBB308" s="35"/>
      <c r="XBC308" s="35"/>
      <c r="XBD308" s="35"/>
      <c r="XBE308" s="35"/>
      <c r="XBF308" s="35"/>
      <c r="XBG308" s="35"/>
      <c r="XBH308" s="35"/>
      <c r="XBI308" s="35"/>
      <c r="XBJ308" s="35"/>
      <c r="XBK308" s="35"/>
      <c r="XBL308" s="35"/>
      <c r="XBM308" s="35"/>
      <c r="XBN308" s="35"/>
      <c r="XBO308" s="35"/>
      <c r="XBP308" s="35"/>
      <c r="XBQ308" s="35"/>
      <c r="XBR308" s="35"/>
      <c r="XBS308" s="35"/>
      <c r="XBT308" s="35"/>
      <c r="XBU308" s="35"/>
      <c r="XBV308" s="35"/>
      <c r="XBW308" s="35"/>
      <c r="XBX308" s="35"/>
      <c r="XBY308" s="35"/>
      <c r="XBZ308" s="35"/>
      <c r="XCA308" s="35"/>
      <c r="XCB308" s="35"/>
      <c r="XCC308" s="35"/>
      <c r="XCD308" s="35"/>
      <c r="XCE308" s="35"/>
      <c r="XCF308" s="35"/>
      <c r="XCG308" s="35"/>
      <c r="XCH308" s="35"/>
      <c r="XCI308" s="35"/>
      <c r="XCJ308" s="35"/>
      <c r="XCK308" s="35"/>
      <c r="XCL308" s="35"/>
      <c r="XCM308" s="35"/>
      <c r="XCN308" s="35"/>
      <c r="XCO308" s="35"/>
      <c r="XCP308" s="35"/>
      <c r="XCQ308" s="35"/>
      <c r="XCR308" s="35"/>
      <c r="XCS308" s="35"/>
      <c r="XCT308" s="35"/>
      <c r="XCU308" s="35"/>
      <c r="XCV308" s="35"/>
      <c r="XCW308" s="35"/>
      <c r="XCX308" s="35"/>
      <c r="XCY308" s="35"/>
      <c r="XCZ308" s="35"/>
      <c r="XDA308" s="35"/>
      <c r="XDB308" s="35"/>
      <c r="XDC308" s="35"/>
      <c r="XDD308" s="35"/>
      <c r="XDE308" s="35"/>
      <c r="XDF308" s="35"/>
      <c r="XDG308" s="35"/>
      <c r="XDH308" s="35"/>
      <c r="XDI308" s="35"/>
      <c r="XDJ308" s="35"/>
      <c r="XDK308" s="35"/>
      <c r="XDL308" s="35"/>
      <c r="XDM308" s="35"/>
      <c r="XDN308" s="35"/>
      <c r="XDO308" s="35"/>
      <c r="XDP308" s="35"/>
      <c r="XDQ308" s="35"/>
      <c r="XDR308" s="35"/>
      <c r="XDS308" s="35"/>
      <c r="XDT308" s="35"/>
      <c r="XDU308" s="35"/>
      <c r="XDV308" s="35"/>
      <c r="XDW308" s="35"/>
      <c r="XDX308" s="35"/>
      <c r="XDY308" s="35"/>
      <c r="XDZ308" s="35"/>
      <c r="XEA308" s="35"/>
      <c r="XEB308" s="35"/>
      <c r="XEC308" s="35"/>
      <c r="XED308" s="35"/>
      <c r="XEE308" s="35"/>
      <c r="XEF308" s="35"/>
      <c r="XEG308" s="35"/>
      <c r="XEH308" s="35"/>
      <c r="XEI308" s="35"/>
      <c r="XEJ308" s="35"/>
      <c r="XEK308" s="35"/>
      <c r="XEL308" s="35"/>
      <c r="XEM308" s="35"/>
      <c r="XEN308" s="35"/>
      <c r="XEO308" s="35"/>
      <c r="XEP308" s="35"/>
      <c r="XEQ308" s="35"/>
      <c r="XER308" s="35"/>
      <c r="XES308" s="35"/>
      <c r="XET308" s="35"/>
      <c r="XEU308" s="35"/>
      <c r="XEV308" s="35"/>
      <c r="XEW308" s="35"/>
      <c r="XEX308" s="35"/>
      <c r="XEY308" s="35"/>
      <c r="XEZ308" s="35"/>
      <c r="XFA308" s="35"/>
      <c r="XFB308" s="35"/>
      <c r="XFC308" s="35"/>
      <c r="XFD308" s="35"/>
    </row>
    <row r="309" spans="1:151 16227:16384" s="11" customFormat="1" ht="20.25" customHeight="1" x14ac:dyDescent="0.25">
      <c r="A309" s="137"/>
      <c r="B309" s="138"/>
      <c r="C309" s="133">
        <v>2</v>
      </c>
      <c r="D309" s="134"/>
      <c r="E309" s="54" t="s">
        <v>209</v>
      </c>
      <c r="F309" s="133">
        <f>(1.88*1.15+2.13*3.5+3.05*4.8+2.9*3.35+3.05*3.65+2.13*1.37+1*2.9+2.13*0.97+2.13*1+0.7*2.6)*10.764</f>
        <v>612.88816679999991</v>
      </c>
      <c r="G309" s="134"/>
      <c r="H309" s="54">
        <v>0</v>
      </c>
      <c r="I309" s="54">
        <f t="shared" si="47"/>
        <v>949.9766585399999</v>
      </c>
      <c r="J309" s="35"/>
      <c r="K309" s="35"/>
      <c r="L309" s="35"/>
      <c r="M309" s="35"/>
      <c r="N309" s="35">
        <f t="shared" si="41"/>
        <v>14866951.554</v>
      </c>
      <c r="O309" s="35"/>
      <c r="P309" s="35"/>
      <c r="Q309" s="35"/>
      <c r="R309" s="35"/>
      <c r="S309" s="35"/>
      <c r="T309" s="35"/>
      <c r="U309" s="43" t="str">
        <f t="shared" ca="1" si="46"/>
        <v>3204,..,3304</v>
      </c>
      <c r="V309" s="43">
        <f t="shared" ref="V309:W309" ca="1" si="49">V308+1</f>
        <v>3204</v>
      </c>
      <c r="W309" s="43">
        <f t="shared" ca="1" si="49"/>
        <v>3304</v>
      </c>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WZC309" s="35"/>
      <c r="WZD309" s="35"/>
      <c r="WZE309" s="35"/>
      <c r="WZF309" s="35"/>
      <c r="WZG309" s="35"/>
      <c r="WZH309" s="35"/>
      <c r="WZI309" s="35"/>
      <c r="WZJ309" s="35"/>
      <c r="WZK309" s="35"/>
      <c r="WZL309" s="35"/>
      <c r="WZM309" s="35"/>
      <c r="WZN309" s="35"/>
      <c r="WZO309" s="35"/>
      <c r="WZP309" s="35"/>
      <c r="WZQ309" s="35"/>
      <c r="WZR309" s="35"/>
      <c r="WZS309" s="35"/>
      <c r="WZT309" s="35"/>
      <c r="WZU309" s="35"/>
      <c r="WZV309" s="35"/>
      <c r="WZW309" s="35"/>
      <c r="WZX309" s="35"/>
      <c r="WZY309" s="35"/>
      <c r="WZZ309" s="35"/>
      <c r="XAA309" s="35"/>
      <c r="XAB309" s="35"/>
      <c r="XAC309" s="35"/>
      <c r="XAD309" s="35"/>
      <c r="XAE309" s="35"/>
      <c r="XAF309" s="35"/>
      <c r="XAG309" s="35"/>
      <c r="XAH309" s="35"/>
      <c r="XAI309" s="35"/>
      <c r="XAJ309" s="35"/>
      <c r="XAK309" s="35"/>
      <c r="XAL309" s="35"/>
      <c r="XAM309" s="35"/>
      <c r="XAN309" s="35"/>
      <c r="XAO309" s="35"/>
      <c r="XAP309" s="35"/>
      <c r="XAQ309" s="35"/>
      <c r="XAR309" s="35"/>
      <c r="XAS309" s="35"/>
      <c r="XAT309" s="35"/>
      <c r="XAU309" s="35"/>
      <c r="XAV309" s="35"/>
      <c r="XAW309" s="35"/>
      <c r="XAX309" s="35"/>
      <c r="XAY309" s="35"/>
      <c r="XAZ309" s="35"/>
      <c r="XBA309" s="35"/>
      <c r="XBB309" s="35"/>
      <c r="XBC309" s="35"/>
      <c r="XBD309" s="35"/>
      <c r="XBE309" s="35"/>
      <c r="XBF309" s="35"/>
      <c r="XBG309" s="35"/>
      <c r="XBH309" s="35"/>
      <c r="XBI309" s="35"/>
      <c r="XBJ309" s="35"/>
      <c r="XBK309" s="35"/>
      <c r="XBL309" s="35"/>
      <c r="XBM309" s="35"/>
      <c r="XBN309" s="35"/>
      <c r="XBO309" s="35"/>
      <c r="XBP309" s="35"/>
      <c r="XBQ309" s="35"/>
      <c r="XBR309" s="35"/>
      <c r="XBS309" s="35"/>
      <c r="XBT309" s="35"/>
      <c r="XBU309" s="35"/>
      <c r="XBV309" s="35"/>
      <c r="XBW309" s="35"/>
      <c r="XBX309" s="35"/>
      <c r="XBY309" s="35"/>
      <c r="XBZ309" s="35"/>
      <c r="XCA309" s="35"/>
      <c r="XCB309" s="35"/>
      <c r="XCC309" s="35"/>
      <c r="XCD309" s="35"/>
      <c r="XCE309" s="35"/>
      <c r="XCF309" s="35"/>
      <c r="XCG309" s="35"/>
      <c r="XCH309" s="35"/>
      <c r="XCI309" s="35"/>
      <c r="XCJ309" s="35"/>
      <c r="XCK309" s="35"/>
      <c r="XCL309" s="35"/>
      <c r="XCM309" s="35"/>
      <c r="XCN309" s="35"/>
      <c r="XCO309" s="35"/>
      <c r="XCP309" s="35"/>
      <c r="XCQ309" s="35"/>
      <c r="XCR309" s="35"/>
      <c r="XCS309" s="35"/>
      <c r="XCT309" s="35"/>
      <c r="XCU309" s="35"/>
      <c r="XCV309" s="35"/>
      <c r="XCW309" s="35"/>
      <c r="XCX309" s="35"/>
      <c r="XCY309" s="35"/>
      <c r="XCZ309" s="35"/>
      <c r="XDA309" s="35"/>
      <c r="XDB309" s="35"/>
      <c r="XDC309" s="35"/>
      <c r="XDD309" s="35"/>
      <c r="XDE309" s="35"/>
      <c r="XDF309" s="35"/>
      <c r="XDG309" s="35"/>
      <c r="XDH309" s="35"/>
      <c r="XDI309" s="35"/>
      <c r="XDJ309" s="35"/>
      <c r="XDK309" s="35"/>
      <c r="XDL309" s="35"/>
      <c r="XDM309" s="35"/>
      <c r="XDN309" s="35"/>
      <c r="XDO309" s="35"/>
      <c r="XDP309" s="35"/>
      <c r="XDQ309" s="35"/>
      <c r="XDR309" s="35"/>
      <c r="XDS309" s="35"/>
      <c r="XDT309" s="35"/>
      <c r="XDU309" s="35"/>
      <c r="XDV309" s="35"/>
      <c r="XDW309" s="35"/>
      <c r="XDX309" s="35"/>
      <c r="XDY309" s="35"/>
      <c r="XDZ309" s="35"/>
      <c r="XEA309" s="35"/>
      <c r="XEB309" s="35"/>
      <c r="XEC309" s="35"/>
      <c r="XED309" s="35"/>
      <c r="XEE309" s="35"/>
      <c r="XEF309" s="35"/>
      <c r="XEG309" s="35"/>
      <c r="XEH309" s="35"/>
      <c r="XEI309" s="35"/>
      <c r="XEJ309" s="35"/>
      <c r="XEK309" s="35"/>
      <c r="XEL309" s="35"/>
      <c r="XEM309" s="35"/>
      <c r="XEN309" s="35"/>
      <c r="XEO309" s="35"/>
      <c r="XEP309" s="35"/>
      <c r="XEQ309" s="35"/>
      <c r="XER309" s="35"/>
      <c r="XES309" s="35"/>
      <c r="XET309" s="35"/>
      <c r="XEU309" s="35"/>
      <c r="XEV309" s="35"/>
      <c r="XEW309" s="35"/>
      <c r="XEX309" s="35"/>
      <c r="XEY309" s="35"/>
      <c r="XEZ309" s="35"/>
      <c r="XFA309" s="35"/>
      <c r="XFB309" s="35"/>
      <c r="XFC309" s="35"/>
      <c r="XFD309" s="35"/>
    </row>
    <row r="310" spans="1:151 16227:16384" s="11" customFormat="1" ht="20.25" customHeight="1" x14ac:dyDescent="0.25">
      <c r="A310" s="137"/>
      <c r="B310" s="138"/>
      <c r="C310" s="133">
        <v>3</v>
      </c>
      <c r="D310" s="134"/>
      <c r="E310" s="54" t="s">
        <v>209</v>
      </c>
      <c r="F310" s="133">
        <f>(2.13*3.43+2.9*4.73+2.9*3.35+2.9*3.65+1.47*2.13+2.13*1.37+1*2.9)*10.764</f>
        <v>541.12888439999995</v>
      </c>
      <c r="G310" s="134"/>
      <c r="H310" s="54">
        <v>0</v>
      </c>
      <c r="I310" s="54">
        <f t="shared" si="47"/>
        <v>838.74977081999998</v>
      </c>
      <c r="J310" s="1"/>
      <c r="K310" s="1"/>
      <c r="L310" s="1"/>
      <c r="M310" s="1"/>
      <c r="N310" s="35">
        <f t="shared" si="41"/>
        <v>14866951.554</v>
      </c>
      <c r="O310" s="1"/>
      <c r="P310" s="1"/>
      <c r="Q310" s="1"/>
      <c r="R310" s="1"/>
      <c r="S310" s="1"/>
      <c r="T310" s="1"/>
      <c r="U310" s="43" t="str">
        <f t="shared" ca="1" si="46"/>
        <v>3205,..,3305</v>
      </c>
      <c r="V310" s="43">
        <f t="shared" ref="V310:W310" ca="1" si="50">V309+1</f>
        <v>3205</v>
      </c>
      <c r="W310" s="43">
        <f t="shared" ca="1" si="50"/>
        <v>3305</v>
      </c>
      <c r="X310" s="1"/>
      <c r="Y310" s="1"/>
      <c r="Z310" s="1"/>
      <c r="AA310" s="1"/>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WZC310" s="35"/>
      <c r="WZD310" s="35"/>
      <c r="WZE310" s="35"/>
      <c r="WZF310" s="35"/>
      <c r="WZG310" s="35"/>
      <c r="WZH310" s="35"/>
      <c r="WZI310" s="35"/>
      <c r="WZJ310" s="35"/>
      <c r="WZK310" s="35"/>
      <c r="WZL310" s="35"/>
      <c r="WZM310" s="35"/>
      <c r="WZN310" s="35"/>
      <c r="WZO310" s="35"/>
      <c r="WZP310" s="35"/>
      <c r="WZQ310" s="35"/>
      <c r="WZR310" s="35"/>
      <c r="WZS310" s="35"/>
      <c r="WZT310" s="35"/>
      <c r="WZU310" s="35"/>
      <c r="WZV310" s="35"/>
      <c r="WZW310" s="35"/>
      <c r="WZX310" s="35"/>
      <c r="WZY310" s="35"/>
      <c r="WZZ310" s="35"/>
      <c r="XAA310" s="35"/>
      <c r="XAB310" s="35"/>
      <c r="XAC310" s="35"/>
      <c r="XAD310" s="35"/>
      <c r="XAE310" s="35"/>
      <c r="XAF310" s="35"/>
      <c r="XAG310" s="35"/>
      <c r="XAH310" s="35"/>
      <c r="XAI310" s="35"/>
      <c r="XAJ310" s="35"/>
      <c r="XAK310" s="35"/>
      <c r="XAL310" s="35"/>
      <c r="XAM310" s="35"/>
      <c r="XAN310" s="35"/>
      <c r="XAO310" s="35"/>
      <c r="XAP310" s="35"/>
      <c r="XAQ310" s="35"/>
      <c r="XAR310" s="35"/>
      <c r="XAS310" s="35"/>
      <c r="XAT310" s="35"/>
      <c r="XAU310" s="35"/>
      <c r="XAV310" s="35"/>
      <c r="XAW310" s="35"/>
      <c r="XAX310" s="35"/>
      <c r="XAY310" s="35"/>
      <c r="XAZ310" s="35"/>
      <c r="XBA310" s="35"/>
      <c r="XBB310" s="35"/>
      <c r="XBC310" s="35"/>
      <c r="XBD310" s="35"/>
      <c r="XBE310" s="35"/>
      <c r="XBF310" s="35"/>
      <c r="XBG310" s="35"/>
      <c r="XBH310" s="35"/>
      <c r="XBI310" s="35"/>
      <c r="XBJ310" s="35"/>
      <c r="XBK310" s="35"/>
      <c r="XBL310" s="35"/>
      <c r="XBM310" s="35"/>
      <c r="XBN310" s="35"/>
      <c r="XBO310" s="35"/>
      <c r="XBP310" s="35"/>
      <c r="XBQ310" s="35"/>
      <c r="XBR310" s="35"/>
      <c r="XBS310" s="35"/>
      <c r="XBT310" s="35"/>
      <c r="XBU310" s="35"/>
      <c r="XBV310" s="35"/>
      <c r="XBW310" s="35"/>
      <c r="XBX310" s="35"/>
      <c r="XBY310" s="35"/>
      <c r="XBZ310" s="35"/>
      <c r="XCA310" s="35"/>
      <c r="XCB310" s="35"/>
      <c r="XCC310" s="35"/>
      <c r="XCD310" s="35"/>
      <c r="XCE310" s="35"/>
      <c r="XCF310" s="35"/>
      <c r="XCG310" s="35"/>
      <c r="XCH310" s="35"/>
      <c r="XCI310" s="35"/>
      <c r="XCJ310" s="35"/>
      <c r="XCK310" s="35"/>
      <c r="XCL310" s="35"/>
      <c r="XCM310" s="35"/>
      <c r="XCN310" s="35"/>
      <c r="XCO310" s="35"/>
      <c r="XCP310" s="35"/>
      <c r="XCQ310" s="35"/>
      <c r="XCR310" s="35"/>
      <c r="XCS310" s="35"/>
      <c r="XCT310" s="35"/>
      <c r="XCU310" s="35"/>
      <c r="XCV310" s="35"/>
      <c r="XCW310" s="35"/>
      <c r="XCX310" s="35"/>
      <c r="XCY310" s="35"/>
      <c r="XCZ310" s="35"/>
      <c r="XDA310" s="35"/>
      <c r="XDB310" s="35"/>
      <c r="XDC310" s="35"/>
      <c r="XDD310" s="35"/>
      <c r="XDE310" s="35"/>
      <c r="XDF310" s="35"/>
      <c r="XDG310" s="35"/>
      <c r="XDH310" s="35"/>
      <c r="XDI310" s="35"/>
      <c r="XDJ310" s="35"/>
      <c r="XDK310" s="35"/>
      <c r="XDL310" s="35"/>
      <c r="XDM310" s="35"/>
      <c r="XDN310" s="35"/>
      <c r="XDO310" s="35"/>
      <c r="XDP310" s="35"/>
      <c r="XDQ310" s="35"/>
      <c r="XDR310" s="35"/>
      <c r="XDS310" s="35"/>
      <c r="XDT310" s="35"/>
      <c r="XDU310" s="35"/>
      <c r="XDV310" s="35"/>
      <c r="XDW310" s="35"/>
      <c r="XDX310" s="35"/>
      <c r="XDY310" s="35"/>
      <c r="XDZ310" s="35"/>
      <c r="XEA310" s="35"/>
      <c r="XEB310" s="35"/>
      <c r="XEC310" s="35"/>
      <c r="XED310" s="35"/>
      <c r="XEE310" s="35"/>
      <c r="XEF310" s="35"/>
      <c r="XEG310" s="35"/>
      <c r="XEH310" s="35"/>
      <c r="XEI310" s="35"/>
      <c r="XEJ310" s="35"/>
      <c r="XEK310" s="35"/>
      <c r="XEL310" s="35"/>
      <c r="XEM310" s="35"/>
      <c r="XEN310" s="35"/>
      <c r="XEO310" s="35"/>
      <c r="XEP310" s="35"/>
      <c r="XEQ310" s="35"/>
      <c r="XER310" s="35"/>
      <c r="XES310" s="35"/>
      <c r="XET310" s="35"/>
      <c r="XEU310" s="35"/>
      <c r="XEV310" s="35"/>
      <c r="XEW310" s="35"/>
      <c r="XEX310" s="35"/>
      <c r="XEY310" s="35"/>
      <c r="XEZ310" s="35"/>
      <c r="XFA310" s="35"/>
      <c r="XFB310" s="35"/>
      <c r="XFC310" s="35"/>
      <c r="XFD310" s="35"/>
    </row>
    <row r="311" spans="1:151 16227:16384" s="11" customFormat="1" ht="20.25" customHeight="1" x14ac:dyDescent="0.25">
      <c r="A311" s="137"/>
      <c r="B311" s="138"/>
      <c r="C311" s="133">
        <v>4</v>
      </c>
      <c r="D311" s="134"/>
      <c r="E311" s="54" t="s">
        <v>208</v>
      </c>
      <c r="F311" s="133">
        <f>(1.67*1.19+3.05*5.19+3.05*3.8+1.37*2.13+2.13*3.5+2.74*3.55+3.05*3.8+2.28*1.37+1.36*2.18+1.06*4.6+0.7*3.4+3.67*1.44+1.42*1.07)*10.764</f>
        <v>874.52656200000001</v>
      </c>
      <c r="G311" s="134"/>
      <c r="H311" s="54">
        <v>0</v>
      </c>
      <c r="I311" s="54">
        <f t="shared" si="47"/>
        <v>1355.5161711000001</v>
      </c>
      <c r="J311" s="35"/>
      <c r="K311" s="35"/>
      <c r="L311" s="35"/>
      <c r="M311" s="35"/>
      <c r="N311" s="35">
        <f t="shared" si="41"/>
        <v>9266375.0789999999</v>
      </c>
      <c r="O311" s="35"/>
      <c r="P311" s="35"/>
      <c r="Q311" s="35"/>
      <c r="R311" s="35"/>
      <c r="S311" s="35"/>
      <c r="T311" s="35"/>
      <c r="U311" s="43" t="str">
        <f t="shared" ca="1" si="46"/>
        <v>3206,..,3306</v>
      </c>
      <c r="V311" s="43">
        <f t="shared" ref="V311:W311" ca="1" si="51">V310+1</f>
        <v>3206</v>
      </c>
      <c r="W311" s="43">
        <f t="shared" ca="1" si="51"/>
        <v>3306</v>
      </c>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WZC311" s="35"/>
      <c r="WZD311" s="35"/>
      <c r="WZE311" s="35"/>
      <c r="WZF311" s="35"/>
      <c r="WZG311" s="35"/>
      <c r="WZH311" s="35"/>
      <c r="WZI311" s="35"/>
      <c r="WZJ311" s="35"/>
      <c r="WZK311" s="35"/>
      <c r="WZL311" s="35"/>
      <c r="WZM311" s="35"/>
      <c r="WZN311" s="35"/>
      <c r="WZO311" s="35"/>
      <c r="WZP311" s="35"/>
      <c r="WZQ311" s="35"/>
      <c r="WZR311" s="35"/>
      <c r="WZS311" s="35"/>
      <c r="WZT311" s="35"/>
      <c r="WZU311" s="35"/>
      <c r="WZV311" s="35"/>
      <c r="WZW311" s="35"/>
      <c r="WZX311" s="35"/>
      <c r="WZY311" s="35"/>
      <c r="WZZ311" s="35"/>
      <c r="XAA311" s="35"/>
      <c r="XAB311" s="35"/>
      <c r="XAC311" s="35"/>
      <c r="XAD311" s="35"/>
      <c r="XAE311" s="35"/>
      <c r="XAF311" s="35"/>
      <c r="XAG311" s="35"/>
      <c r="XAH311" s="35"/>
      <c r="XAI311" s="35"/>
      <c r="XAJ311" s="35"/>
      <c r="XAK311" s="35"/>
      <c r="XAL311" s="35"/>
      <c r="XAM311" s="35"/>
      <c r="XAN311" s="35"/>
      <c r="XAO311" s="35"/>
      <c r="XAP311" s="35"/>
      <c r="XAQ311" s="35"/>
      <c r="XAR311" s="35"/>
      <c r="XAS311" s="35"/>
      <c r="XAT311" s="35"/>
      <c r="XAU311" s="35"/>
      <c r="XAV311" s="35"/>
      <c r="XAW311" s="35"/>
      <c r="XAX311" s="35"/>
      <c r="XAY311" s="35"/>
      <c r="XAZ311" s="35"/>
      <c r="XBA311" s="35"/>
      <c r="XBB311" s="35"/>
      <c r="XBC311" s="35"/>
      <c r="XBD311" s="35"/>
      <c r="XBE311" s="35"/>
      <c r="XBF311" s="35"/>
      <c r="XBG311" s="35"/>
      <c r="XBH311" s="35"/>
      <c r="XBI311" s="35"/>
      <c r="XBJ311" s="35"/>
      <c r="XBK311" s="35"/>
      <c r="XBL311" s="35"/>
      <c r="XBM311" s="35"/>
      <c r="XBN311" s="35"/>
      <c r="XBO311" s="35"/>
      <c r="XBP311" s="35"/>
      <c r="XBQ311" s="35"/>
      <c r="XBR311" s="35"/>
      <c r="XBS311" s="35"/>
      <c r="XBT311" s="35"/>
      <c r="XBU311" s="35"/>
      <c r="XBV311" s="35"/>
      <c r="XBW311" s="35"/>
      <c r="XBX311" s="35"/>
      <c r="XBY311" s="35"/>
      <c r="XBZ311" s="35"/>
      <c r="XCA311" s="35"/>
      <c r="XCB311" s="35"/>
      <c r="XCC311" s="35"/>
      <c r="XCD311" s="35"/>
      <c r="XCE311" s="35"/>
      <c r="XCF311" s="35"/>
      <c r="XCG311" s="35"/>
      <c r="XCH311" s="35"/>
      <c r="XCI311" s="35"/>
      <c r="XCJ311" s="35"/>
      <c r="XCK311" s="35"/>
      <c r="XCL311" s="35"/>
      <c r="XCM311" s="35"/>
      <c r="XCN311" s="35"/>
      <c r="XCO311" s="35"/>
      <c r="XCP311" s="35"/>
      <c r="XCQ311" s="35"/>
      <c r="XCR311" s="35"/>
      <c r="XCS311" s="35"/>
      <c r="XCT311" s="35"/>
      <c r="XCU311" s="35"/>
      <c r="XCV311" s="35"/>
      <c r="XCW311" s="35"/>
      <c r="XCX311" s="35"/>
      <c r="XCY311" s="35"/>
      <c r="XCZ311" s="35"/>
      <c r="XDA311" s="35"/>
      <c r="XDB311" s="35"/>
      <c r="XDC311" s="35"/>
      <c r="XDD311" s="35"/>
      <c r="XDE311" s="35"/>
      <c r="XDF311" s="35"/>
      <c r="XDG311" s="35"/>
      <c r="XDH311" s="35"/>
      <c r="XDI311" s="35"/>
      <c r="XDJ311" s="35"/>
      <c r="XDK311" s="35"/>
      <c r="XDL311" s="35"/>
      <c r="XDM311" s="35"/>
      <c r="XDN311" s="35"/>
      <c r="XDO311" s="35"/>
      <c r="XDP311" s="35"/>
      <c r="XDQ311" s="35"/>
      <c r="XDR311" s="35"/>
      <c r="XDS311" s="35"/>
      <c r="XDT311" s="35"/>
      <c r="XDU311" s="35"/>
      <c r="XDV311" s="35"/>
      <c r="XDW311" s="35"/>
      <c r="XDX311" s="35"/>
      <c r="XDY311" s="35"/>
      <c r="XDZ311" s="35"/>
      <c r="XEA311" s="35"/>
      <c r="XEB311" s="35"/>
      <c r="XEC311" s="35"/>
      <c r="XED311" s="35"/>
      <c r="XEE311" s="35"/>
      <c r="XEF311" s="35"/>
      <c r="XEG311" s="35"/>
      <c r="XEH311" s="35"/>
      <c r="XEI311" s="35"/>
      <c r="XEJ311" s="35"/>
      <c r="XEK311" s="35"/>
      <c r="XEL311" s="35"/>
      <c r="XEM311" s="35"/>
      <c r="XEN311" s="35"/>
      <c r="XEO311" s="35"/>
      <c r="XEP311" s="35"/>
      <c r="XEQ311" s="35"/>
      <c r="XER311" s="35"/>
      <c r="XES311" s="35"/>
      <c r="XET311" s="35"/>
      <c r="XEU311" s="35"/>
      <c r="XEV311" s="35"/>
      <c r="XEW311" s="35"/>
      <c r="XEX311" s="35"/>
      <c r="XEY311" s="35"/>
      <c r="XEZ311" s="35"/>
      <c r="XFA311" s="35"/>
      <c r="XFB311" s="35"/>
      <c r="XFC311" s="35"/>
      <c r="XFD311" s="35"/>
    </row>
    <row r="312" spans="1:151 16227:16384" s="11" customFormat="1" ht="20.25" customHeight="1" x14ac:dyDescent="0.25">
      <c r="A312" s="137"/>
      <c r="B312" s="138"/>
      <c r="C312" s="133">
        <v>5</v>
      </c>
      <c r="D312" s="134"/>
      <c r="E312" s="54" t="s">
        <v>208</v>
      </c>
      <c r="F312" s="133">
        <f>(1.67*1.19+3.05*5.19+3.05*3.8+1.37*2.13+2.13*3.5+2.74*3.55+3.05*3.8+2.28*1.37+1.36*2.18+1.06*4.6+0.7*3.4+3.67*1.44+1.42*1.07)*10.764</f>
        <v>874.52656200000001</v>
      </c>
      <c r="G312" s="134"/>
      <c r="H312" s="54">
        <v>0</v>
      </c>
      <c r="I312" s="54">
        <f t="shared" si="47"/>
        <v>1355.5161711000001</v>
      </c>
      <c r="J312" s="35"/>
      <c r="K312" s="35"/>
      <c r="L312" s="35"/>
      <c r="M312" s="35"/>
      <c r="N312" s="35">
        <f t="shared" si="41"/>
        <v>9266375.0789999999</v>
      </c>
      <c r="O312" s="35"/>
      <c r="P312" s="35"/>
      <c r="Q312" s="35"/>
      <c r="R312" s="35"/>
      <c r="S312" s="35"/>
      <c r="T312" s="35"/>
      <c r="U312" s="43" t="str">
        <f t="shared" ca="1" si="46"/>
        <v>3207,..,3307</v>
      </c>
      <c r="V312" s="43">
        <f t="shared" ref="V312:W312" ca="1" si="52">V311+1</f>
        <v>3207</v>
      </c>
      <c r="W312" s="43">
        <f t="shared" ca="1" si="52"/>
        <v>3307</v>
      </c>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WZC312" s="35"/>
      <c r="WZD312" s="35"/>
      <c r="WZE312" s="35"/>
      <c r="WZF312" s="35"/>
      <c r="WZG312" s="35"/>
      <c r="WZH312" s="35"/>
      <c r="WZI312" s="35"/>
      <c r="WZJ312" s="35"/>
      <c r="WZK312" s="35"/>
      <c r="WZL312" s="35"/>
      <c r="WZM312" s="35"/>
      <c r="WZN312" s="35"/>
      <c r="WZO312" s="35"/>
      <c r="WZP312" s="35"/>
      <c r="WZQ312" s="35"/>
      <c r="WZR312" s="35"/>
      <c r="WZS312" s="35"/>
      <c r="WZT312" s="35"/>
      <c r="WZU312" s="35"/>
      <c r="WZV312" s="35"/>
      <c r="WZW312" s="35"/>
      <c r="WZX312" s="35"/>
      <c r="WZY312" s="35"/>
      <c r="WZZ312" s="35"/>
      <c r="XAA312" s="35"/>
      <c r="XAB312" s="35"/>
      <c r="XAC312" s="35"/>
      <c r="XAD312" s="35"/>
      <c r="XAE312" s="35"/>
      <c r="XAF312" s="35"/>
      <c r="XAG312" s="35"/>
      <c r="XAH312" s="35"/>
      <c r="XAI312" s="35"/>
      <c r="XAJ312" s="35"/>
      <c r="XAK312" s="35"/>
      <c r="XAL312" s="35"/>
      <c r="XAM312" s="35"/>
      <c r="XAN312" s="35"/>
      <c r="XAO312" s="35"/>
      <c r="XAP312" s="35"/>
      <c r="XAQ312" s="35"/>
      <c r="XAR312" s="35"/>
      <c r="XAS312" s="35"/>
      <c r="XAT312" s="35"/>
      <c r="XAU312" s="35"/>
      <c r="XAV312" s="35"/>
      <c r="XAW312" s="35"/>
      <c r="XAX312" s="35"/>
      <c r="XAY312" s="35"/>
      <c r="XAZ312" s="35"/>
      <c r="XBA312" s="35"/>
      <c r="XBB312" s="35"/>
      <c r="XBC312" s="35"/>
      <c r="XBD312" s="35"/>
      <c r="XBE312" s="35"/>
      <c r="XBF312" s="35"/>
      <c r="XBG312" s="35"/>
      <c r="XBH312" s="35"/>
      <c r="XBI312" s="35"/>
      <c r="XBJ312" s="35"/>
      <c r="XBK312" s="35"/>
      <c r="XBL312" s="35"/>
      <c r="XBM312" s="35"/>
      <c r="XBN312" s="35"/>
      <c r="XBO312" s="35"/>
      <c r="XBP312" s="35"/>
      <c r="XBQ312" s="35"/>
      <c r="XBR312" s="35"/>
      <c r="XBS312" s="35"/>
      <c r="XBT312" s="35"/>
      <c r="XBU312" s="35"/>
      <c r="XBV312" s="35"/>
      <c r="XBW312" s="35"/>
      <c r="XBX312" s="35"/>
      <c r="XBY312" s="35"/>
      <c r="XBZ312" s="35"/>
      <c r="XCA312" s="35"/>
      <c r="XCB312" s="35"/>
      <c r="XCC312" s="35"/>
      <c r="XCD312" s="35"/>
      <c r="XCE312" s="35"/>
      <c r="XCF312" s="35"/>
      <c r="XCG312" s="35"/>
      <c r="XCH312" s="35"/>
      <c r="XCI312" s="35"/>
      <c r="XCJ312" s="35"/>
      <c r="XCK312" s="35"/>
      <c r="XCL312" s="35"/>
      <c r="XCM312" s="35"/>
      <c r="XCN312" s="35"/>
      <c r="XCO312" s="35"/>
      <c r="XCP312" s="35"/>
      <c r="XCQ312" s="35"/>
      <c r="XCR312" s="35"/>
      <c r="XCS312" s="35"/>
      <c r="XCT312" s="35"/>
      <c r="XCU312" s="35"/>
      <c r="XCV312" s="35"/>
      <c r="XCW312" s="35"/>
      <c r="XCX312" s="35"/>
      <c r="XCY312" s="35"/>
      <c r="XCZ312" s="35"/>
      <c r="XDA312" s="35"/>
      <c r="XDB312" s="35"/>
      <c r="XDC312" s="35"/>
      <c r="XDD312" s="35"/>
      <c r="XDE312" s="35"/>
      <c r="XDF312" s="35"/>
      <c r="XDG312" s="35"/>
      <c r="XDH312" s="35"/>
      <c r="XDI312" s="35"/>
      <c r="XDJ312" s="35"/>
      <c r="XDK312" s="35"/>
      <c r="XDL312" s="35"/>
      <c r="XDM312" s="35"/>
      <c r="XDN312" s="35"/>
      <c r="XDO312" s="35"/>
      <c r="XDP312" s="35"/>
      <c r="XDQ312" s="35"/>
      <c r="XDR312" s="35"/>
      <c r="XDS312" s="35"/>
      <c r="XDT312" s="35"/>
      <c r="XDU312" s="35"/>
      <c r="XDV312" s="35"/>
      <c r="XDW312" s="35"/>
      <c r="XDX312" s="35"/>
      <c r="XDY312" s="35"/>
      <c r="XDZ312" s="35"/>
      <c r="XEA312" s="35"/>
      <c r="XEB312" s="35"/>
      <c r="XEC312" s="35"/>
      <c r="XED312" s="35"/>
      <c r="XEE312" s="35"/>
      <c r="XEF312" s="35"/>
      <c r="XEG312" s="35"/>
      <c r="XEH312" s="35"/>
      <c r="XEI312" s="35"/>
      <c r="XEJ312" s="35"/>
      <c r="XEK312" s="35"/>
      <c r="XEL312" s="35"/>
      <c r="XEM312" s="35"/>
      <c r="XEN312" s="35"/>
      <c r="XEO312" s="35"/>
      <c r="XEP312" s="35"/>
      <c r="XEQ312" s="35"/>
      <c r="XER312" s="35"/>
      <c r="XES312" s="35"/>
      <c r="XET312" s="35"/>
      <c r="XEU312" s="35"/>
      <c r="XEV312" s="35"/>
      <c r="XEW312" s="35"/>
      <c r="XEX312" s="35"/>
      <c r="XEY312" s="35"/>
      <c r="XEZ312" s="35"/>
      <c r="XFA312" s="35"/>
      <c r="XFB312" s="35"/>
      <c r="XFC312" s="35"/>
      <c r="XFD312" s="35"/>
    </row>
    <row r="313" spans="1:151 16227:16384" s="11" customFormat="1" ht="20.25" x14ac:dyDescent="0.25">
      <c r="A313" s="137"/>
      <c r="B313" s="138"/>
      <c r="C313" s="133">
        <v>6</v>
      </c>
      <c r="D313" s="134"/>
      <c r="E313" s="54" t="s">
        <v>209</v>
      </c>
      <c r="F313" s="133">
        <f>(1.22*0.6+2.59*2.13+4.73*2.9+3.35*3+3.65*2.9+2.13*1.37+1.385*2.13+3*1+1.52*0.77)*10.764</f>
        <v>545.08088699999996</v>
      </c>
      <c r="G313" s="134"/>
      <c r="H313" s="54">
        <v>0</v>
      </c>
      <c r="I313" s="54">
        <f t="shared" si="47"/>
        <v>844.87537484999996</v>
      </c>
      <c r="J313" s="35"/>
      <c r="K313" s="35"/>
      <c r="L313" s="35"/>
      <c r="M313" s="35"/>
      <c r="N313" s="35">
        <f t="shared" si="41"/>
        <v>0</v>
      </c>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WZC313" s="35"/>
      <c r="WZD313" s="35"/>
      <c r="WZE313" s="35"/>
      <c r="WZF313" s="35"/>
      <c r="WZG313" s="35"/>
      <c r="WZH313" s="35"/>
      <c r="WZI313" s="35"/>
      <c r="WZJ313" s="35"/>
      <c r="WZK313" s="35"/>
      <c r="WZL313" s="35"/>
      <c r="WZM313" s="35"/>
      <c r="WZN313" s="35"/>
      <c r="WZO313" s="35"/>
      <c r="WZP313" s="35"/>
      <c r="WZQ313" s="35"/>
      <c r="WZR313" s="35"/>
      <c r="WZS313" s="35"/>
      <c r="WZT313" s="35"/>
      <c r="WZU313" s="35"/>
      <c r="WZV313" s="35"/>
      <c r="WZW313" s="35"/>
      <c r="WZX313" s="35"/>
      <c r="WZY313" s="35"/>
      <c r="WZZ313" s="35"/>
      <c r="XAA313" s="35"/>
      <c r="XAB313" s="35"/>
      <c r="XAC313" s="35"/>
      <c r="XAD313" s="35"/>
      <c r="XAE313" s="35"/>
      <c r="XAF313" s="35"/>
      <c r="XAG313" s="35"/>
      <c r="XAH313" s="35"/>
      <c r="XAI313" s="35"/>
      <c r="XAJ313" s="35"/>
      <c r="XAK313" s="35"/>
      <c r="XAL313" s="35"/>
      <c r="XAM313" s="35"/>
      <c r="XAN313" s="35"/>
      <c r="XAO313" s="35"/>
      <c r="XAP313" s="35"/>
      <c r="XAQ313" s="35"/>
      <c r="XAR313" s="35"/>
      <c r="XAS313" s="35"/>
      <c r="XAT313" s="35"/>
      <c r="XAU313" s="35"/>
      <c r="XAV313" s="35"/>
      <c r="XAW313" s="35"/>
      <c r="XAX313" s="35"/>
      <c r="XAY313" s="35"/>
      <c r="XAZ313" s="35"/>
      <c r="XBA313" s="35"/>
      <c r="XBB313" s="35"/>
      <c r="XBC313" s="35"/>
      <c r="XBD313" s="35"/>
      <c r="XBE313" s="35"/>
      <c r="XBF313" s="35"/>
      <c r="XBG313" s="35"/>
      <c r="XBH313" s="35"/>
      <c r="XBI313" s="35"/>
      <c r="XBJ313" s="35"/>
      <c r="XBK313" s="35"/>
      <c r="XBL313" s="35"/>
      <c r="XBM313" s="35"/>
      <c r="XBN313" s="35"/>
      <c r="XBO313" s="35"/>
      <c r="XBP313" s="35"/>
      <c r="XBQ313" s="35"/>
      <c r="XBR313" s="35"/>
      <c r="XBS313" s="35"/>
      <c r="XBT313" s="35"/>
      <c r="XBU313" s="35"/>
      <c r="XBV313" s="35"/>
      <c r="XBW313" s="35"/>
      <c r="XBX313" s="35"/>
      <c r="XBY313" s="35"/>
      <c r="XBZ313" s="35"/>
      <c r="XCA313" s="35"/>
      <c r="XCB313" s="35"/>
      <c r="XCC313" s="35"/>
      <c r="XCD313" s="35"/>
      <c r="XCE313" s="35"/>
      <c r="XCF313" s="35"/>
      <c r="XCG313" s="35"/>
      <c r="XCH313" s="35"/>
      <c r="XCI313" s="35"/>
      <c r="XCJ313" s="35"/>
      <c r="XCK313" s="35"/>
      <c r="XCL313" s="35"/>
      <c r="XCM313" s="35"/>
      <c r="XCN313" s="35"/>
      <c r="XCO313" s="35"/>
      <c r="XCP313" s="35"/>
      <c r="XCQ313" s="35"/>
      <c r="XCR313" s="35"/>
      <c r="XCS313" s="35"/>
      <c r="XCT313" s="35"/>
      <c r="XCU313" s="35"/>
      <c r="XCV313" s="35"/>
      <c r="XCW313" s="35"/>
      <c r="XCX313" s="35"/>
      <c r="XCY313" s="35"/>
      <c r="XCZ313" s="35"/>
      <c r="XDA313" s="35"/>
      <c r="XDB313" s="35"/>
      <c r="XDC313" s="35"/>
      <c r="XDD313" s="35"/>
      <c r="XDE313" s="35"/>
      <c r="XDF313" s="35"/>
      <c r="XDG313" s="35"/>
      <c r="XDH313" s="35"/>
      <c r="XDI313" s="35"/>
      <c r="XDJ313" s="35"/>
      <c r="XDK313" s="35"/>
      <c r="XDL313" s="35"/>
      <c r="XDM313" s="35"/>
      <c r="XDN313" s="35"/>
      <c r="XDO313" s="35"/>
      <c r="XDP313" s="35"/>
      <c r="XDQ313" s="35"/>
      <c r="XDR313" s="35"/>
      <c r="XDS313" s="35"/>
      <c r="XDT313" s="35"/>
      <c r="XDU313" s="35"/>
      <c r="XDV313" s="35"/>
      <c r="XDW313" s="35"/>
      <c r="XDX313" s="35"/>
      <c r="XDY313" s="35"/>
      <c r="XDZ313" s="35"/>
      <c r="XEA313" s="35"/>
      <c r="XEB313" s="35"/>
      <c r="XEC313" s="35"/>
      <c r="XED313" s="35"/>
      <c r="XEE313" s="35"/>
      <c r="XEF313" s="35"/>
      <c r="XEG313" s="35"/>
      <c r="XEH313" s="35"/>
      <c r="XEI313" s="35"/>
      <c r="XEJ313" s="35"/>
      <c r="XEK313" s="35"/>
      <c r="XEL313" s="35"/>
      <c r="XEM313" s="35"/>
      <c r="XEN313" s="35"/>
      <c r="XEO313" s="35"/>
      <c r="XEP313" s="35"/>
      <c r="XEQ313" s="35"/>
      <c r="XER313" s="35"/>
      <c r="XES313" s="35"/>
      <c r="XET313" s="35"/>
      <c r="XEU313" s="35"/>
      <c r="XEV313" s="35"/>
      <c r="XEW313" s="35"/>
      <c r="XEX313" s="35"/>
      <c r="XEY313" s="35"/>
      <c r="XEZ313" s="35"/>
      <c r="XFA313" s="35"/>
      <c r="XFB313" s="35"/>
      <c r="XFC313" s="35"/>
      <c r="XFD313" s="35"/>
    </row>
    <row r="314" spans="1:151 16227:16384" s="11" customFormat="1" ht="20.25" x14ac:dyDescent="0.25">
      <c r="A314" s="139"/>
      <c r="B314" s="140"/>
      <c r="C314" s="133">
        <v>7</v>
      </c>
      <c r="D314" s="134"/>
      <c r="E314" s="54" t="s">
        <v>209</v>
      </c>
      <c r="F314" s="133">
        <f>(1.22*0.6+2.59*2.13+4.73*2.9+3.35*3+3.65*2.9+2.13*1.37+1.385*2.13+3*1+1.52*0.77)*10.764</f>
        <v>545.08088699999996</v>
      </c>
      <c r="G314" s="134"/>
      <c r="H314" s="54">
        <v>0</v>
      </c>
      <c r="I314" s="54">
        <f t="shared" si="47"/>
        <v>844.87537484999996</v>
      </c>
      <c r="J314" s="35"/>
      <c r="K314" s="35"/>
      <c r="L314" s="35"/>
      <c r="M314" s="35"/>
      <c r="N314" s="35">
        <f t="shared" si="41"/>
        <v>0</v>
      </c>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WZC314" s="35"/>
      <c r="WZD314" s="35"/>
      <c r="WZE314" s="35"/>
      <c r="WZF314" s="35"/>
      <c r="WZG314" s="35"/>
      <c r="WZH314" s="35"/>
      <c r="WZI314" s="35"/>
      <c r="WZJ314" s="35"/>
      <c r="WZK314" s="35"/>
      <c r="WZL314" s="35"/>
      <c r="WZM314" s="35"/>
      <c r="WZN314" s="35"/>
      <c r="WZO314" s="35"/>
      <c r="WZP314" s="35"/>
      <c r="WZQ314" s="35"/>
      <c r="WZR314" s="35"/>
      <c r="WZS314" s="35"/>
      <c r="WZT314" s="35"/>
      <c r="WZU314" s="35"/>
      <c r="WZV314" s="35"/>
      <c r="WZW314" s="35"/>
      <c r="WZX314" s="35"/>
      <c r="WZY314" s="35"/>
      <c r="WZZ314" s="35"/>
      <c r="XAA314" s="35"/>
      <c r="XAB314" s="35"/>
      <c r="XAC314" s="35"/>
      <c r="XAD314" s="35"/>
      <c r="XAE314" s="35"/>
      <c r="XAF314" s="35"/>
      <c r="XAG314" s="35"/>
      <c r="XAH314" s="35"/>
      <c r="XAI314" s="35"/>
      <c r="XAJ314" s="35"/>
      <c r="XAK314" s="35"/>
      <c r="XAL314" s="35"/>
      <c r="XAM314" s="35"/>
      <c r="XAN314" s="35"/>
      <c r="XAO314" s="35"/>
      <c r="XAP314" s="35"/>
      <c r="XAQ314" s="35"/>
      <c r="XAR314" s="35"/>
      <c r="XAS314" s="35"/>
      <c r="XAT314" s="35"/>
      <c r="XAU314" s="35"/>
      <c r="XAV314" s="35"/>
      <c r="XAW314" s="35"/>
      <c r="XAX314" s="35"/>
      <c r="XAY314" s="35"/>
      <c r="XAZ314" s="35"/>
      <c r="XBA314" s="35"/>
      <c r="XBB314" s="35"/>
      <c r="XBC314" s="35"/>
      <c r="XBD314" s="35"/>
      <c r="XBE314" s="35"/>
      <c r="XBF314" s="35"/>
      <c r="XBG314" s="35"/>
      <c r="XBH314" s="35"/>
      <c r="XBI314" s="35"/>
      <c r="XBJ314" s="35"/>
      <c r="XBK314" s="35"/>
      <c r="XBL314" s="35"/>
      <c r="XBM314" s="35"/>
      <c r="XBN314" s="35"/>
      <c r="XBO314" s="35"/>
      <c r="XBP314" s="35"/>
      <c r="XBQ314" s="35"/>
      <c r="XBR314" s="35"/>
      <c r="XBS314" s="35"/>
      <c r="XBT314" s="35"/>
      <c r="XBU314" s="35"/>
      <c r="XBV314" s="35"/>
      <c r="XBW314" s="35"/>
      <c r="XBX314" s="35"/>
      <c r="XBY314" s="35"/>
      <c r="XBZ314" s="35"/>
      <c r="XCA314" s="35"/>
      <c r="XCB314" s="35"/>
      <c r="XCC314" s="35"/>
      <c r="XCD314" s="35"/>
      <c r="XCE314" s="35"/>
      <c r="XCF314" s="35"/>
      <c r="XCG314" s="35"/>
      <c r="XCH314" s="35"/>
      <c r="XCI314" s="35"/>
      <c r="XCJ314" s="35"/>
      <c r="XCK314" s="35"/>
      <c r="XCL314" s="35"/>
      <c r="XCM314" s="35"/>
      <c r="XCN314" s="35"/>
      <c r="XCO314" s="35"/>
      <c r="XCP314" s="35"/>
      <c r="XCQ314" s="35"/>
      <c r="XCR314" s="35"/>
      <c r="XCS314" s="35"/>
      <c r="XCT314" s="35"/>
      <c r="XCU314" s="35"/>
      <c r="XCV314" s="35"/>
      <c r="XCW314" s="35"/>
      <c r="XCX314" s="35"/>
      <c r="XCY314" s="35"/>
      <c r="XCZ314" s="35"/>
      <c r="XDA314" s="35"/>
      <c r="XDB314" s="35"/>
      <c r="XDC314" s="35"/>
      <c r="XDD314" s="35"/>
      <c r="XDE314" s="35"/>
      <c r="XDF314" s="35"/>
      <c r="XDG314" s="35"/>
      <c r="XDH314" s="35"/>
      <c r="XDI314" s="35"/>
      <c r="XDJ314" s="35"/>
      <c r="XDK314" s="35"/>
      <c r="XDL314" s="35"/>
      <c r="XDM314" s="35"/>
      <c r="XDN314" s="35"/>
      <c r="XDO314" s="35"/>
      <c r="XDP314" s="35"/>
      <c r="XDQ314" s="35"/>
      <c r="XDR314" s="35"/>
      <c r="XDS314" s="35"/>
      <c r="XDT314" s="35"/>
      <c r="XDU314" s="35"/>
      <c r="XDV314" s="35"/>
      <c r="XDW314" s="35"/>
      <c r="XDX314" s="35"/>
      <c r="XDY314" s="35"/>
      <c r="XDZ314" s="35"/>
      <c r="XEA314" s="35"/>
      <c r="XEB314" s="35"/>
      <c r="XEC314" s="35"/>
      <c r="XED314" s="35"/>
      <c r="XEE314" s="35"/>
      <c r="XEF314" s="35"/>
      <c r="XEG314" s="35"/>
      <c r="XEH314" s="35"/>
      <c r="XEI314" s="35"/>
      <c r="XEJ314" s="35"/>
      <c r="XEK314" s="35"/>
      <c r="XEL314" s="35"/>
      <c r="XEM314" s="35"/>
      <c r="XEN314" s="35"/>
      <c r="XEO314" s="35"/>
      <c r="XEP314" s="35"/>
      <c r="XEQ314" s="35"/>
      <c r="XER314" s="35"/>
      <c r="XES314" s="35"/>
      <c r="XET314" s="35"/>
      <c r="XEU314" s="35"/>
      <c r="XEV314" s="35"/>
      <c r="XEW314" s="35"/>
      <c r="XEX314" s="35"/>
      <c r="XEY314" s="35"/>
      <c r="XEZ314" s="35"/>
      <c r="XFA314" s="35"/>
      <c r="XFB314" s="35"/>
      <c r="XFC314" s="35"/>
      <c r="XFD314" s="35"/>
    </row>
    <row r="315" spans="1:151 16227:16384" s="11" customFormat="1" ht="20.25" x14ac:dyDescent="0.25">
      <c r="A315" s="149" t="s">
        <v>200</v>
      </c>
      <c r="B315" s="150"/>
      <c r="C315" s="150"/>
      <c r="D315" s="150"/>
      <c r="E315" s="150"/>
      <c r="F315" s="150"/>
      <c r="G315" s="150"/>
      <c r="H315" s="150"/>
      <c r="I315" s="151"/>
      <c r="J315" s="35"/>
      <c r="K315" s="35"/>
      <c r="L315" s="35"/>
      <c r="M315" s="35"/>
      <c r="N315" s="35">
        <f t="shared" si="41"/>
        <v>0</v>
      </c>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WZC315" s="35"/>
      <c r="WZD315" s="35"/>
      <c r="WZE315" s="35"/>
      <c r="WZF315" s="35"/>
      <c r="WZG315" s="35"/>
      <c r="WZH315" s="35"/>
      <c r="WZI315" s="35"/>
      <c r="WZJ315" s="35"/>
      <c r="WZK315" s="35"/>
      <c r="WZL315" s="35"/>
      <c r="WZM315" s="35"/>
      <c r="WZN315" s="35"/>
      <c r="WZO315" s="35"/>
      <c r="WZP315" s="35"/>
      <c r="WZQ315" s="35"/>
      <c r="WZR315" s="35"/>
      <c r="WZS315" s="35"/>
      <c r="WZT315" s="35"/>
      <c r="WZU315" s="35"/>
      <c r="WZV315" s="35"/>
      <c r="WZW315" s="35"/>
      <c r="WZX315" s="35"/>
      <c r="WZY315" s="35"/>
      <c r="WZZ315" s="35"/>
      <c r="XAA315" s="35"/>
      <c r="XAB315" s="35"/>
      <c r="XAC315" s="35"/>
      <c r="XAD315" s="35"/>
      <c r="XAE315" s="35"/>
      <c r="XAF315" s="35"/>
      <c r="XAG315" s="35"/>
      <c r="XAH315" s="35"/>
      <c r="XAI315" s="35"/>
      <c r="XAJ315" s="35"/>
      <c r="XAK315" s="35"/>
      <c r="XAL315" s="35"/>
      <c r="XAM315" s="35"/>
      <c r="XAN315" s="35"/>
      <c r="XAO315" s="35"/>
      <c r="XAP315" s="35"/>
      <c r="XAQ315" s="35"/>
      <c r="XAR315" s="35"/>
      <c r="XAS315" s="35"/>
      <c r="XAT315" s="35"/>
      <c r="XAU315" s="35"/>
      <c r="XAV315" s="35"/>
      <c r="XAW315" s="35"/>
      <c r="XAX315" s="35"/>
      <c r="XAY315" s="35"/>
      <c r="XAZ315" s="35"/>
      <c r="XBA315" s="35"/>
      <c r="XBB315" s="35"/>
      <c r="XBC315" s="35"/>
      <c r="XBD315" s="35"/>
      <c r="XBE315" s="35"/>
      <c r="XBF315" s="35"/>
      <c r="XBG315" s="35"/>
      <c r="XBH315" s="35"/>
      <c r="XBI315" s="35"/>
      <c r="XBJ315" s="35"/>
      <c r="XBK315" s="35"/>
      <c r="XBL315" s="35"/>
      <c r="XBM315" s="35"/>
      <c r="XBN315" s="35"/>
      <c r="XBO315" s="35"/>
      <c r="XBP315" s="35"/>
      <c r="XBQ315" s="35"/>
      <c r="XBR315" s="35"/>
      <c r="XBS315" s="35"/>
      <c r="XBT315" s="35"/>
      <c r="XBU315" s="35"/>
      <c r="XBV315" s="35"/>
      <c r="XBW315" s="35"/>
      <c r="XBX315" s="35"/>
      <c r="XBY315" s="35"/>
      <c r="XBZ315" s="35"/>
      <c r="XCA315" s="35"/>
      <c r="XCB315" s="35"/>
      <c r="XCC315" s="35"/>
      <c r="XCD315" s="35"/>
      <c r="XCE315" s="35"/>
      <c r="XCF315" s="35"/>
      <c r="XCG315" s="35"/>
      <c r="XCH315" s="35"/>
      <c r="XCI315" s="35"/>
      <c r="XCJ315" s="35"/>
      <c r="XCK315" s="35"/>
      <c r="XCL315" s="35"/>
      <c r="XCM315" s="35"/>
      <c r="XCN315" s="35"/>
      <c r="XCO315" s="35"/>
      <c r="XCP315" s="35"/>
      <c r="XCQ315" s="35"/>
      <c r="XCR315" s="35"/>
      <c r="XCS315" s="35"/>
      <c r="XCT315" s="35"/>
      <c r="XCU315" s="35"/>
      <c r="XCV315" s="35"/>
      <c r="XCW315" s="35"/>
      <c r="XCX315" s="35"/>
      <c r="XCY315" s="35"/>
      <c r="XCZ315" s="35"/>
      <c r="XDA315" s="35"/>
      <c r="XDB315" s="35"/>
      <c r="XDC315" s="35"/>
      <c r="XDD315" s="35"/>
      <c r="XDE315" s="35"/>
      <c r="XDF315" s="35"/>
      <c r="XDG315" s="35"/>
      <c r="XDH315" s="35"/>
      <c r="XDI315" s="35"/>
      <c r="XDJ315" s="35"/>
      <c r="XDK315" s="35"/>
      <c r="XDL315" s="35"/>
      <c r="XDM315" s="35"/>
      <c r="XDN315" s="35"/>
      <c r="XDO315" s="35"/>
      <c r="XDP315" s="35"/>
      <c r="XDQ315" s="35"/>
      <c r="XDR315" s="35"/>
      <c r="XDS315" s="35"/>
      <c r="XDT315" s="35"/>
      <c r="XDU315" s="35"/>
      <c r="XDV315" s="35"/>
      <c r="XDW315" s="35"/>
      <c r="XDX315" s="35"/>
      <c r="XDY315" s="35"/>
      <c r="XDZ315" s="35"/>
      <c r="XEA315" s="35"/>
      <c r="XEB315" s="35"/>
      <c r="XEC315" s="35"/>
      <c r="XED315" s="35"/>
      <c r="XEE315" s="35"/>
      <c r="XEF315" s="35"/>
      <c r="XEG315" s="35"/>
      <c r="XEH315" s="35"/>
      <c r="XEI315" s="35"/>
      <c r="XEJ315" s="35"/>
      <c r="XEK315" s="35"/>
      <c r="XEL315" s="35"/>
      <c r="XEM315" s="35"/>
      <c r="XEN315" s="35"/>
      <c r="XEO315" s="35"/>
      <c r="XEP315" s="35"/>
      <c r="XEQ315" s="35"/>
      <c r="XER315" s="35"/>
      <c r="XES315" s="35"/>
      <c r="XET315" s="35"/>
      <c r="XEU315" s="35"/>
      <c r="XEV315" s="35"/>
      <c r="XEW315" s="35"/>
      <c r="XEX315" s="35"/>
      <c r="XEY315" s="35"/>
      <c r="XEZ315" s="35"/>
      <c r="XFA315" s="35"/>
      <c r="XFB315" s="35"/>
      <c r="XFC315" s="35"/>
      <c r="XFD315" s="35"/>
    </row>
    <row r="316" spans="1:151 16227:16384" s="11" customFormat="1" ht="20.25" x14ac:dyDescent="0.25">
      <c r="A316" s="149" t="s">
        <v>203</v>
      </c>
      <c r="B316" s="150"/>
      <c r="C316" s="150"/>
      <c r="D316" s="150"/>
      <c r="E316" s="150"/>
      <c r="F316" s="150"/>
      <c r="G316" s="150"/>
      <c r="H316" s="150"/>
      <c r="I316" s="151"/>
      <c r="J316" s="35"/>
      <c r="K316" s="35"/>
      <c r="L316" s="35"/>
      <c r="M316" s="35"/>
      <c r="N316" s="35">
        <f t="shared" si="41"/>
        <v>0</v>
      </c>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WZC316" s="35"/>
      <c r="WZD316" s="35"/>
      <c r="WZE316" s="35"/>
      <c r="WZF316" s="35"/>
      <c r="WZG316" s="35"/>
      <c r="WZH316" s="35"/>
      <c r="WZI316" s="35"/>
      <c r="WZJ316" s="35"/>
      <c r="WZK316" s="35"/>
      <c r="WZL316" s="35"/>
      <c r="WZM316" s="35"/>
      <c r="WZN316" s="35"/>
      <c r="WZO316" s="35"/>
      <c r="WZP316" s="35"/>
      <c r="WZQ316" s="35"/>
      <c r="WZR316" s="35"/>
      <c r="WZS316" s="35"/>
      <c r="WZT316" s="35"/>
      <c r="WZU316" s="35"/>
      <c r="WZV316" s="35"/>
      <c r="WZW316" s="35"/>
      <c r="WZX316" s="35"/>
      <c r="WZY316" s="35"/>
      <c r="WZZ316" s="35"/>
      <c r="XAA316" s="35"/>
      <c r="XAB316" s="35"/>
      <c r="XAC316" s="35"/>
      <c r="XAD316" s="35"/>
      <c r="XAE316" s="35"/>
      <c r="XAF316" s="35"/>
      <c r="XAG316" s="35"/>
      <c r="XAH316" s="35"/>
      <c r="XAI316" s="35"/>
      <c r="XAJ316" s="35"/>
      <c r="XAK316" s="35"/>
      <c r="XAL316" s="35"/>
      <c r="XAM316" s="35"/>
      <c r="XAN316" s="35"/>
      <c r="XAO316" s="35"/>
      <c r="XAP316" s="35"/>
      <c r="XAQ316" s="35"/>
      <c r="XAR316" s="35"/>
      <c r="XAS316" s="35"/>
      <c r="XAT316" s="35"/>
      <c r="XAU316" s="35"/>
      <c r="XAV316" s="35"/>
      <c r="XAW316" s="35"/>
      <c r="XAX316" s="35"/>
      <c r="XAY316" s="35"/>
      <c r="XAZ316" s="35"/>
      <c r="XBA316" s="35"/>
      <c r="XBB316" s="35"/>
      <c r="XBC316" s="35"/>
      <c r="XBD316" s="35"/>
      <c r="XBE316" s="35"/>
      <c r="XBF316" s="35"/>
      <c r="XBG316" s="35"/>
      <c r="XBH316" s="35"/>
      <c r="XBI316" s="35"/>
      <c r="XBJ316" s="35"/>
      <c r="XBK316" s="35"/>
      <c r="XBL316" s="35"/>
      <c r="XBM316" s="35"/>
      <c r="XBN316" s="35"/>
      <c r="XBO316" s="35"/>
      <c r="XBP316" s="35"/>
      <c r="XBQ316" s="35"/>
      <c r="XBR316" s="35"/>
      <c r="XBS316" s="35"/>
      <c r="XBT316" s="35"/>
      <c r="XBU316" s="35"/>
      <c r="XBV316" s="35"/>
      <c r="XBW316" s="35"/>
      <c r="XBX316" s="35"/>
      <c r="XBY316" s="35"/>
      <c r="XBZ316" s="35"/>
      <c r="XCA316" s="35"/>
      <c r="XCB316" s="35"/>
      <c r="XCC316" s="35"/>
      <c r="XCD316" s="35"/>
      <c r="XCE316" s="35"/>
      <c r="XCF316" s="35"/>
      <c r="XCG316" s="35"/>
      <c r="XCH316" s="35"/>
      <c r="XCI316" s="35"/>
      <c r="XCJ316" s="35"/>
      <c r="XCK316" s="35"/>
      <c r="XCL316" s="35"/>
      <c r="XCM316" s="35"/>
      <c r="XCN316" s="35"/>
      <c r="XCO316" s="35"/>
      <c r="XCP316" s="35"/>
      <c r="XCQ316" s="35"/>
      <c r="XCR316" s="35"/>
      <c r="XCS316" s="35"/>
      <c r="XCT316" s="35"/>
      <c r="XCU316" s="35"/>
      <c r="XCV316" s="35"/>
      <c r="XCW316" s="35"/>
      <c r="XCX316" s="35"/>
      <c r="XCY316" s="35"/>
      <c r="XCZ316" s="35"/>
      <c r="XDA316" s="35"/>
      <c r="XDB316" s="35"/>
      <c r="XDC316" s="35"/>
      <c r="XDD316" s="35"/>
      <c r="XDE316" s="35"/>
      <c r="XDF316" s="35"/>
      <c r="XDG316" s="35"/>
      <c r="XDH316" s="35"/>
      <c r="XDI316" s="35"/>
      <c r="XDJ316" s="35"/>
      <c r="XDK316" s="35"/>
      <c r="XDL316" s="35"/>
      <c r="XDM316" s="35"/>
      <c r="XDN316" s="35"/>
      <c r="XDO316" s="35"/>
      <c r="XDP316" s="35"/>
      <c r="XDQ316" s="35"/>
      <c r="XDR316" s="35"/>
      <c r="XDS316" s="35"/>
      <c r="XDT316" s="35"/>
      <c r="XDU316" s="35"/>
      <c r="XDV316" s="35"/>
      <c r="XDW316" s="35"/>
      <c r="XDX316" s="35"/>
      <c r="XDY316" s="35"/>
      <c r="XDZ316" s="35"/>
      <c r="XEA316" s="35"/>
      <c r="XEB316" s="35"/>
      <c r="XEC316" s="35"/>
      <c r="XED316" s="35"/>
      <c r="XEE316" s="35"/>
      <c r="XEF316" s="35"/>
      <c r="XEG316" s="35"/>
      <c r="XEH316" s="35"/>
      <c r="XEI316" s="35"/>
      <c r="XEJ316" s="35"/>
      <c r="XEK316" s="35"/>
      <c r="XEL316" s="35"/>
      <c r="XEM316" s="35"/>
      <c r="XEN316" s="35"/>
      <c r="XEO316" s="35"/>
      <c r="XEP316" s="35"/>
      <c r="XEQ316" s="35"/>
      <c r="XER316" s="35"/>
      <c r="XES316" s="35"/>
      <c r="XET316" s="35"/>
      <c r="XEU316" s="35"/>
      <c r="XEV316" s="35"/>
      <c r="XEW316" s="35"/>
      <c r="XEX316" s="35"/>
      <c r="XEY316" s="35"/>
      <c r="XEZ316" s="35"/>
      <c r="XFA316" s="35"/>
      <c r="XFB316" s="35"/>
      <c r="XFC316" s="35"/>
      <c r="XFD316" s="35"/>
    </row>
    <row r="317" spans="1:151 16227:16384" s="11" customFormat="1" ht="20.25" x14ac:dyDescent="0.25">
      <c r="A317" s="149" t="s">
        <v>204</v>
      </c>
      <c r="B317" s="150"/>
      <c r="C317" s="150"/>
      <c r="D317" s="150"/>
      <c r="E317" s="150"/>
      <c r="F317" s="150"/>
      <c r="G317" s="150"/>
      <c r="H317" s="150"/>
      <c r="I317" s="151"/>
      <c r="J317" s="35"/>
      <c r="K317" s="35"/>
      <c r="L317" s="35"/>
      <c r="M317" s="35"/>
      <c r="N317" s="35">
        <f t="shared" si="41"/>
        <v>27232951.215599999</v>
      </c>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WZC317" s="35"/>
      <c r="WZD317" s="35"/>
      <c r="WZE317" s="35"/>
      <c r="WZF317" s="35"/>
      <c r="WZG317" s="35"/>
      <c r="WZH317" s="35"/>
      <c r="WZI317" s="35"/>
      <c r="WZJ317" s="35"/>
      <c r="WZK317" s="35"/>
      <c r="WZL317" s="35"/>
      <c r="WZM317" s="35"/>
      <c r="WZN317" s="35"/>
      <c r="WZO317" s="35"/>
      <c r="WZP317" s="35"/>
      <c r="WZQ317" s="35"/>
      <c r="WZR317" s="35"/>
      <c r="WZS317" s="35"/>
      <c r="WZT317" s="35"/>
      <c r="WZU317" s="35"/>
      <c r="WZV317" s="35"/>
      <c r="WZW317" s="35"/>
      <c r="WZX317" s="35"/>
      <c r="WZY317" s="35"/>
      <c r="WZZ317" s="35"/>
      <c r="XAA317" s="35"/>
      <c r="XAB317" s="35"/>
      <c r="XAC317" s="35"/>
      <c r="XAD317" s="35"/>
      <c r="XAE317" s="35"/>
      <c r="XAF317" s="35"/>
      <c r="XAG317" s="35"/>
      <c r="XAH317" s="35"/>
      <c r="XAI317" s="35"/>
      <c r="XAJ317" s="35"/>
      <c r="XAK317" s="35"/>
      <c r="XAL317" s="35"/>
      <c r="XAM317" s="35"/>
      <c r="XAN317" s="35"/>
      <c r="XAO317" s="35"/>
      <c r="XAP317" s="35"/>
      <c r="XAQ317" s="35"/>
      <c r="XAR317" s="35"/>
      <c r="XAS317" s="35"/>
      <c r="XAT317" s="35"/>
      <c r="XAU317" s="35"/>
      <c r="XAV317" s="35"/>
      <c r="XAW317" s="35"/>
      <c r="XAX317" s="35"/>
      <c r="XAY317" s="35"/>
      <c r="XAZ317" s="35"/>
      <c r="XBA317" s="35"/>
      <c r="XBB317" s="35"/>
      <c r="XBC317" s="35"/>
      <c r="XBD317" s="35"/>
      <c r="XBE317" s="35"/>
      <c r="XBF317" s="35"/>
      <c r="XBG317" s="35"/>
      <c r="XBH317" s="35"/>
      <c r="XBI317" s="35"/>
      <c r="XBJ317" s="35"/>
      <c r="XBK317" s="35"/>
      <c r="XBL317" s="35"/>
      <c r="XBM317" s="35"/>
      <c r="XBN317" s="35"/>
      <c r="XBO317" s="35"/>
      <c r="XBP317" s="35"/>
      <c r="XBQ317" s="35"/>
      <c r="XBR317" s="35"/>
      <c r="XBS317" s="35"/>
      <c r="XBT317" s="35"/>
      <c r="XBU317" s="35"/>
      <c r="XBV317" s="35"/>
      <c r="XBW317" s="35"/>
      <c r="XBX317" s="35"/>
      <c r="XBY317" s="35"/>
      <c r="XBZ317" s="35"/>
      <c r="XCA317" s="35"/>
      <c r="XCB317" s="35"/>
      <c r="XCC317" s="35"/>
      <c r="XCD317" s="35"/>
      <c r="XCE317" s="35"/>
      <c r="XCF317" s="35"/>
      <c r="XCG317" s="35"/>
      <c r="XCH317" s="35"/>
      <c r="XCI317" s="35"/>
      <c r="XCJ317" s="35"/>
      <c r="XCK317" s="35"/>
      <c r="XCL317" s="35"/>
      <c r="XCM317" s="35"/>
      <c r="XCN317" s="35"/>
      <c r="XCO317" s="35"/>
      <c r="XCP317" s="35"/>
      <c r="XCQ317" s="35"/>
      <c r="XCR317" s="35"/>
      <c r="XCS317" s="35"/>
      <c r="XCT317" s="35"/>
      <c r="XCU317" s="35"/>
      <c r="XCV317" s="35"/>
      <c r="XCW317" s="35"/>
      <c r="XCX317" s="35"/>
      <c r="XCY317" s="35"/>
      <c r="XCZ317" s="35"/>
      <c r="XDA317" s="35"/>
      <c r="XDB317" s="35"/>
      <c r="XDC317" s="35"/>
      <c r="XDD317" s="35"/>
      <c r="XDE317" s="35"/>
      <c r="XDF317" s="35"/>
      <c r="XDG317" s="35"/>
      <c r="XDH317" s="35"/>
      <c r="XDI317" s="35"/>
      <c r="XDJ317" s="35"/>
      <c r="XDK317" s="35"/>
      <c r="XDL317" s="35"/>
      <c r="XDM317" s="35"/>
      <c r="XDN317" s="35"/>
      <c r="XDO317" s="35"/>
      <c r="XDP317" s="35"/>
      <c r="XDQ317" s="35"/>
      <c r="XDR317" s="35"/>
      <c r="XDS317" s="35"/>
      <c r="XDT317" s="35"/>
      <c r="XDU317" s="35"/>
      <c r="XDV317" s="35"/>
      <c r="XDW317" s="35"/>
      <c r="XDX317" s="35"/>
      <c r="XDY317" s="35"/>
      <c r="XDZ317" s="35"/>
      <c r="XEA317" s="35"/>
      <c r="XEB317" s="35"/>
      <c r="XEC317" s="35"/>
      <c r="XED317" s="35"/>
      <c r="XEE317" s="35"/>
      <c r="XEF317" s="35"/>
      <c r="XEG317" s="35"/>
      <c r="XEH317" s="35"/>
      <c r="XEI317" s="35"/>
      <c r="XEJ317" s="35"/>
      <c r="XEK317" s="35"/>
      <c r="XEL317" s="35"/>
      <c r="XEM317" s="35"/>
      <c r="XEN317" s="35"/>
      <c r="XEO317" s="35"/>
      <c r="XEP317" s="35"/>
      <c r="XEQ317" s="35"/>
      <c r="XER317" s="35"/>
      <c r="XES317" s="35"/>
      <c r="XET317" s="35"/>
      <c r="XEU317" s="35"/>
      <c r="XEV317" s="35"/>
      <c r="XEW317" s="35"/>
      <c r="XEX317" s="35"/>
      <c r="XEY317" s="35"/>
      <c r="XEZ317" s="35"/>
      <c r="XFA317" s="35"/>
      <c r="XFB317" s="35"/>
      <c r="XFC317" s="35"/>
      <c r="XFD317" s="35"/>
    </row>
    <row r="318" spans="1:151 16227:16384" s="11" customFormat="1" ht="20.25" x14ac:dyDescent="0.25">
      <c r="A318" s="149" t="s">
        <v>205</v>
      </c>
      <c r="B318" s="150"/>
      <c r="C318" s="150"/>
      <c r="D318" s="150"/>
      <c r="E318" s="150"/>
      <c r="F318" s="150"/>
      <c r="G318" s="150"/>
      <c r="H318" s="150"/>
      <c r="I318" s="151"/>
      <c r="J318" s="35"/>
      <c r="K318" s="35"/>
      <c r="L318" s="35"/>
      <c r="M318" s="35"/>
      <c r="N318" s="35">
        <f t="shared" si="41"/>
        <v>4191340.14</v>
      </c>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WZC318" s="35"/>
      <c r="WZD318" s="35"/>
      <c r="WZE318" s="35"/>
      <c r="WZF318" s="35"/>
      <c r="WZG318" s="35"/>
      <c r="WZH318" s="35"/>
      <c r="WZI318" s="35"/>
      <c r="WZJ318" s="35"/>
      <c r="WZK318" s="35"/>
      <c r="WZL318" s="35"/>
      <c r="WZM318" s="35"/>
      <c r="WZN318" s="35"/>
      <c r="WZO318" s="35"/>
      <c r="WZP318" s="35"/>
      <c r="WZQ318" s="35"/>
      <c r="WZR318" s="35"/>
      <c r="WZS318" s="35"/>
      <c r="WZT318" s="35"/>
      <c r="WZU318" s="35"/>
      <c r="WZV318" s="35"/>
      <c r="WZW318" s="35"/>
      <c r="WZX318" s="35"/>
      <c r="WZY318" s="35"/>
      <c r="WZZ318" s="35"/>
      <c r="XAA318" s="35"/>
      <c r="XAB318" s="35"/>
      <c r="XAC318" s="35"/>
      <c r="XAD318" s="35"/>
      <c r="XAE318" s="35"/>
      <c r="XAF318" s="35"/>
      <c r="XAG318" s="35"/>
      <c r="XAH318" s="35"/>
      <c r="XAI318" s="35"/>
      <c r="XAJ318" s="35"/>
      <c r="XAK318" s="35"/>
      <c r="XAL318" s="35"/>
      <c r="XAM318" s="35"/>
      <c r="XAN318" s="35"/>
      <c r="XAO318" s="35"/>
      <c r="XAP318" s="35"/>
      <c r="XAQ318" s="35"/>
      <c r="XAR318" s="35"/>
      <c r="XAS318" s="35"/>
      <c r="XAT318" s="35"/>
      <c r="XAU318" s="35"/>
      <c r="XAV318" s="35"/>
      <c r="XAW318" s="35"/>
      <c r="XAX318" s="35"/>
      <c r="XAY318" s="35"/>
      <c r="XAZ318" s="35"/>
      <c r="XBA318" s="35"/>
      <c r="XBB318" s="35"/>
      <c r="XBC318" s="35"/>
      <c r="XBD318" s="35"/>
      <c r="XBE318" s="35"/>
      <c r="XBF318" s="35"/>
      <c r="XBG318" s="35"/>
      <c r="XBH318" s="35"/>
      <c r="XBI318" s="35"/>
      <c r="XBJ318" s="35"/>
      <c r="XBK318" s="35"/>
      <c r="XBL318" s="35"/>
      <c r="XBM318" s="35"/>
      <c r="XBN318" s="35"/>
      <c r="XBO318" s="35"/>
      <c r="XBP318" s="35"/>
      <c r="XBQ318" s="35"/>
      <c r="XBR318" s="35"/>
      <c r="XBS318" s="35"/>
      <c r="XBT318" s="35"/>
      <c r="XBU318" s="35"/>
      <c r="XBV318" s="35"/>
      <c r="XBW318" s="35"/>
      <c r="XBX318" s="35"/>
      <c r="XBY318" s="35"/>
      <c r="XBZ318" s="35"/>
      <c r="XCA318" s="35"/>
      <c r="XCB318" s="35"/>
      <c r="XCC318" s="35"/>
      <c r="XCD318" s="35"/>
      <c r="XCE318" s="35"/>
      <c r="XCF318" s="35"/>
      <c r="XCG318" s="35"/>
      <c r="XCH318" s="35"/>
      <c r="XCI318" s="35"/>
      <c r="XCJ318" s="35"/>
      <c r="XCK318" s="35"/>
      <c r="XCL318" s="35"/>
      <c r="XCM318" s="35"/>
      <c r="XCN318" s="35"/>
      <c r="XCO318" s="35"/>
      <c r="XCP318" s="35"/>
      <c r="XCQ318" s="35"/>
      <c r="XCR318" s="35"/>
      <c r="XCS318" s="35"/>
      <c r="XCT318" s="35"/>
      <c r="XCU318" s="35"/>
      <c r="XCV318" s="35"/>
      <c r="XCW318" s="35"/>
      <c r="XCX318" s="35"/>
      <c r="XCY318" s="35"/>
      <c r="XCZ318" s="35"/>
      <c r="XDA318" s="35"/>
      <c r="XDB318" s="35"/>
      <c r="XDC318" s="35"/>
      <c r="XDD318" s="35"/>
      <c r="XDE318" s="35"/>
      <c r="XDF318" s="35"/>
      <c r="XDG318" s="35"/>
      <c r="XDH318" s="35"/>
      <c r="XDI318" s="35"/>
      <c r="XDJ318" s="35"/>
      <c r="XDK318" s="35"/>
      <c r="XDL318" s="35"/>
      <c r="XDM318" s="35"/>
      <c r="XDN318" s="35"/>
      <c r="XDO318" s="35"/>
      <c r="XDP318" s="35"/>
      <c r="XDQ318" s="35"/>
      <c r="XDR318" s="35"/>
      <c r="XDS318" s="35"/>
      <c r="XDT318" s="35"/>
      <c r="XDU318" s="35"/>
      <c r="XDV318" s="35"/>
      <c r="XDW318" s="35"/>
      <c r="XDX318" s="35"/>
      <c r="XDY318" s="35"/>
      <c r="XDZ318" s="35"/>
      <c r="XEA318" s="35"/>
      <c r="XEB318" s="35"/>
      <c r="XEC318" s="35"/>
      <c r="XED318" s="35"/>
      <c r="XEE318" s="35"/>
      <c r="XEF318" s="35"/>
      <c r="XEG318" s="35"/>
      <c r="XEH318" s="35"/>
      <c r="XEI318" s="35"/>
      <c r="XEJ318" s="35"/>
      <c r="XEK318" s="35"/>
      <c r="XEL318" s="35"/>
      <c r="XEM318" s="35"/>
      <c r="XEN318" s="35"/>
      <c r="XEO318" s="35"/>
      <c r="XEP318" s="35"/>
      <c r="XEQ318" s="35"/>
      <c r="XER318" s="35"/>
      <c r="XES318" s="35"/>
      <c r="XET318" s="35"/>
      <c r="XEU318" s="35"/>
      <c r="XEV318" s="35"/>
      <c r="XEW318" s="35"/>
      <c r="XEX318" s="35"/>
      <c r="XEY318" s="35"/>
      <c r="XEZ318" s="35"/>
      <c r="XFA318" s="35"/>
      <c r="XFB318" s="35"/>
      <c r="XFC318" s="35"/>
      <c r="XFD318" s="35"/>
    </row>
    <row r="319" spans="1:151 16227:16384" s="11" customFormat="1" ht="40.5" x14ac:dyDescent="0.25">
      <c r="A319" s="135" t="str">
        <f>A318</f>
        <v>Ground Floor for Commercial &amp; Parking</v>
      </c>
      <c r="B319" s="136"/>
      <c r="C319" s="152">
        <v>1</v>
      </c>
      <c r="D319" s="152"/>
      <c r="E319" s="19" t="s">
        <v>221</v>
      </c>
      <c r="F319" s="133">
        <f>(4.65*7.16+6.32*9+7.65*7.21+2.13*1.64)*10.764</f>
        <v>1601.9383068</v>
      </c>
      <c r="G319" s="134"/>
      <c r="H319" s="19">
        <v>0</v>
      </c>
      <c r="I319" s="19">
        <f t="shared" ref="I319:I329" si="53">F319*(($I$233)+1)+H319</f>
        <v>2483.0043755400002</v>
      </c>
      <c r="J319" s="35"/>
      <c r="K319" s="35"/>
      <c r="L319" s="35"/>
      <c r="M319" s="35"/>
      <c r="N319" s="35">
        <f t="shared" si="41"/>
        <v>4904810.352</v>
      </c>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WZC319" s="35"/>
      <c r="WZD319" s="35"/>
      <c r="WZE319" s="35"/>
      <c r="WZF319" s="35"/>
      <c r="WZG319" s="35"/>
      <c r="WZH319" s="35"/>
      <c r="WZI319" s="35"/>
      <c r="WZJ319" s="35"/>
      <c r="WZK319" s="35"/>
      <c r="WZL319" s="35"/>
      <c r="WZM319" s="35"/>
      <c r="WZN319" s="35"/>
      <c r="WZO319" s="35"/>
      <c r="WZP319" s="35"/>
      <c r="WZQ319" s="35"/>
      <c r="WZR319" s="35"/>
      <c r="WZS319" s="35"/>
      <c r="WZT319" s="35"/>
      <c r="WZU319" s="35"/>
      <c r="WZV319" s="35"/>
      <c r="WZW319" s="35"/>
      <c r="WZX319" s="35"/>
      <c r="WZY319" s="35"/>
      <c r="WZZ319" s="35"/>
      <c r="XAA319" s="35"/>
      <c r="XAB319" s="35"/>
      <c r="XAC319" s="35"/>
      <c r="XAD319" s="35"/>
      <c r="XAE319" s="35"/>
      <c r="XAF319" s="35"/>
      <c r="XAG319" s="35"/>
      <c r="XAH319" s="35"/>
      <c r="XAI319" s="35"/>
      <c r="XAJ319" s="35"/>
      <c r="XAK319" s="35"/>
      <c r="XAL319" s="35"/>
      <c r="XAM319" s="35"/>
      <c r="XAN319" s="35"/>
      <c r="XAO319" s="35"/>
      <c r="XAP319" s="35"/>
      <c r="XAQ319" s="35"/>
      <c r="XAR319" s="35"/>
      <c r="XAS319" s="35"/>
      <c r="XAT319" s="35"/>
      <c r="XAU319" s="35"/>
      <c r="XAV319" s="35"/>
      <c r="XAW319" s="35"/>
      <c r="XAX319" s="35"/>
      <c r="XAY319" s="35"/>
      <c r="XAZ319" s="35"/>
      <c r="XBA319" s="35"/>
      <c r="XBB319" s="35"/>
      <c r="XBC319" s="35"/>
      <c r="XBD319" s="35"/>
      <c r="XBE319" s="35"/>
      <c r="XBF319" s="35"/>
      <c r="XBG319" s="35"/>
      <c r="XBH319" s="35"/>
      <c r="XBI319" s="35"/>
      <c r="XBJ319" s="35"/>
      <c r="XBK319" s="35"/>
      <c r="XBL319" s="35"/>
      <c r="XBM319" s="35"/>
      <c r="XBN319" s="35"/>
      <c r="XBO319" s="35"/>
      <c r="XBP319" s="35"/>
      <c r="XBQ319" s="35"/>
      <c r="XBR319" s="35"/>
      <c r="XBS319" s="35"/>
      <c r="XBT319" s="35"/>
      <c r="XBU319" s="35"/>
      <c r="XBV319" s="35"/>
      <c r="XBW319" s="35"/>
      <c r="XBX319" s="35"/>
      <c r="XBY319" s="35"/>
      <c r="XBZ319" s="35"/>
      <c r="XCA319" s="35"/>
      <c r="XCB319" s="35"/>
      <c r="XCC319" s="35"/>
      <c r="XCD319" s="35"/>
      <c r="XCE319" s="35"/>
      <c r="XCF319" s="35"/>
      <c r="XCG319" s="35"/>
      <c r="XCH319" s="35"/>
      <c r="XCI319" s="35"/>
      <c r="XCJ319" s="35"/>
      <c r="XCK319" s="35"/>
      <c r="XCL319" s="35"/>
      <c r="XCM319" s="35"/>
      <c r="XCN319" s="35"/>
      <c r="XCO319" s="35"/>
      <c r="XCP319" s="35"/>
      <c r="XCQ319" s="35"/>
      <c r="XCR319" s="35"/>
      <c r="XCS319" s="35"/>
      <c r="XCT319" s="35"/>
      <c r="XCU319" s="35"/>
      <c r="XCV319" s="35"/>
      <c r="XCW319" s="35"/>
      <c r="XCX319" s="35"/>
      <c r="XCY319" s="35"/>
      <c r="XCZ319" s="35"/>
      <c r="XDA319" s="35"/>
      <c r="XDB319" s="35"/>
      <c r="XDC319" s="35"/>
      <c r="XDD319" s="35"/>
      <c r="XDE319" s="35"/>
      <c r="XDF319" s="35"/>
      <c r="XDG319" s="35"/>
      <c r="XDH319" s="35"/>
      <c r="XDI319" s="35"/>
      <c r="XDJ319" s="35"/>
      <c r="XDK319" s="35"/>
      <c r="XDL319" s="35"/>
      <c r="XDM319" s="35"/>
      <c r="XDN319" s="35"/>
      <c r="XDO319" s="35"/>
      <c r="XDP319" s="35"/>
      <c r="XDQ319" s="35"/>
      <c r="XDR319" s="35"/>
      <c r="XDS319" s="35"/>
      <c r="XDT319" s="35"/>
      <c r="XDU319" s="35"/>
      <c r="XDV319" s="35"/>
      <c r="XDW319" s="35"/>
      <c r="XDX319" s="35"/>
      <c r="XDY319" s="35"/>
      <c r="XDZ319" s="35"/>
      <c r="XEA319" s="35"/>
      <c r="XEB319" s="35"/>
      <c r="XEC319" s="35"/>
      <c r="XED319" s="35"/>
      <c r="XEE319" s="35"/>
      <c r="XEF319" s="35"/>
      <c r="XEG319" s="35"/>
      <c r="XEH319" s="35"/>
      <c r="XEI319" s="35"/>
      <c r="XEJ319" s="35"/>
      <c r="XEK319" s="35"/>
      <c r="XEL319" s="35"/>
      <c r="XEM319" s="35"/>
      <c r="XEN319" s="35"/>
      <c r="XEO319" s="35"/>
      <c r="XEP319" s="35"/>
      <c r="XEQ319" s="35"/>
      <c r="XER319" s="35"/>
      <c r="XES319" s="35"/>
      <c r="XET319" s="35"/>
      <c r="XEU319" s="35"/>
      <c r="XEV319" s="35"/>
      <c r="XEW319" s="35"/>
      <c r="XEX319" s="35"/>
      <c r="XEY319" s="35"/>
      <c r="XEZ319" s="35"/>
      <c r="XFA319" s="35"/>
      <c r="XFB319" s="35"/>
      <c r="XFC319" s="35"/>
      <c r="XFD319" s="35"/>
    </row>
    <row r="320" spans="1:151 16227:16384" s="11" customFormat="1" ht="20.25" customHeight="1" x14ac:dyDescent="0.25">
      <c r="A320" s="137"/>
      <c r="B320" s="138"/>
      <c r="C320" s="152">
        <f>C319+1</f>
        <v>2</v>
      </c>
      <c r="D320" s="152"/>
      <c r="E320" s="54" t="s">
        <v>220</v>
      </c>
      <c r="F320" s="133">
        <f>(2.85*5.96+2.13*1.62+1.22*1.22+0.7*1.4)*10.764</f>
        <v>246.54942</v>
      </c>
      <c r="G320" s="134"/>
      <c r="H320" s="54">
        <v>0</v>
      </c>
      <c r="I320" s="19">
        <f t="shared" si="53"/>
        <v>382.15160100000003</v>
      </c>
      <c r="J320" s="35"/>
      <c r="K320" s="35"/>
      <c r="L320" s="35"/>
      <c r="M320" s="35"/>
      <c r="N320" s="35">
        <f t="shared" si="41"/>
        <v>4886584.7471999992</v>
      </c>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WZC320" s="35"/>
      <c r="WZD320" s="35"/>
      <c r="WZE320" s="35"/>
      <c r="WZF320" s="35"/>
      <c r="WZG320" s="35"/>
      <c r="WZH320" s="35"/>
      <c r="WZI320" s="35"/>
      <c r="WZJ320" s="35"/>
      <c r="WZK320" s="35"/>
      <c r="WZL320" s="35"/>
      <c r="WZM320" s="35"/>
      <c r="WZN320" s="35"/>
      <c r="WZO320" s="35"/>
      <c r="WZP320" s="35"/>
      <c r="WZQ320" s="35"/>
      <c r="WZR320" s="35"/>
      <c r="WZS320" s="35"/>
      <c r="WZT320" s="35"/>
      <c r="WZU320" s="35"/>
      <c r="WZV320" s="35"/>
      <c r="WZW320" s="35"/>
      <c r="WZX320" s="35"/>
      <c r="WZY320" s="35"/>
      <c r="WZZ320" s="35"/>
      <c r="XAA320" s="35"/>
      <c r="XAB320" s="35"/>
      <c r="XAC320" s="35"/>
      <c r="XAD320" s="35"/>
      <c r="XAE320" s="35"/>
      <c r="XAF320" s="35"/>
      <c r="XAG320" s="35"/>
      <c r="XAH320" s="35"/>
      <c r="XAI320" s="35"/>
      <c r="XAJ320" s="35"/>
      <c r="XAK320" s="35"/>
      <c r="XAL320" s="35"/>
      <c r="XAM320" s="35"/>
      <c r="XAN320" s="35"/>
      <c r="XAO320" s="35"/>
      <c r="XAP320" s="35"/>
      <c r="XAQ320" s="35"/>
      <c r="XAR320" s="35"/>
      <c r="XAS320" s="35"/>
      <c r="XAT320" s="35"/>
      <c r="XAU320" s="35"/>
      <c r="XAV320" s="35"/>
      <c r="XAW320" s="35"/>
      <c r="XAX320" s="35"/>
      <c r="XAY320" s="35"/>
      <c r="XAZ320" s="35"/>
      <c r="XBA320" s="35"/>
      <c r="XBB320" s="35"/>
      <c r="XBC320" s="35"/>
      <c r="XBD320" s="35"/>
      <c r="XBE320" s="35"/>
      <c r="XBF320" s="35"/>
      <c r="XBG320" s="35"/>
      <c r="XBH320" s="35"/>
      <c r="XBI320" s="35"/>
      <c r="XBJ320" s="35"/>
      <c r="XBK320" s="35"/>
      <c r="XBL320" s="35"/>
      <c r="XBM320" s="35"/>
      <c r="XBN320" s="35"/>
      <c r="XBO320" s="35"/>
      <c r="XBP320" s="35"/>
      <c r="XBQ320" s="35"/>
      <c r="XBR320" s="35"/>
      <c r="XBS320" s="35"/>
      <c r="XBT320" s="35"/>
      <c r="XBU320" s="35"/>
      <c r="XBV320" s="35"/>
      <c r="XBW320" s="35"/>
      <c r="XBX320" s="35"/>
      <c r="XBY320" s="35"/>
      <c r="XBZ320" s="35"/>
      <c r="XCA320" s="35"/>
      <c r="XCB320" s="35"/>
      <c r="XCC320" s="35"/>
      <c r="XCD320" s="35"/>
      <c r="XCE320" s="35"/>
      <c r="XCF320" s="35"/>
      <c r="XCG320" s="35"/>
      <c r="XCH320" s="35"/>
      <c r="XCI320" s="35"/>
      <c r="XCJ320" s="35"/>
      <c r="XCK320" s="35"/>
      <c r="XCL320" s="35"/>
      <c r="XCM320" s="35"/>
      <c r="XCN320" s="35"/>
      <c r="XCO320" s="35"/>
      <c r="XCP320" s="35"/>
      <c r="XCQ320" s="35"/>
      <c r="XCR320" s="35"/>
      <c r="XCS320" s="35"/>
      <c r="XCT320" s="35"/>
      <c r="XCU320" s="35"/>
      <c r="XCV320" s="35"/>
      <c r="XCW320" s="35"/>
      <c r="XCX320" s="35"/>
      <c r="XCY320" s="35"/>
      <c r="XCZ320" s="35"/>
      <c r="XDA320" s="35"/>
      <c r="XDB320" s="35"/>
      <c r="XDC320" s="35"/>
      <c r="XDD320" s="35"/>
      <c r="XDE320" s="35"/>
      <c r="XDF320" s="35"/>
      <c r="XDG320" s="35"/>
      <c r="XDH320" s="35"/>
      <c r="XDI320" s="35"/>
      <c r="XDJ320" s="35"/>
      <c r="XDK320" s="35"/>
      <c r="XDL320" s="35"/>
      <c r="XDM320" s="35"/>
      <c r="XDN320" s="35"/>
      <c r="XDO320" s="35"/>
      <c r="XDP320" s="35"/>
      <c r="XDQ320" s="35"/>
      <c r="XDR320" s="35"/>
      <c r="XDS320" s="35"/>
      <c r="XDT320" s="35"/>
      <c r="XDU320" s="35"/>
      <c r="XDV320" s="35"/>
      <c r="XDW320" s="35"/>
      <c r="XDX320" s="35"/>
      <c r="XDY320" s="35"/>
      <c r="XDZ320" s="35"/>
      <c r="XEA320" s="35"/>
      <c r="XEB320" s="35"/>
      <c r="XEC320" s="35"/>
      <c r="XED320" s="35"/>
      <c r="XEE320" s="35"/>
      <c r="XEF320" s="35"/>
      <c r="XEG320" s="35"/>
      <c r="XEH320" s="35"/>
      <c r="XEI320" s="35"/>
      <c r="XEJ320" s="35"/>
      <c r="XEK320" s="35"/>
      <c r="XEL320" s="35"/>
      <c r="XEM320" s="35"/>
      <c r="XEN320" s="35"/>
      <c r="XEO320" s="35"/>
      <c r="XEP320" s="35"/>
      <c r="XEQ320" s="35"/>
      <c r="XER320" s="35"/>
      <c r="XES320" s="35"/>
      <c r="XET320" s="35"/>
      <c r="XEU320" s="35"/>
      <c r="XEV320" s="35"/>
      <c r="XEW320" s="35"/>
      <c r="XEX320" s="35"/>
      <c r="XEY320" s="35"/>
      <c r="XEZ320" s="35"/>
      <c r="XFA320" s="35"/>
      <c r="XFB320" s="35"/>
      <c r="XFC320" s="35"/>
      <c r="XFD320" s="35"/>
    </row>
    <row r="321" spans="1:151 16227:16384" s="11" customFormat="1" ht="20.25" customHeight="1" x14ac:dyDescent="0.25">
      <c r="A321" s="137"/>
      <c r="B321" s="138"/>
      <c r="C321" s="152">
        <f t="shared" ref="C321:C329" si="54">C320+1</f>
        <v>3</v>
      </c>
      <c r="D321" s="152"/>
      <c r="E321" s="54" t="s">
        <v>220</v>
      </c>
      <c r="F321" s="133">
        <f>(3*7.58+1.88*1.37+1.22*1.22)*10.764</f>
        <v>288.51825600000001</v>
      </c>
      <c r="G321" s="134"/>
      <c r="H321" s="54">
        <v>0</v>
      </c>
      <c r="I321" s="19">
        <f t="shared" si="53"/>
        <v>447.20329680000003</v>
      </c>
      <c r="J321" s="35"/>
      <c r="K321" s="35"/>
      <c r="L321" s="35"/>
      <c r="M321" s="35"/>
      <c r="N321" s="35">
        <f t="shared" si="41"/>
        <v>4918900.4280000003</v>
      </c>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WZC321" s="35"/>
      <c r="WZD321" s="35"/>
      <c r="WZE321" s="35"/>
      <c r="WZF321" s="35"/>
      <c r="WZG321" s="35"/>
      <c r="WZH321" s="35"/>
      <c r="WZI321" s="35"/>
      <c r="WZJ321" s="35"/>
      <c r="WZK321" s="35"/>
      <c r="WZL321" s="35"/>
      <c r="WZM321" s="35"/>
      <c r="WZN321" s="35"/>
      <c r="WZO321" s="35"/>
      <c r="WZP321" s="35"/>
      <c r="WZQ321" s="35"/>
      <c r="WZR321" s="35"/>
      <c r="WZS321" s="35"/>
      <c r="WZT321" s="35"/>
      <c r="WZU321" s="35"/>
      <c r="WZV321" s="35"/>
      <c r="WZW321" s="35"/>
      <c r="WZX321" s="35"/>
      <c r="WZY321" s="35"/>
      <c r="WZZ321" s="35"/>
      <c r="XAA321" s="35"/>
      <c r="XAB321" s="35"/>
      <c r="XAC321" s="35"/>
      <c r="XAD321" s="35"/>
      <c r="XAE321" s="35"/>
      <c r="XAF321" s="35"/>
      <c r="XAG321" s="35"/>
      <c r="XAH321" s="35"/>
      <c r="XAI321" s="35"/>
      <c r="XAJ321" s="35"/>
      <c r="XAK321" s="35"/>
      <c r="XAL321" s="35"/>
      <c r="XAM321" s="35"/>
      <c r="XAN321" s="35"/>
      <c r="XAO321" s="35"/>
      <c r="XAP321" s="35"/>
      <c r="XAQ321" s="35"/>
      <c r="XAR321" s="35"/>
      <c r="XAS321" s="35"/>
      <c r="XAT321" s="35"/>
      <c r="XAU321" s="35"/>
      <c r="XAV321" s="35"/>
      <c r="XAW321" s="35"/>
      <c r="XAX321" s="35"/>
      <c r="XAY321" s="35"/>
      <c r="XAZ321" s="35"/>
      <c r="XBA321" s="35"/>
      <c r="XBB321" s="35"/>
      <c r="XBC321" s="35"/>
      <c r="XBD321" s="35"/>
      <c r="XBE321" s="35"/>
      <c r="XBF321" s="35"/>
      <c r="XBG321" s="35"/>
      <c r="XBH321" s="35"/>
      <c r="XBI321" s="35"/>
      <c r="XBJ321" s="35"/>
      <c r="XBK321" s="35"/>
      <c r="XBL321" s="35"/>
      <c r="XBM321" s="35"/>
      <c r="XBN321" s="35"/>
      <c r="XBO321" s="35"/>
      <c r="XBP321" s="35"/>
      <c r="XBQ321" s="35"/>
      <c r="XBR321" s="35"/>
      <c r="XBS321" s="35"/>
      <c r="XBT321" s="35"/>
      <c r="XBU321" s="35"/>
      <c r="XBV321" s="35"/>
      <c r="XBW321" s="35"/>
      <c r="XBX321" s="35"/>
      <c r="XBY321" s="35"/>
      <c r="XBZ321" s="35"/>
      <c r="XCA321" s="35"/>
      <c r="XCB321" s="35"/>
      <c r="XCC321" s="35"/>
      <c r="XCD321" s="35"/>
      <c r="XCE321" s="35"/>
      <c r="XCF321" s="35"/>
      <c r="XCG321" s="35"/>
      <c r="XCH321" s="35"/>
      <c r="XCI321" s="35"/>
      <c r="XCJ321" s="35"/>
      <c r="XCK321" s="35"/>
      <c r="XCL321" s="35"/>
      <c r="XCM321" s="35"/>
      <c r="XCN321" s="35"/>
      <c r="XCO321" s="35"/>
      <c r="XCP321" s="35"/>
      <c r="XCQ321" s="35"/>
      <c r="XCR321" s="35"/>
      <c r="XCS321" s="35"/>
      <c r="XCT321" s="35"/>
      <c r="XCU321" s="35"/>
      <c r="XCV321" s="35"/>
      <c r="XCW321" s="35"/>
      <c r="XCX321" s="35"/>
      <c r="XCY321" s="35"/>
      <c r="XCZ321" s="35"/>
      <c r="XDA321" s="35"/>
      <c r="XDB321" s="35"/>
      <c r="XDC321" s="35"/>
      <c r="XDD321" s="35"/>
      <c r="XDE321" s="35"/>
      <c r="XDF321" s="35"/>
      <c r="XDG321" s="35"/>
      <c r="XDH321" s="35"/>
      <c r="XDI321" s="35"/>
      <c r="XDJ321" s="35"/>
      <c r="XDK321" s="35"/>
      <c r="XDL321" s="35"/>
      <c r="XDM321" s="35"/>
      <c r="XDN321" s="35"/>
      <c r="XDO321" s="35"/>
      <c r="XDP321" s="35"/>
      <c r="XDQ321" s="35"/>
      <c r="XDR321" s="35"/>
      <c r="XDS321" s="35"/>
      <c r="XDT321" s="35"/>
      <c r="XDU321" s="35"/>
      <c r="XDV321" s="35"/>
      <c r="XDW321" s="35"/>
      <c r="XDX321" s="35"/>
      <c r="XDY321" s="35"/>
      <c r="XDZ321" s="35"/>
      <c r="XEA321" s="35"/>
      <c r="XEB321" s="35"/>
      <c r="XEC321" s="35"/>
      <c r="XED321" s="35"/>
      <c r="XEE321" s="35"/>
      <c r="XEF321" s="35"/>
      <c r="XEG321" s="35"/>
      <c r="XEH321" s="35"/>
      <c r="XEI321" s="35"/>
      <c r="XEJ321" s="35"/>
      <c r="XEK321" s="35"/>
      <c r="XEL321" s="35"/>
      <c r="XEM321" s="35"/>
      <c r="XEN321" s="35"/>
      <c r="XEO321" s="35"/>
      <c r="XEP321" s="35"/>
      <c r="XEQ321" s="35"/>
      <c r="XER321" s="35"/>
      <c r="XES321" s="35"/>
      <c r="XET321" s="35"/>
      <c r="XEU321" s="35"/>
      <c r="XEV321" s="35"/>
      <c r="XEW321" s="35"/>
      <c r="XEX321" s="35"/>
      <c r="XEY321" s="35"/>
      <c r="XEZ321" s="35"/>
      <c r="XFA321" s="35"/>
      <c r="XFB321" s="35"/>
      <c r="XFC321" s="35"/>
      <c r="XFD321" s="35"/>
    </row>
    <row r="322" spans="1:151 16227:16384" s="11" customFormat="1" ht="20.25" customHeight="1" x14ac:dyDescent="0.25">
      <c r="A322" s="137"/>
      <c r="B322" s="138"/>
      <c r="C322" s="152">
        <f t="shared" si="54"/>
        <v>4</v>
      </c>
      <c r="D322" s="152"/>
      <c r="E322" s="54" t="s">
        <v>220</v>
      </c>
      <c r="F322" s="133">
        <f>(3.07*7.58+1.42*1.37+1.22*1.22)*10.764</f>
        <v>287.44616159999993</v>
      </c>
      <c r="G322" s="134"/>
      <c r="H322" s="54">
        <v>0</v>
      </c>
      <c r="I322" s="19">
        <f t="shared" si="53"/>
        <v>445.5415504799999</v>
      </c>
      <c r="J322" s="35"/>
      <c r="K322" s="35"/>
      <c r="L322" s="35"/>
      <c r="M322" s="35"/>
      <c r="N322" s="35">
        <f t="shared" si="41"/>
        <v>2834740.3032</v>
      </c>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WZC322" s="35"/>
      <c r="WZD322" s="35"/>
      <c r="WZE322" s="35"/>
      <c r="WZF322" s="35"/>
      <c r="WZG322" s="35"/>
      <c r="WZH322" s="35"/>
      <c r="WZI322" s="35"/>
      <c r="WZJ322" s="35"/>
      <c r="WZK322" s="35"/>
      <c r="WZL322" s="35"/>
      <c r="WZM322" s="35"/>
      <c r="WZN322" s="35"/>
      <c r="WZO322" s="35"/>
      <c r="WZP322" s="35"/>
      <c r="WZQ322" s="35"/>
      <c r="WZR322" s="35"/>
      <c r="WZS322" s="35"/>
      <c r="WZT322" s="35"/>
      <c r="WZU322" s="35"/>
      <c r="WZV322" s="35"/>
      <c r="WZW322" s="35"/>
      <c r="WZX322" s="35"/>
      <c r="WZY322" s="35"/>
      <c r="WZZ322" s="35"/>
      <c r="XAA322" s="35"/>
      <c r="XAB322" s="35"/>
      <c r="XAC322" s="35"/>
      <c r="XAD322" s="35"/>
      <c r="XAE322" s="35"/>
      <c r="XAF322" s="35"/>
      <c r="XAG322" s="35"/>
      <c r="XAH322" s="35"/>
      <c r="XAI322" s="35"/>
      <c r="XAJ322" s="35"/>
      <c r="XAK322" s="35"/>
      <c r="XAL322" s="35"/>
      <c r="XAM322" s="35"/>
      <c r="XAN322" s="35"/>
      <c r="XAO322" s="35"/>
      <c r="XAP322" s="35"/>
      <c r="XAQ322" s="35"/>
      <c r="XAR322" s="35"/>
      <c r="XAS322" s="35"/>
      <c r="XAT322" s="35"/>
      <c r="XAU322" s="35"/>
      <c r="XAV322" s="35"/>
      <c r="XAW322" s="35"/>
      <c r="XAX322" s="35"/>
      <c r="XAY322" s="35"/>
      <c r="XAZ322" s="35"/>
      <c r="XBA322" s="35"/>
      <c r="XBB322" s="35"/>
      <c r="XBC322" s="35"/>
      <c r="XBD322" s="35"/>
      <c r="XBE322" s="35"/>
      <c r="XBF322" s="35"/>
      <c r="XBG322" s="35"/>
      <c r="XBH322" s="35"/>
      <c r="XBI322" s="35"/>
      <c r="XBJ322" s="35"/>
      <c r="XBK322" s="35"/>
      <c r="XBL322" s="35"/>
      <c r="XBM322" s="35"/>
      <c r="XBN322" s="35"/>
      <c r="XBO322" s="35"/>
      <c r="XBP322" s="35"/>
      <c r="XBQ322" s="35"/>
      <c r="XBR322" s="35"/>
      <c r="XBS322" s="35"/>
      <c r="XBT322" s="35"/>
      <c r="XBU322" s="35"/>
      <c r="XBV322" s="35"/>
      <c r="XBW322" s="35"/>
      <c r="XBX322" s="35"/>
      <c r="XBY322" s="35"/>
      <c r="XBZ322" s="35"/>
      <c r="XCA322" s="35"/>
      <c r="XCB322" s="35"/>
      <c r="XCC322" s="35"/>
      <c r="XCD322" s="35"/>
      <c r="XCE322" s="35"/>
      <c r="XCF322" s="35"/>
      <c r="XCG322" s="35"/>
      <c r="XCH322" s="35"/>
      <c r="XCI322" s="35"/>
      <c r="XCJ322" s="35"/>
      <c r="XCK322" s="35"/>
      <c r="XCL322" s="35"/>
      <c r="XCM322" s="35"/>
      <c r="XCN322" s="35"/>
      <c r="XCO322" s="35"/>
      <c r="XCP322" s="35"/>
      <c r="XCQ322" s="35"/>
      <c r="XCR322" s="35"/>
      <c r="XCS322" s="35"/>
      <c r="XCT322" s="35"/>
      <c r="XCU322" s="35"/>
      <c r="XCV322" s="35"/>
      <c r="XCW322" s="35"/>
      <c r="XCX322" s="35"/>
      <c r="XCY322" s="35"/>
      <c r="XCZ322" s="35"/>
      <c r="XDA322" s="35"/>
      <c r="XDB322" s="35"/>
      <c r="XDC322" s="35"/>
      <c r="XDD322" s="35"/>
      <c r="XDE322" s="35"/>
      <c r="XDF322" s="35"/>
      <c r="XDG322" s="35"/>
      <c r="XDH322" s="35"/>
      <c r="XDI322" s="35"/>
      <c r="XDJ322" s="35"/>
      <c r="XDK322" s="35"/>
      <c r="XDL322" s="35"/>
      <c r="XDM322" s="35"/>
      <c r="XDN322" s="35"/>
      <c r="XDO322" s="35"/>
      <c r="XDP322" s="35"/>
      <c r="XDQ322" s="35"/>
      <c r="XDR322" s="35"/>
      <c r="XDS322" s="35"/>
      <c r="XDT322" s="35"/>
      <c r="XDU322" s="35"/>
      <c r="XDV322" s="35"/>
      <c r="XDW322" s="35"/>
      <c r="XDX322" s="35"/>
      <c r="XDY322" s="35"/>
      <c r="XDZ322" s="35"/>
      <c r="XEA322" s="35"/>
      <c r="XEB322" s="35"/>
      <c r="XEC322" s="35"/>
      <c r="XED322" s="35"/>
      <c r="XEE322" s="35"/>
      <c r="XEF322" s="35"/>
      <c r="XEG322" s="35"/>
      <c r="XEH322" s="35"/>
      <c r="XEI322" s="35"/>
      <c r="XEJ322" s="35"/>
      <c r="XEK322" s="35"/>
      <c r="XEL322" s="35"/>
      <c r="XEM322" s="35"/>
      <c r="XEN322" s="35"/>
      <c r="XEO322" s="35"/>
      <c r="XEP322" s="35"/>
      <c r="XEQ322" s="35"/>
      <c r="XER322" s="35"/>
      <c r="XES322" s="35"/>
      <c r="XET322" s="35"/>
      <c r="XEU322" s="35"/>
      <c r="XEV322" s="35"/>
      <c r="XEW322" s="35"/>
      <c r="XEX322" s="35"/>
      <c r="XEY322" s="35"/>
      <c r="XEZ322" s="35"/>
      <c r="XFA322" s="35"/>
      <c r="XFB322" s="35"/>
      <c r="XFC322" s="35"/>
      <c r="XFD322" s="35"/>
    </row>
    <row r="323" spans="1:151 16227:16384" s="11" customFormat="1" ht="41.25" customHeight="1" x14ac:dyDescent="0.25">
      <c r="A323" s="137"/>
      <c r="B323" s="138"/>
      <c r="C323" s="152">
        <f t="shared" si="54"/>
        <v>5</v>
      </c>
      <c r="D323" s="152"/>
      <c r="E323" s="54" t="s">
        <v>220</v>
      </c>
      <c r="F323" s="133">
        <f>(5.18*4.7+1.25*1.3+0.7*1.3)*10.764</f>
        <v>289.347084</v>
      </c>
      <c r="G323" s="134"/>
      <c r="H323" s="54">
        <v>0</v>
      </c>
      <c r="I323" s="19">
        <f t="shared" si="53"/>
        <v>448.48798019999998</v>
      </c>
      <c r="J323" s="35"/>
      <c r="K323" s="35"/>
      <c r="L323" s="35"/>
      <c r="M323" s="35"/>
      <c r="N323" s="35">
        <f t="shared" si="41"/>
        <v>18999461.052000001</v>
      </c>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WZC323" s="35"/>
      <c r="WZD323" s="35"/>
      <c r="WZE323" s="35"/>
      <c r="WZF323" s="35"/>
      <c r="WZG323" s="35"/>
      <c r="WZH323" s="35"/>
      <c r="WZI323" s="35"/>
      <c r="WZJ323" s="35"/>
      <c r="WZK323" s="35"/>
      <c r="WZL323" s="35"/>
      <c r="WZM323" s="35"/>
      <c r="WZN323" s="35"/>
      <c r="WZO323" s="35"/>
      <c r="WZP323" s="35"/>
      <c r="WZQ323" s="35"/>
      <c r="WZR323" s="35"/>
      <c r="WZS323" s="35"/>
      <c r="WZT323" s="35"/>
      <c r="WZU323" s="35"/>
      <c r="WZV323" s="35"/>
      <c r="WZW323" s="35"/>
      <c r="WZX323" s="35"/>
      <c r="WZY323" s="35"/>
      <c r="WZZ323" s="35"/>
      <c r="XAA323" s="35"/>
      <c r="XAB323" s="35"/>
      <c r="XAC323" s="35"/>
      <c r="XAD323" s="35"/>
      <c r="XAE323" s="35"/>
      <c r="XAF323" s="35"/>
      <c r="XAG323" s="35"/>
      <c r="XAH323" s="35"/>
      <c r="XAI323" s="35"/>
      <c r="XAJ323" s="35"/>
      <c r="XAK323" s="35"/>
      <c r="XAL323" s="35"/>
      <c r="XAM323" s="35"/>
      <c r="XAN323" s="35"/>
      <c r="XAO323" s="35"/>
      <c r="XAP323" s="35"/>
      <c r="XAQ323" s="35"/>
      <c r="XAR323" s="35"/>
      <c r="XAS323" s="35"/>
      <c r="XAT323" s="35"/>
      <c r="XAU323" s="35"/>
      <c r="XAV323" s="35"/>
      <c r="XAW323" s="35"/>
      <c r="XAX323" s="35"/>
      <c r="XAY323" s="35"/>
      <c r="XAZ323" s="35"/>
      <c r="XBA323" s="35"/>
      <c r="XBB323" s="35"/>
      <c r="XBC323" s="35"/>
      <c r="XBD323" s="35"/>
      <c r="XBE323" s="35"/>
      <c r="XBF323" s="35"/>
      <c r="XBG323" s="35"/>
      <c r="XBH323" s="35"/>
      <c r="XBI323" s="35"/>
      <c r="XBJ323" s="35"/>
      <c r="XBK323" s="35"/>
      <c r="XBL323" s="35"/>
      <c r="XBM323" s="35"/>
      <c r="XBN323" s="35"/>
      <c r="XBO323" s="35"/>
      <c r="XBP323" s="35"/>
      <c r="XBQ323" s="35"/>
      <c r="XBR323" s="35"/>
      <c r="XBS323" s="35"/>
      <c r="XBT323" s="35"/>
      <c r="XBU323" s="35"/>
      <c r="XBV323" s="35"/>
      <c r="XBW323" s="35"/>
      <c r="XBX323" s="35"/>
      <c r="XBY323" s="35"/>
      <c r="XBZ323" s="35"/>
      <c r="XCA323" s="35"/>
      <c r="XCB323" s="35"/>
      <c r="XCC323" s="35"/>
      <c r="XCD323" s="35"/>
      <c r="XCE323" s="35"/>
      <c r="XCF323" s="35"/>
      <c r="XCG323" s="35"/>
      <c r="XCH323" s="35"/>
      <c r="XCI323" s="35"/>
      <c r="XCJ323" s="35"/>
      <c r="XCK323" s="35"/>
      <c r="XCL323" s="35"/>
      <c r="XCM323" s="35"/>
      <c r="XCN323" s="35"/>
      <c r="XCO323" s="35"/>
      <c r="XCP323" s="35"/>
      <c r="XCQ323" s="35"/>
      <c r="XCR323" s="35"/>
      <c r="XCS323" s="35"/>
      <c r="XCT323" s="35"/>
      <c r="XCU323" s="35"/>
      <c r="XCV323" s="35"/>
      <c r="XCW323" s="35"/>
      <c r="XCX323" s="35"/>
      <c r="XCY323" s="35"/>
      <c r="XCZ323" s="35"/>
      <c r="XDA323" s="35"/>
      <c r="XDB323" s="35"/>
      <c r="XDC323" s="35"/>
      <c r="XDD323" s="35"/>
      <c r="XDE323" s="35"/>
      <c r="XDF323" s="35"/>
      <c r="XDG323" s="35"/>
      <c r="XDH323" s="35"/>
      <c r="XDI323" s="35"/>
      <c r="XDJ323" s="35"/>
      <c r="XDK323" s="35"/>
      <c r="XDL323" s="35"/>
      <c r="XDM323" s="35"/>
      <c r="XDN323" s="35"/>
      <c r="XDO323" s="35"/>
      <c r="XDP323" s="35"/>
      <c r="XDQ323" s="35"/>
      <c r="XDR323" s="35"/>
      <c r="XDS323" s="35"/>
      <c r="XDT323" s="35"/>
      <c r="XDU323" s="35"/>
      <c r="XDV323" s="35"/>
      <c r="XDW323" s="35"/>
      <c r="XDX323" s="35"/>
      <c r="XDY323" s="35"/>
      <c r="XDZ323" s="35"/>
      <c r="XEA323" s="35"/>
      <c r="XEB323" s="35"/>
      <c r="XEC323" s="35"/>
      <c r="XED323" s="35"/>
      <c r="XEE323" s="35"/>
      <c r="XEF323" s="35"/>
      <c r="XEG323" s="35"/>
      <c r="XEH323" s="35"/>
      <c r="XEI323" s="35"/>
      <c r="XEJ323" s="35"/>
      <c r="XEK323" s="35"/>
      <c r="XEL323" s="35"/>
      <c r="XEM323" s="35"/>
      <c r="XEN323" s="35"/>
      <c r="XEO323" s="35"/>
      <c r="XEP323" s="35"/>
      <c r="XEQ323" s="35"/>
      <c r="XER323" s="35"/>
      <c r="XES323" s="35"/>
      <c r="XET323" s="35"/>
      <c r="XEU323" s="35"/>
      <c r="XEV323" s="35"/>
      <c r="XEW323" s="35"/>
      <c r="XEX323" s="35"/>
      <c r="XEY323" s="35"/>
      <c r="XEZ323" s="35"/>
      <c r="XFA323" s="35"/>
      <c r="XFB323" s="35"/>
      <c r="XFC323" s="35"/>
      <c r="XFD323" s="35"/>
    </row>
    <row r="324" spans="1:151 16227:16384" s="11" customFormat="1" ht="20.25" customHeight="1" x14ac:dyDescent="0.25">
      <c r="A324" s="137"/>
      <c r="B324" s="138"/>
      <c r="C324" s="152">
        <f t="shared" si="54"/>
        <v>6</v>
      </c>
      <c r="D324" s="152"/>
      <c r="E324" s="54" t="s">
        <v>220</v>
      </c>
      <c r="F324" s="133">
        <f>(2.85*4.58+1.22*1.27+1.27*0.7)*10.764</f>
        <v>166.74942959999998</v>
      </c>
      <c r="G324" s="134"/>
      <c r="H324" s="54">
        <v>0</v>
      </c>
      <c r="I324" s="19">
        <f t="shared" si="53"/>
        <v>258.46161588000001</v>
      </c>
      <c r="J324" s="35"/>
      <c r="K324" s="35"/>
      <c r="L324" s="35"/>
      <c r="M324" s="35"/>
      <c r="N324" s="35">
        <f t="shared" si="41"/>
        <v>4756882.8527999986</v>
      </c>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WZC324" s="35"/>
      <c r="WZD324" s="35"/>
      <c r="WZE324" s="35"/>
      <c r="WZF324" s="35"/>
      <c r="WZG324" s="35"/>
      <c r="WZH324" s="35"/>
      <c r="WZI324" s="35"/>
      <c r="WZJ324" s="35"/>
      <c r="WZK324" s="35"/>
      <c r="WZL324" s="35"/>
      <c r="WZM324" s="35"/>
      <c r="WZN324" s="35"/>
      <c r="WZO324" s="35"/>
      <c r="WZP324" s="35"/>
      <c r="WZQ324" s="35"/>
      <c r="WZR324" s="35"/>
      <c r="WZS324" s="35"/>
      <c r="WZT324" s="35"/>
      <c r="WZU324" s="35"/>
      <c r="WZV324" s="35"/>
      <c r="WZW324" s="35"/>
      <c r="WZX324" s="35"/>
      <c r="WZY324" s="35"/>
      <c r="WZZ324" s="35"/>
      <c r="XAA324" s="35"/>
      <c r="XAB324" s="35"/>
      <c r="XAC324" s="35"/>
      <c r="XAD324" s="35"/>
      <c r="XAE324" s="35"/>
      <c r="XAF324" s="35"/>
      <c r="XAG324" s="35"/>
      <c r="XAH324" s="35"/>
      <c r="XAI324" s="35"/>
      <c r="XAJ324" s="35"/>
      <c r="XAK324" s="35"/>
      <c r="XAL324" s="35"/>
      <c r="XAM324" s="35"/>
      <c r="XAN324" s="35"/>
      <c r="XAO324" s="35"/>
      <c r="XAP324" s="35"/>
      <c r="XAQ324" s="35"/>
      <c r="XAR324" s="35"/>
      <c r="XAS324" s="35"/>
      <c r="XAT324" s="35"/>
      <c r="XAU324" s="35"/>
      <c r="XAV324" s="35"/>
      <c r="XAW324" s="35"/>
      <c r="XAX324" s="35"/>
      <c r="XAY324" s="35"/>
      <c r="XAZ324" s="35"/>
      <c r="XBA324" s="35"/>
      <c r="XBB324" s="35"/>
      <c r="XBC324" s="35"/>
      <c r="XBD324" s="35"/>
      <c r="XBE324" s="35"/>
      <c r="XBF324" s="35"/>
      <c r="XBG324" s="35"/>
      <c r="XBH324" s="35"/>
      <c r="XBI324" s="35"/>
      <c r="XBJ324" s="35"/>
      <c r="XBK324" s="35"/>
      <c r="XBL324" s="35"/>
      <c r="XBM324" s="35"/>
      <c r="XBN324" s="35"/>
      <c r="XBO324" s="35"/>
      <c r="XBP324" s="35"/>
      <c r="XBQ324" s="35"/>
      <c r="XBR324" s="35"/>
      <c r="XBS324" s="35"/>
      <c r="XBT324" s="35"/>
      <c r="XBU324" s="35"/>
      <c r="XBV324" s="35"/>
      <c r="XBW324" s="35"/>
      <c r="XBX324" s="35"/>
      <c r="XBY324" s="35"/>
      <c r="XBZ324" s="35"/>
      <c r="XCA324" s="35"/>
      <c r="XCB324" s="35"/>
      <c r="XCC324" s="35"/>
      <c r="XCD324" s="35"/>
      <c r="XCE324" s="35"/>
      <c r="XCF324" s="35"/>
      <c r="XCG324" s="35"/>
      <c r="XCH324" s="35"/>
      <c r="XCI324" s="35"/>
      <c r="XCJ324" s="35"/>
      <c r="XCK324" s="35"/>
      <c r="XCL324" s="35"/>
      <c r="XCM324" s="35"/>
      <c r="XCN324" s="35"/>
      <c r="XCO324" s="35"/>
      <c r="XCP324" s="35"/>
      <c r="XCQ324" s="35"/>
      <c r="XCR324" s="35"/>
      <c r="XCS324" s="35"/>
      <c r="XCT324" s="35"/>
      <c r="XCU324" s="35"/>
      <c r="XCV324" s="35"/>
      <c r="XCW324" s="35"/>
      <c r="XCX324" s="35"/>
      <c r="XCY324" s="35"/>
      <c r="XCZ324" s="35"/>
      <c r="XDA324" s="35"/>
      <c r="XDB324" s="35"/>
      <c r="XDC324" s="35"/>
      <c r="XDD324" s="35"/>
      <c r="XDE324" s="35"/>
      <c r="XDF324" s="35"/>
      <c r="XDG324" s="35"/>
      <c r="XDH324" s="35"/>
      <c r="XDI324" s="35"/>
      <c r="XDJ324" s="35"/>
      <c r="XDK324" s="35"/>
      <c r="XDL324" s="35"/>
      <c r="XDM324" s="35"/>
      <c r="XDN324" s="35"/>
      <c r="XDO324" s="35"/>
      <c r="XDP324" s="35"/>
      <c r="XDQ324" s="35"/>
      <c r="XDR324" s="35"/>
      <c r="XDS324" s="35"/>
      <c r="XDT324" s="35"/>
      <c r="XDU324" s="35"/>
      <c r="XDV324" s="35"/>
      <c r="XDW324" s="35"/>
      <c r="XDX324" s="35"/>
      <c r="XDY324" s="35"/>
      <c r="XDZ324" s="35"/>
      <c r="XEA324" s="35"/>
      <c r="XEB324" s="35"/>
      <c r="XEC324" s="35"/>
      <c r="XED324" s="35"/>
      <c r="XEE324" s="35"/>
      <c r="XEF324" s="35"/>
      <c r="XEG324" s="35"/>
      <c r="XEH324" s="35"/>
      <c r="XEI324" s="35"/>
      <c r="XEJ324" s="35"/>
      <c r="XEK324" s="35"/>
      <c r="XEL324" s="35"/>
      <c r="XEM324" s="35"/>
      <c r="XEN324" s="35"/>
      <c r="XEO324" s="35"/>
      <c r="XEP324" s="35"/>
      <c r="XEQ324" s="35"/>
      <c r="XER324" s="35"/>
      <c r="XES324" s="35"/>
      <c r="XET324" s="35"/>
      <c r="XEU324" s="35"/>
      <c r="XEV324" s="35"/>
      <c r="XEW324" s="35"/>
      <c r="XEX324" s="35"/>
      <c r="XEY324" s="35"/>
      <c r="XEZ324" s="35"/>
      <c r="XFA324" s="35"/>
      <c r="XFB324" s="35"/>
      <c r="XFC324" s="35"/>
      <c r="XFD324" s="35"/>
    </row>
    <row r="325" spans="1:151 16227:16384" s="11" customFormat="1" ht="20.25" customHeight="1" x14ac:dyDescent="0.25">
      <c r="A325" s="137"/>
      <c r="B325" s="138"/>
      <c r="C325" s="152">
        <f t="shared" si="54"/>
        <v>7</v>
      </c>
      <c r="D325" s="152"/>
      <c r="E325" s="54" t="s">
        <v>221</v>
      </c>
      <c r="F325" s="133">
        <f>(4.4*6.15+8.18*6.05+4.4*6.2)*10.764</f>
        <v>1117.615356</v>
      </c>
      <c r="G325" s="134"/>
      <c r="H325" s="54">
        <v>0</v>
      </c>
      <c r="I325" s="19">
        <f t="shared" si="53"/>
        <v>1732.3038018</v>
      </c>
      <c r="J325" s="35"/>
      <c r="K325" s="35"/>
      <c r="L325" s="35"/>
      <c r="M325" s="35"/>
      <c r="N325" s="35">
        <f t="shared" si="41"/>
        <v>4904810.352</v>
      </c>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WZC325" s="35"/>
      <c r="WZD325" s="35"/>
      <c r="WZE325" s="35"/>
      <c r="WZF325" s="35"/>
      <c r="WZG325" s="35"/>
      <c r="WZH325" s="35"/>
      <c r="WZI325" s="35"/>
      <c r="WZJ325" s="35"/>
      <c r="WZK325" s="35"/>
      <c r="WZL325" s="35"/>
      <c r="WZM325" s="35"/>
      <c r="WZN325" s="35"/>
      <c r="WZO325" s="35"/>
      <c r="WZP325" s="35"/>
      <c r="WZQ325" s="35"/>
      <c r="WZR325" s="35"/>
      <c r="WZS325" s="35"/>
      <c r="WZT325" s="35"/>
      <c r="WZU325" s="35"/>
      <c r="WZV325" s="35"/>
      <c r="WZW325" s="35"/>
      <c r="WZX325" s="35"/>
      <c r="WZY325" s="35"/>
      <c r="WZZ325" s="35"/>
      <c r="XAA325" s="35"/>
      <c r="XAB325" s="35"/>
      <c r="XAC325" s="35"/>
      <c r="XAD325" s="35"/>
      <c r="XAE325" s="35"/>
      <c r="XAF325" s="35"/>
      <c r="XAG325" s="35"/>
      <c r="XAH325" s="35"/>
      <c r="XAI325" s="35"/>
      <c r="XAJ325" s="35"/>
      <c r="XAK325" s="35"/>
      <c r="XAL325" s="35"/>
      <c r="XAM325" s="35"/>
      <c r="XAN325" s="35"/>
      <c r="XAO325" s="35"/>
      <c r="XAP325" s="35"/>
      <c r="XAQ325" s="35"/>
      <c r="XAR325" s="35"/>
      <c r="XAS325" s="35"/>
      <c r="XAT325" s="35"/>
      <c r="XAU325" s="35"/>
      <c r="XAV325" s="35"/>
      <c r="XAW325" s="35"/>
      <c r="XAX325" s="35"/>
      <c r="XAY325" s="35"/>
      <c r="XAZ325" s="35"/>
      <c r="XBA325" s="35"/>
      <c r="XBB325" s="35"/>
      <c r="XBC325" s="35"/>
      <c r="XBD325" s="35"/>
      <c r="XBE325" s="35"/>
      <c r="XBF325" s="35"/>
      <c r="XBG325" s="35"/>
      <c r="XBH325" s="35"/>
      <c r="XBI325" s="35"/>
      <c r="XBJ325" s="35"/>
      <c r="XBK325" s="35"/>
      <c r="XBL325" s="35"/>
      <c r="XBM325" s="35"/>
      <c r="XBN325" s="35"/>
      <c r="XBO325" s="35"/>
      <c r="XBP325" s="35"/>
      <c r="XBQ325" s="35"/>
      <c r="XBR325" s="35"/>
      <c r="XBS325" s="35"/>
      <c r="XBT325" s="35"/>
      <c r="XBU325" s="35"/>
      <c r="XBV325" s="35"/>
      <c r="XBW325" s="35"/>
      <c r="XBX325" s="35"/>
      <c r="XBY325" s="35"/>
      <c r="XBZ325" s="35"/>
      <c r="XCA325" s="35"/>
      <c r="XCB325" s="35"/>
      <c r="XCC325" s="35"/>
      <c r="XCD325" s="35"/>
      <c r="XCE325" s="35"/>
      <c r="XCF325" s="35"/>
      <c r="XCG325" s="35"/>
      <c r="XCH325" s="35"/>
      <c r="XCI325" s="35"/>
      <c r="XCJ325" s="35"/>
      <c r="XCK325" s="35"/>
      <c r="XCL325" s="35"/>
      <c r="XCM325" s="35"/>
      <c r="XCN325" s="35"/>
      <c r="XCO325" s="35"/>
      <c r="XCP325" s="35"/>
      <c r="XCQ325" s="35"/>
      <c r="XCR325" s="35"/>
      <c r="XCS325" s="35"/>
      <c r="XCT325" s="35"/>
      <c r="XCU325" s="35"/>
      <c r="XCV325" s="35"/>
      <c r="XCW325" s="35"/>
      <c r="XCX325" s="35"/>
      <c r="XCY325" s="35"/>
      <c r="XCZ325" s="35"/>
      <c r="XDA325" s="35"/>
      <c r="XDB325" s="35"/>
      <c r="XDC325" s="35"/>
      <c r="XDD325" s="35"/>
      <c r="XDE325" s="35"/>
      <c r="XDF325" s="35"/>
      <c r="XDG325" s="35"/>
      <c r="XDH325" s="35"/>
      <c r="XDI325" s="35"/>
      <c r="XDJ325" s="35"/>
      <c r="XDK325" s="35"/>
      <c r="XDL325" s="35"/>
      <c r="XDM325" s="35"/>
      <c r="XDN325" s="35"/>
      <c r="XDO325" s="35"/>
      <c r="XDP325" s="35"/>
      <c r="XDQ325" s="35"/>
      <c r="XDR325" s="35"/>
      <c r="XDS325" s="35"/>
      <c r="XDT325" s="35"/>
      <c r="XDU325" s="35"/>
      <c r="XDV325" s="35"/>
      <c r="XDW325" s="35"/>
      <c r="XDX325" s="35"/>
      <c r="XDY325" s="35"/>
      <c r="XDZ325" s="35"/>
      <c r="XEA325" s="35"/>
      <c r="XEB325" s="35"/>
      <c r="XEC325" s="35"/>
      <c r="XED325" s="35"/>
      <c r="XEE325" s="35"/>
      <c r="XEF325" s="35"/>
      <c r="XEG325" s="35"/>
      <c r="XEH325" s="35"/>
      <c r="XEI325" s="35"/>
      <c r="XEJ325" s="35"/>
      <c r="XEK325" s="35"/>
      <c r="XEL325" s="35"/>
      <c r="XEM325" s="35"/>
      <c r="XEN325" s="35"/>
      <c r="XEO325" s="35"/>
      <c r="XEP325" s="35"/>
      <c r="XEQ325" s="35"/>
      <c r="XER325" s="35"/>
      <c r="XES325" s="35"/>
      <c r="XET325" s="35"/>
      <c r="XEU325" s="35"/>
      <c r="XEV325" s="35"/>
      <c r="XEW325" s="35"/>
      <c r="XEX325" s="35"/>
      <c r="XEY325" s="35"/>
      <c r="XEZ325" s="35"/>
      <c r="XFA325" s="35"/>
      <c r="XFB325" s="35"/>
      <c r="XFC325" s="35"/>
      <c r="XFD325" s="35"/>
    </row>
    <row r="326" spans="1:151 16227:16384" s="11" customFormat="1" ht="20.25" customHeight="1" x14ac:dyDescent="0.25">
      <c r="A326" s="137"/>
      <c r="B326" s="138"/>
      <c r="C326" s="152">
        <f t="shared" si="54"/>
        <v>8</v>
      </c>
      <c r="D326" s="152"/>
      <c r="E326" s="54" t="s">
        <v>220</v>
      </c>
      <c r="F326" s="133">
        <f>(3.04*7.58+1.22*1.22+1.2*1.22)*10.764</f>
        <v>279.81663839999993</v>
      </c>
      <c r="G326" s="134"/>
      <c r="H326" s="54">
        <v>0</v>
      </c>
      <c r="I326" s="19">
        <f t="shared" si="53"/>
        <v>433.71578951999993</v>
      </c>
      <c r="J326" s="35"/>
      <c r="K326" s="35"/>
      <c r="L326" s="35"/>
      <c r="M326" s="35"/>
      <c r="N326" s="35">
        <f t="shared" si="41"/>
        <v>4381720.8551999992</v>
      </c>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WZC326" s="35"/>
      <c r="WZD326" s="35"/>
      <c r="WZE326" s="35"/>
      <c r="WZF326" s="35"/>
      <c r="WZG326" s="35"/>
      <c r="WZH326" s="35"/>
      <c r="WZI326" s="35"/>
      <c r="WZJ326" s="35"/>
      <c r="WZK326" s="35"/>
      <c r="WZL326" s="35"/>
      <c r="WZM326" s="35"/>
      <c r="WZN326" s="35"/>
      <c r="WZO326" s="35"/>
      <c r="WZP326" s="35"/>
      <c r="WZQ326" s="35"/>
      <c r="WZR326" s="35"/>
      <c r="WZS326" s="35"/>
      <c r="WZT326" s="35"/>
      <c r="WZU326" s="35"/>
      <c r="WZV326" s="35"/>
      <c r="WZW326" s="35"/>
      <c r="WZX326" s="35"/>
      <c r="WZY326" s="35"/>
      <c r="WZZ326" s="35"/>
      <c r="XAA326" s="35"/>
      <c r="XAB326" s="35"/>
      <c r="XAC326" s="35"/>
      <c r="XAD326" s="35"/>
      <c r="XAE326" s="35"/>
      <c r="XAF326" s="35"/>
      <c r="XAG326" s="35"/>
      <c r="XAH326" s="35"/>
      <c r="XAI326" s="35"/>
      <c r="XAJ326" s="35"/>
      <c r="XAK326" s="35"/>
      <c r="XAL326" s="35"/>
      <c r="XAM326" s="35"/>
      <c r="XAN326" s="35"/>
      <c r="XAO326" s="35"/>
      <c r="XAP326" s="35"/>
      <c r="XAQ326" s="35"/>
      <c r="XAR326" s="35"/>
      <c r="XAS326" s="35"/>
      <c r="XAT326" s="35"/>
      <c r="XAU326" s="35"/>
      <c r="XAV326" s="35"/>
      <c r="XAW326" s="35"/>
      <c r="XAX326" s="35"/>
      <c r="XAY326" s="35"/>
      <c r="XAZ326" s="35"/>
      <c r="XBA326" s="35"/>
      <c r="XBB326" s="35"/>
      <c r="XBC326" s="35"/>
      <c r="XBD326" s="35"/>
      <c r="XBE326" s="35"/>
      <c r="XBF326" s="35"/>
      <c r="XBG326" s="35"/>
      <c r="XBH326" s="35"/>
      <c r="XBI326" s="35"/>
      <c r="XBJ326" s="35"/>
      <c r="XBK326" s="35"/>
      <c r="XBL326" s="35"/>
      <c r="XBM326" s="35"/>
      <c r="XBN326" s="35"/>
      <c r="XBO326" s="35"/>
      <c r="XBP326" s="35"/>
      <c r="XBQ326" s="35"/>
      <c r="XBR326" s="35"/>
      <c r="XBS326" s="35"/>
      <c r="XBT326" s="35"/>
      <c r="XBU326" s="35"/>
      <c r="XBV326" s="35"/>
      <c r="XBW326" s="35"/>
      <c r="XBX326" s="35"/>
      <c r="XBY326" s="35"/>
      <c r="XBZ326" s="35"/>
      <c r="XCA326" s="35"/>
      <c r="XCB326" s="35"/>
      <c r="XCC326" s="35"/>
      <c r="XCD326" s="35"/>
      <c r="XCE326" s="35"/>
      <c r="XCF326" s="35"/>
      <c r="XCG326" s="35"/>
      <c r="XCH326" s="35"/>
      <c r="XCI326" s="35"/>
      <c r="XCJ326" s="35"/>
      <c r="XCK326" s="35"/>
      <c r="XCL326" s="35"/>
      <c r="XCM326" s="35"/>
      <c r="XCN326" s="35"/>
      <c r="XCO326" s="35"/>
      <c r="XCP326" s="35"/>
      <c r="XCQ326" s="35"/>
      <c r="XCR326" s="35"/>
      <c r="XCS326" s="35"/>
      <c r="XCT326" s="35"/>
      <c r="XCU326" s="35"/>
      <c r="XCV326" s="35"/>
      <c r="XCW326" s="35"/>
      <c r="XCX326" s="35"/>
      <c r="XCY326" s="35"/>
      <c r="XCZ326" s="35"/>
      <c r="XDA326" s="35"/>
      <c r="XDB326" s="35"/>
      <c r="XDC326" s="35"/>
      <c r="XDD326" s="35"/>
      <c r="XDE326" s="35"/>
      <c r="XDF326" s="35"/>
      <c r="XDG326" s="35"/>
      <c r="XDH326" s="35"/>
      <c r="XDI326" s="35"/>
      <c r="XDJ326" s="35"/>
      <c r="XDK326" s="35"/>
      <c r="XDL326" s="35"/>
      <c r="XDM326" s="35"/>
      <c r="XDN326" s="35"/>
      <c r="XDO326" s="35"/>
      <c r="XDP326" s="35"/>
      <c r="XDQ326" s="35"/>
      <c r="XDR326" s="35"/>
      <c r="XDS326" s="35"/>
      <c r="XDT326" s="35"/>
      <c r="XDU326" s="35"/>
      <c r="XDV326" s="35"/>
      <c r="XDW326" s="35"/>
      <c r="XDX326" s="35"/>
      <c r="XDY326" s="35"/>
      <c r="XDZ326" s="35"/>
      <c r="XEA326" s="35"/>
      <c r="XEB326" s="35"/>
      <c r="XEC326" s="35"/>
      <c r="XED326" s="35"/>
      <c r="XEE326" s="35"/>
      <c r="XEF326" s="35"/>
      <c r="XEG326" s="35"/>
      <c r="XEH326" s="35"/>
      <c r="XEI326" s="35"/>
      <c r="XEJ326" s="35"/>
      <c r="XEK326" s="35"/>
      <c r="XEL326" s="35"/>
      <c r="XEM326" s="35"/>
      <c r="XEN326" s="35"/>
      <c r="XEO326" s="35"/>
      <c r="XEP326" s="35"/>
      <c r="XEQ326" s="35"/>
      <c r="XER326" s="35"/>
      <c r="XES326" s="35"/>
      <c r="XET326" s="35"/>
      <c r="XEU326" s="35"/>
      <c r="XEV326" s="35"/>
      <c r="XEW326" s="35"/>
      <c r="XEX326" s="35"/>
      <c r="XEY326" s="35"/>
      <c r="XEZ326" s="35"/>
      <c r="XFA326" s="35"/>
      <c r="XFB326" s="35"/>
      <c r="XFC326" s="35"/>
      <c r="XFD326" s="35"/>
    </row>
    <row r="327" spans="1:151 16227:16384" s="11" customFormat="1" ht="44.25" customHeight="1" x14ac:dyDescent="0.25">
      <c r="A327" s="137"/>
      <c r="B327" s="138"/>
      <c r="C327" s="152">
        <f t="shared" si="54"/>
        <v>9</v>
      </c>
      <c r="D327" s="152"/>
      <c r="E327" s="54" t="s">
        <v>220</v>
      </c>
      <c r="F327" s="133">
        <f>(3*7.58+1.22*1.22+1.88*1.37)*10.764</f>
        <v>288.51825600000001</v>
      </c>
      <c r="G327" s="134"/>
      <c r="H327" s="54">
        <v>0</v>
      </c>
      <c r="I327" s="54">
        <f t="shared" si="53"/>
        <v>447.20329680000003</v>
      </c>
      <c r="J327" s="35"/>
      <c r="K327" s="35"/>
      <c r="L327" s="35"/>
      <c r="M327" s="35"/>
      <c r="N327" s="35">
        <f t="shared" si="41"/>
        <v>28245661.703999996</v>
      </c>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WZC327" s="35"/>
      <c r="WZD327" s="35"/>
      <c r="WZE327" s="35"/>
      <c r="WZF327" s="35"/>
      <c r="WZG327" s="35"/>
      <c r="WZH327" s="35"/>
      <c r="WZI327" s="35"/>
      <c r="WZJ327" s="35"/>
      <c r="WZK327" s="35"/>
      <c r="WZL327" s="35"/>
      <c r="WZM327" s="35"/>
      <c r="WZN327" s="35"/>
      <c r="WZO327" s="35"/>
      <c r="WZP327" s="35"/>
      <c r="WZQ327" s="35"/>
      <c r="WZR327" s="35"/>
      <c r="WZS327" s="35"/>
      <c r="WZT327" s="35"/>
      <c r="WZU327" s="35"/>
      <c r="WZV327" s="35"/>
      <c r="WZW327" s="35"/>
      <c r="WZX327" s="35"/>
      <c r="WZY327" s="35"/>
      <c r="WZZ327" s="35"/>
      <c r="XAA327" s="35"/>
      <c r="XAB327" s="35"/>
      <c r="XAC327" s="35"/>
      <c r="XAD327" s="35"/>
      <c r="XAE327" s="35"/>
      <c r="XAF327" s="35"/>
      <c r="XAG327" s="35"/>
      <c r="XAH327" s="35"/>
      <c r="XAI327" s="35"/>
      <c r="XAJ327" s="35"/>
      <c r="XAK327" s="35"/>
      <c r="XAL327" s="35"/>
      <c r="XAM327" s="35"/>
      <c r="XAN327" s="35"/>
      <c r="XAO327" s="35"/>
      <c r="XAP327" s="35"/>
      <c r="XAQ327" s="35"/>
      <c r="XAR327" s="35"/>
      <c r="XAS327" s="35"/>
      <c r="XAT327" s="35"/>
      <c r="XAU327" s="35"/>
      <c r="XAV327" s="35"/>
      <c r="XAW327" s="35"/>
      <c r="XAX327" s="35"/>
      <c r="XAY327" s="35"/>
      <c r="XAZ327" s="35"/>
      <c r="XBA327" s="35"/>
      <c r="XBB327" s="35"/>
      <c r="XBC327" s="35"/>
      <c r="XBD327" s="35"/>
      <c r="XBE327" s="35"/>
      <c r="XBF327" s="35"/>
      <c r="XBG327" s="35"/>
      <c r="XBH327" s="35"/>
      <c r="XBI327" s="35"/>
      <c r="XBJ327" s="35"/>
      <c r="XBK327" s="35"/>
      <c r="XBL327" s="35"/>
      <c r="XBM327" s="35"/>
      <c r="XBN327" s="35"/>
      <c r="XBO327" s="35"/>
      <c r="XBP327" s="35"/>
      <c r="XBQ327" s="35"/>
      <c r="XBR327" s="35"/>
      <c r="XBS327" s="35"/>
      <c r="XBT327" s="35"/>
      <c r="XBU327" s="35"/>
      <c r="XBV327" s="35"/>
      <c r="XBW327" s="35"/>
      <c r="XBX327" s="35"/>
      <c r="XBY327" s="35"/>
      <c r="XBZ327" s="35"/>
      <c r="XCA327" s="35"/>
      <c r="XCB327" s="35"/>
      <c r="XCC327" s="35"/>
      <c r="XCD327" s="35"/>
      <c r="XCE327" s="35"/>
      <c r="XCF327" s="35"/>
      <c r="XCG327" s="35"/>
      <c r="XCH327" s="35"/>
      <c r="XCI327" s="35"/>
      <c r="XCJ327" s="35"/>
      <c r="XCK327" s="35"/>
      <c r="XCL327" s="35"/>
      <c r="XCM327" s="35"/>
      <c r="XCN327" s="35"/>
      <c r="XCO327" s="35"/>
      <c r="XCP327" s="35"/>
      <c r="XCQ327" s="35"/>
      <c r="XCR327" s="35"/>
      <c r="XCS327" s="35"/>
      <c r="XCT327" s="35"/>
      <c r="XCU327" s="35"/>
      <c r="XCV327" s="35"/>
      <c r="XCW327" s="35"/>
      <c r="XCX327" s="35"/>
      <c r="XCY327" s="35"/>
      <c r="XCZ327" s="35"/>
      <c r="XDA327" s="35"/>
      <c r="XDB327" s="35"/>
      <c r="XDC327" s="35"/>
      <c r="XDD327" s="35"/>
      <c r="XDE327" s="35"/>
      <c r="XDF327" s="35"/>
      <c r="XDG327" s="35"/>
      <c r="XDH327" s="35"/>
      <c r="XDI327" s="35"/>
      <c r="XDJ327" s="35"/>
      <c r="XDK327" s="35"/>
      <c r="XDL327" s="35"/>
      <c r="XDM327" s="35"/>
      <c r="XDN327" s="35"/>
      <c r="XDO327" s="35"/>
      <c r="XDP327" s="35"/>
      <c r="XDQ327" s="35"/>
      <c r="XDR327" s="35"/>
      <c r="XDS327" s="35"/>
      <c r="XDT327" s="35"/>
      <c r="XDU327" s="35"/>
      <c r="XDV327" s="35"/>
      <c r="XDW327" s="35"/>
      <c r="XDX327" s="35"/>
      <c r="XDY327" s="35"/>
      <c r="XDZ327" s="35"/>
      <c r="XEA327" s="35"/>
      <c r="XEB327" s="35"/>
      <c r="XEC327" s="35"/>
      <c r="XED327" s="35"/>
      <c r="XEE327" s="35"/>
      <c r="XEF327" s="35"/>
      <c r="XEG327" s="35"/>
      <c r="XEH327" s="35"/>
      <c r="XEI327" s="35"/>
      <c r="XEJ327" s="35"/>
      <c r="XEK327" s="35"/>
      <c r="XEL327" s="35"/>
      <c r="XEM327" s="35"/>
      <c r="XEN327" s="35"/>
      <c r="XEO327" s="35"/>
      <c r="XEP327" s="35"/>
      <c r="XEQ327" s="35"/>
      <c r="XER327" s="35"/>
      <c r="XES327" s="35"/>
      <c r="XET327" s="35"/>
      <c r="XEU327" s="35"/>
      <c r="XEV327" s="35"/>
      <c r="XEW327" s="35"/>
      <c r="XEX327" s="35"/>
      <c r="XEY327" s="35"/>
      <c r="XEZ327" s="35"/>
      <c r="XFA327" s="35"/>
      <c r="XFB327" s="35"/>
      <c r="XFC327" s="35"/>
      <c r="XFD327" s="35"/>
    </row>
    <row r="328" spans="1:151 16227:16384" s="11" customFormat="1" ht="20.25" x14ac:dyDescent="0.25">
      <c r="A328" s="137"/>
      <c r="B328" s="138"/>
      <c r="C328" s="152">
        <f t="shared" si="54"/>
        <v>10</v>
      </c>
      <c r="D328" s="152"/>
      <c r="E328" s="54" t="s">
        <v>220</v>
      </c>
      <c r="F328" s="133">
        <f>(2.85*7.58+1.22*1.22+1.22*0.7)*10.764</f>
        <v>257.74828559999997</v>
      </c>
      <c r="G328" s="134"/>
      <c r="H328" s="54">
        <v>0</v>
      </c>
      <c r="I328" s="54">
        <f t="shared" si="53"/>
        <v>399.50984267999996</v>
      </c>
      <c r="J328" s="35"/>
      <c r="K328" s="35"/>
      <c r="L328" s="35"/>
      <c r="M328" s="35"/>
      <c r="N328" s="35">
        <f t="shared" si="41"/>
        <v>0</v>
      </c>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WZC328" s="35"/>
      <c r="WZD328" s="35"/>
      <c r="WZE328" s="35"/>
      <c r="WZF328" s="35"/>
      <c r="WZG328" s="35"/>
      <c r="WZH328" s="35"/>
      <c r="WZI328" s="35"/>
      <c r="WZJ328" s="35"/>
      <c r="WZK328" s="35"/>
      <c r="WZL328" s="35"/>
      <c r="WZM328" s="35"/>
      <c r="WZN328" s="35"/>
      <c r="WZO328" s="35"/>
      <c r="WZP328" s="35"/>
      <c r="WZQ328" s="35"/>
      <c r="WZR328" s="35"/>
      <c r="WZS328" s="35"/>
      <c r="WZT328" s="35"/>
      <c r="WZU328" s="35"/>
      <c r="WZV328" s="35"/>
      <c r="WZW328" s="35"/>
      <c r="WZX328" s="35"/>
      <c r="WZY328" s="35"/>
      <c r="WZZ328" s="35"/>
      <c r="XAA328" s="35"/>
      <c r="XAB328" s="35"/>
      <c r="XAC328" s="35"/>
      <c r="XAD328" s="35"/>
      <c r="XAE328" s="35"/>
      <c r="XAF328" s="35"/>
      <c r="XAG328" s="35"/>
      <c r="XAH328" s="35"/>
      <c r="XAI328" s="35"/>
      <c r="XAJ328" s="35"/>
      <c r="XAK328" s="35"/>
      <c r="XAL328" s="35"/>
      <c r="XAM328" s="35"/>
      <c r="XAN328" s="35"/>
      <c r="XAO328" s="35"/>
      <c r="XAP328" s="35"/>
      <c r="XAQ328" s="35"/>
      <c r="XAR328" s="35"/>
      <c r="XAS328" s="35"/>
      <c r="XAT328" s="35"/>
      <c r="XAU328" s="35"/>
      <c r="XAV328" s="35"/>
      <c r="XAW328" s="35"/>
      <c r="XAX328" s="35"/>
      <c r="XAY328" s="35"/>
      <c r="XAZ328" s="35"/>
      <c r="XBA328" s="35"/>
      <c r="XBB328" s="35"/>
      <c r="XBC328" s="35"/>
      <c r="XBD328" s="35"/>
      <c r="XBE328" s="35"/>
      <c r="XBF328" s="35"/>
      <c r="XBG328" s="35"/>
      <c r="XBH328" s="35"/>
      <c r="XBI328" s="35"/>
      <c r="XBJ328" s="35"/>
      <c r="XBK328" s="35"/>
      <c r="XBL328" s="35"/>
      <c r="XBM328" s="35"/>
      <c r="XBN328" s="35"/>
      <c r="XBO328" s="35"/>
      <c r="XBP328" s="35"/>
      <c r="XBQ328" s="35"/>
      <c r="XBR328" s="35"/>
      <c r="XBS328" s="35"/>
      <c r="XBT328" s="35"/>
      <c r="XBU328" s="35"/>
      <c r="XBV328" s="35"/>
      <c r="XBW328" s="35"/>
      <c r="XBX328" s="35"/>
      <c r="XBY328" s="35"/>
      <c r="XBZ328" s="35"/>
      <c r="XCA328" s="35"/>
      <c r="XCB328" s="35"/>
      <c r="XCC328" s="35"/>
      <c r="XCD328" s="35"/>
      <c r="XCE328" s="35"/>
      <c r="XCF328" s="35"/>
      <c r="XCG328" s="35"/>
      <c r="XCH328" s="35"/>
      <c r="XCI328" s="35"/>
      <c r="XCJ328" s="35"/>
      <c r="XCK328" s="35"/>
      <c r="XCL328" s="35"/>
      <c r="XCM328" s="35"/>
      <c r="XCN328" s="35"/>
      <c r="XCO328" s="35"/>
      <c r="XCP328" s="35"/>
      <c r="XCQ328" s="35"/>
      <c r="XCR328" s="35"/>
      <c r="XCS328" s="35"/>
      <c r="XCT328" s="35"/>
      <c r="XCU328" s="35"/>
      <c r="XCV328" s="35"/>
      <c r="XCW328" s="35"/>
      <c r="XCX328" s="35"/>
      <c r="XCY328" s="35"/>
      <c r="XCZ328" s="35"/>
      <c r="XDA328" s="35"/>
      <c r="XDB328" s="35"/>
      <c r="XDC328" s="35"/>
      <c r="XDD328" s="35"/>
      <c r="XDE328" s="35"/>
      <c r="XDF328" s="35"/>
      <c r="XDG328" s="35"/>
      <c r="XDH328" s="35"/>
      <c r="XDI328" s="35"/>
      <c r="XDJ328" s="35"/>
      <c r="XDK328" s="35"/>
      <c r="XDL328" s="35"/>
      <c r="XDM328" s="35"/>
      <c r="XDN328" s="35"/>
      <c r="XDO328" s="35"/>
      <c r="XDP328" s="35"/>
      <c r="XDQ328" s="35"/>
      <c r="XDR328" s="35"/>
      <c r="XDS328" s="35"/>
      <c r="XDT328" s="35"/>
      <c r="XDU328" s="35"/>
      <c r="XDV328" s="35"/>
      <c r="XDW328" s="35"/>
      <c r="XDX328" s="35"/>
      <c r="XDY328" s="35"/>
      <c r="XDZ328" s="35"/>
      <c r="XEA328" s="35"/>
      <c r="XEB328" s="35"/>
      <c r="XEC328" s="35"/>
      <c r="XED328" s="35"/>
      <c r="XEE328" s="35"/>
      <c r="XEF328" s="35"/>
      <c r="XEG328" s="35"/>
      <c r="XEH328" s="35"/>
      <c r="XEI328" s="35"/>
      <c r="XEJ328" s="35"/>
      <c r="XEK328" s="35"/>
      <c r="XEL328" s="35"/>
      <c r="XEM328" s="35"/>
      <c r="XEN328" s="35"/>
      <c r="XEO328" s="35"/>
      <c r="XEP328" s="35"/>
      <c r="XEQ328" s="35"/>
      <c r="XER328" s="35"/>
      <c r="XES328" s="35"/>
      <c r="XET328" s="35"/>
      <c r="XEU328" s="35"/>
      <c r="XEV328" s="35"/>
      <c r="XEW328" s="35"/>
      <c r="XEX328" s="35"/>
      <c r="XEY328" s="35"/>
      <c r="XEZ328" s="35"/>
      <c r="XFA328" s="35"/>
      <c r="XFB328" s="35"/>
      <c r="XFC328" s="35"/>
      <c r="XFD328" s="35"/>
    </row>
    <row r="329" spans="1:151 16227:16384" s="11" customFormat="1" ht="40.5" x14ac:dyDescent="0.25">
      <c r="A329" s="139"/>
      <c r="B329" s="140"/>
      <c r="C329" s="152">
        <f t="shared" si="54"/>
        <v>11</v>
      </c>
      <c r="D329" s="152"/>
      <c r="E329" s="54" t="s">
        <v>221</v>
      </c>
      <c r="F329" s="133">
        <f>(4.65*8.9+7.5*8.95+3*9+3.04*6.2)*10.764</f>
        <v>1661.5095119999999</v>
      </c>
      <c r="G329" s="134"/>
      <c r="H329" s="54">
        <v>0</v>
      </c>
      <c r="I329" s="54">
        <f t="shared" si="53"/>
        <v>2575.3397436</v>
      </c>
      <c r="J329" s="35"/>
      <c r="K329" s="35"/>
      <c r="L329" s="35"/>
      <c r="M329" s="35"/>
      <c r="N329" s="35">
        <f t="shared" si="41"/>
        <v>0</v>
      </c>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WZC329" s="35"/>
      <c r="WZD329" s="35"/>
      <c r="WZE329" s="35"/>
      <c r="WZF329" s="35"/>
      <c r="WZG329" s="35"/>
      <c r="WZH329" s="35"/>
      <c r="WZI329" s="35"/>
      <c r="WZJ329" s="35"/>
      <c r="WZK329" s="35"/>
      <c r="WZL329" s="35"/>
      <c r="WZM329" s="35"/>
      <c r="WZN329" s="35"/>
      <c r="WZO329" s="35"/>
      <c r="WZP329" s="35"/>
      <c r="WZQ329" s="35"/>
      <c r="WZR329" s="35"/>
      <c r="WZS329" s="35"/>
      <c r="WZT329" s="35"/>
      <c r="WZU329" s="35"/>
      <c r="WZV329" s="35"/>
      <c r="WZW329" s="35"/>
      <c r="WZX329" s="35"/>
      <c r="WZY329" s="35"/>
      <c r="WZZ329" s="35"/>
      <c r="XAA329" s="35"/>
      <c r="XAB329" s="35"/>
      <c r="XAC329" s="35"/>
      <c r="XAD329" s="35"/>
      <c r="XAE329" s="35"/>
      <c r="XAF329" s="35"/>
      <c r="XAG329" s="35"/>
      <c r="XAH329" s="35"/>
      <c r="XAI329" s="35"/>
      <c r="XAJ329" s="35"/>
      <c r="XAK329" s="35"/>
      <c r="XAL329" s="35"/>
      <c r="XAM329" s="35"/>
      <c r="XAN329" s="35"/>
      <c r="XAO329" s="35"/>
      <c r="XAP329" s="35"/>
      <c r="XAQ329" s="35"/>
      <c r="XAR329" s="35"/>
      <c r="XAS329" s="35"/>
      <c r="XAT329" s="35"/>
      <c r="XAU329" s="35"/>
      <c r="XAV329" s="35"/>
      <c r="XAW329" s="35"/>
      <c r="XAX329" s="35"/>
      <c r="XAY329" s="35"/>
      <c r="XAZ329" s="35"/>
      <c r="XBA329" s="35"/>
      <c r="XBB329" s="35"/>
      <c r="XBC329" s="35"/>
      <c r="XBD329" s="35"/>
      <c r="XBE329" s="35"/>
      <c r="XBF329" s="35"/>
      <c r="XBG329" s="35"/>
      <c r="XBH329" s="35"/>
      <c r="XBI329" s="35"/>
      <c r="XBJ329" s="35"/>
      <c r="XBK329" s="35"/>
      <c r="XBL329" s="35"/>
      <c r="XBM329" s="35"/>
      <c r="XBN329" s="35"/>
      <c r="XBO329" s="35"/>
      <c r="XBP329" s="35"/>
      <c r="XBQ329" s="35"/>
      <c r="XBR329" s="35"/>
      <c r="XBS329" s="35"/>
      <c r="XBT329" s="35"/>
      <c r="XBU329" s="35"/>
      <c r="XBV329" s="35"/>
      <c r="XBW329" s="35"/>
      <c r="XBX329" s="35"/>
      <c r="XBY329" s="35"/>
      <c r="XBZ329" s="35"/>
      <c r="XCA329" s="35"/>
      <c r="XCB329" s="35"/>
      <c r="XCC329" s="35"/>
      <c r="XCD329" s="35"/>
      <c r="XCE329" s="35"/>
      <c r="XCF329" s="35"/>
      <c r="XCG329" s="35"/>
      <c r="XCH329" s="35"/>
      <c r="XCI329" s="35"/>
      <c r="XCJ329" s="35"/>
      <c r="XCK329" s="35"/>
      <c r="XCL329" s="35"/>
      <c r="XCM329" s="35"/>
      <c r="XCN329" s="35"/>
      <c r="XCO329" s="35"/>
      <c r="XCP329" s="35"/>
      <c r="XCQ329" s="35"/>
      <c r="XCR329" s="35"/>
      <c r="XCS329" s="35"/>
      <c r="XCT329" s="35"/>
      <c r="XCU329" s="35"/>
      <c r="XCV329" s="35"/>
      <c r="XCW329" s="35"/>
      <c r="XCX329" s="35"/>
      <c r="XCY329" s="35"/>
      <c r="XCZ329" s="35"/>
      <c r="XDA329" s="35"/>
      <c r="XDB329" s="35"/>
      <c r="XDC329" s="35"/>
      <c r="XDD329" s="35"/>
      <c r="XDE329" s="35"/>
      <c r="XDF329" s="35"/>
      <c r="XDG329" s="35"/>
      <c r="XDH329" s="35"/>
      <c r="XDI329" s="35"/>
      <c r="XDJ329" s="35"/>
      <c r="XDK329" s="35"/>
      <c r="XDL329" s="35"/>
      <c r="XDM329" s="35"/>
      <c r="XDN329" s="35"/>
      <c r="XDO329" s="35"/>
      <c r="XDP329" s="35"/>
      <c r="XDQ329" s="35"/>
      <c r="XDR329" s="35"/>
      <c r="XDS329" s="35"/>
      <c r="XDT329" s="35"/>
      <c r="XDU329" s="35"/>
      <c r="XDV329" s="35"/>
      <c r="XDW329" s="35"/>
      <c r="XDX329" s="35"/>
      <c r="XDY329" s="35"/>
      <c r="XDZ329" s="35"/>
      <c r="XEA329" s="35"/>
      <c r="XEB329" s="35"/>
      <c r="XEC329" s="35"/>
      <c r="XED329" s="35"/>
      <c r="XEE329" s="35"/>
      <c r="XEF329" s="35"/>
      <c r="XEG329" s="35"/>
      <c r="XEH329" s="35"/>
      <c r="XEI329" s="35"/>
      <c r="XEJ329" s="35"/>
      <c r="XEK329" s="35"/>
      <c r="XEL329" s="35"/>
      <c r="XEM329" s="35"/>
      <c r="XEN329" s="35"/>
      <c r="XEO329" s="35"/>
      <c r="XEP329" s="35"/>
      <c r="XEQ329" s="35"/>
      <c r="XER329" s="35"/>
      <c r="XES329" s="35"/>
      <c r="XET329" s="35"/>
      <c r="XEU329" s="35"/>
      <c r="XEV329" s="35"/>
      <c r="XEW329" s="35"/>
      <c r="XEX329" s="35"/>
      <c r="XEY329" s="35"/>
      <c r="XEZ329" s="35"/>
      <c r="XFA329" s="35"/>
      <c r="XFB329" s="35"/>
      <c r="XFC329" s="35"/>
      <c r="XFD329" s="35"/>
    </row>
    <row r="330" spans="1:151 16227:16384" s="11" customFormat="1" ht="20.25" x14ac:dyDescent="0.25">
      <c r="A330" s="149" t="s">
        <v>222</v>
      </c>
      <c r="B330" s="150"/>
      <c r="C330" s="150"/>
      <c r="D330" s="150"/>
      <c r="E330" s="150"/>
      <c r="F330" s="150"/>
      <c r="G330" s="150"/>
      <c r="H330" s="150"/>
      <c r="I330" s="151"/>
      <c r="J330" s="35"/>
      <c r="K330" s="35"/>
      <c r="L330" s="35"/>
      <c r="M330" s="35"/>
      <c r="N330" s="35">
        <f t="shared" si="41"/>
        <v>0</v>
      </c>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WZC330" s="35"/>
      <c r="WZD330" s="35"/>
      <c r="WZE330" s="35"/>
      <c r="WZF330" s="35"/>
      <c r="WZG330" s="35"/>
      <c r="WZH330" s="35"/>
      <c r="WZI330" s="35"/>
      <c r="WZJ330" s="35"/>
      <c r="WZK330" s="35"/>
      <c r="WZL330" s="35"/>
      <c r="WZM330" s="35"/>
      <c r="WZN330" s="35"/>
      <c r="WZO330" s="35"/>
      <c r="WZP330" s="35"/>
      <c r="WZQ330" s="35"/>
      <c r="WZR330" s="35"/>
      <c r="WZS330" s="35"/>
      <c r="WZT330" s="35"/>
      <c r="WZU330" s="35"/>
      <c r="WZV330" s="35"/>
      <c r="WZW330" s="35"/>
      <c r="WZX330" s="35"/>
      <c r="WZY330" s="35"/>
      <c r="WZZ330" s="35"/>
      <c r="XAA330" s="35"/>
      <c r="XAB330" s="35"/>
      <c r="XAC330" s="35"/>
      <c r="XAD330" s="35"/>
      <c r="XAE330" s="35"/>
      <c r="XAF330" s="35"/>
      <c r="XAG330" s="35"/>
      <c r="XAH330" s="35"/>
      <c r="XAI330" s="35"/>
      <c r="XAJ330" s="35"/>
      <c r="XAK330" s="35"/>
      <c r="XAL330" s="35"/>
      <c r="XAM330" s="35"/>
      <c r="XAN330" s="35"/>
      <c r="XAO330" s="35"/>
      <c r="XAP330" s="35"/>
      <c r="XAQ330" s="35"/>
      <c r="XAR330" s="35"/>
      <c r="XAS330" s="35"/>
      <c r="XAT330" s="35"/>
      <c r="XAU330" s="35"/>
      <c r="XAV330" s="35"/>
      <c r="XAW330" s="35"/>
      <c r="XAX330" s="35"/>
      <c r="XAY330" s="35"/>
      <c r="XAZ330" s="35"/>
      <c r="XBA330" s="35"/>
      <c r="XBB330" s="35"/>
      <c r="XBC330" s="35"/>
      <c r="XBD330" s="35"/>
      <c r="XBE330" s="35"/>
      <c r="XBF330" s="35"/>
      <c r="XBG330" s="35"/>
      <c r="XBH330" s="35"/>
      <c r="XBI330" s="35"/>
      <c r="XBJ330" s="35"/>
      <c r="XBK330" s="35"/>
      <c r="XBL330" s="35"/>
      <c r="XBM330" s="35"/>
      <c r="XBN330" s="35"/>
      <c r="XBO330" s="35"/>
      <c r="XBP330" s="35"/>
      <c r="XBQ330" s="35"/>
      <c r="XBR330" s="35"/>
      <c r="XBS330" s="35"/>
      <c r="XBT330" s="35"/>
      <c r="XBU330" s="35"/>
      <c r="XBV330" s="35"/>
      <c r="XBW330" s="35"/>
      <c r="XBX330" s="35"/>
      <c r="XBY330" s="35"/>
      <c r="XBZ330" s="35"/>
      <c r="XCA330" s="35"/>
      <c r="XCB330" s="35"/>
      <c r="XCC330" s="35"/>
      <c r="XCD330" s="35"/>
      <c r="XCE330" s="35"/>
      <c r="XCF330" s="35"/>
      <c r="XCG330" s="35"/>
      <c r="XCH330" s="35"/>
      <c r="XCI330" s="35"/>
      <c r="XCJ330" s="35"/>
      <c r="XCK330" s="35"/>
      <c r="XCL330" s="35"/>
      <c r="XCM330" s="35"/>
      <c r="XCN330" s="35"/>
      <c r="XCO330" s="35"/>
      <c r="XCP330" s="35"/>
      <c r="XCQ330" s="35"/>
      <c r="XCR330" s="35"/>
      <c r="XCS330" s="35"/>
      <c r="XCT330" s="35"/>
      <c r="XCU330" s="35"/>
      <c r="XCV330" s="35"/>
      <c r="XCW330" s="35"/>
      <c r="XCX330" s="35"/>
      <c r="XCY330" s="35"/>
      <c r="XCZ330" s="35"/>
      <c r="XDA330" s="35"/>
      <c r="XDB330" s="35"/>
      <c r="XDC330" s="35"/>
      <c r="XDD330" s="35"/>
      <c r="XDE330" s="35"/>
      <c r="XDF330" s="35"/>
      <c r="XDG330" s="35"/>
      <c r="XDH330" s="35"/>
      <c r="XDI330" s="35"/>
      <c r="XDJ330" s="35"/>
      <c r="XDK330" s="35"/>
      <c r="XDL330" s="35"/>
      <c r="XDM330" s="35"/>
      <c r="XDN330" s="35"/>
      <c r="XDO330" s="35"/>
      <c r="XDP330" s="35"/>
      <c r="XDQ330" s="35"/>
      <c r="XDR330" s="35"/>
      <c r="XDS330" s="35"/>
      <c r="XDT330" s="35"/>
      <c r="XDU330" s="35"/>
      <c r="XDV330" s="35"/>
      <c r="XDW330" s="35"/>
      <c r="XDX330" s="35"/>
      <c r="XDY330" s="35"/>
      <c r="XDZ330" s="35"/>
      <c r="XEA330" s="35"/>
      <c r="XEB330" s="35"/>
      <c r="XEC330" s="35"/>
      <c r="XED330" s="35"/>
      <c r="XEE330" s="35"/>
      <c r="XEF330" s="35"/>
      <c r="XEG330" s="35"/>
      <c r="XEH330" s="35"/>
      <c r="XEI330" s="35"/>
      <c r="XEJ330" s="35"/>
      <c r="XEK330" s="35"/>
      <c r="XEL330" s="35"/>
      <c r="XEM330" s="35"/>
      <c r="XEN330" s="35"/>
      <c r="XEO330" s="35"/>
      <c r="XEP330" s="35"/>
      <c r="XEQ330" s="35"/>
      <c r="XER330" s="35"/>
      <c r="XES330" s="35"/>
      <c r="XET330" s="35"/>
      <c r="XEU330" s="35"/>
      <c r="XEV330" s="35"/>
      <c r="XEW330" s="35"/>
      <c r="XEX330" s="35"/>
      <c r="XEY330" s="35"/>
      <c r="XEZ330" s="35"/>
      <c r="XFA330" s="35"/>
      <c r="XFB330" s="35"/>
      <c r="XFC330" s="35"/>
      <c r="XFD330" s="35"/>
    </row>
    <row r="331" spans="1:151 16227:16384" s="11" customFormat="1" ht="20.25" customHeight="1" x14ac:dyDescent="0.25">
      <c r="A331" s="149" t="s">
        <v>210</v>
      </c>
      <c r="B331" s="150"/>
      <c r="C331" s="150"/>
      <c r="D331" s="150"/>
      <c r="E331" s="150"/>
      <c r="F331" s="150"/>
      <c r="G331" s="150"/>
      <c r="H331" s="150"/>
      <c r="I331" s="151"/>
      <c r="J331" s="35"/>
      <c r="K331" s="35"/>
      <c r="L331" s="35"/>
      <c r="M331" s="35"/>
      <c r="N331" s="35">
        <f t="shared" si="41"/>
        <v>10498479.029999999</v>
      </c>
      <c r="O331" s="35"/>
      <c r="P331" s="35"/>
      <c r="Q331" s="35"/>
      <c r="R331" s="35"/>
      <c r="S331" s="35"/>
      <c r="T331" s="35"/>
      <c r="U331" s="43" t="str">
        <f t="shared" ref="U331:U337" ca="1" si="55">V331&amp;""&amp;",..,"&amp;""&amp;W331</f>
        <v>101,..,101</v>
      </c>
      <c r="V331" s="43">
        <f ca="1">(SUMPRODUCT(MID(0&amp;(LEFT(A332,SUM(LEN(A332)-LEN(SUBSTITUTE(A332,{"0","1","2","3"},""))))), LARGE(INDEX(ISNUMBER(--MID((LEFT(A332,SUM(LEN(A332)-LEN(SUBSTITUTE(A332,{"0","1","2","3"},""))))), ROW(INDIRECT("1:"&amp;LEN((LEFT(A332,SUM(LEN(A332)-LEN(SUBSTITUTE(A332,{"0","1","2","3"},"")))))))), 1)) * ROW(INDIRECT("1:"&amp;LEN((LEFT(A332,SUM(LEN(A332)-LEN(SUBSTITUTE(A332,{"0","1","2","3"},"")))))))), 0), ROW(INDIRECT("1:"&amp;LEN((LEFT(A332,SUM(LEN(A332)-LEN(SUBSTITUTE(A332,{"0","1","2","3"},"")))))))))+1, 1) * 10^ROW(INDIRECT("1:"&amp;LEN((LEFT(A332,SUM(LEN(A332)-LEN(SUBSTITUTE(A332,{"0","1","2","3"},""))))))))/10))*100+1</f>
        <v>101</v>
      </c>
      <c r="W331" s="43">
        <f ca="1">(SUMPRODUCT(MID(0&amp;(--TRIM(RIGHT(SUBSTITUTE(LEFT(A332,_xlfn.AGGREGATE(16,6,FIND({0,1,2,3,4,5,6,7,8,9},A332,ROW(INDIRECT("1:"&amp;LEN(A332)))),1))," ",REPT(" ",LEN(A332))),LEN(A332)))), LARGE(INDEX(ISNUMBER(--MID((--TRIM(RIGHT(SUBSTITUTE(LEFT(A332,_xlfn.AGGREGATE(16,6,FIND({0,1,2,3,4,5,6,7,8,9},A332,ROW(INDIRECT("1:"&amp;LEN(A332)))),1))," ",REPT(" ",LEN(A332))),LEN(A332)))), ROW(INDIRECT("1:"&amp;LEN((--TRIM(RIGHT(SUBSTITUTE(LEFT(A332,_xlfn.AGGREGATE(16,6,FIND({0,1,2,3,4,5,6,7,8,9},A332,ROW(INDIRECT("1:"&amp;LEN(A332)))),1))," ",REPT(" ",LEN(A332))),LEN(A332))))))), 1)) * ROW(INDIRECT("1:"&amp;LEN((--TRIM(RIGHT(SUBSTITUTE(LEFT(A332,_xlfn.AGGREGATE(16,6,FIND({0,1,2,3,4,5,6,7,8,9},A332,ROW(INDIRECT("1:"&amp;LEN(A332)))),1))," ",REPT(" ",LEN(A332))),LEN(A332))))))), 0), ROW(INDIRECT("1:"&amp;LEN((--TRIM(RIGHT(SUBSTITUTE(LEFT(A332,_xlfn.AGGREGATE(16,6,FIND({0,1,2,3,4,5,6,7,8,9},A332,ROW(INDIRECT("1:"&amp;LEN(A332)))),1))," ",REPT(" ",LEN(A332))),LEN(A332))))))))+1, 1) * 10^ROW(INDIRECT("1:"&amp;LEN((--TRIM(RIGHT(SUBSTITUTE(LEFT(A332,_xlfn.AGGREGATE(16,6,FIND({0,1,2,3,4,5,6,7,8,9},A332,ROW(INDIRECT("1:"&amp;LEN(A332)))),1))," ",REPT(" ",LEN(A332))),LEN(A332)))))))/10))*100+1</f>
        <v>101</v>
      </c>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WZC331" s="35"/>
      <c r="WZD331" s="35"/>
      <c r="WZE331" s="35"/>
      <c r="WZF331" s="35"/>
      <c r="WZG331" s="35"/>
      <c r="WZH331" s="35"/>
      <c r="WZI331" s="35"/>
      <c r="WZJ331" s="35"/>
      <c r="WZK331" s="35"/>
      <c r="WZL331" s="35"/>
      <c r="WZM331" s="35"/>
      <c r="WZN331" s="35"/>
      <c r="WZO331" s="35"/>
      <c r="WZP331" s="35"/>
      <c r="WZQ331" s="35"/>
      <c r="WZR331" s="35"/>
      <c r="WZS331" s="35"/>
      <c r="WZT331" s="35"/>
      <c r="WZU331" s="35"/>
      <c r="WZV331" s="35"/>
      <c r="WZW331" s="35"/>
      <c r="WZX331" s="35"/>
      <c r="WZY331" s="35"/>
      <c r="WZZ331" s="35"/>
      <c r="XAA331" s="35"/>
      <c r="XAB331" s="35"/>
      <c r="XAC331" s="35"/>
      <c r="XAD331" s="35"/>
      <c r="XAE331" s="35"/>
      <c r="XAF331" s="35"/>
      <c r="XAG331" s="35"/>
      <c r="XAH331" s="35"/>
      <c r="XAI331" s="35"/>
      <c r="XAJ331" s="35"/>
      <c r="XAK331" s="35"/>
      <c r="XAL331" s="35"/>
      <c r="XAM331" s="35"/>
      <c r="XAN331" s="35"/>
      <c r="XAO331" s="35"/>
      <c r="XAP331" s="35"/>
      <c r="XAQ331" s="35"/>
      <c r="XAR331" s="35"/>
      <c r="XAS331" s="35"/>
      <c r="XAT331" s="35"/>
      <c r="XAU331" s="35"/>
      <c r="XAV331" s="35"/>
      <c r="XAW331" s="35"/>
      <c r="XAX331" s="35"/>
      <c r="XAY331" s="35"/>
      <c r="XAZ331" s="35"/>
      <c r="XBA331" s="35"/>
      <c r="XBB331" s="35"/>
      <c r="XBC331" s="35"/>
      <c r="XBD331" s="35"/>
      <c r="XBE331" s="35"/>
      <c r="XBF331" s="35"/>
      <c r="XBG331" s="35"/>
      <c r="XBH331" s="35"/>
      <c r="XBI331" s="35"/>
      <c r="XBJ331" s="35"/>
      <c r="XBK331" s="35"/>
      <c r="XBL331" s="35"/>
      <c r="XBM331" s="35"/>
      <c r="XBN331" s="35"/>
      <c r="XBO331" s="35"/>
      <c r="XBP331" s="35"/>
      <c r="XBQ331" s="35"/>
      <c r="XBR331" s="35"/>
      <c r="XBS331" s="35"/>
      <c r="XBT331" s="35"/>
      <c r="XBU331" s="35"/>
      <c r="XBV331" s="35"/>
      <c r="XBW331" s="35"/>
      <c r="XBX331" s="35"/>
      <c r="XBY331" s="35"/>
      <c r="XBZ331" s="35"/>
      <c r="XCA331" s="35"/>
      <c r="XCB331" s="35"/>
      <c r="XCC331" s="35"/>
      <c r="XCD331" s="35"/>
      <c r="XCE331" s="35"/>
      <c r="XCF331" s="35"/>
      <c r="XCG331" s="35"/>
      <c r="XCH331" s="35"/>
      <c r="XCI331" s="35"/>
      <c r="XCJ331" s="35"/>
      <c r="XCK331" s="35"/>
      <c r="XCL331" s="35"/>
      <c r="XCM331" s="35"/>
      <c r="XCN331" s="35"/>
      <c r="XCO331" s="35"/>
      <c r="XCP331" s="35"/>
      <c r="XCQ331" s="35"/>
      <c r="XCR331" s="35"/>
      <c r="XCS331" s="35"/>
      <c r="XCT331" s="35"/>
      <c r="XCU331" s="35"/>
      <c r="XCV331" s="35"/>
      <c r="XCW331" s="35"/>
      <c r="XCX331" s="35"/>
      <c r="XCY331" s="35"/>
      <c r="XCZ331" s="35"/>
      <c r="XDA331" s="35"/>
      <c r="XDB331" s="35"/>
      <c r="XDC331" s="35"/>
      <c r="XDD331" s="35"/>
      <c r="XDE331" s="35"/>
      <c r="XDF331" s="35"/>
      <c r="XDG331" s="35"/>
      <c r="XDH331" s="35"/>
      <c r="XDI331" s="35"/>
      <c r="XDJ331" s="35"/>
      <c r="XDK331" s="35"/>
      <c r="XDL331" s="35"/>
      <c r="XDM331" s="35"/>
      <c r="XDN331" s="35"/>
      <c r="XDO331" s="35"/>
      <c r="XDP331" s="35"/>
      <c r="XDQ331" s="35"/>
      <c r="XDR331" s="35"/>
      <c r="XDS331" s="35"/>
      <c r="XDT331" s="35"/>
      <c r="XDU331" s="35"/>
      <c r="XDV331" s="35"/>
      <c r="XDW331" s="35"/>
      <c r="XDX331" s="35"/>
      <c r="XDY331" s="35"/>
      <c r="XDZ331" s="35"/>
      <c r="XEA331" s="35"/>
      <c r="XEB331" s="35"/>
      <c r="XEC331" s="35"/>
      <c r="XED331" s="35"/>
      <c r="XEE331" s="35"/>
      <c r="XEF331" s="35"/>
      <c r="XEG331" s="35"/>
      <c r="XEH331" s="35"/>
      <c r="XEI331" s="35"/>
      <c r="XEJ331" s="35"/>
      <c r="XEK331" s="35"/>
      <c r="XEL331" s="35"/>
      <c r="XEM331" s="35"/>
      <c r="XEN331" s="35"/>
      <c r="XEO331" s="35"/>
      <c r="XEP331" s="35"/>
      <c r="XEQ331" s="35"/>
      <c r="XER331" s="35"/>
      <c r="XES331" s="35"/>
      <c r="XET331" s="35"/>
      <c r="XEU331" s="35"/>
      <c r="XEV331" s="35"/>
      <c r="XEW331" s="35"/>
      <c r="XEX331" s="35"/>
      <c r="XEY331" s="35"/>
      <c r="XEZ331" s="35"/>
      <c r="XFA331" s="35"/>
      <c r="XFB331" s="35"/>
      <c r="XFC331" s="35"/>
      <c r="XFD331" s="35"/>
    </row>
    <row r="332" spans="1:151 16227:16384" s="11" customFormat="1" ht="20.25" customHeight="1" x14ac:dyDescent="0.25">
      <c r="A332" s="144" t="s">
        <v>214</v>
      </c>
      <c r="B332" s="145"/>
      <c r="C332" s="145"/>
      <c r="D332" s="145"/>
      <c r="E332" s="145"/>
      <c r="F332" s="145"/>
      <c r="G332" s="145"/>
      <c r="H332" s="145"/>
      <c r="I332" s="146"/>
      <c r="J332" s="35"/>
      <c r="K332" s="35"/>
      <c r="L332" s="35"/>
      <c r="M332" s="35"/>
      <c r="N332" s="35">
        <f t="shared" si="41"/>
        <v>10498479.029999999</v>
      </c>
      <c r="O332" s="35"/>
      <c r="P332" s="35"/>
      <c r="Q332" s="35"/>
      <c r="R332" s="35"/>
      <c r="S332" s="35"/>
      <c r="T332" s="35"/>
      <c r="U332" s="43" t="str">
        <f t="shared" ca="1" si="55"/>
        <v>102,..,102</v>
      </c>
      <c r="V332" s="43">
        <f ca="1">V331+1</f>
        <v>102</v>
      </c>
      <c r="W332" s="43">
        <f ca="1">W331+1</f>
        <v>102</v>
      </c>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WZC332" s="35"/>
      <c r="WZD332" s="35"/>
      <c r="WZE332" s="35"/>
      <c r="WZF332" s="35"/>
      <c r="WZG332" s="35"/>
      <c r="WZH332" s="35"/>
      <c r="WZI332" s="35"/>
      <c r="WZJ332" s="35"/>
      <c r="WZK332" s="35"/>
      <c r="WZL332" s="35"/>
      <c r="WZM332" s="35"/>
      <c r="WZN332" s="35"/>
      <c r="WZO332" s="35"/>
      <c r="WZP332" s="35"/>
      <c r="WZQ332" s="35"/>
      <c r="WZR332" s="35"/>
      <c r="WZS332" s="35"/>
      <c r="WZT332" s="35"/>
      <c r="WZU332" s="35"/>
      <c r="WZV332" s="35"/>
      <c r="WZW332" s="35"/>
      <c r="WZX332" s="35"/>
      <c r="WZY332" s="35"/>
      <c r="WZZ332" s="35"/>
      <c r="XAA332" s="35"/>
      <c r="XAB332" s="35"/>
      <c r="XAC332" s="35"/>
      <c r="XAD332" s="35"/>
      <c r="XAE332" s="35"/>
      <c r="XAF332" s="35"/>
      <c r="XAG332" s="35"/>
      <c r="XAH332" s="35"/>
      <c r="XAI332" s="35"/>
      <c r="XAJ332" s="35"/>
      <c r="XAK332" s="35"/>
      <c r="XAL332" s="35"/>
      <c r="XAM332" s="35"/>
      <c r="XAN332" s="35"/>
      <c r="XAO332" s="35"/>
      <c r="XAP332" s="35"/>
      <c r="XAQ332" s="35"/>
      <c r="XAR332" s="35"/>
      <c r="XAS332" s="35"/>
      <c r="XAT332" s="35"/>
      <c r="XAU332" s="35"/>
      <c r="XAV332" s="35"/>
      <c r="XAW332" s="35"/>
      <c r="XAX332" s="35"/>
      <c r="XAY332" s="35"/>
      <c r="XAZ332" s="35"/>
      <c r="XBA332" s="35"/>
      <c r="XBB332" s="35"/>
      <c r="XBC332" s="35"/>
      <c r="XBD332" s="35"/>
      <c r="XBE332" s="35"/>
      <c r="XBF332" s="35"/>
      <c r="XBG332" s="35"/>
      <c r="XBH332" s="35"/>
      <c r="XBI332" s="35"/>
      <c r="XBJ332" s="35"/>
      <c r="XBK332" s="35"/>
      <c r="XBL332" s="35"/>
      <c r="XBM332" s="35"/>
      <c r="XBN332" s="35"/>
      <c r="XBO332" s="35"/>
      <c r="XBP332" s="35"/>
      <c r="XBQ332" s="35"/>
      <c r="XBR332" s="35"/>
      <c r="XBS332" s="35"/>
      <c r="XBT332" s="35"/>
      <c r="XBU332" s="35"/>
      <c r="XBV332" s="35"/>
      <c r="XBW332" s="35"/>
      <c r="XBX332" s="35"/>
      <c r="XBY332" s="35"/>
      <c r="XBZ332" s="35"/>
      <c r="XCA332" s="35"/>
      <c r="XCB332" s="35"/>
      <c r="XCC332" s="35"/>
      <c r="XCD332" s="35"/>
      <c r="XCE332" s="35"/>
      <c r="XCF332" s="35"/>
      <c r="XCG332" s="35"/>
      <c r="XCH332" s="35"/>
      <c r="XCI332" s="35"/>
      <c r="XCJ332" s="35"/>
      <c r="XCK332" s="35"/>
      <c r="XCL332" s="35"/>
      <c r="XCM332" s="35"/>
      <c r="XCN332" s="35"/>
      <c r="XCO332" s="35"/>
      <c r="XCP332" s="35"/>
      <c r="XCQ332" s="35"/>
      <c r="XCR332" s="35"/>
      <c r="XCS332" s="35"/>
      <c r="XCT332" s="35"/>
      <c r="XCU332" s="35"/>
      <c r="XCV332" s="35"/>
      <c r="XCW332" s="35"/>
      <c r="XCX332" s="35"/>
      <c r="XCY332" s="35"/>
      <c r="XCZ332" s="35"/>
      <c r="XDA332" s="35"/>
      <c r="XDB332" s="35"/>
      <c r="XDC332" s="35"/>
      <c r="XDD332" s="35"/>
      <c r="XDE332" s="35"/>
      <c r="XDF332" s="35"/>
      <c r="XDG332" s="35"/>
      <c r="XDH332" s="35"/>
      <c r="XDI332" s="35"/>
      <c r="XDJ332" s="35"/>
      <c r="XDK332" s="35"/>
      <c r="XDL332" s="35"/>
      <c r="XDM332" s="35"/>
      <c r="XDN332" s="35"/>
      <c r="XDO332" s="35"/>
      <c r="XDP332" s="35"/>
      <c r="XDQ332" s="35"/>
      <c r="XDR332" s="35"/>
      <c r="XDS332" s="35"/>
      <c r="XDT332" s="35"/>
      <c r="XDU332" s="35"/>
      <c r="XDV332" s="35"/>
      <c r="XDW332" s="35"/>
      <c r="XDX332" s="35"/>
      <c r="XDY332" s="35"/>
      <c r="XDZ332" s="35"/>
      <c r="XEA332" s="35"/>
      <c r="XEB332" s="35"/>
      <c r="XEC332" s="35"/>
      <c r="XED332" s="35"/>
      <c r="XEE332" s="35"/>
      <c r="XEF332" s="35"/>
      <c r="XEG332" s="35"/>
      <c r="XEH332" s="35"/>
      <c r="XEI332" s="35"/>
      <c r="XEJ332" s="35"/>
      <c r="XEK332" s="35"/>
      <c r="XEL332" s="35"/>
      <c r="XEM332" s="35"/>
      <c r="XEN332" s="35"/>
      <c r="XEO332" s="35"/>
      <c r="XEP332" s="35"/>
      <c r="XEQ332" s="35"/>
      <c r="XER332" s="35"/>
      <c r="XES332" s="35"/>
      <c r="XET332" s="35"/>
      <c r="XEU332" s="35"/>
      <c r="XEV332" s="35"/>
      <c r="XEW332" s="35"/>
      <c r="XEX332" s="35"/>
      <c r="XEY332" s="35"/>
      <c r="XEZ332" s="35"/>
      <c r="XFA332" s="35"/>
      <c r="XFB332" s="35"/>
      <c r="XFC332" s="35"/>
      <c r="XFD332" s="35"/>
    </row>
    <row r="333" spans="1:151 16227:16384" s="11" customFormat="1" ht="20.25" customHeight="1" x14ac:dyDescent="0.25">
      <c r="A333" s="135" t="str">
        <f>A332</f>
        <v>1st Floor for Residential</v>
      </c>
      <c r="B333" s="136"/>
      <c r="C333" s="133">
        <v>1</v>
      </c>
      <c r="D333" s="134"/>
      <c r="E333" s="54" t="s">
        <v>209</v>
      </c>
      <c r="F333" s="133">
        <f>(1.83*1.15+2.13*3.5+3.05*4.8+2.13*1.05+0.77*1.49+2.9*3.35+3.05*3.65+1.37*2.28+2.13*1.37+2.9*1)*10.764</f>
        <v>617.55759</v>
      </c>
      <c r="G333" s="134"/>
      <c r="H333" s="54">
        <v>0</v>
      </c>
      <c r="I333" s="54">
        <f t="shared" ref="I333:I339" si="56">F333*(($I$233)+1)+H333</f>
        <v>957.21426450000001</v>
      </c>
      <c r="J333" s="35"/>
      <c r="K333" s="35"/>
      <c r="L333" s="35"/>
      <c r="M333" s="35"/>
      <c r="N333" s="35">
        <f t="shared" ref="N333:N364" si="57">17000*F335</f>
        <v>9633696.0408000015</v>
      </c>
      <c r="O333" s="35"/>
      <c r="P333" s="35"/>
      <c r="Q333" s="35"/>
      <c r="R333" s="35"/>
      <c r="S333" s="35"/>
      <c r="T333" s="35"/>
      <c r="U333" s="43" t="str">
        <f t="shared" ca="1" si="55"/>
        <v>103,..,103</v>
      </c>
      <c r="V333" s="43">
        <f t="shared" ref="V333:W333" ca="1" si="58">V332+1</f>
        <v>103</v>
      </c>
      <c r="W333" s="43">
        <f t="shared" ca="1" si="58"/>
        <v>103</v>
      </c>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WZC333" s="35"/>
      <c r="WZD333" s="35"/>
      <c r="WZE333" s="35"/>
      <c r="WZF333" s="35"/>
      <c r="WZG333" s="35"/>
      <c r="WZH333" s="35"/>
      <c r="WZI333" s="35"/>
      <c r="WZJ333" s="35"/>
      <c r="WZK333" s="35"/>
      <c r="WZL333" s="35"/>
      <c r="WZM333" s="35"/>
      <c r="WZN333" s="35"/>
      <c r="WZO333" s="35"/>
      <c r="WZP333" s="35"/>
      <c r="WZQ333" s="35"/>
      <c r="WZR333" s="35"/>
      <c r="WZS333" s="35"/>
      <c r="WZT333" s="35"/>
      <c r="WZU333" s="35"/>
      <c r="WZV333" s="35"/>
      <c r="WZW333" s="35"/>
      <c r="WZX333" s="35"/>
      <c r="WZY333" s="35"/>
      <c r="WZZ333" s="35"/>
      <c r="XAA333" s="35"/>
      <c r="XAB333" s="35"/>
      <c r="XAC333" s="35"/>
      <c r="XAD333" s="35"/>
      <c r="XAE333" s="35"/>
      <c r="XAF333" s="35"/>
      <c r="XAG333" s="35"/>
      <c r="XAH333" s="35"/>
      <c r="XAI333" s="35"/>
      <c r="XAJ333" s="35"/>
      <c r="XAK333" s="35"/>
      <c r="XAL333" s="35"/>
      <c r="XAM333" s="35"/>
      <c r="XAN333" s="35"/>
      <c r="XAO333" s="35"/>
      <c r="XAP333" s="35"/>
      <c r="XAQ333" s="35"/>
      <c r="XAR333" s="35"/>
      <c r="XAS333" s="35"/>
      <c r="XAT333" s="35"/>
      <c r="XAU333" s="35"/>
      <c r="XAV333" s="35"/>
      <c r="XAW333" s="35"/>
      <c r="XAX333" s="35"/>
      <c r="XAY333" s="35"/>
      <c r="XAZ333" s="35"/>
      <c r="XBA333" s="35"/>
      <c r="XBB333" s="35"/>
      <c r="XBC333" s="35"/>
      <c r="XBD333" s="35"/>
      <c r="XBE333" s="35"/>
      <c r="XBF333" s="35"/>
      <c r="XBG333" s="35"/>
      <c r="XBH333" s="35"/>
      <c r="XBI333" s="35"/>
      <c r="XBJ333" s="35"/>
      <c r="XBK333" s="35"/>
      <c r="XBL333" s="35"/>
      <c r="XBM333" s="35"/>
      <c r="XBN333" s="35"/>
      <c r="XBO333" s="35"/>
      <c r="XBP333" s="35"/>
      <c r="XBQ333" s="35"/>
      <c r="XBR333" s="35"/>
      <c r="XBS333" s="35"/>
      <c r="XBT333" s="35"/>
      <c r="XBU333" s="35"/>
      <c r="XBV333" s="35"/>
      <c r="XBW333" s="35"/>
      <c r="XBX333" s="35"/>
      <c r="XBY333" s="35"/>
      <c r="XBZ333" s="35"/>
      <c r="XCA333" s="35"/>
      <c r="XCB333" s="35"/>
      <c r="XCC333" s="35"/>
      <c r="XCD333" s="35"/>
      <c r="XCE333" s="35"/>
      <c r="XCF333" s="35"/>
      <c r="XCG333" s="35"/>
      <c r="XCH333" s="35"/>
      <c r="XCI333" s="35"/>
      <c r="XCJ333" s="35"/>
      <c r="XCK333" s="35"/>
      <c r="XCL333" s="35"/>
      <c r="XCM333" s="35"/>
      <c r="XCN333" s="35"/>
      <c r="XCO333" s="35"/>
      <c r="XCP333" s="35"/>
      <c r="XCQ333" s="35"/>
      <c r="XCR333" s="35"/>
      <c r="XCS333" s="35"/>
      <c r="XCT333" s="35"/>
      <c r="XCU333" s="35"/>
      <c r="XCV333" s="35"/>
      <c r="XCW333" s="35"/>
      <c r="XCX333" s="35"/>
      <c r="XCY333" s="35"/>
      <c r="XCZ333" s="35"/>
      <c r="XDA333" s="35"/>
      <c r="XDB333" s="35"/>
      <c r="XDC333" s="35"/>
      <c r="XDD333" s="35"/>
      <c r="XDE333" s="35"/>
      <c r="XDF333" s="35"/>
      <c r="XDG333" s="35"/>
      <c r="XDH333" s="35"/>
      <c r="XDI333" s="35"/>
      <c r="XDJ333" s="35"/>
      <c r="XDK333" s="35"/>
      <c r="XDL333" s="35"/>
      <c r="XDM333" s="35"/>
      <c r="XDN333" s="35"/>
      <c r="XDO333" s="35"/>
      <c r="XDP333" s="35"/>
      <c r="XDQ333" s="35"/>
      <c r="XDR333" s="35"/>
      <c r="XDS333" s="35"/>
      <c r="XDT333" s="35"/>
      <c r="XDU333" s="35"/>
      <c r="XDV333" s="35"/>
      <c r="XDW333" s="35"/>
      <c r="XDX333" s="35"/>
      <c r="XDY333" s="35"/>
      <c r="XDZ333" s="35"/>
      <c r="XEA333" s="35"/>
      <c r="XEB333" s="35"/>
      <c r="XEC333" s="35"/>
      <c r="XED333" s="35"/>
      <c r="XEE333" s="35"/>
      <c r="XEF333" s="35"/>
      <c r="XEG333" s="35"/>
      <c r="XEH333" s="35"/>
      <c r="XEI333" s="35"/>
      <c r="XEJ333" s="35"/>
      <c r="XEK333" s="35"/>
      <c r="XEL333" s="35"/>
      <c r="XEM333" s="35"/>
      <c r="XEN333" s="35"/>
      <c r="XEO333" s="35"/>
      <c r="XEP333" s="35"/>
      <c r="XEQ333" s="35"/>
      <c r="XER333" s="35"/>
      <c r="XES333" s="35"/>
      <c r="XET333" s="35"/>
      <c r="XEU333" s="35"/>
      <c r="XEV333" s="35"/>
      <c r="XEW333" s="35"/>
      <c r="XEX333" s="35"/>
      <c r="XEY333" s="35"/>
      <c r="XEZ333" s="35"/>
      <c r="XFA333" s="35"/>
      <c r="XFB333" s="35"/>
      <c r="XFC333" s="35"/>
      <c r="XFD333" s="35"/>
    </row>
    <row r="334" spans="1:151 16227:16384" s="11" customFormat="1" ht="20.25" customHeight="1" x14ac:dyDescent="0.25">
      <c r="A334" s="137"/>
      <c r="B334" s="138"/>
      <c r="C334" s="133">
        <v>2</v>
      </c>
      <c r="D334" s="134"/>
      <c r="E334" s="54" t="s">
        <v>209</v>
      </c>
      <c r="F334" s="133">
        <f>(1.83*1.15+2.13*3.5+3.05*4.8+2.13*1.05+0.77*1.49+2.9*3.35+3.05*3.65+1.37*2.28+2.13*1.37+2.9*1)*10.764</f>
        <v>617.55759</v>
      </c>
      <c r="G334" s="134"/>
      <c r="H334" s="54">
        <v>0</v>
      </c>
      <c r="I334" s="54">
        <f t="shared" si="56"/>
        <v>957.21426450000001</v>
      </c>
      <c r="J334" s="35"/>
      <c r="K334" s="35"/>
      <c r="L334" s="35"/>
      <c r="M334" s="35"/>
      <c r="N334" s="35">
        <f t="shared" si="57"/>
        <v>10502376.6744</v>
      </c>
      <c r="O334" s="35"/>
      <c r="P334" s="35"/>
      <c r="Q334" s="35"/>
      <c r="R334" s="35"/>
      <c r="S334" s="35"/>
      <c r="T334" s="35"/>
      <c r="U334" s="43" t="str">
        <f t="shared" ca="1" si="55"/>
        <v>104,..,104</v>
      </c>
      <c r="V334" s="43">
        <f t="shared" ref="V334:W334" ca="1" si="59">V333+1</f>
        <v>104</v>
      </c>
      <c r="W334" s="43">
        <f t="shared" ca="1" si="59"/>
        <v>104</v>
      </c>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WZC334" s="35"/>
      <c r="WZD334" s="35"/>
      <c r="WZE334" s="35"/>
      <c r="WZF334" s="35"/>
      <c r="WZG334" s="35"/>
      <c r="WZH334" s="35"/>
      <c r="WZI334" s="35"/>
      <c r="WZJ334" s="35"/>
      <c r="WZK334" s="35"/>
      <c r="WZL334" s="35"/>
      <c r="WZM334" s="35"/>
      <c r="WZN334" s="35"/>
      <c r="WZO334" s="35"/>
      <c r="WZP334" s="35"/>
      <c r="WZQ334" s="35"/>
      <c r="WZR334" s="35"/>
      <c r="WZS334" s="35"/>
      <c r="WZT334" s="35"/>
      <c r="WZU334" s="35"/>
      <c r="WZV334" s="35"/>
      <c r="WZW334" s="35"/>
      <c r="WZX334" s="35"/>
      <c r="WZY334" s="35"/>
      <c r="WZZ334" s="35"/>
      <c r="XAA334" s="35"/>
      <c r="XAB334" s="35"/>
      <c r="XAC334" s="35"/>
      <c r="XAD334" s="35"/>
      <c r="XAE334" s="35"/>
      <c r="XAF334" s="35"/>
      <c r="XAG334" s="35"/>
      <c r="XAH334" s="35"/>
      <c r="XAI334" s="35"/>
      <c r="XAJ334" s="35"/>
      <c r="XAK334" s="35"/>
      <c r="XAL334" s="35"/>
      <c r="XAM334" s="35"/>
      <c r="XAN334" s="35"/>
      <c r="XAO334" s="35"/>
      <c r="XAP334" s="35"/>
      <c r="XAQ334" s="35"/>
      <c r="XAR334" s="35"/>
      <c r="XAS334" s="35"/>
      <c r="XAT334" s="35"/>
      <c r="XAU334" s="35"/>
      <c r="XAV334" s="35"/>
      <c r="XAW334" s="35"/>
      <c r="XAX334" s="35"/>
      <c r="XAY334" s="35"/>
      <c r="XAZ334" s="35"/>
      <c r="XBA334" s="35"/>
      <c r="XBB334" s="35"/>
      <c r="XBC334" s="35"/>
      <c r="XBD334" s="35"/>
      <c r="XBE334" s="35"/>
      <c r="XBF334" s="35"/>
      <c r="XBG334" s="35"/>
      <c r="XBH334" s="35"/>
      <c r="XBI334" s="35"/>
      <c r="XBJ334" s="35"/>
      <c r="XBK334" s="35"/>
      <c r="XBL334" s="35"/>
      <c r="XBM334" s="35"/>
      <c r="XBN334" s="35"/>
      <c r="XBO334" s="35"/>
      <c r="XBP334" s="35"/>
      <c r="XBQ334" s="35"/>
      <c r="XBR334" s="35"/>
      <c r="XBS334" s="35"/>
      <c r="XBT334" s="35"/>
      <c r="XBU334" s="35"/>
      <c r="XBV334" s="35"/>
      <c r="XBW334" s="35"/>
      <c r="XBX334" s="35"/>
      <c r="XBY334" s="35"/>
      <c r="XBZ334" s="35"/>
      <c r="XCA334" s="35"/>
      <c r="XCB334" s="35"/>
      <c r="XCC334" s="35"/>
      <c r="XCD334" s="35"/>
      <c r="XCE334" s="35"/>
      <c r="XCF334" s="35"/>
      <c r="XCG334" s="35"/>
      <c r="XCH334" s="35"/>
      <c r="XCI334" s="35"/>
      <c r="XCJ334" s="35"/>
      <c r="XCK334" s="35"/>
      <c r="XCL334" s="35"/>
      <c r="XCM334" s="35"/>
      <c r="XCN334" s="35"/>
      <c r="XCO334" s="35"/>
      <c r="XCP334" s="35"/>
      <c r="XCQ334" s="35"/>
      <c r="XCR334" s="35"/>
      <c r="XCS334" s="35"/>
      <c r="XCT334" s="35"/>
      <c r="XCU334" s="35"/>
      <c r="XCV334" s="35"/>
      <c r="XCW334" s="35"/>
      <c r="XCX334" s="35"/>
      <c r="XCY334" s="35"/>
      <c r="XCZ334" s="35"/>
      <c r="XDA334" s="35"/>
      <c r="XDB334" s="35"/>
      <c r="XDC334" s="35"/>
      <c r="XDD334" s="35"/>
      <c r="XDE334" s="35"/>
      <c r="XDF334" s="35"/>
      <c r="XDG334" s="35"/>
      <c r="XDH334" s="35"/>
      <c r="XDI334" s="35"/>
      <c r="XDJ334" s="35"/>
      <c r="XDK334" s="35"/>
      <c r="XDL334" s="35"/>
      <c r="XDM334" s="35"/>
      <c r="XDN334" s="35"/>
      <c r="XDO334" s="35"/>
      <c r="XDP334" s="35"/>
      <c r="XDQ334" s="35"/>
      <c r="XDR334" s="35"/>
      <c r="XDS334" s="35"/>
      <c r="XDT334" s="35"/>
      <c r="XDU334" s="35"/>
      <c r="XDV334" s="35"/>
      <c r="XDW334" s="35"/>
      <c r="XDX334" s="35"/>
      <c r="XDY334" s="35"/>
      <c r="XDZ334" s="35"/>
      <c r="XEA334" s="35"/>
      <c r="XEB334" s="35"/>
      <c r="XEC334" s="35"/>
      <c r="XED334" s="35"/>
      <c r="XEE334" s="35"/>
      <c r="XEF334" s="35"/>
      <c r="XEG334" s="35"/>
      <c r="XEH334" s="35"/>
      <c r="XEI334" s="35"/>
      <c r="XEJ334" s="35"/>
      <c r="XEK334" s="35"/>
      <c r="XEL334" s="35"/>
      <c r="XEM334" s="35"/>
      <c r="XEN334" s="35"/>
      <c r="XEO334" s="35"/>
      <c r="XEP334" s="35"/>
      <c r="XEQ334" s="35"/>
      <c r="XER334" s="35"/>
      <c r="XES334" s="35"/>
      <c r="XET334" s="35"/>
      <c r="XEU334" s="35"/>
      <c r="XEV334" s="35"/>
      <c r="XEW334" s="35"/>
      <c r="XEX334" s="35"/>
      <c r="XEY334" s="35"/>
      <c r="XEZ334" s="35"/>
      <c r="XFA334" s="35"/>
      <c r="XFB334" s="35"/>
      <c r="XFC334" s="35"/>
      <c r="XFD334" s="35"/>
    </row>
    <row r="335" spans="1:151 16227:16384" s="11" customFormat="1" ht="20.25" customHeight="1" x14ac:dyDescent="0.25">
      <c r="A335" s="137"/>
      <c r="B335" s="138"/>
      <c r="C335" s="133">
        <v>3</v>
      </c>
      <c r="D335" s="134"/>
      <c r="E335" s="54" t="s">
        <v>209</v>
      </c>
      <c r="F335" s="133">
        <f>(2.13*3.43+2.9*4.73+3*3.35+2.9*3.65+1.37*2.13+2.13*1.37+1*3+2.05*1.05)*10.764</f>
        <v>566.68800240000007</v>
      </c>
      <c r="G335" s="134"/>
      <c r="H335" s="54">
        <v>0</v>
      </c>
      <c r="I335" s="54">
        <f t="shared" si="56"/>
        <v>878.36640372000011</v>
      </c>
      <c r="J335" s="1"/>
      <c r="K335" s="1"/>
      <c r="L335" s="1"/>
      <c r="M335" s="1"/>
      <c r="N335" s="35">
        <f t="shared" si="57"/>
        <v>10502376.6744</v>
      </c>
      <c r="O335" s="1"/>
      <c r="P335" s="1"/>
      <c r="Q335" s="1"/>
      <c r="R335" s="1"/>
      <c r="S335" s="1"/>
      <c r="T335" s="1"/>
      <c r="U335" s="43" t="str">
        <f t="shared" ca="1" si="55"/>
        <v>105,..,105</v>
      </c>
      <c r="V335" s="43">
        <f t="shared" ref="V335:W335" ca="1" si="60">V334+1</f>
        <v>105</v>
      </c>
      <c r="W335" s="43">
        <f t="shared" ca="1" si="60"/>
        <v>105</v>
      </c>
      <c r="X335" s="1"/>
      <c r="Y335" s="1"/>
      <c r="Z335" s="1"/>
      <c r="AA335" s="1"/>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WZC335" s="35"/>
      <c r="WZD335" s="35"/>
      <c r="WZE335" s="35"/>
      <c r="WZF335" s="35"/>
      <c r="WZG335" s="35"/>
      <c r="WZH335" s="35"/>
      <c r="WZI335" s="35"/>
      <c r="WZJ335" s="35"/>
      <c r="WZK335" s="35"/>
      <c r="WZL335" s="35"/>
      <c r="WZM335" s="35"/>
      <c r="WZN335" s="35"/>
      <c r="WZO335" s="35"/>
      <c r="WZP335" s="35"/>
      <c r="WZQ335" s="35"/>
      <c r="WZR335" s="35"/>
      <c r="WZS335" s="35"/>
      <c r="WZT335" s="35"/>
      <c r="WZU335" s="35"/>
      <c r="WZV335" s="35"/>
      <c r="WZW335" s="35"/>
      <c r="WZX335" s="35"/>
      <c r="WZY335" s="35"/>
      <c r="WZZ335" s="35"/>
      <c r="XAA335" s="35"/>
      <c r="XAB335" s="35"/>
      <c r="XAC335" s="35"/>
      <c r="XAD335" s="35"/>
      <c r="XAE335" s="35"/>
      <c r="XAF335" s="35"/>
      <c r="XAG335" s="35"/>
      <c r="XAH335" s="35"/>
      <c r="XAI335" s="35"/>
      <c r="XAJ335" s="35"/>
      <c r="XAK335" s="35"/>
      <c r="XAL335" s="35"/>
      <c r="XAM335" s="35"/>
      <c r="XAN335" s="35"/>
      <c r="XAO335" s="35"/>
      <c r="XAP335" s="35"/>
      <c r="XAQ335" s="35"/>
      <c r="XAR335" s="35"/>
      <c r="XAS335" s="35"/>
      <c r="XAT335" s="35"/>
      <c r="XAU335" s="35"/>
      <c r="XAV335" s="35"/>
      <c r="XAW335" s="35"/>
      <c r="XAX335" s="35"/>
      <c r="XAY335" s="35"/>
      <c r="XAZ335" s="35"/>
      <c r="XBA335" s="35"/>
      <c r="XBB335" s="35"/>
      <c r="XBC335" s="35"/>
      <c r="XBD335" s="35"/>
      <c r="XBE335" s="35"/>
      <c r="XBF335" s="35"/>
      <c r="XBG335" s="35"/>
      <c r="XBH335" s="35"/>
      <c r="XBI335" s="35"/>
      <c r="XBJ335" s="35"/>
      <c r="XBK335" s="35"/>
      <c r="XBL335" s="35"/>
      <c r="XBM335" s="35"/>
      <c r="XBN335" s="35"/>
      <c r="XBO335" s="35"/>
      <c r="XBP335" s="35"/>
      <c r="XBQ335" s="35"/>
      <c r="XBR335" s="35"/>
      <c r="XBS335" s="35"/>
      <c r="XBT335" s="35"/>
      <c r="XBU335" s="35"/>
      <c r="XBV335" s="35"/>
      <c r="XBW335" s="35"/>
      <c r="XBX335" s="35"/>
      <c r="XBY335" s="35"/>
      <c r="XBZ335" s="35"/>
      <c r="XCA335" s="35"/>
      <c r="XCB335" s="35"/>
      <c r="XCC335" s="35"/>
      <c r="XCD335" s="35"/>
      <c r="XCE335" s="35"/>
      <c r="XCF335" s="35"/>
      <c r="XCG335" s="35"/>
      <c r="XCH335" s="35"/>
      <c r="XCI335" s="35"/>
      <c r="XCJ335" s="35"/>
      <c r="XCK335" s="35"/>
      <c r="XCL335" s="35"/>
      <c r="XCM335" s="35"/>
      <c r="XCN335" s="35"/>
      <c r="XCO335" s="35"/>
      <c r="XCP335" s="35"/>
      <c r="XCQ335" s="35"/>
      <c r="XCR335" s="35"/>
      <c r="XCS335" s="35"/>
      <c r="XCT335" s="35"/>
      <c r="XCU335" s="35"/>
      <c r="XCV335" s="35"/>
      <c r="XCW335" s="35"/>
      <c r="XCX335" s="35"/>
      <c r="XCY335" s="35"/>
      <c r="XCZ335" s="35"/>
      <c r="XDA335" s="35"/>
      <c r="XDB335" s="35"/>
      <c r="XDC335" s="35"/>
      <c r="XDD335" s="35"/>
      <c r="XDE335" s="35"/>
      <c r="XDF335" s="35"/>
      <c r="XDG335" s="35"/>
      <c r="XDH335" s="35"/>
      <c r="XDI335" s="35"/>
      <c r="XDJ335" s="35"/>
      <c r="XDK335" s="35"/>
      <c r="XDL335" s="35"/>
      <c r="XDM335" s="35"/>
      <c r="XDN335" s="35"/>
      <c r="XDO335" s="35"/>
      <c r="XDP335" s="35"/>
      <c r="XDQ335" s="35"/>
      <c r="XDR335" s="35"/>
      <c r="XDS335" s="35"/>
      <c r="XDT335" s="35"/>
      <c r="XDU335" s="35"/>
      <c r="XDV335" s="35"/>
      <c r="XDW335" s="35"/>
      <c r="XDX335" s="35"/>
      <c r="XDY335" s="35"/>
      <c r="XDZ335" s="35"/>
      <c r="XEA335" s="35"/>
      <c r="XEB335" s="35"/>
      <c r="XEC335" s="35"/>
      <c r="XED335" s="35"/>
      <c r="XEE335" s="35"/>
      <c r="XEF335" s="35"/>
      <c r="XEG335" s="35"/>
      <c r="XEH335" s="35"/>
      <c r="XEI335" s="35"/>
      <c r="XEJ335" s="35"/>
      <c r="XEK335" s="35"/>
      <c r="XEL335" s="35"/>
      <c r="XEM335" s="35"/>
      <c r="XEN335" s="35"/>
      <c r="XEO335" s="35"/>
      <c r="XEP335" s="35"/>
      <c r="XEQ335" s="35"/>
      <c r="XER335" s="35"/>
      <c r="XES335" s="35"/>
      <c r="XET335" s="35"/>
      <c r="XEU335" s="35"/>
      <c r="XEV335" s="35"/>
      <c r="XEW335" s="35"/>
      <c r="XEX335" s="35"/>
      <c r="XEY335" s="35"/>
      <c r="XEZ335" s="35"/>
      <c r="XFA335" s="35"/>
      <c r="XFB335" s="35"/>
      <c r="XFC335" s="35"/>
      <c r="XFD335" s="35"/>
    </row>
    <row r="336" spans="1:151 16227:16384" s="11" customFormat="1" ht="20.25" customHeight="1" x14ac:dyDescent="0.25">
      <c r="A336" s="137"/>
      <c r="B336" s="138"/>
      <c r="C336" s="133">
        <v>4</v>
      </c>
      <c r="D336" s="134"/>
      <c r="E336" s="54" t="s">
        <v>209</v>
      </c>
      <c r="F336" s="133">
        <f>(1.83*1.15+2.13*3.5+3.05*4.8+2.13*1.06+2.9*3.35+3.05*3.65+1.37*2.28+2.13*1.37+0.77*1.49+2.9*1)*10.764</f>
        <v>617.78686319999997</v>
      </c>
      <c r="G336" s="134"/>
      <c r="H336" s="54">
        <v>0</v>
      </c>
      <c r="I336" s="54">
        <f t="shared" si="56"/>
        <v>957.56963796000002</v>
      </c>
      <c r="J336" s="35"/>
      <c r="K336" s="35"/>
      <c r="L336" s="35"/>
      <c r="M336" s="35"/>
      <c r="N336" s="35">
        <f t="shared" si="57"/>
        <v>9723067.3800000027</v>
      </c>
      <c r="O336" s="35"/>
      <c r="P336" s="35"/>
      <c r="Q336" s="35"/>
      <c r="R336" s="35"/>
      <c r="S336" s="35"/>
      <c r="T336" s="35"/>
      <c r="U336" s="43" t="str">
        <f t="shared" ca="1" si="55"/>
        <v>106,..,106</v>
      </c>
      <c r="V336" s="43">
        <f t="shared" ref="V336:W336" ca="1" si="61">V335+1</f>
        <v>106</v>
      </c>
      <c r="W336" s="43">
        <f t="shared" ca="1" si="61"/>
        <v>106</v>
      </c>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WZC336" s="35"/>
      <c r="WZD336" s="35"/>
      <c r="WZE336" s="35"/>
      <c r="WZF336" s="35"/>
      <c r="WZG336" s="35"/>
      <c r="WZH336" s="35"/>
      <c r="WZI336" s="35"/>
      <c r="WZJ336" s="35"/>
      <c r="WZK336" s="35"/>
      <c r="WZL336" s="35"/>
      <c r="WZM336" s="35"/>
      <c r="WZN336" s="35"/>
      <c r="WZO336" s="35"/>
      <c r="WZP336" s="35"/>
      <c r="WZQ336" s="35"/>
      <c r="WZR336" s="35"/>
      <c r="WZS336" s="35"/>
      <c r="WZT336" s="35"/>
      <c r="WZU336" s="35"/>
      <c r="WZV336" s="35"/>
      <c r="WZW336" s="35"/>
      <c r="WZX336" s="35"/>
      <c r="WZY336" s="35"/>
      <c r="WZZ336" s="35"/>
      <c r="XAA336" s="35"/>
      <c r="XAB336" s="35"/>
      <c r="XAC336" s="35"/>
      <c r="XAD336" s="35"/>
      <c r="XAE336" s="35"/>
      <c r="XAF336" s="35"/>
      <c r="XAG336" s="35"/>
      <c r="XAH336" s="35"/>
      <c r="XAI336" s="35"/>
      <c r="XAJ336" s="35"/>
      <c r="XAK336" s="35"/>
      <c r="XAL336" s="35"/>
      <c r="XAM336" s="35"/>
      <c r="XAN336" s="35"/>
      <c r="XAO336" s="35"/>
      <c r="XAP336" s="35"/>
      <c r="XAQ336" s="35"/>
      <c r="XAR336" s="35"/>
      <c r="XAS336" s="35"/>
      <c r="XAT336" s="35"/>
      <c r="XAU336" s="35"/>
      <c r="XAV336" s="35"/>
      <c r="XAW336" s="35"/>
      <c r="XAX336" s="35"/>
      <c r="XAY336" s="35"/>
      <c r="XAZ336" s="35"/>
      <c r="XBA336" s="35"/>
      <c r="XBB336" s="35"/>
      <c r="XBC336" s="35"/>
      <c r="XBD336" s="35"/>
      <c r="XBE336" s="35"/>
      <c r="XBF336" s="35"/>
      <c r="XBG336" s="35"/>
      <c r="XBH336" s="35"/>
      <c r="XBI336" s="35"/>
      <c r="XBJ336" s="35"/>
      <c r="XBK336" s="35"/>
      <c r="XBL336" s="35"/>
      <c r="XBM336" s="35"/>
      <c r="XBN336" s="35"/>
      <c r="XBO336" s="35"/>
      <c r="XBP336" s="35"/>
      <c r="XBQ336" s="35"/>
      <c r="XBR336" s="35"/>
      <c r="XBS336" s="35"/>
      <c r="XBT336" s="35"/>
      <c r="XBU336" s="35"/>
      <c r="XBV336" s="35"/>
      <c r="XBW336" s="35"/>
      <c r="XBX336" s="35"/>
      <c r="XBY336" s="35"/>
      <c r="XBZ336" s="35"/>
      <c r="XCA336" s="35"/>
      <c r="XCB336" s="35"/>
      <c r="XCC336" s="35"/>
      <c r="XCD336" s="35"/>
      <c r="XCE336" s="35"/>
      <c r="XCF336" s="35"/>
      <c r="XCG336" s="35"/>
      <c r="XCH336" s="35"/>
      <c r="XCI336" s="35"/>
      <c r="XCJ336" s="35"/>
      <c r="XCK336" s="35"/>
      <c r="XCL336" s="35"/>
      <c r="XCM336" s="35"/>
      <c r="XCN336" s="35"/>
      <c r="XCO336" s="35"/>
      <c r="XCP336" s="35"/>
      <c r="XCQ336" s="35"/>
      <c r="XCR336" s="35"/>
      <c r="XCS336" s="35"/>
      <c r="XCT336" s="35"/>
      <c r="XCU336" s="35"/>
      <c r="XCV336" s="35"/>
      <c r="XCW336" s="35"/>
      <c r="XCX336" s="35"/>
      <c r="XCY336" s="35"/>
      <c r="XCZ336" s="35"/>
      <c r="XDA336" s="35"/>
      <c r="XDB336" s="35"/>
      <c r="XDC336" s="35"/>
      <c r="XDD336" s="35"/>
      <c r="XDE336" s="35"/>
      <c r="XDF336" s="35"/>
      <c r="XDG336" s="35"/>
      <c r="XDH336" s="35"/>
      <c r="XDI336" s="35"/>
      <c r="XDJ336" s="35"/>
      <c r="XDK336" s="35"/>
      <c r="XDL336" s="35"/>
      <c r="XDM336" s="35"/>
      <c r="XDN336" s="35"/>
      <c r="XDO336" s="35"/>
      <c r="XDP336" s="35"/>
      <c r="XDQ336" s="35"/>
      <c r="XDR336" s="35"/>
      <c r="XDS336" s="35"/>
      <c r="XDT336" s="35"/>
      <c r="XDU336" s="35"/>
      <c r="XDV336" s="35"/>
      <c r="XDW336" s="35"/>
      <c r="XDX336" s="35"/>
      <c r="XDY336" s="35"/>
      <c r="XDZ336" s="35"/>
      <c r="XEA336" s="35"/>
      <c r="XEB336" s="35"/>
      <c r="XEC336" s="35"/>
      <c r="XED336" s="35"/>
      <c r="XEE336" s="35"/>
      <c r="XEF336" s="35"/>
      <c r="XEG336" s="35"/>
      <c r="XEH336" s="35"/>
      <c r="XEI336" s="35"/>
      <c r="XEJ336" s="35"/>
      <c r="XEK336" s="35"/>
      <c r="XEL336" s="35"/>
      <c r="XEM336" s="35"/>
      <c r="XEN336" s="35"/>
      <c r="XEO336" s="35"/>
      <c r="XEP336" s="35"/>
      <c r="XEQ336" s="35"/>
      <c r="XER336" s="35"/>
      <c r="XES336" s="35"/>
      <c r="XET336" s="35"/>
      <c r="XEU336" s="35"/>
      <c r="XEV336" s="35"/>
      <c r="XEW336" s="35"/>
      <c r="XEX336" s="35"/>
      <c r="XEY336" s="35"/>
      <c r="XEZ336" s="35"/>
      <c r="XFA336" s="35"/>
      <c r="XFB336" s="35"/>
      <c r="XFC336" s="35"/>
      <c r="XFD336" s="35"/>
    </row>
    <row r="337" spans="1:151 16227:16384" s="11" customFormat="1" ht="20.25" customHeight="1" x14ac:dyDescent="0.25">
      <c r="A337" s="137"/>
      <c r="B337" s="138"/>
      <c r="C337" s="133">
        <v>5</v>
      </c>
      <c r="D337" s="134"/>
      <c r="E337" s="54" t="s">
        <v>209</v>
      </c>
      <c r="F337" s="133">
        <f>(1.83*1.15+2.13*3.5+3.05*4.8+2.13*1.06+2.9*3.35+3.05*3.65+1.37*2.28+2.13*1.37+0.77*1.49+2.9*1)*10.764</f>
        <v>617.78686319999997</v>
      </c>
      <c r="G337" s="134"/>
      <c r="H337" s="54">
        <v>0</v>
      </c>
      <c r="I337" s="54">
        <f t="shared" si="56"/>
        <v>957.56963796000002</v>
      </c>
      <c r="J337" s="35"/>
      <c r="K337" s="35"/>
      <c r="L337" s="35"/>
      <c r="M337" s="35"/>
      <c r="N337" s="35">
        <f t="shared" si="57"/>
        <v>9723067.3800000027</v>
      </c>
      <c r="O337" s="35"/>
      <c r="P337" s="35"/>
      <c r="Q337" s="35"/>
      <c r="R337" s="35"/>
      <c r="S337" s="35"/>
      <c r="T337" s="35"/>
      <c r="U337" s="43" t="str">
        <f t="shared" ca="1" si="55"/>
        <v>107,..,107</v>
      </c>
      <c r="V337" s="43">
        <f t="shared" ref="V337:W337" ca="1" si="62">V336+1</f>
        <v>107</v>
      </c>
      <c r="W337" s="43">
        <f t="shared" ca="1" si="62"/>
        <v>107</v>
      </c>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WZC337" s="35"/>
      <c r="WZD337" s="35"/>
      <c r="WZE337" s="35"/>
      <c r="WZF337" s="35"/>
      <c r="WZG337" s="35"/>
      <c r="WZH337" s="35"/>
      <c r="WZI337" s="35"/>
      <c r="WZJ337" s="35"/>
      <c r="WZK337" s="35"/>
      <c r="WZL337" s="35"/>
      <c r="WZM337" s="35"/>
      <c r="WZN337" s="35"/>
      <c r="WZO337" s="35"/>
      <c r="WZP337" s="35"/>
      <c r="WZQ337" s="35"/>
      <c r="WZR337" s="35"/>
      <c r="WZS337" s="35"/>
      <c r="WZT337" s="35"/>
      <c r="WZU337" s="35"/>
      <c r="WZV337" s="35"/>
      <c r="WZW337" s="35"/>
      <c r="WZX337" s="35"/>
      <c r="WZY337" s="35"/>
      <c r="WZZ337" s="35"/>
      <c r="XAA337" s="35"/>
      <c r="XAB337" s="35"/>
      <c r="XAC337" s="35"/>
      <c r="XAD337" s="35"/>
      <c r="XAE337" s="35"/>
      <c r="XAF337" s="35"/>
      <c r="XAG337" s="35"/>
      <c r="XAH337" s="35"/>
      <c r="XAI337" s="35"/>
      <c r="XAJ337" s="35"/>
      <c r="XAK337" s="35"/>
      <c r="XAL337" s="35"/>
      <c r="XAM337" s="35"/>
      <c r="XAN337" s="35"/>
      <c r="XAO337" s="35"/>
      <c r="XAP337" s="35"/>
      <c r="XAQ337" s="35"/>
      <c r="XAR337" s="35"/>
      <c r="XAS337" s="35"/>
      <c r="XAT337" s="35"/>
      <c r="XAU337" s="35"/>
      <c r="XAV337" s="35"/>
      <c r="XAW337" s="35"/>
      <c r="XAX337" s="35"/>
      <c r="XAY337" s="35"/>
      <c r="XAZ337" s="35"/>
      <c r="XBA337" s="35"/>
      <c r="XBB337" s="35"/>
      <c r="XBC337" s="35"/>
      <c r="XBD337" s="35"/>
      <c r="XBE337" s="35"/>
      <c r="XBF337" s="35"/>
      <c r="XBG337" s="35"/>
      <c r="XBH337" s="35"/>
      <c r="XBI337" s="35"/>
      <c r="XBJ337" s="35"/>
      <c r="XBK337" s="35"/>
      <c r="XBL337" s="35"/>
      <c r="XBM337" s="35"/>
      <c r="XBN337" s="35"/>
      <c r="XBO337" s="35"/>
      <c r="XBP337" s="35"/>
      <c r="XBQ337" s="35"/>
      <c r="XBR337" s="35"/>
      <c r="XBS337" s="35"/>
      <c r="XBT337" s="35"/>
      <c r="XBU337" s="35"/>
      <c r="XBV337" s="35"/>
      <c r="XBW337" s="35"/>
      <c r="XBX337" s="35"/>
      <c r="XBY337" s="35"/>
      <c r="XBZ337" s="35"/>
      <c r="XCA337" s="35"/>
      <c r="XCB337" s="35"/>
      <c r="XCC337" s="35"/>
      <c r="XCD337" s="35"/>
      <c r="XCE337" s="35"/>
      <c r="XCF337" s="35"/>
      <c r="XCG337" s="35"/>
      <c r="XCH337" s="35"/>
      <c r="XCI337" s="35"/>
      <c r="XCJ337" s="35"/>
      <c r="XCK337" s="35"/>
      <c r="XCL337" s="35"/>
      <c r="XCM337" s="35"/>
      <c r="XCN337" s="35"/>
      <c r="XCO337" s="35"/>
      <c r="XCP337" s="35"/>
      <c r="XCQ337" s="35"/>
      <c r="XCR337" s="35"/>
      <c r="XCS337" s="35"/>
      <c r="XCT337" s="35"/>
      <c r="XCU337" s="35"/>
      <c r="XCV337" s="35"/>
      <c r="XCW337" s="35"/>
      <c r="XCX337" s="35"/>
      <c r="XCY337" s="35"/>
      <c r="XCZ337" s="35"/>
      <c r="XDA337" s="35"/>
      <c r="XDB337" s="35"/>
      <c r="XDC337" s="35"/>
      <c r="XDD337" s="35"/>
      <c r="XDE337" s="35"/>
      <c r="XDF337" s="35"/>
      <c r="XDG337" s="35"/>
      <c r="XDH337" s="35"/>
      <c r="XDI337" s="35"/>
      <c r="XDJ337" s="35"/>
      <c r="XDK337" s="35"/>
      <c r="XDL337" s="35"/>
      <c r="XDM337" s="35"/>
      <c r="XDN337" s="35"/>
      <c r="XDO337" s="35"/>
      <c r="XDP337" s="35"/>
      <c r="XDQ337" s="35"/>
      <c r="XDR337" s="35"/>
      <c r="XDS337" s="35"/>
      <c r="XDT337" s="35"/>
      <c r="XDU337" s="35"/>
      <c r="XDV337" s="35"/>
      <c r="XDW337" s="35"/>
      <c r="XDX337" s="35"/>
      <c r="XDY337" s="35"/>
      <c r="XDZ337" s="35"/>
      <c r="XEA337" s="35"/>
      <c r="XEB337" s="35"/>
      <c r="XEC337" s="35"/>
      <c r="XED337" s="35"/>
      <c r="XEE337" s="35"/>
      <c r="XEF337" s="35"/>
      <c r="XEG337" s="35"/>
      <c r="XEH337" s="35"/>
      <c r="XEI337" s="35"/>
      <c r="XEJ337" s="35"/>
      <c r="XEK337" s="35"/>
      <c r="XEL337" s="35"/>
      <c r="XEM337" s="35"/>
      <c r="XEN337" s="35"/>
      <c r="XEO337" s="35"/>
      <c r="XEP337" s="35"/>
      <c r="XEQ337" s="35"/>
      <c r="XER337" s="35"/>
      <c r="XES337" s="35"/>
      <c r="XET337" s="35"/>
      <c r="XEU337" s="35"/>
      <c r="XEV337" s="35"/>
      <c r="XEW337" s="35"/>
      <c r="XEX337" s="35"/>
      <c r="XEY337" s="35"/>
      <c r="XEZ337" s="35"/>
      <c r="XFA337" s="35"/>
      <c r="XFB337" s="35"/>
      <c r="XFC337" s="35"/>
      <c r="XFD337" s="35"/>
    </row>
    <row r="338" spans="1:151 16227:16384" s="11" customFormat="1" ht="20.25" x14ac:dyDescent="0.25">
      <c r="A338" s="137"/>
      <c r="B338" s="138"/>
      <c r="C338" s="133">
        <v>6</v>
      </c>
      <c r="D338" s="134"/>
      <c r="E338" s="54" t="s">
        <v>209</v>
      </c>
      <c r="F338" s="133">
        <f>(1.22*0.6+3.36*2.13+4.73*2.9+1.05*1.96+3.35*3+3.65*2.9+2.13*1.37+1*3+1.37*2.13)*10.764</f>
        <v>571.94514000000015</v>
      </c>
      <c r="G338" s="134"/>
      <c r="H338" s="54">
        <v>0</v>
      </c>
      <c r="I338" s="54">
        <f t="shared" si="56"/>
        <v>886.5149670000003</v>
      </c>
      <c r="J338" s="35"/>
      <c r="K338" s="35"/>
      <c r="L338" s="35"/>
      <c r="M338" s="35"/>
      <c r="N338" s="35">
        <f t="shared" si="57"/>
        <v>0</v>
      </c>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WZC338" s="35"/>
      <c r="WZD338" s="35"/>
      <c r="WZE338" s="35"/>
      <c r="WZF338" s="35"/>
      <c r="WZG338" s="35"/>
      <c r="WZH338" s="35"/>
      <c r="WZI338" s="35"/>
      <c r="WZJ338" s="35"/>
      <c r="WZK338" s="35"/>
      <c r="WZL338" s="35"/>
      <c r="WZM338" s="35"/>
      <c r="WZN338" s="35"/>
      <c r="WZO338" s="35"/>
      <c r="WZP338" s="35"/>
      <c r="WZQ338" s="35"/>
      <c r="WZR338" s="35"/>
      <c r="WZS338" s="35"/>
      <c r="WZT338" s="35"/>
      <c r="WZU338" s="35"/>
      <c r="WZV338" s="35"/>
      <c r="WZW338" s="35"/>
      <c r="WZX338" s="35"/>
      <c r="WZY338" s="35"/>
      <c r="WZZ338" s="35"/>
      <c r="XAA338" s="35"/>
      <c r="XAB338" s="35"/>
      <c r="XAC338" s="35"/>
      <c r="XAD338" s="35"/>
      <c r="XAE338" s="35"/>
      <c r="XAF338" s="35"/>
      <c r="XAG338" s="35"/>
      <c r="XAH338" s="35"/>
      <c r="XAI338" s="35"/>
      <c r="XAJ338" s="35"/>
      <c r="XAK338" s="35"/>
      <c r="XAL338" s="35"/>
      <c r="XAM338" s="35"/>
      <c r="XAN338" s="35"/>
      <c r="XAO338" s="35"/>
      <c r="XAP338" s="35"/>
      <c r="XAQ338" s="35"/>
      <c r="XAR338" s="35"/>
      <c r="XAS338" s="35"/>
      <c r="XAT338" s="35"/>
      <c r="XAU338" s="35"/>
      <c r="XAV338" s="35"/>
      <c r="XAW338" s="35"/>
      <c r="XAX338" s="35"/>
      <c r="XAY338" s="35"/>
      <c r="XAZ338" s="35"/>
      <c r="XBA338" s="35"/>
      <c r="XBB338" s="35"/>
      <c r="XBC338" s="35"/>
      <c r="XBD338" s="35"/>
      <c r="XBE338" s="35"/>
      <c r="XBF338" s="35"/>
      <c r="XBG338" s="35"/>
      <c r="XBH338" s="35"/>
      <c r="XBI338" s="35"/>
      <c r="XBJ338" s="35"/>
      <c r="XBK338" s="35"/>
      <c r="XBL338" s="35"/>
      <c r="XBM338" s="35"/>
      <c r="XBN338" s="35"/>
      <c r="XBO338" s="35"/>
      <c r="XBP338" s="35"/>
      <c r="XBQ338" s="35"/>
      <c r="XBR338" s="35"/>
      <c r="XBS338" s="35"/>
      <c r="XBT338" s="35"/>
      <c r="XBU338" s="35"/>
      <c r="XBV338" s="35"/>
      <c r="XBW338" s="35"/>
      <c r="XBX338" s="35"/>
      <c r="XBY338" s="35"/>
      <c r="XBZ338" s="35"/>
      <c r="XCA338" s="35"/>
      <c r="XCB338" s="35"/>
      <c r="XCC338" s="35"/>
      <c r="XCD338" s="35"/>
      <c r="XCE338" s="35"/>
      <c r="XCF338" s="35"/>
      <c r="XCG338" s="35"/>
      <c r="XCH338" s="35"/>
      <c r="XCI338" s="35"/>
      <c r="XCJ338" s="35"/>
      <c r="XCK338" s="35"/>
      <c r="XCL338" s="35"/>
      <c r="XCM338" s="35"/>
      <c r="XCN338" s="35"/>
      <c r="XCO338" s="35"/>
      <c r="XCP338" s="35"/>
      <c r="XCQ338" s="35"/>
      <c r="XCR338" s="35"/>
      <c r="XCS338" s="35"/>
      <c r="XCT338" s="35"/>
      <c r="XCU338" s="35"/>
      <c r="XCV338" s="35"/>
      <c r="XCW338" s="35"/>
      <c r="XCX338" s="35"/>
      <c r="XCY338" s="35"/>
      <c r="XCZ338" s="35"/>
      <c r="XDA338" s="35"/>
      <c r="XDB338" s="35"/>
      <c r="XDC338" s="35"/>
      <c r="XDD338" s="35"/>
      <c r="XDE338" s="35"/>
      <c r="XDF338" s="35"/>
      <c r="XDG338" s="35"/>
      <c r="XDH338" s="35"/>
      <c r="XDI338" s="35"/>
      <c r="XDJ338" s="35"/>
      <c r="XDK338" s="35"/>
      <c r="XDL338" s="35"/>
      <c r="XDM338" s="35"/>
      <c r="XDN338" s="35"/>
      <c r="XDO338" s="35"/>
      <c r="XDP338" s="35"/>
      <c r="XDQ338" s="35"/>
      <c r="XDR338" s="35"/>
      <c r="XDS338" s="35"/>
      <c r="XDT338" s="35"/>
      <c r="XDU338" s="35"/>
      <c r="XDV338" s="35"/>
      <c r="XDW338" s="35"/>
      <c r="XDX338" s="35"/>
      <c r="XDY338" s="35"/>
      <c r="XDZ338" s="35"/>
      <c r="XEA338" s="35"/>
      <c r="XEB338" s="35"/>
      <c r="XEC338" s="35"/>
      <c r="XED338" s="35"/>
      <c r="XEE338" s="35"/>
      <c r="XEF338" s="35"/>
      <c r="XEG338" s="35"/>
      <c r="XEH338" s="35"/>
      <c r="XEI338" s="35"/>
      <c r="XEJ338" s="35"/>
      <c r="XEK338" s="35"/>
      <c r="XEL338" s="35"/>
      <c r="XEM338" s="35"/>
      <c r="XEN338" s="35"/>
      <c r="XEO338" s="35"/>
      <c r="XEP338" s="35"/>
      <c r="XEQ338" s="35"/>
      <c r="XER338" s="35"/>
      <c r="XES338" s="35"/>
      <c r="XET338" s="35"/>
      <c r="XEU338" s="35"/>
      <c r="XEV338" s="35"/>
      <c r="XEW338" s="35"/>
      <c r="XEX338" s="35"/>
      <c r="XEY338" s="35"/>
      <c r="XEZ338" s="35"/>
      <c r="XFA338" s="35"/>
      <c r="XFB338" s="35"/>
      <c r="XFC338" s="35"/>
      <c r="XFD338" s="35"/>
    </row>
    <row r="339" spans="1:151 16227:16384" s="11" customFormat="1" ht="20.25" customHeight="1" x14ac:dyDescent="0.25">
      <c r="A339" s="139"/>
      <c r="B339" s="140"/>
      <c r="C339" s="133">
        <v>7</v>
      </c>
      <c r="D339" s="134"/>
      <c r="E339" s="54" t="s">
        <v>209</v>
      </c>
      <c r="F339" s="133">
        <f>(1.22*0.6+3.36*2.13+4.73*2.9+1.05*1.96+3.35*3+3.65*2.9+2.13*1.37+1*3+1.37*2.13)*10.764</f>
        <v>571.94514000000015</v>
      </c>
      <c r="G339" s="134"/>
      <c r="H339" s="54">
        <v>0</v>
      </c>
      <c r="I339" s="54">
        <f t="shared" si="56"/>
        <v>886.5149670000003</v>
      </c>
      <c r="J339" s="60">
        <f>10300000/F341</f>
        <v>16678.606443813605</v>
      </c>
      <c r="K339" s="35" t="s">
        <v>248</v>
      </c>
      <c r="L339" s="35"/>
      <c r="M339" s="35"/>
      <c r="N339" s="35">
        <f t="shared" si="57"/>
        <v>10498479.029999999</v>
      </c>
      <c r="O339" s="35"/>
      <c r="P339" s="35"/>
      <c r="Q339" s="35"/>
      <c r="R339" s="35"/>
      <c r="S339" s="35"/>
      <c r="T339" s="35"/>
      <c r="U339" s="43" t="str">
        <f t="shared" ref="U339:U345" ca="1" si="63">V339&amp;""&amp;",..,"&amp;""&amp;W339</f>
        <v>25701,..,3001</v>
      </c>
      <c r="V339" s="43">
        <f ca="1">(SUMPRODUCT(MID(0&amp;(LEFT(A340,SUM(LEN(A340)-LEN(SUBSTITUTE(A340,{"0","1","2","3"},""))))), LARGE(INDEX(ISNUMBER(--MID((LEFT(A340,SUM(LEN(A340)-LEN(SUBSTITUTE(A340,{"0","1","2","3"},""))))), ROW(INDIRECT("1:"&amp;LEN((LEFT(A340,SUM(LEN(A340)-LEN(SUBSTITUTE(A340,{"0","1","2","3"},"")))))))), 1)) * ROW(INDIRECT("1:"&amp;LEN((LEFT(A340,SUM(LEN(A340)-LEN(SUBSTITUTE(A340,{"0","1","2","3"},"")))))))), 0), ROW(INDIRECT("1:"&amp;LEN((LEFT(A340,SUM(LEN(A340)-LEN(SUBSTITUTE(A340,{"0","1","2","3"},"")))))))))+1, 1) * 10^ROW(INDIRECT("1:"&amp;LEN((LEFT(A340,SUM(LEN(A340)-LEN(SUBSTITUTE(A340,{"0","1","2","3"},""))))))))/10))*100+1</f>
        <v>25701</v>
      </c>
      <c r="W339" s="43">
        <f ca="1">(SUMPRODUCT(MID(0&amp;(--TRIM(RIGHT(SUBSTITUTE(LEFT(A340,_xlfn.AGGREGATE(16,6,FIND({0,1,2,3,4,5,6,7,8,9},A340,ROW(INDIRECT("1:"&amp;LEN(A340)))),1))," ",REPT(" ",LEN(A340))),LEN(A340)))), LARGE(INDEX(ISNUMBER(--MID((--TRIM(RIGHT(SUBSTITUTE(LEFT(A340,_xlfn.AGGREGATE(16,6,FIND({0,1,2,3,4,5,6,7,8,9},A340,ROW(INDIRECT("1:"&amp;LEN(A340)))),1))," ",REPT(" ",LEN(A340))),LEN(A340)))), ROW(INDIRECT("1:"&amp;LEN((--TRIM(RIGHT(SUBSTITUTE(LEFT(A340,_xlfn.AGGREGATE(16,6,FIND({0,1,2,3,4,5,6,7,8,9},A340,ROW(INDIRECT("1:"&amp;LEN(A340)))),1))," ",REPT(" ",LEN(A340))),LEN(A340))))))), 1)) * ROW(INDIRECT("1:"&amp;LEN((--TRIM(RIGHT(SUBSTITUTE(LEFT(A340,_xlfn.AGGREGATE(16,6,FIND({0,1,2,3,4,5,6,7,8,9},A340,ROW(INDIRECT("1:"&amp;LEN(A340)))),1))," ",REPT(" ",LEN(A340))),LEN(A340))))))), 0), ROW(INDIRECT("1:"&amp;LEN((--TRIM(RIGHT(SUBSTITUTE(LEFT(A340,_xlfn.AGGREGATE(16,6,FIND({0,1,2,3,4,5,6,7,8,9},A340,ROW(INDIRECT("1:"&amp;LEN(A340)))),1))," ",REPT(" ",LEN(A340))),LEN(A340))))))))+1, 1) * 10^ROW(INDIRECT("1:"&amp;LEN((--TRIM(RIGHT(SUBSTITUTE(LEFT(A340,_xlfn.AGGREGATE(16,6,FIND({0,1,2,3,4,5,6,7,8,9},A340,ROW(INDIRECT("1:"&amp;LEN(A340)))),1))," ",REPT(" ",LEN(A340))),LEN(A340)))))))/10))*100+1</f>
        <v>3001</v>
      </c>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WZC339" s="35"/>
      <c r="WZD339" s="35"/>
      <c r="WZE339" s="35"/>
      <c r="WZF339" s="35"/>
      <c r="WZG339" s="35"/>
      <c r="WZH339" s="35"/>
      <c r="WZI339" s="35"/>
      <c r="WZJ339" s="35"/>
      <c r="WZK339" s="35"/>
      <c r="WZL339" s="35"/>
      <c r="WZM339" s="35"/>
      <c r="WZN339" s="35"/>
      <c r="WZO339" s="35"/>
      <c r="WZP339" s="35"/>
      <c r="WZQ339" s="35"/>
      <c r="WZR339" s="35"/>
      <c r="WZS339" s="35"/>
      <c r="WZT339" s="35"/>
      <c r="WZU339" s="35"/>
      <c r="WZV339" s="35"/>
      <c r="WZW339" s="35"/>
      <c r="WZX339" s="35"/>
      <c r="WZY339" s="35"/>
      <c r="WZZ339" s="35"/>
      <c r="XAA339" s="35"/>
      <c r="XAB339" s="35"/>
      <c r="XAC339" s="35"/>
      <c r="XAD339" s="35"/>
      <c r="XAE339" s="35"/>
      <c r="XAF339" s="35"/>
      <c r="XAG339" s="35"/>
      <c r="XAH339" s="35"/>
      <c r="XAI339" s="35"/>
      <c r="XAJ339" s="35"/>
      <c r="XAK339" s="35"/>
      <c r="XAL339" s="35"/>
      <c r="XAM339" s="35"/>
      <c r="XAN339" s="35"/>
      <c r="XAO339" s="35"/>
      <c r="XAP339" s="35"/>
      <c r="XAQ339" s="35"/>
      <c r="XAR339" s="35"/>
      <c r="XAS339" s="35"/>
      <c r="XAT339" s="35"/>
      <c r="XAU339" s="35"/>
      <c r="XAV339" s="35"/>
      <c r="XAW339" s="35"/>
      <c r="XAX339" s="35"/>
      <c r="XAY339" s="35"/>
      <c r="XAZ339" s="35"/>
      <c r="XBA339" s="35"/>
      <c r="XBB339" s="35"/>
      <c r="XBC339" s="35"/>
      <c r="XBD339" s="35"/>
      <c r="XBE339" s="35"/>
      <c r="XBF339" s="35"/>
      <c r="XBG339" s="35"/>
      <c r="XBH339" s="35"/>
      <c r="XBI339" s="35"/>
      <c r="XBJ339" s="35"/>
      <c r="XBK339" s="35"/>
      <c r="XBL339" s="35"/>
      <c r="XBM339" s="35"/>
      <c r="XBN339" s="35"/>
      <c r="XBO339" s="35"/>
      <c r="XBP339" s="35"/>
      <c r="XBQ339" s="35"/>
      <c r="XBR339" s="35"/>
      <c r="XBS339" s="35"/>
      <c r="XBT339" s="35"/>
      <c r="XBU339" s="35"/>
      <c r="XBV339" s="35"/>
      <c r="XBW339" s="35"/>
      <c r="XBX339" s="35"/>
      <c r="XBY339" s="35"/>
      <c r="XBZ339" s="35"/>
      <c r="XCA339" s="35"/>
      <c r="XCB339" s="35"/>
      <c r="XCC339" s="35"/>
      <c r="XCD339" s="35"/>
      <c r="XCE339" s="35"/>
      <c r="XCF339" s="35"/>
      <c r="XCG339" s="35"/>
      <c r="XCH339" s="35"/>
      <c r="XCI339" s="35"/>
      <c r="XCJ339" s="35"/>
      <c r="XCK339" s="35"/>
      <c r="XCL339" s="35"/>
      <c r="XCM339" s="35"/>
      <c r="XCN339" s="35"/>
      <c r="XCO339" s="35"/>
      <c r="XCP339" s="35"/>
      <c r="XCQ339" s="35"/>
      <c r="XCR339" s="35"/>
      <c r="XCS339" s="35"/>
      <c r="XCT339" s="35"/>
      <c r="XCU339" s="35"/>
      <c r="XCV339" s="35"/>
      <c r="XCW339" s="35"/>
      <c r="XCX339" s="35"/>
      <c r="XCY339" s="35"/>
      <c r="XCZ339" s="35"/>
      <c r="XDA339" s="35"/>
      <c r="XDB339" s="35"/>
      <c r="XDC339" s="35"/>
      <c r="XDD339" s="35"/>
      <c r="XDE339" s="35"/>
      <c r="XDF339" s="35"/>
      <c r="XDG339" s="35"/>
      <c r="XDH339" s="35"/>
      <c r="XDI339" s="35"/>
      <c r="XDJ339" s="35"/>
      <c r="XDK339" s="35"/>
      <c r="XDL339" s="35"/>
      <c r="XDM339" s="35"/>
      <c r="XDN339" s="35"/>
      <c r="XDO339" s="35"/>
      <c r="XDP339" s="35"/>
      <c r="XDQ339" s="35"/>
      <c r="XDR339" s="35"/>
      <c r="XDS339" s="35"/>
      <c r="XDT339" s="35"/>
      <c r="XDU339" s="35"/>
      <c r="XDV339" s="35"/>
      <c r="XDW339" s="35"/>
      <c r="XDX339" s="35"/>
      <c r="XDY339" s="35"/>
      <c r="XDZ339" s="35"/>
      <c r="XEA339" s="35"/>
      <c r="XEB339" s="35"/>
      <c r="XEC339" s="35"/>
      <c r="XED339" s="35"/>
      <c r="XEE339" s="35"/>
      <c r="XEF339" s="35"/>
      <c r="XEG339" s="35"/>
      <c r="XEH339" s="35"/>
      <c r="XEI339" s="35"/>
      <c r="XEJ339" s="35"/>
      <c r="XEK339" s="35"/>
      <c r="XEL339" s="35"/>
      <c r="XEM339" s="35"/>
      <c r="XEN339" s="35"/>
      <c r="XEO339" s="35"/>
      <c r="XEP339" s="35"/>
      <c r="XEQ339" s="35"/>
      <c r="XER339" s="35"/>
      <c r="XES339" s="35"/>
      <c r="XET339" s="35"/>
      <c r="XEU339" s="35"/>
      <c r="XEV339" s="35"/>
      <c r="XEW339" s="35"/>
      <c r="XEX339" s="35"/>
      <c r="XEY339" s="35"/>
      <c r="XEZ339" s="35"/>
      <c r="XFA339" s="35"/>
      <c r="XFB339" s="35"/>
      <c r="XFC339" s="35"/>
      <c r="XFD339" s="35"/>
    </row>
    <row r="340" spans="1:151 16227:16384" s="11" customFormat="1" ht="20.25" customHeight="1" x14ac:dyDescent="0.25">
      <c r="A340" s="144" t="s">
        <v>216</v>
      </c>
      <c r="B340" s="145"/>
      <c r="C340" s="145"/>
      <c r="D340" s="145"/>
      <c r="E340" s="145"/>
      <c r="F340" s="145"/>
      <c r="G340" s="145"/>
      <c r="H340" s="145"/>
      <c r="I340" s="146"/>
      <c r="J340" s="35"/>
      <c r="K340" s="35"/>
      <c r="L340" s="35"/>
      <c r="M340" s="35"/>
      <c r="N340" s="35">
        <f t="shared" si="57"/>
        <v>10498479.029999999</v>
      </c>
      <c r="O340" s="35"/>
      <c r="P340" s="35"/>
      <c r="Q340" s="35"/>
      <c r="R340" s="35"/>
      <c r="S340" s="35"/>
      <c r="T340" s="35"/>
      <c r="U340" s="43" t="str">
        <f t="shared" ca="1" si="63"/>
        <v>25702,..,3002</v>
      </c>
      <c r="V340" s="43">
        <f ca="1">V339+1</f>
        <v>25702</v>
      </c>
      <c r="W340" s="43">
        <f ca="1">W339+1</f>
        <v>3002</v>
      </c>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WZC340" s="35"/>
      <c r="WZD340" s="35"/>
      <c r="WZE340" s="35"/>
      <c r="WZF340" s="35"/>
      <c r="WZG340" s="35"/>
      <c r="WZH340" s="35"/>
      <c r="WZI340" s="35"/>
      <c r="WZJ340" s="35"/>
      <c r="WZK340" s="35"/>
      <c r="WZL340" s="35"/>
      <c r="WZM340" s="35"/>
      <c r="WZN340" s="35"/>
      <c r="WZO340" s="35"/>
      <c r="WZP340" s="35"/>
      <c r="WZQ340" s="35"/>
      <c r="WZR340" s="35"/>
      <c r="WZS340" s="35"/>
      <c r="WZT340" s="35"/>
      <c r="WZU340" s="35"/>
      <c r="WZV340" s="35"/>
      <c r="WZW340" s="35"/>
      <c r="WZX340" s="35"/>
      <c r="WZY340" s="35"/>
      <c r="WZZ340" s="35"/>
      <c r="XAA340" s="35"/>
      <c r="XAB340" s="35"/>
      <c r="XAC340" s="35"/>
      <c r="XAD340" s="35"/>
      <c r="XAE340" s="35"/>
      <c r="XAF340" s="35"/>
      <c r="XAG340" s="35"/>
      <c r="XAH340" s="35"/>
      <c r="XAI340" s="35"/>
      <c r="XAJ340" s="35"/>
      <c r="XAK340" s="35"/>
      <c r="XAL340" s="35"/>
      <c r="XAM340" s="35"/>
      <c r="XAN340" s="35"/>
      <c r="XAO340" s="35"/>
      <c r="XAP340" s="35"/>
      <c r="XAQ340" s="35"/>
      <c r="XAR340" s="35"/>
      <c r="XAS340" s="35"/>
      <c r="XAT340" s="35"/>
      <c r="XAU340" s="35"/>
      <c r="XAV340" s="35"/>
      <c r="XAW340" s="35"/>
      <c r="XAX340" s="35"/>
      <c r="XAY340" s="35"/>
      <c r="XAZ340" s="35"/>
      <c r="XBA340" s="35"/>
      <c r="XBB340" s="35"/>
      <c r="XBC340" s="35"/>
      <c r="XBD340" s="35"/>
      <c r="XBE340" s="35"/>
      <c r="XBF340" s="35"/>
      <c r="XBG340" s="35"/>
      <c r="XBH340" s="35"/>
      <c r="XBI340" s="35"/>
      <c r="XBJ340" s="35"/>
      <c r="XBK340" s="35"/>
      <c r="XBL340" s="35"/>
      <c r="XBM340" s="35"/>
      <c r="XBN340" s="35"/>
      <c r="XBO340" s="35"/>
      <c r="XBP340" s="35"/>
      <c r="XBQ340" s="35"/>
      <c r="XBR340" s="35"/>
      <c r="XBS340" s="35"/>
      <c r="XBT340" s="35"/>
      <c r="XBU340" s="35"/>
      <c r="XBV340" s="35"/>
      <c r="XBW340" s="35"/>
      <c r="XBX340" s="35"/>
      <c r="XBY340" s="35"/>
      <c r="XBZ340" s="35"/>
      <c r="XCA340" s="35"/>
      <c r="XCB340" s="35"/>
      <c r="XCC340" s="35"/>
      <c r="XCD340" s="35"/>
      <c r="XCE340" s="35"/>
      <c r="XCF340" s="35"/>
      <c r="XCG340" s="35"/>
      <c r="XCH340" s="35"/>
      <c r="XCI340" s="35"/>
      <c r="XCJ340" s="35"/>
      <c r="XCK340" s="35"/>
      <c r="XCL340" s="35"/>
      <c r="XCM340" s="35"/>
      <c r="XCN340" s="35"/>
      <c r="XCO340" s="35"/>
      <c r="XCP340" s="35"/>
      <c r="XCQ340" s="35"/>
      <c r="XCR340" s="35"/>
      <c r="XCS340" s="35"/>
      <c r="XCT340" s="35"/>
      <c r="XCU340" s="35"/>
      <c r="XCV340" s="35"/>
      <c r="XCW340" s="35"/>
      <c r="XCX340" s="35"/>
      <c r="XCY340" s="35"/>
      <c r="XCZ340" s="35"/>
      <c r="XDA340" s="35"/>
      <c r="XDB340" s="35"/>
      <c r="XDC340" s="35"/>
      <c r="XDD340" s="35"/>
      <c r="XDE340" s="35"/>
      <c r="XDF340" s="35"/>
      <c r="XDG340" s="35"/>
      <c r="XDH340" s="35"/>
      <c r="XDI340" s="35"/>
      <c r="XDJ340" s="35"/>
      <c r="XDK340" s="35"/>
      <c r="XDL340" s="35"/>
      <c r="XDM340" s="35"/>
      <c r="XDN340" s="35"/>
      <c r="XDO340" s="35"/>
      <c r="XDP340" s="35"/>
      <c r="XDQ340" s="35"/>
      <c r="XDR340" s="35"/>
      <c r="XDS340" s="35"/>
      <c r="XDT340" s="35"/>
      <c r="XDU340" s="35"/>
      <c r="XDV340" s="35"/>
      <c r="XDW340" s="35"/>
      <c r="XDX340" s="35"/>
      <c r="XDY340" s="35"/>
      <c r="XDZ340" s="35"/>
      <c r="XEA340" s="35"/>
      <c r="XEB340" s="35"/>
      <c r="XEC340" s="35"/>
      <c r="XED340" s="35"/>
      <c r="XEE340" s="35"/>
      <c r="XEF340" s="35"/>
      <c r="XEG340" s="35"/>
      <c r="XEH340" s="35"/>
      <c r="XEI340" s="35"/>
      <c r="XEJ340" s="35"/>
      <c r="XEK340" s="35"/>
      <c r="XEL340" s="35"/>
      <c r="XEM340" s="35"/>
      <c r="XEN340" s="35"/>
      <c r="XEO340" s="35"/>
      <c r="XEP340" s="35"/>
      <c r="XEQ340" s="35"/>
      <c r="XER340" s="35"/>
      <c r="XES340" s="35"/>
      <c r="XET340" s="35"/>
      <c r="XEU340" s="35"/>
      <c r="XEV340" s="35"/>
      <c r="XEW340" s="35"/>
      <c r="XEX340" s="35"/>
      <c r="XEY340" s="35"/>
      <c r="XEZ340" s="35"/>
      <c r="XFA340" s="35"/>
      <c r="XFB340" s="35"/>
      <c r="XFC340" s="35"/>
      <c r="XFD340" s="35"/>
    </row>
    <row r="341" spans="1:151 16227:16384" s="11" customFormat="1" ht="20.25" customHeight="1" x14ac:dyDescent="0.25">
      <c r="A341" s="135" t="str">
        <f>A340</f>
        <v>2nd to 5th, 7th to 10th, 12th to 15th, 17th to 20th, 22nd to 25th, 27th to 30th Floor</v>
      </c>
      <c r="B341" s="136"/>
      <c r="C341" s="133">
        <v>1</v>
      </c>
      <c r="D341" s="134"/>
      <c r="E341" s="54" t="s">
        <v>209</v>
      </c>
      <c r="F341" s="133">
        <f>(1.83*1.15+2.13*3.5+3.05*4.8+2.13*1.05+0.77*1.49+2.9*3.35+3.05*3.65+1.37*2.28+2.13*1.37+2.9*1)*10.764</f>
        <v>617.55759</v>
      </c>
      <c r="G341" s="134"/>
      <c r="H341" s="54">
        <v>0</v>
      </c>
      <c r="I341" s="54">
        <f t="shared" ref="I341:I347" si="64">F341*(($I$233)+1)+H341</f>
        <v>957.21426450000001</v>
      </c>
      <c r="J341" s="35"/>
      <c r="K341" s="35"/>
      <c r="L341" s="35"/>
      <c r="M341" s="35"/>
      <c r="N341" s="35">
        <f t="shared" si="57"/>
        <v>9633696.0408000015</v>
      </c>
      <c r="O341" s="35"/>
      <c r="P341" s="35"/>
      <c r="Q341" s="35"/>
      <c r="R341" s="35"/>
      <c r="S341" s="35"/>
      <c r="T341" s="35"/>
      <c r="U341" s="43" t="str">
        <f t="shared" ca="1" si="63"/>
        <v>25703,..,3003</v>
      </c>
      <c r="V341" s="43">
        <f t="shared" ref="V341:W341" ca="1" si="65">V340+1</f>
        <v>25703</v>
      </c>
      <c r="W341" s="43">
        <f t="shared" ca="1" si="65"/>
        <v>3003</v>
      </c>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WZC341" s="35"/>
      <c r="WZD341" s="35"/>
      <c r="WZE341" s="35"/>
      <c r="WZF341" s="35"/>
      <c r="WZG341" s="35"/>
      <c r="WZH341" s="35"/>
      <c r="WZI341" s="35"/>
      <c r="WZJ341" s="35"/>
      <c r="WZK341" s="35"/>
      <c r="WZL341" s="35"/>
      <c r="WZM341" s="35"/>
      <c r="WZN341" s="35"/>
      <c r="WZO341" s="35"/>
      <c r="WZP341" s="35"/>
      <c r="WZQ341" s="35"/>
      <c r="WZR341" s="35"/>
      <c r="WZS341" s="35"/>
      <c r="WZT341" s="35"/>
      <c r="WZU341" s="35"/>
      <c r="WZV341" s="35"/>
      <c r="WZW341" s="35"/>
      <c r="WZX341" s="35"/>
      <c r="WZY341" s="35"/>
      <c r="WZZ341" s="35"/>
      <c r="XAA341" s="35"/>
      <c r="XAB341" s="35"/>
      <c r="XAC341" s="35"/>
      <c r="XAD341" s="35"/>
      <c r="XAE341" s="35"/>
      <c r="XAF341" s="35"/>
      <c r="XAG341" s="35"/>
      <c r="XAH341" s="35"/>
      <c r="XAI341" s="35"/>
      <c r="XAJ341" s="35"/>
      <c r="XAK341" s="35"/>
      <c r="XAL341" s="35"/>
      <c r="XAM341" s="35"/>
      <c r="XAN341" s="35"/>
      <c r="XAO341" s="35"/>
      <c r="XAP341" s="35"/>
      <c r="XAQ341" s="35"/>
      <c r="XAR341" s="35"/>
      <c r="XAS341" s="35"/>
      <c r="XAT341" s="35"/>
      <c r="XAU341" s="35"/>
      <c r="XAV341" s="35"/>
      <c r="XAW341" s="35"/>
      <c r="XAX341" s="35"/>
      <c r="XAY341" s="35"/>
      <c r="XAZ341" s="35"/>
      <c r="XBA341" s="35"/>
      <c r="XBB341" s="35"/>
      <c r="XBC341" s="35"/>
      <c r="XBD341" s="35"/>
      <c r="XBE341" s="35"/>
      <c r="XBF341" s="35"/>
      <c r="XBG341" s="35"/>
      <c r="XBH341" s="35"/>
      <c r="XBI341" s="35"/>
      <c r="XBJ341" s="35"/>
      <c r="XBK341" s="35"/>
      <c r="XBL341" s="35"/>
      <c r="XBM341" s="35"/>
      <c r="XBN341" s="35"/>
      <c r="XBO341" s="35"/>
      <c r="XBP341" s="35"/>
      <c r="XBQ341" s="35"/>
      <c r="XBR341" s="35"/>
      <c r="XBS341" s="35"/>
      <c r="XBT341" s="35"/>
      <c r="XBU341" s="35"/>
      <c r="XBV341" s="35"/>
      <c r="XBW341" s="35"/>
      <c r="XBX341" s="35"/>
      <c r="XBY341" s="35"/>
      <c r="XBZ341" s="35"/>
      <c r="XCA341" s="35"/>
      <c r="XCB341" s="35"/>
      <c r="XCC341" s="35"/>
      <c r="XCD341" s="35"/>
      <c r="XCE341" s="35"/>
      <c r="XCF341" s="35"/>
      <c r="XCG341" s="35"/>
      <c r="XCH341" s="35"/>
      <c r="XCI341" s="35"/>
      <c r="XCJ341" s="35"/>
      <c r="XCK341" s="35"/>
      <c r="XCL341" s="35"/>
      <c r="XCM341" s="35"/>
      <c r="XCN341" s="35"/>
      <c r="XCO341" s="35"/>
      <c r="XCP341" s="35"/>
      <c r="XCQ341" s="35"/>
      <c r="XCR341" s="35"/>
      <c r="XCS341" s="35"/>
      <c r="XCT341" s="35"/>
      <c r="XCU341" s="35"/>
      <c r="XCV341" s="35"/>
      <c r="XCW341" s="35"/>
      <c r="XCX341" s="35"/>
      <c r="XCY341" s="35"/>
      <c r="XCZ341" s="35"/>
      <c r="XDA341" s="35"/>
      <c r="XDB341" s="35"/>
      <c r="XDC341" s="35"/>
      <c r="XDD341" s="35"/>
      <c r="XDE341" s="35"/>
      <c r="XDF341" s="35"/>
      <c r="XDG341" s="35"/>
      <c r="XDH341" s="35"/>
      <c r="XDI341" s="35"/>
      <c r="XDJ341" s="35"/>
      <c r="XDK341" s="35"/>
      <c r="XDL341" s="35"/>
      <c r="XDM341" s="35"/>
      <c r="XDN341" s="35"/>
      <c r="XDO341" s="35"/>
      <c r="XDP341" s="35"/>
      <c r="XDQ341" s="35"/>
      <c r="XDR341" s="35"/>
      <c r="XDS341" s="35"/>
      <c r="XDT341" s="35"/>
      <c r="XDU341" s="35"/>
      <c r="XDV341" s="35"/>
      <c r="XDW341" s="35"/>
      <c r="XDX341" s="35"/>
      <c r="XDY341" s="35"/>
      <c r="XDZ341" s="35"/>
      <c r="XEA341" s="35"/>
      <c r="XEB341" s="35"/>
      <c r="XEC341" s="35"/>
      <c r="XED341" s="35"/>
      <c r="XEE341" s="35"/>
      <c r="XEF341" s="35"/>
      <c r="XEG341" s="35"/>
      <c r="XEH341" s="35"/>
      <c r="XEI341" s="35"/>
      <c r="XEJ341" s="35"/>
      <c r="XEK341" s="35"/>
      <c r="XEL341" s="35"/>
      <c r="XEM341" s="35"/>
      <c r="XEN341" s="35"/>
      <c r="XEO341" s="35"/>
      <c r="XEP341" s="35"/>
      <c r="XEQ341" s="35"/>
      <c r="XER341" s="35"/>
      <c r="XES341" s="35"/>
      <c r="XET341" s="35"/>
      <c r="XEU341" s="35"/>
      <c r="XEV341" s="35"/>
      <c r="XEW341" s="35"/>
      <c r="XEX341" s="35"/>
      <c r="XEY341" s="35"/>
      <c r="XEZ341" s="35"/>
      <c r="XFA341" s="35"/>
      <c r="XFB341" s="35"/>
      <c r="XFC341" s="35"/>
      <c r="XFD341" s="35"/>
    </row>
    <row r="342" spans="1:151 16227:16384" s="11" customFormat="1" ht="20.25" customHeight="1" x14ac:dyDescent="0.25">
      <c r="A342" s="137"/>
      <c r="B342" s="138"/>
      <c r="C342" s="133">
        <v>2</v>
      </c>
      <c r="D342" s="134"/>
      <c r="E342" s="54" t="s">
        <v>209</v>
      </c>
      <c r="F342" s="133">
        <f>(1.83*1.15+2.13*3.5+3.05*4.8+2.13*1.05+0.77*1.49+2.9*3.35+3.05*3.65+1.37*2.28+2.13*1.37+2.9*1)*10.764</f>
        <v>617.55759</v>
      </c>
      <c r="G342" s="134"/>
      <c r="H342" s="54">
        <v>0</v>
      </c>
      <c r="I342" s="54">
        <f t="shared" si="64"/>
        <v>957.21426450000001</v>
      </c>
      <c r="J342" s="35"/>
      <c r="K342" s="35"/>
      <c r="L342" s="35"/>
      <c r="M342" s="35"/>
      <c r="N342" s="35">
        <f t="shared" si="57"/>
        <v>10502376.6744</v>
      </c>
      <c r="O342" s="35"/>
      <c r="P342" s="35"/>
      <c r="Q342" s="35"/>
      <c r="R342" s="35"/>
      <c r="S342" s="35"/>
      <c r="T342" s="35"/>
      <c r="U342" s="43" t="str">
        <f t="shared" ca="1" si="63"/>
        <v>25704,..,3004</v>
      </c>
      <c r="V342" s="43">
        <f t="shared" ref="V342:W342" ca="1" si="66">V341+1</f>
        <v>25704</v>
      </c>
      <c r="W342" s="43">
        <f t="shared" ca="1" si="66"/>
        <v>3004</v>
      </c>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WZC342" s="35"/>
      <c r="WZD342" s="35"/>
      <c r="WZE342" s="35"/>
      <c r="WZF342" s="35"/>
      <c r="WZG342" s="35"/>
      <c r="WZH342" s="35"/>
      <c r="WZI342" s="35"/>
      <c r="WZJ342" s="35"/>
      <c r="WZK342" s="35"/>
      <c r="WZL342" s="35"/>
      <c r="WZM342" s="35"/>
      <c r="WZN342" s="35"/>
      <c r="WZO342" s="35"/>
      <c r="WZP342" s="35"/>
      <c r="WZQ342" s="35"/>
      <c r="WZR342" s="35"/>
      <c r="WZS342" s="35"/>
      <c r="WZT342" s="35"/>
      <c r="WZU342" s="35"/>
      <c r="WZV342" s="35"/>
      <c r="WZW342" s="35"/>
      <c r="WZX342" s="35"/>
      <c r="WZY342" s="35"/>
      <c r="WZZ342" s="35"/>
      <c r="XAA342" s="35"/>
      <c r="XAB342" s="35"/>
      <c r="XAC342" s="35"/>
      <c r="XAD342" s="35"/>
      <c r="XAE342" s="35"/>
      <c r="XAF342" s="35"/>
      <c r="XAG342" s="35"/>
      <c r="XAH342" s="35"/>
      <c r="XAI342" s="35"/>
      <c r="XAJ342" s="35"/>
      <c r="XAK342" s="35"/>
      <c r="XAL342" s="35"/>
      <c r="XAM342" s="35"/>
      <c r="XAN342" s="35"/>
      <c r="XAO342" s="35"/>
      <c r="XAP342" s="35"/>
      <c r="XAQ342" s="35"/>
      <c r="XAR342" s="35"/>
      <c r="XAS342" s="35"/>
      <c r="XAT342" s="35"/>
      <c r="XAU342" s="35"/>
      <c r="XAV342" s="35"/>
      <c r="XAW342" s="35"/>
      <c r="XAX342" s="35"/>
      <c r="XAY342" s="35"/>
      <c r="XAZ342" s="35"/>
      <c r="XBA342" s="35"/>
      <c r="XBB342" s="35"/>
      <c r="XBC342" s="35"/>
      <c r="XBD342" s="35"/>
      <c r="XBE342" s="35"/>
      <c r="XBF342" s="35"/>
      <c r="XBG342" s="35"/>
      <c r="XBH342" s="35"/>
      <c r="XBI342" s="35"/>
      <c r="XBJ342" s="35"/>
      <c r="XBK342" s="35"/>
      <c r="XBL342" s="35"/>
      <c r="XBM342" s="35"/>
      <c r="XBN342" s="35"/>
      <c r="XBO342" s="35"/>
      <c r="XBP342" s="35"/>
      <c r="XBQ342" s="35"/>
      <c r="XBR342" s="35"/>
      <c r="XBS342" s="35"/>
      <c r="XBT342" s="35"/>
      <c r="XBU342" s="35"/>
      <c r="XBV342" s="35"/>
      <c r="XBW342" s="35"/>
      <c r="XBX342" s="35"/>
      <c r="XBY342" s="35"/>
      <c r="XBZ342" s="35"/>
      <c r="XCA342" s="35"/>
      <c r="XCB342" s="35"/>
      <c r="XCC342" s="35"/>
      <c r="XCD342" s="35"/>
      <c r="XCE342" s="35"/>
      <c r="XCF342" s="35"/>
      <c r="XCG342" s="35"/>
      <c r="XCH342" s="35"/>
      <c r="XCI342" s="35"/>
      <c r="XCJ342" s="35"/>
      <c r="XCK342" s="35"/>
      <c r="XCL342" s="35"/>
      <c r="XCM342" s="35"/>
      <c r="XCN342" s="35"/>
      <c r="XCO342" s="35"/>
      <c r="XCP342" s="35"/>
      <c r="XCQ342" s="35"/>
      <c r="XCR342" s="35"/>
      <c r="XCS342" s="35"/>
      <c r="XCT342" s="35"/>
      <c r="XCU342" s="35"/>
      <c r="XCV342" s="35"/>
      <c r="XCW342" s="35"/>
      <c r="XCX342" s="35"/>
      <c r="XCY342" s="35"/>
      <c r="XCZ342" s="35"/>
      <c r="XDA342" s="35"/>
      <c r="XDB342" s="35"/>
      <c r="XDC342" s="35"/>
      <c r="XDD342" s="35"/>
      <c r="XDE342" s="35"/>
      <c r="XDF342" s="35"/>
      <c r="XDG342" s="35"/>
      <c r="XDH342" s="35"/>
      <c r="XDI342" s="35"/>
      <c r="XDJ342" s="35"/>
      <c r="XDK342" s="35"/>
      <c r="XDL342" s="35"/>
      <c r="XDM342" s="35"/>
      <c r="XDN342" s="35"/>
      <c r="XDO342" s="35"/>
      <c r="XDP342" s="35"/>
      <c r="XDQ342" s="35"/>
      <c r="XDR342" s="35"/>
      <c r="XDS342" s="35"/>
      <c r="XDT342" s="35"/>
      <c r="XDU342" s="35"/>
      <c r="XDV342" s="35"/>
      <c r="XDW342" s="35"/>
      <c r="XDX342" s="35"/>
      <c r="XDY342" s="35"/>
      <c r="XDZ342" s="35"/>
      <c r="XEA342" s="35"/>
      <c r="XEB342" s="35"/>
      <c r="XEC342" s="35"/>
      <c r="XED342" s="35"/>
      <c r="XEE342" s="35"/>
      <c r="XEF342" s="35"/>
      <c r="XEG342" s="35"/>
      <c r="XEH342" s="35"/>
      <c r="XEI342" s="35"/>
      <c r="XEJ342" s="35"/>
      <c r="XEK342" s="35"/>
      <c r="XEL342" s="35"/>
      <c r="XEM342" s="35"/>
      <c r="XEN342" s="35"/>
      <c r="XEO342" s="35"/>
      <c r="XEP342" s="35"/>
      <c r="XEQ342" s="35"/>
      <c r="XER342" s="35"/>
      <c r="XES342" s="35"/>
      <c r="XET342" s="35"/>
      <c r="XEU342" s="35"/>
      <c r="XEV342" s="35"/>
      <c r="XEW342" s="35"/>
      <c r="XEX342" s="35"/>
      <c r="XEY342" s="35"/>
      <c r="XEZ342" s="35"/>
      <c r="XFA342" s="35"/>
      <c r="XFB342" s="35"/>
      <c r="XFC342" s="35"/>
      <c r="XFD342" s="35"/>
    </row>
    <row r="343" spans="1:151 16227:16384" s="11" customFormat="1" ht="20.25" customHeight="1" x14ac:dyDescent="0.25">
      <c r="A343" s="137"/>
      <c r="B343" s="138"/>
      <c r="C343" s="133">
        <v>3</v>
      </c>
      <c r="D343" s="134"/>
      <c r="E343" s="54" t="s">
        <v>209</v>
      </c>
      <c r="F343" s="133">
        <f>(2.13*3.43+2.9*4.73+3*3.35+2.9*3.65+1.37*2.13+2.13*1.37+1*3+2.05*1.05)*10.764</f>
        <v>566.68800240000007</v>
      </c>
      <c r="G343" s="134"/>
      <c r="H343" s="54">
        <v>0</v>
      </c>
      <c r="I343" s="54">
        <f t="shared" si="64"/>
        <v>878.36640372000011</v>
      </c>
      <c r="J343" s="1"/>
      <c r="K343" s="1"/>
      <c r="L343" s="1"/>
      <c r="M343" s="1"/>
      <c r="N343" s="35">
        <f t="shared" si="57"/>
        <v>10502376.6744</v>
      </c>
      <c r="O343" s="1"/>
      <c r="P343" s="1"/>
      <c r="Q343" s="1"/>
      <c r="R343" s="1"/>
      <c r="S343" s="1"/>
      <c r="T343" s="1"/>
      <c r="U343" s="43" t="str">
        <f t="shared" ca="1" si="63"/>
        <v>25705,..,3005</v>
      </c>
      <c r="V343" s="43">
        <f t="shared" ref="V343:W343" ca="1" si="67">V342+1</f>
        <v>25705</v>
      </c>
      <c r="W343" s="43">
        <f t="shared" ca="1" si="67"/>
        <v>3005</v>
      </c>
      <c r="X343" s="1"/>
      <c r="Y343" s="1"/>
      <c r="Z343" s="1"/>
      <c r="AA343" s="1"/>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WZC343" s="35"/>
      <c r="WZD343" s="35"/>
      <c r="WZE343" s="35"/>
      <c r="WZF343" s="35"/>
      <c r="WZG343" s="35"/>
      <c r="WZH343" s="35"/>
      <c r="WZI343" s="35"/>
      <c r="WZJ343" s="35"/>
      <c r="WZK343" s="35"/>
      <c r="WZL343" s="35"/>
      <c r="WZM343" s="35"/>
      <c r="WZN343" s="35"/>
      <c r="WZO343" s="35"/>
      <c r="WZP343" s="35"/>
      <c r="WZQ343" s="35"/>
      <c r="WZR343" s="35"/>
      <c r="WZS343" s="35"/>
      <c r="WZT343" s="35"/>
      <c r="WZU343" s="35"/>
      <c r="WZV343" s="35"/>
      <c r="WZW343" s="35"/>
      <c r="WZX343" s="35"/>
      <c r="WZY343" s="35"/>
      <c r="WZZ343" s="35"/>
      <c r="XAA343" s="35"/>
      <c r="XAB343" s="35"/>
      <c r="XAC343" s="35"/>
      <c r="XAD343" s="35"/>
      <c r="XAE343" s="35"/>
      <c r="XAF343" s="35"/>
      <c r="XAG343" s="35"/>
      <c r="XAH343" s="35"/>
      <c r="XAI343" s="35"/>
      <c r="XAJ343" s="35"/>
      <c r="XAK343" s="35"/>
      <c r="XAL343" s="35"/>
      <c r="XAM343" s="35"/>
      <c r="XAN343" s="35"/>
      <c r="XAO343" s="35"/>
      <c r="XAP343" s="35"/>
      <c r="XAQ343" s="35"/>
      <c r="XAR343" s="35"/>
      <c r="XAS343" s="35"/>
      <c r="XAT343" s="35"/>
      <c r="XAU343" s="35"/>
      <c r="XAV343" s="35"/>
      <c r="XAW343" s="35"/>
      <c r="XAX343" s="35"/>
      <c r="XAY343" s="35"/>
      <c r="XAZ343" s="35"/>
      <c r="XBA343" s="35"/>
      <c r="XBB343" s="35"/>
      <c r="XBC343" s="35"/>
      <c r="XBD343" s="35"/>
      <c r="XBE343" s="35"/>
      <c r="XBF343" s="35"/>
      <c r="XBG343" s="35"/>
      <c r="XBH343" s="35"/>
      <c r="XBI343" s="35"/>
      <c r="XBJ343" s="35"/>
      <c r="XBK343" s="35"/>
      <c r="XBL343" s="35"/>
      <c r="XBM343" s="35"/>
      <c r="XBN343" s="35"/>
      <c r="XBO343" s="35"/>
      <c r="XBP343" s="35"/>
      <c r="XBQ343" s="35"/>
      <c r="XBR343" s="35"/>
      <c r="XBS343" s="35"/>
      <c r="XBT343" s="35"/>
      <c r="XBU343" s="35"/>
      <c r="XBV343" s="35"/>
      <c r="XBW343" s="35"/>
      <c r="XBX343" s="35"/>
      <c r="XBY343" s="35"/>
      <c r="XBZ343" s="35"/>
      <c r="XCA343" s="35"/>
      <c r="XCB343" s="35"/>
      <c r="XCC343" s="35"/>
      <c r="XCD343" s="35"/>
      <c r="XCE343" s="35"/>
      <c r="XCF343" s="35"/>
      <c r="XCG343" s="35"/>
      <c r="XCH343" s="35"/>
      <c r="XCI343" s="35"/>
      <c r="XCJ343" s="35"/>
      <c r="XCK343" s="35"/>
      <c r="XCL343" s="35"/>
      <c r="XCM343" s="35"/>
      <c r="XCN343" s="35"/>
      <c r="XCO343" s="35"/>
      <c r="XCP343" s="35"/>
      <c r="XCQ343" s="35"/>
      <c r="XCR343" s="35"/>
      <c r="XCS343" s="35"/>
      <c r="XCT343" s="35"/>
      <c r="XCU343" s="35"/>
      <c r="XCV343" s="35"/>
      <c r="XCW343" s="35"/>
      <c r="XCX343" s="35"/>
      <c r="XCY343" s="35"/>
      <c r="XCZ343" s="35"/>
      <c r="XDA343" s="35"/>
      <c r="XDB343" s="35"/>
      <c r="XDC343" s="35"/>
      <c r="XDD343" s="35"/>
      <c r="XDE343" s="35"/>
      <c r="XDF343" s="35"/>
      <c r="XDG343" s="35"/>
      <c r="XDH343" s="35"/>
      <c r="XDI343" s="35"/>
      <c r="XDJ343" s="35"/>
      <c r="XDK343" s="35"/>
      <c r="XDL343" s="35"/>
      <c r="XDM343" s="35"/>
      <c r="XDN343" s="35"/>
      <c r="XDO343" s="35"/>
      <c r="XDP343" s="35"/>
      <c r="XDQ343" s="35"/>
      <c r="XDR343" s="35"/>
      <c r="XDS343" s="35"/>
      <c r="XDT343" s="35"/>
      <c r="XDU343" s="35"/>
      <c r="XDV343" s="35"/>
      <c r="XDW343" s="35"/>
      <c r="XDX343" s="35"/>
      <c r="XDY343" s="35"/>
      <c r="XDZ343" s="35"/>
      <c r="XEA343" s="35"/>
      <c r="XEB343" s="35"/>
      <c r="XEC343" s="35"/>
      <c r="XED343" s="35"/>
      <c r="XEE343" s="35"/>
      <c r="XEF343" s="35"/>
      <c r="XEG343" s="35"/>
      <c r="XEH343" s="35"/>
      <c r="XEI343" s="35"/>
      <c r="XEJ343" s="35"/>
      <c r="XEK343" s="35"/>
      <c r="XEL343" s="35"/>
      <c r="XEM343" s="35"/>
      <c r="XEN343" s="35"/>
      <c r="XEO343" s="35"/>
      <c r="XEP343" s="35"/>
      <c r="XEQ343" s="35"/>
      <c r="XER343" s="35"/>
      <c r="XES343" s="35"/>
      <c r="XET343" s="35"/>
      <c r="XEU343" s="35"/>
      <c r="XEV343" s="35"/>
      <c r="XEW343" s="35"/>
      <c r="XEX343" s="35"/>
      <c r="XEY343" s="35"/>
      <c r="XEZ343" s="35"/>
      <c r="XFA343" s="35"/>
      <c r="XFB343" s="35"/>
      <c r="XFC343" s="35"/>
      <c r="XFD343" s="35"/>
    </row>
    <row r="344" spans="1:151 16227:16384" s="11" customFormat="1" ht="20.25" customHeight="1" x14ac:dyDescent="0.25">
      <c r="A344" s="137"/>
      <c r="B344" s="138"/>
      <c r="C344" s="133">
        <v>4</v>
      </c>
      <c r="D344" s="134"/>
      <c r="E344" s="54" t="s">
        <v>209</v>
      </c>
      <c r="F344" s="133">
        <f>(1.83*1.15+2.13*3.5+3.05*4.8+2.13*1.06+2.9*3.35+3.05*3.65+1.37*2.28+2.13*1.37+0.77*1.49+2.9*1)*10.764</f>
        <v>617.78686319999997</v>
      </c>
      <c r="G344" s="134"/>
      <c r="H344" s="54">
        <v>0</v>
      </c>
      <c r="I344" s="54">
        <f t="shared" si="64"/>
        <v>957.56963796000002</v>
      </c>
      <c r="J344" s="35"/>
      <c r="K344" s="35"/>
      <c r="L344" s="35"/>
      <c r="M344" s="35"/>
      <c r="N344" s="35">
        <f t="shared" si="57"/>
        <v>9723067.3800000027</v>
      </c>
      <c r="O344" s="35"/>
      <c r="P344" s="35"/>
      <c r="Q344" s="35"/>
      <c r="R344" s="35"/>
      <c r="S344" s="35"/>
      <c r="T344" s="35"/>
      <c r="U344" s="43" t="str">
        <f t="shared" ca="1" si="63"/>
        <v>25706,..,3006</v>
      </c>
      <c r="V344" s="43">
        <f t="shared" ref="V344:W344" ca="1" si="68">V343+1</f>
        <v>25706</v>
      </c>
      <c r="W344" s="43">
        <f t="shared" ca="1" si="68"/>
        <v>3006</v>
      </c>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WZC344" s="35"/>
      <c r="WZD344" s="35"/>
      <c r="WZE344" s="35"/>
      <c r="WZF344" s="35"/>
      <c r="WZG344" s="35"/>
      <c r="WZH344" s="35"/>
      <c r="WZI344" s="35"/>
      <c r="WZJ344" s="35"/>
      <c r="WZK344" s="35"/>
      <c r="WZL344" s="35"/>
      <c r="WZM344" s="35"/>
      <c r="WZN344" s="35"/>
      <c r="WZO344" s="35"/>
      <c r="WZP344" s="35"/>
      <c r="WZQ344" s="35"/>
      <c r="WZR344" s="35"/>
      <c r="WZS344" s="35"/>
      <c r="WZT344" s="35"/>
      <c r="WZU344" s="35"/>
      <c r="WZV344" s="35"/>
      <c r="WZW344" s="35"/>
      <c r="WZX344" s="35"/>
      <c r="WZY344" s="35"/>
      <c r="WZZ344" s="35"/>
      <c r="XAA344" s="35"/>
      <c r="XAB344" s="35"/>
      <c r="XAC344" s="35"/>
      <c r="XAD344" s="35"/>
      <c r="XAE344" s="35"/>
      <c r="XAF344" s="35"/>
      <c r="XAG344" s="35"/>
      <c r="XAH344" s="35"/>
      <c r="XAI344" s="35"/>
      <c r="XAJ344" s="35"/>
      <c r="XAK344" s="35"/>
      <c r="XAL344" s="35"/>
      <c r="XAM344" s="35"/>
      <c r="XAN344" s="35"/>
      <c r="XAO344" s="35"/>
      <c r="XAP344" s="35"/>
      <c r="XAQ344" s="35"/>
      <c r="XAR344" s="35"/>
      <c r="XAS344" s="35"/>
      <c r="XAT344" s="35"/>
      <c r="XAU344" s="35"/>
      <c r="XAV344" s="35"/>
      <c r="XAW344" s="35"/>
      <c r="XAX344" s="35"/>
      <c r="XAY344" s="35"/>
      <c r="XAZ344" s="35"/>
      <c r="XBA344" s="35"/>
      <c r="XBB344" s="35"/>
      <c r="XBC344" s="35"/>
      <c r="XBD344" s="35"/>
      <c r="XBE344" s="35"/>
      <c r="XBF344" s="35"/>
      <c r="XBG344" s="35"/>
      <c r="XBH344" s="35"/>
      <c r="XBI344" s="35"/>
      <c r="XBJ344" s="35"/>
      <c r="XBK344" s="35"/>
      <c r="XBL344" s="35"/>
      <c r="XBM344" s="35"/>
      <c r="XBN344" s="35"/>
      <c r="XBO344" s="35"/>
      <c r="XBP344" s="35"/>
      <c r="XBQ344" s="35"/>
      <c r="XBR344" s="35"/>
      <c r="XBS344" s="35"/>
      <c r="XBT344" s="35"/>
      <c r="XBU344" s="35"/>
      <c r="XBV344" s="35"/>
      <c r="XBW344" s="35"/>
      <c r="XBX344" s="35"/>
      <c r="XBY344" s="35"/>
      <c r="XBZ344" s="35"/>
      <c r="XCA344" s="35"/>
      <c r="XCB344" s="35"/>
      <c r="XCC344" s="35"/>
      <c r="XCD344" s="35"/>
      <c r="XCE344" s="35"/>
      <c r="XCF344" s="35"/>
      <c r="XCG344" s="35"/>
      <c r="XCH344" s="35"/>
      <c r="XCI344" s="35"/>
      <c r="XCJ344" s="35"/>
      <c r="XCK344" s="35"/>
      <c r="XCL344" s="35"/>
      <c r="XCM344" s="35"/>
      <c r="XCN344" s="35"/>
      <c r="XCO344" s="35"/>
      <c r="XCP344" s="35"/>
      <c r="XCQ344" s="35"/>
      <c r="XCR344" s="35"/>
      <c r="XCS344" s="35"/>
      <c r="XCT344" s="35"/>
      <c r="XCU344" s="35"/>
      <c r="XCV344" s="35"/>
      <c r="XCW344" s="35"/>
      <c r="XCX344" s="35"/>
      <c r="XCY344" s="35"/>
      <c r="XCZ344" s="35"/>
      <c r="XDA344" s="35"/>
      <c r="XDB344" s="35"/>
      <c r="XDC344" s="35"/>
      <c r="XDD344" s="35"/>
      <c r="XDE344" s="35"/>
      <c r="XDF344" s="35"/>
      <c r="XDG344" s="35"/>
      <c r="XDH344" s="35"/>
      <c r="XDI344" s="35"/>
      <c r="XDJ344" s="35"/>
      <c r="XDK344" s="35"/>
      <c r="XDL344" s="35"/>
      <c r="XDM344" s="35"/>
      <c r="XDN344" s="35"/>
      <c r="XDO344" s="35"/>
      <c r="XDP344" s="35"/>
      <c r="XDQ344" s="35"/>
      <c r="XDR344" s="35"/>
      <c r="XDS344" s="35"/>
      <c r="XDT344" s="35"/>
      <c r="XDU344" s="35"/>
      <c r="XDV344" s="35"/>
      <c r="XDW344" s="35"/>
      <c r="XDX344" s="35"/>
      <c r="XDY344" s="35"/>
      <c r="XDZ344" s="35"/>
      <c r="XEA344" s="35"/>
      <c r="XEB344" s="35"/>
      <c r="XEC344" s="35"/>
      <c r="XED344" s="35"/>
      <c r="XEE344" s="35"/>
      <c r="XEF344" s="35"/>
      <c r="XEG344" s="35"/>
      <c r="XEH344" s="35"/>
      <c r="XEI344" s="35"/>
      <c r="XEJ344" s="35"/>
      <c r="XEK344" s="35"/>
      <c r="XEL344" s="35"/>
      <c r="XEM344" s="35"/>
      <c r="XEN344" s="35"/>
      <c r="XEO344" s="35"/>
      <c r="XEP344" s="35"/>
      <c r="XEQ344" s="35"/>
      <c r="XER344" s="35"/>
      <c r="XES344" s="35"/>
      <c r="XET344" s="35"/>
      <c r="XEU344" s="35"/>
      <c r="XEV344" s="35"/>
      <c r="XEW344" s="35"/>
      <c r="XEX344" s="35"/>
      <c r="XEY344" s="35"/>
      <c r="XEZ344" s="35"/>
      <c r="XFA344" s="35"/>
      <c r="XFB344" s="35"/>
      <c r="XFC344" s="35"/>
      <c r="XFD344" s="35"/>
    </row>
    <row r="345" spans="1:151 16227:16384" s="11" customFormat="1" ht="20.25" customHeight="1" x14ac:dyDescent="0.25">
      <c r="A345" s="137"/>
      <c r="B345" s="138"/>
      <c r="C345" s="133">
        <v>5</v>
      </c>
      <c r="D345" s="134"/>
      <c r="E345" s="54" t="s">
        <v>209</v>
      </c>
      <c r="F345" s="133">
        <f>(1.83*1.15+2.13*3.5+3.05*4.8+2.13*1.06+2.9*3.35+3.05*3.65+1.37*2.28+2.13*1.37+0.77*1.49+2.9*1)*10.764</f>
        <v>617.78686319999997</v>
      </c>
      <c r="G345" s="134"/>
      <c r="H345" s="54">
        <v>0</v>
      </c>
      <c r="I345" s="54">
        <f t="shared" si="64"/>
        <v>957.56963796000002</v>
      </c>
      <c r="J345" s="35"/>
      <c r="K345" s="35"/>
      <c r="L345" s="35"/>
      <c r="M345" s="35"/>
      <c r="N345" s="35">
        <f t="shared" si="57"/>
        <v>9723067.3800000027</v>
      </c>
      <c r="O345" s="35"/>
      <c r="P345" s="35"/>
      <c r="Q345" s="35"/>
      <c r="R345" s="35"/>
      <c r="S345" s="35"/>
      <c r="T345" s="35"/>
      <c r="U345" s="43" t="str">
        <f t="shared" ca="1" si="63"/>
        <v>25707,..,3007</v>
      </c>
      <c r="V345" s="43">
        <f t="shared" ref="V345:W345" ca="1" si="69">V344+1</f>
        <v>25707</v>
      </c>
      <c r="W345" s="43">
        <f t="shared" ca="1" si="69"/>
        <v>3007</v>
      </c>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WZC345" s="35"/>
      <c r="WZD345" s="35"/>
      <c r="WZE345" s="35"/>
      <c r="WZF345" s="35"/>
      <c r="WZG345" s="35"/>
      <c r="WZH345" s="35"/>
      <c r="WZI345" s="35"/>
      <c r="WZJ345" s="35"/>
      <c r="WZK345" s="35"/>
      <c r="WZL345" s="35"/>
      <c r="WZM345" s="35"/>
      <c r="WZN345" s="35"/>
      <c r="WZO345" s="35"/>
      <c r="WZP345" s="35"/>
      <c r="WZQ345" s="35"/>
      <c r="WZR345" s="35"/>
      <c r="WZS345" s="35"/>
      <c r="WZT345" s="35"/>
      <c r="WZU345" s="35"/>
      <c r="WZV345" s="35"/>
      <c r="WZW345" s="35"/>
      <c r="WZX345" s="35"/>
      <c r="WZY345" s="35"/>
      <c r="WZZ345" s="35"/>
      <c r="XAA345" s="35"/>
      <c r="XAB345" s="35"/>
      <c r="XAC345" s="35"/>
      <c r="XAD345" s="35"/>
      <c r="XAE345" s="35"/>
      <c r="XAF345" s="35"/>
      <c r="XAG345" s="35"/>
      <c r="XAH345" s="35"/>
      <c r="XAI345" s="35"/>
      <c r="XAJ345" s="35"/>
      <c r="XAK345" s="35"/>
      <c r="XAL345" s="35"/>
      <c r="XAM345" s="35"/>
      <c r="XAN345" s="35"/>
      <c r="XAO345" s="35"/>
      <c r="XAP345" s="35"/>
      <c r="XAQ345" s="35"/>
      <c r="XAR345" s="35"/>
      <c r="XAS345" s="35"/>
      <c r="XAT345" s="35"/>
      <c r="XAU345" s="35"/>
      <c r="XAV345" s="35"/>
      <c r="XAW345" s="35"/>
      <c r="XAX345" s="35"/>
      <c r="XAY345" s="35"/>
      <c r="XAZ345" s="35"/>
      <c r="XBA345" s="35"/>
      <c r="XBB345" s="35"/>
      <c r="XBC345" s="35"/>
      <c r="XBD345" s="35"/>
      <c r="XBE345" s="35"/>
      <c r="XBF345" s="35"/>
      <c r="XBG345" s="35"/>
      <c r="XBH345" s="35"/>
      <c r="XBI345" s="35"/>
      <c r="XBJ345" s="35"/>
      <c r="XBK345" s="35"/>
      <c r="XBL345" s="35"/>
      <c r="XBM345" s="35"/>
      <c r="XBN345" s="35"/>
      <c r="XBO345" s="35"/>
      <c r="XBP345" s="35"/>
      <c r="XBQ345" s="35"/>
      <c r="XBR345" s="35"/>
      <c r="XBS345" s="35"/>
      <c r="XBT345" s="35"/>
      <c r="XBU345" s="35"/>
      <c r="XBV345" s="35"/>
      <c r="XBW345" s="35"/>
      <c r="XBX345" s="35"/>
      <c r="XBY345" s="35"/>
      <c r="XBZ345" s="35"/>
      <c r="XCA345" s="35"/>
      <c r="XCB345" s="35"/>
      <c r="XCC345" s="35"/>
      <c r="XCD345" s="35"/>
      <c r="XCE345" s="35"/>
      <c r="XCF345" s="35"/>
      <c r="XCG345" s="35"/>
      <c r="XCH345" s="35"/>
      <c r="XCI345" s="35"/>
      <c r="XCJ345" s="35"/>
      <c r="XCK345" s="35"/>
      <c r="XCL345" s="35"/>
      <c r="XCM345" s="35"/>
      <c r="XCN345" s="35"/>
      <c r="XCO345" s="35"/>
      <c r="XCP345" s="35"/>
      <c r="XCQ345" s="35"/>
      <c r="XCR345" s="35"/>
      <c r="XCS345" s="35"/>
      <c r="XCT345" s="35"/>
      <c r="XCU345" s="35"/>
      <c r="XCV345" s="35"/>
      <c r="XCW345" s="35"/>
      <c r="XCX345" s="35"/>
      <c r="XCY345" s="35"/>
      <c r="XCZ345" s="35"/>
      <c r="XDA345" s="35"/>
      <c r="XDB345" s="35"/>
      <c r="XDC345" s="35"/>
      <c r="XDD345" s="35"/>
      <c r="XDE345" s="35"/>
      <c r="XDF345" s="35"/>
      <c r="XDG345" s="35"/>
      <c r="XDH345" s="35"/>
      <c r="XDI345" s="35"/>
      <c r="XDJ345" s="35"/>
      <c r="XDK345" s="35"/>
      <c r="XDL345" s="35"/>
      <c r="XDM345" s="35"/>
      <c r="XDN345" s="35"/>
      <c r="XDO345" s="35"/>
      <c r="XDP345" s="35"/>
      <c r="XDQ345" s="35"/>
      <c r="XDR345" s="35"/>
      <c r="XDS345" s="35"/>
      <c r="XDT345" s="35"/>
      <c r="XDU345" s="35"/>
      <c r="XDV345" s="35"/>
      <c r="XDW345" s="35"/>
      <c r="XDX345" s="35"/>
      <c r="XDY345" s="35"/>
      <c r="XDZ345" s="35"/>
      <c r="XEA345" s="35"/>
      <c r="XEB345" s="35"/>
      <c r="XEC345" s="35"/>
      <c r="XED345" s="35"/>
      <c r="XEE345" s="35"/>
      <c r="XEF345" s="35"/>
      <c r="XEG345" s="35"/>
      <c r="XEH345" s="35"/>
      <c r="XEI345" s="35"/>
      <c r="XEJ345" s="35"/>
      <c r="XEK345" s="35"/>
      <c r="XEL345" s="35"/>
      <c r="XEM345" s="35"/>
      <c r="XEN345" s="35"/>
      <c r="XEO345" s="35"/>
      <c r="XEP345" s="35"/>
      <c r="XEQ345" s="35"/>
      <c r="XER345" s="35"/>
      <c r="XES345" s="35"/>
      <c r="XET345" s="35"/>
      <c r="XEU345" s="35"/>
      <c r="XEV345" s="35"/>
      <c r="XEW345" s="35"/>
      <c r="XEX345" s="35"/>
      <c r="XEY345" s="35"/>
      <c r="XEZ345" s="35"/>
      <c r="XFA345" s="35"/>
      <c r="XFB345" s="35"/>
      <c r="XFC345" s="35"/>
      <c r="XFD345" s="35"/>
    </row>
    <row r="346" spans="1:151 16227:16384" s="11" customFormat="1" ht="20.25" x14ac:dyDescent="0.25">
      <c r="A346" s="137"/>
      <c r="B346" s="138"/>
      <c r="C346" s="133">
        <v>6</v>
      </c>
      <c r="D346" s="134"/>
      <c r="E346" s="54" t="s">
        <v>209</v>
      </c>
      <c r="F346" s="133">
        <f>(1.22*0.6+3.36*2.13+4.73*2.9+1.05*1.96+3.35*3+3.65*2.9+2.13*1.37+1*3+1.37*2.13)*10.764</f>
        <v>571.94514000000015</v>
      </c>
      <c r="G346" s="134"/>
      <c r="H346" s="54">
        <v>0</v>
      </c>
      <c r="I346" s="54">
        <f t="shared" si="64"/>
        <v>886.5149670000003</v>
      </c>
      <c r="J346" s="35"/>
      <c r="K346" s="35"/>
      <c r="L346" s="35"/>
      <c r="M346" s="35"/>
      <c r="N346" s="35">
        <f t="shared" si="57"/>
        <v>0</v>
      </c>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WZC346" s="35"/>
      <c r="WZD346" s="35"/>
      <c r="WZE346" s="35"/>
      <c r="WZF346" s="35"/>
      <c r="WZG346" s="35"/>
      <c r="WZH346" s="35"/>
      <c r="WZI346" s="35"/>
      <c r="WZJ346" s="35"/>
      <c r="WZK346" s="35"/>
      <c r="WZL346" s="35"/>
      <c r="WZM346" s="35"/>
      <c r="WZN346" s="35"/>
      <c r="WZO346" s="35"/>
      <c r="WZP346" s="35"/>
      <c r="WZQ346" s="35"/>
      <c r="WZR346" s="35"/>
      <c r="WZS346" s="35"/>
      <c r="WZT346" s="35"/>
      <c r="WZU346" s="35"/>
      <c r="WZV346" s="35"/>
      <c r="WZW346" s="35"/>
      <c r="WZX346" s="35"/>
      <c r="WZY346" s="35"/>
      <c r="WZZ346" s="35"/>
      <c r="XAA346" s="35"/>
      <c r="XAB346" s="35"/>
      <c r="XAC346" s="35"/>
      <c r="XAD346" s="35"/>
      <c r="XAE346" s="35"/>
      <c r="XAF346" s="35"/>
      <c r="XAG346" s="35"/>
      <c r="XAH346" s="35"/>
      <c r="XAI346" s="35"/>
      <c r="XAJ346" s="35"/>
      <c r="XAK346" s="35"/>
      <c r="XAL346" s="35"/>
      <c r="XAM346" s="35"/>
      <c r="XAN346" s="35"/>
      <c r="XAO346" s="35"/>
      <c r="XAP346" s="35"/>
      <c r="XAQ346" s="35"/>
      <c r="XAR346" s="35"/>
      <c r="XAS346" s="35"/>
      <c r="XAT346" s="35"/>
      <c r="XAU346" s="35"/>
      <c r="XAV346" s="35"/>
      <c r="XAW346" s="35"/>
      <c r="XAX346" s="35"/>
      <c r="XAY346" s="35"/>
      <c r="XAZ346" s="35"/>
      <c r="XBA346" s="35"/>
      <c r="XBB346" s="35"/>
      <c r="XBC346" s="35"/>
      <c r="XBD346" s="35"/>
      <c r="XBE346" s="35"/>
      <c r="XBF346" s="35"/>
      <c r="XBG346" s="35"/>
      <c r="XBH346" s="35"/>
      <c r="XBI346" s="35"/>
      <c r="XBJ346" s="35"/>
      <c r="XBK346" s="35"/>
      <c r="XBL346" s="35"/>
      <c r="XBM346" s="35"/>
      <c r="XBN346" s="35"/>
      <c r="XBO346" s="35"/>
      <c r="XBP346" s="35"/>
      <c r="XBQ346" s="35"/>
      <c r="XBR346" s="35"/>
      <c r="XBS346" s="35"/>
      <c r="XBT346" s="35"/>
      <c r="XBU346" s="35"/>
      <c r="XBV346" s="35"/>
      <c r="XBW346" s="35"/>
      <c r="XBX346" s="35"/>
      <c r="XBY346" s="35"/>
      <c r="XBZ346" s="35"/>
      <c r="XCA346" s="35"/>
      <c r="XCB346" s="35"/>
      <c r="XCC346" s="35"/>
      <c r="XCD346" s="35"/>
      <c r="XCE346" s="35"/>
      <c r="XCF346" s="35"/>
      <c r="XCG346" s="35"/>
      <c r="XCH346" s="35"/>
      <c r="XCI346" s="35"/>
      <c r="XCJ346" s="35"/>
      <c r="XCK346" s="35"/>
      <c r="XCL346" s="35"/>
      <c r="XCM346" s="35"/>
      <c r="XCN346" s="35"/>
      <c r="XCO346" s="35"/>
      <c r="XCP346" s="35"/>
      <c r="XCQ346" s="35"/>
      <c r="XCR346" s="35"/>
      <c r="XCS346" s="35"/>
      <c r="XCT346" s="35"/>
      <c r="XCU346" s="35"/>
      <c r="XCV346" s="35"/>
      <c r="XCW346" s="35"/>
      <c r="XCX346" s="35"/>
      <c r="XCY346" s="35"/>
      <c r="XCZ346" s="35"/>
      <c r="XDA346" s="35"/>
      <c r="XDB346" s="35"/>
      <c r="XDC346" s="35"/>
      <c r="XDD346" s="35"/>
      <c r="XDE346" s="35"/>
      <c r="XDF346" s="35"/>
      <c r="XDG346" s="35"/>
      <c r="XDH346" s="35"/>
      <c r="XDI346" s="35"/>
      <c r="XDJ346" s="35"/>
      <c r="XDK346" s="35"/>
      <c r="XDL346" s="35"/>
      <c r="XDM346" s="35"/>
      <c r="XDN346" s="35"/>
      <c r="XDO346" s="35"/>
      <c r="XDP346" s="35"/>
      <c r="XDQ346" s="35"/>
      <c r="XDR346" s="35"/>
      <c r="XDS346" s="35"/>
      <c r="XDT346" s="35"/>
      <c r="XDU346" s="35"/>
      <c r="XDV346" s="35"/>
      <c r="XDW346" s="35"/>
      <c r="XDX346" s="35"/>
      <c r="XDY346" s="35"/>
      <c r="XDZ346" s="35"/>
      <c r="XEA346" s="35"/>
      <c r="XEB346" s="35"/>
      <c r="XEC346" s="35"/>
      <c r="XED346" s="35"/>
      <c r="XEE346" s="35"/>
      <c r="XEF346" s="35"/>
      <c r="XEG346" s="35"/>
      <c r="XEH346" s="35"/>
      <c r="XEI346" s="35"/>
      <c r="XEJ346" s="35"/>
      <c r="XEK346" s="35"/>
      <c r="XEL346" s="35"/>
      <c r="XEM346" s="35"/>
      <c r="XEN346" s="35"/>
      <c r="XEO346" s="35"/>
      <c r="XEP346" s="35"/>
      <c r="XEQ346" s="35"/>
      <c r="XER346" s="35"/>
      <c r="XES346" s="35"/>
      <c r="XET346" s="35"/>
      <c r="XEU346" s="35"/>
      <c r="XEV346" s="35"/>
      <c r="XEW346" s="35"/>
      <c r="XEX346" s="35"/>
      <c r="XEY346" s="35"/>
      <c r="XEZ346" s="35"/>
      <c r="XFA346" s="35"/>
      <c r="XFB346" s="35"/>
      <c r="XFC346" s="35"/>
      <c r="XFD346" s="35"/>
    </row>
    <row r="347" spans="1:151 16227:16384" s="11" customFormat="1" ht="20.25" customHeight="1" x14ac:dyDescent="0.25">
      <c r="A347" s="139"/>
      <c r="B347" s="140"/>
      <c r="C347" s="133">
        <v>7</v>
      </c>
      <c r="D347" s="134"/>
      <c r="E347" s="54" t="s">
        <v>209</v>
      </c>
      <c r="F347" s="133">
        <f>(1.22*0.6+3.36*2.13+4.73*2.9+1.05*1.96+3.35*3+3.65*2.9+2.13*1.37+1*3+1.37*2.13)*10.764</f>
        <v>571.94514000000015</v>
      </c>
      <c r="G347" s="134"/>
      <c r="H347" s="54">
        <v>0</v>
      </c>
      <c r="I347" s="54">
        <f t="shared" si="64"/>
        <v>886.5149670000003</v>
      </c>
      <c r="J347" s="35"/>
      <c r="K347" s="35"/>
      <c r="L347" s="35"/>
      <c r="M347" s="35"/>
      <c r="N347" s="35">
        <f t="shared" si="57"/>
        <v>10498479.029999999</v>
      </c>
      <c r="O347" s="35"/>
      <c r="P347" s="35"/>
      <c r="Q347" s="35"/>
      <c r="R347" s="35"/>
      <c r="S347" s="35"/>
      <c r="T347" s="35"/>
      <c r="U347" s="43" t="str">
        <f t="shared" ref="U347:U353" ca="1" si="70">V347&amp;""&amp;",..,"&amp;""&amp;W347</f>
        <v>6101,..,2601</v>
      </c>
      <c r="V347" s="43">
        <f ca="1">(SUMPRODUCT(MID(0&amp;(LEFT(A348,SUM(LEN(A348)-LEN(SUBSTITUTE(A348,{"0","1","2","3"},""))))), LARGE(INDEX(ISNUMBER(--MID((LEFT(A348,SUM(LEN(A348)-LEN(SUBSTITUTE(A348,{"0","1","2","3"},""))))), ROW(INDIRECT("1:"&amp;LEN((LEFT(A348,SUM(LEN(A348)-LEN(SUBSTITUTE(A348,{"0","1","2","3"},"")))))))), 1)) * ROW(INDIRECT("1:"&amp;LEN((LEFT(A348,SUM(LEN(A348)-LEN(SUBSTITUTE(A348,{"0","1","2","3"},"")))))))), 0), ROW(INDIRECT("1:"&amp;LEN((LEFT(A348,SUM(LEN(A348)-LEN(SUBSTITUTE(A348,{"0","1","2","3"},"")))))))))+1, 1) * 10^ROW(INDIRECT("1:"&amp;LEN((LEFT(A348,SUM(LEN(A348)-LEN(SUBSTITUTE(A348,{"0","1","2","3"},""))))))))/10))*100+1</f>
        <v>6101</v>
      </c>
      <c r="W347" s="43">
        <f ca="1">(SUMPRODUCT(MID(0&amp;(--TRIM(RIGHT(SUBSTITUTE(LEFT(A348,_xlfn.AGGREGATE(16,6,FIND({0,1,2,3,4,5,6,7,8,9},A348,ROW(INDIRECT("1:"&amp;LEN(A348)))),1))," ",REPT(" ",LEN(A348))),LEN(A348)))), LARGE(INDEX(ISNUMBER(--MID((--TRIM(RIGHT(SUBSTITUTE(LEFT(A348,_xlfn.AGGREGATE(16,6,FIND({0,1,2,3,4,5,6,7,8,9},A348,ROW(INDIRECT("1:"&amp;LEN(A348)))),1))," ",REPT(" ",LEN(A348))),LEN(A348)))), ROW(INDIRECT("1:"&amp;LEN((--TRIM(RIGHT(SUBSTITUTE(LEFT(A348,_xlfn.AGGREGATE(16,6,FIND({0,1,2,3,4,5,6,7,8,9},A348,ROW(INDIRECT("1:"&amp;LEN(A348)))),1))," ",REPT(" ",LEN(A348))),LEN(A348))))))), 1)) * ROW(INDIRECT("1:"&amp;LEN((--TRIM(RIGHT(SUBSTITUTE(LEFT(A348,_xlfn.AGGREGATE(16,6,FIND({0,1,2,3,4,5,6,7,8,9},A348,ROW(INDIRECT("1:"&amp;LEN(A348)))),1))," ",REPT(" ",LEN(A348))),LEN(A348))))))), 0), ROW(INDIRECT("1:"&amp;LEN((--TRIM(RIGHT(SUBSTITUTE(LEFT(A348,_xlfn.AGGREGATE(16,6,FIND({0,1,2,3,4,5,6,7,8,9},A348,ROW(INDIRECT("1:"&amp;LEN(A348)))),1))," ",REPT(" ",LEN(A348))),LEN(A348))))))))+1, 1) * 10^ROW(INDIRECT("1:"&amp;LEN((--TRIM(RIGHT(SUBSTITUTE(LEFT(A348,_xlfn.AGGREGATE(16,6,FIND({0,1,2,3,4,5,6,7,8,9},A348,ROW(INDIRECT("1:"&amp;LEN(A348)))),1))," ",REPT(" ",LEN(A348))),LEN(A348)))))))/10))*100+1</f>
        <v>2601</v>
      </c>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WZC347" s="35"/>
      <c r="WZD347" s="35"/>
      <c r="WZE347" s="35"/>
      <c r="WZF347" s="35"/>
      <c r="WZG347" s="35"/>
      <c r="WZH347" s="35"/>
      <c r="WZI347" s="35"/>
      <c r="WZJ347" s="35"/>
      <c r="WZK347" s="35"/>
      <c r="WZL347" s="35"/>
      <c r="WZM347" s="35"/>
      <c r="WZN347" s="35"/>
      <c r="WZO347" s="35"/>
      <c r="WZP347" s="35"/>
      <c r="WZQ347" s="35"/>
      <c r="WZR347" s="35"/>
      <c r="WZS347" s="35"/>
      <c r="WZT347" s="35"/>
      <c r="WZU347" s="35"/>
      <c r="WZV347" s="35"/>
      <c r="WZW347" s="35"/>
      <c r="WZX347" s="35"/>
      <c r="WZY347" s="35"/>
      <c r="WZZ347" s="35"/>
      <c r="XAA347" s="35"/>
      <c r="XAB347" s="35"/>
      <c r="XAC347" s="35"/>
      <c r="XAD347" s="35"/>
      <c r="XAE347" s="35"/>
      <c r="XAF347" s="35"/>
      <c r="XAG347" s="35"/>
      <c r="XAH347" s="35"/>
      <c r="XAI347" s="35"/>
      <c r="XAJ347" s="35"/>
      <c r="XAK347" s="35"/>
      <c r="XAL347" s="35"/>
      <c r="XAM347" s="35"/>
      <c r="XAN347" s="35"/>
      <c r="XAO347" s="35"/>
      <c r="XAP347" s="35"/>
      <c r="XAQ347" s="35"/>
      <c r="XAR347" s="35"/>
      <c r="XAS347" s="35"/>
      <c r="XAT347" s="35"/>
      <c r="XAU347" s="35"/>
      <c r="XAV347" s="35"/>
      <c r="XAW347" s="35"/>
      <c r="XAX347" s="35"/>
      <c r="XAY347" s="35"/>
      <c r="XAZ347" s="35"/>
      <c r="XBA347" s="35"/>
      <c r="XBB347" s="35"/>
      <c r="XBC347" s="35"/>
      <c r="XBD347" s="35"/>
      <c r="XBE347" s="35"/>
      <c r="XBF347" s="35"/>
      <c r="XBG347" s="35"/>
      <c r="XBH347" s="35"/>
      <c r="XBI347" s="35"/>
      <c r="XBJ347" s="35"/>
      <c r="XBK347" s="35"/>
      <c r="XBL347" s="35"/>
      <c r="XBM347" s="35"/>
      <c r="XBN347" s="35"/>
      <c r="XBO347" s="35"/>
      <c r="XBP347" s="35"/>
      <c r="XBQ347" s="35"/>
      <c r="XBR347" s="35"/>
      <c r="XBS347" s="35"/>
      <c r="XBT347" s="35"/>
      <c r="XBU347" s="35"/>
      <c r="XBV347" s="35"/>
      <c r="XBW347" s="35"/>
      <c r="XBX347" s="35"/>
      <c r="XBY347" s="35"/>
      <c r="XBZ347" s="35"/>
      <c r="XCA347" s="35"/>
      <c r="XCB347" s="35"/>
      <c r="XCC347" s="35"/>
      <c r="XCD347" s="35"/>
      <c r="XCE347" s="35"/>
      <c r="XCF347" s="35"/>
      <c r="XCG347" s="35"/>
      <c r="XCH347" s="35"/>
      <c r="XCI347" s="35"/>
      <c r="XCJ347" s="35"/>
      <c r="XCK347" s="35"/>
      <c r="XCL347" s="35"/>
      <c r="XCM347" s="35"/>
      <c r="XCN347" s="35"/>
      <c r="XCO347" s="35"/>
      <c r="XCP347" s="35"/>
      <c r="XCQ347" s="35"/>
      <c r="XCR347" s="35"/>
      <c r="XCS347" s="35"/>
      <c r="XCT347" s="35"/>
      <c r="XCU347" s="35"/>
      <c r="XCV347" s="35"/>
      <c r="XCW347" s="35"/>
      <c r="XCX347" s="35"/>
      <c r="XCY347" s="35"/>
      <c r="XCZ347" s="35"/>
      <c r="XDA347" s="35"/>
      <c r="XDB347" s="35"/>
      <c r="XDC347" s="35"/>
      <c r="XDD347" s="35"/>
      <c r="XDE347" s="35"/>
      <c r="XDF347" s="35"/>
      <c r="XDG347" s="35"/>
      <c r="XDH347" s="35"/>
      <c r="XDI347" s="35"/>
      <c r="XDJ347" s="35"/>
      <c r="XDK347" s="35"/>
      <c r="XDL347" s="35"/>
      <c r="XDM347" s="35"/>
      <c r="XDN347" s="35"/>
      <c r="XDO347" s="35"/>
      <c r="XDP347" s="35"/>
      <c r="XDQ347" s="35"/>
      <c r="XDR347" s="35"/>
      <c r="XDS347" s="35"/>
      <c r="XDT347" s="35"/>
      <c r="XDU347" s="35"/>
      <c r="XDV347" s="35"/>
      <c r="XDW347" s="35"/>
      <c r="XDX347" s="35"/>
      <c r="XDY347" s="35"/>
      <c r="XDZ347" s="35"/>
      <c r="XEA347" s="35"/>
      <c r="XEB347" s="35"/>
      <c r="XEC347" s="35"/>
      <c r="XED347" s="35"/>
      <c r="XEE347" s="35"/>
      <c r="XEF347" s="35"/>
      <c r="XEG347" s="35"/>
      <c r="XEH347" s="35"/>
      <c r="XEI347" s="35"/>
      <c r="XEJ347" s="35"/>
      <c r="XEK347" s="35"/>
      <c r="XEL347" s="35"/>
      <c r="XEM347" s="35"/>
      <c r="XEN347" s="35"/>
      <c r="XEO347" s="35"/>
      <c r="XEP347" s="35"/>
      <c r="XEQ347" s="35"/>
      <c r="XER347" s="35"/>
      <c r="XES347" s="35"/>
      <c r="XET347" s="35"/>
      <c r="XEU347" s="35"/>
      <c r="XEV347" s="35"/>
      <c r="XEW347" s="35"/>
      <c r="XEX347" s="35"/>
      <c r="XEY347" s="35"/>
      <c r="XEZ347" s="35"/>
      <c r="XFA347" s="35"/>
      <c r="XFB347" s="35"/>
      <c r="XFC347" s="35"/>
      <c r="XFD347" s="35"/>
    </row>
    <row r="348" spans="1:151 16227:16384" s="11" customFormat="1" ht="20.25" customHeight="1" x14ac:dyDescent="0.25">
      <c r="A348" s="144" t="s">
        <v>223</v>
      </c>
      <c r="B348" s="145"/>
      <c r="C348" s="145"/>
      <c r="D348" s="145"/>
      <c r="E348" s="145"/>
      <c r="F348" s="145"/>
      <c r="G348" s="145"/>
      <c r="H348" s="145"/>
      <c r="I348" s="146"/>
      <c r="J348" s="35"/>
      <c r="K348" s="35"/>
      <c r="L348" s="35"/>
      <c r="M348" s="35"/>
      <c r="N348" s="35">
        <f t="shared" si="57"/>
        <v>10498479.029999999</v>
      </c>
      <c r="O348" s="35"/>
      <c r="P348" s="35"/>
      <c r="Q348" s="35"/>
      <c r="R348" s="35"/>
      <c r="S348" s="35"/>
      <c r="T348" s="35"/>
      <c r="U348" s="43" t="str">
        <f t="shared" ca="1" si="70"/>
        <v>6102,..,2602</v>
      </c>
      <c r="V348" s="43">
        <f ca="1">V347+1</f>
        <v>6102</v>
      </c>
      <c r="W348" s="43">
        <f ca="1">W347+1</f>
        <v>2602</v>
      </c>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WZC348" s="35"/>
      <c r="WZD348" s="35"/>
      <c r="WZE348" s="35"/>
      <c r="WZF348" s="35"/>
      <c r="WZG348" s="35"/>
      <c r="WZH348" s="35"/>
      <c r="WZI348" s="35"/>
      <c r="WZJ348" s="35"/>
      <c r="WZK348" s="35"/>
      <c r="WZL348" s="35"/>
      <c r="WZM348" s="35"/>
      <c r="WZN348" s="35"/>
      <c r="WZO348" s="35"/>
      <c r="WZP348" s="35"/>
      <c r="WZQ348" s="35"/>
      <c r="WZR348" s="35"/>
      <c r="WZS348" s="35"/>
      <c r="WZT348" s="35"/>
      <c r="WZU348" s="35"/>
      <c r="WZV348" s="35"/>
      <c r="WZW348" s="35"/>
      <c r="WZX348" s="35"/>
      <c r="WZY348" s="35"/>
      <c r="WZZ348" s="35"/>
      <c r="XAA348" s="35"/>
      <c r="XAB348" s="35"/>
      <c r="XAC348" s="35"/>
      <c r="XAD348" s="35"/>
      <c r="XAE348" s="35"/>
      <c r="XAF348" s="35"/>
      <c r="XAG348" s="35"/>
      <c r="XAH348" s="35"/>
      <c r="XAI348" s="35"/>
      <c r="XAJ348" s="35"/>
      <c r="XAK348" s="35"/>
      <c r="XAL348" s="35"/>
      <c r="XAM348" s="35"/>
      <c r="XAN348" s="35"/>
      <c r="XAO348" s="35"/>
      <c r="XAP348" s="35"/>
      <c r="XAQ348" s="35"/>
      <c r="XAR348" s="35"/>
      <c r="XAS348" s="35"/>
      <c r="XAT348" s="35"/>
      <c r="XAU348" s="35"/>
      <c r="XAV348" s="35"/>
      <c r="XAW348" s="35"/>
      <c r="XAX348" s="35"/>
      <c r="XAY348" s="35"/>
      <c r="XAZ348" s="35"/>
      <c r="XBA348" s="35"/>
      <c r="XBB348" s="35"/>
      <c r="XBC348" s="35"/>
      <c r="XBD348" s="35"/>
      <c r="XBE348" s="35"/>
      <c r="XBF348" s="35"/>
      <c r="XBG348" s="35"/>
      <c r="XBH348" s="35"/>
      <c r="XBI348" s="35"/>
      <c r="XBJ348" s="35"/>
      <c r="XBK348" s="35"/>
      <c r="XBL348" s="35"/>
      <c r="XBM348" s="35"/>
      <c r="XBN348" s="35"/>
      <c r="XBO348" s="35"/>
      <c r="XBP348" s="35"/>
      <c r="XBQ348" s="35"/>
      <c r="XBR348" s="35"/>
      <c r="XBS348" s="35"/>
      <c r="XBT348" s="35"/>
      <c r="XBU348" s="35"/>
      <c r="XBV348" s="35"/>
      <c r="XBW348" s="35"/>
      <c r="XBX348" s="35"/>
      <c r="XBY348" s="35"/>
      <c r="XBZ348" s="35"/>
      <c r="XCA348" s="35"/>
      <c r="XCB348" s="35"/>
      <c r="XCC348" s="35"/>
      <c r="XCD348" s="35"/>
      <c r="XCE348" s="35"/>
      <c r="XCF348" s="35"/>
      <c r="XCG348" s="35"/>
      <c r="XCH348" s="35"/>
      <c r="XCI348" s="35"/>
      <c r="XCJ348" s="35"/>
      <c r="XCK348" s="35"/>
      <c r="XCL348" s="35"/>
      <c r="XCM348" s="35"/>
      <c r="XCN348" s="35"/>
      <c r="XCO348" s="35"/>
      <c r="XCP348" s="35"/>
      <c r="XCQ348" s="35"/>
      <c r="XCR348" s="35"/>
      <c r="XCS348" s="35"/>
      <c r="XCT348" s="35"/>
      <c r="XCU348" s="35"/>
      <c r="XCV348" s="35"/>
      <c r="XCW348" s="35"/>
      <c r="XCX348" s="35"/>
      <c r="XCY348" s="35"/>
      <c r="XCZ348" s="35"/>
      <c r="XDA348" s="35"/>
      <c r="XDB348" s="35"/>
      <c r="XDC348" s="35"/>
      <c r="XDD348" s="35"/>
      <c r="XDE348" s="35"/>
      <c r="XDF348" s="35"/>
      <c r="XDG348" s="35"/>
      <c r="XDH348" s="35"/>
      <c r="XDI348" s="35"/>
      <c r="XDJ348" s="35"/>
      <c r="XDK348" s="35"/>
      <c r="XDL348" s="35"/>
      <c r="XDM348" s="35"/>
      <c r="XDN348" s="35"/>
      <c r="XDO348" s="35"/>
      <c r="XDP348" s="35"/>
      <c r="XDQ348" s="35"/>
      <c r="XDR348" s="35"/>
      <c r="XDS348" s="35"/>
      <c r="XDT348" s="35"/>
      <c r="XDU348" s="35"/>
      <c r="XDV348" s="35"/>
      <c r="XDW348" s="35"/>
      <c r="XDX348" s="35"/>
      <c r="XDY348" s="35"/>
      <c r="XDZ348" s="35"/>
      <c r="XEA348" s="35"/>
      <c r="XEB348" s="35"/>
      <c r="XEC348" s="35"/>
      <c r="XED348" s="35"/>
      <c r="XEE348" s="35"/>
      <c r="XEF348" s="35"/>
      <c r="XEG348" s="35"/>
      <c r="XEH348" s="35"/>
      <c r="XEI348" s="35"/>
      <c r="XEJ348" s="35"/>
      <c r="XEK348" s="35"/>
      <c r="XEL348" s="35"/>
      <c r="XEM348" s="35"/>
      <c r="XEN348" s="35"/>
      <c r="XEO348" s="35"/>
      <c r="XEP348" s="35"/>
      <c r="XEQ348" s="35"/>
      <c r="XER348" s="35"/>
      <c r="XES348" s="35"/>
      <c r="XET348" s="35"/>
      <c r="XEU348" s="35"/>
      <c r="XEV348" s="35"/>
      <c r="XEW348" s="35"/>
      <c r="XEX348" s="35"/>
      <c r="XEY348" s="35"/>
      <c r="XEZ348" s="35"/>
      <c r="XFA348" s="35"/>
      <c r="XFB348" s="35"/>
      <c r="XFC348" s="35"/>
      <c r="XFD348" s="35"/>
    </row>
    <row r="349" spans="1:151 16227:16384" s="11" customFormat="1" ht="20.25" customHeight="1" x14ac:dyDescent="0.25">
      <c r="A349" s="135" t="str">
        <f>A348</f>
        <v>6th, 11th, 16th, 21st &amp; 26th Floor (Part Refuge Area)</v>
      </c>
      <c r="B349" s="136"/>
      <c r="C349" s="133">
        <v>1</v>
      </c>
      <c r="D349" s="134"/>
      <c r="E349" s="54" t="s">
        <v>209</v>
      </c>
      <c r="F349" s="133">
        <f>(1.83*1.15+2.13*3.5+3.05*4.8+2.13*1.05+0.77*1.49+2.9*3.35+3.05*3.65+1.37*2.28+2.13*1.37+2.9*1)*10.764</f>
        <v>617.55759</v>
      </c>
      <c r="G349" s="134"/>
      <c r="H349" s="54">
        <v>0</v>
      </c>
      <c r="I349" s="54">
        <f>F349*(($I$233)+1)+H349</f>
        <v>957.21426450000001</v>
      </c>
      <c r="J349" s="35"/>
      <c r="K349" s="35"/>
      <c r="L349" s="35"/>
      <c r="M349" s="35"/>
      <c r="N349" s="35">
        <f t="shared" si="57"/>
        <v>9633696.0408000015</v>
      </c>
      <c r="O349" s="35"/>
      <c r="P349" s="35"/>
      <c r="Q349" s="35"/>
      <c r="R349" s="35"/>
      <c r="S349" s="35"/>
      <c r="T349" s="35"/>
      <c r="U349" s="43" t="str">
        <f t="shared" ca="1" si="70"/>
        <v>6103,..,2603</v>
      </c>
      <c r="V349" s="43">
        <f t="shared" ref="V349:W349" ca="1" si="71">V348+1</f>
        <v>6103</v>
      </c>
      <c r="W349" s="43">
        <f t="shared" ca="1" si="71"/>
        <v>2603</v>
      </c>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WZC349" s="35"/>
      <c r="WZD349" s="35"/>
      <c r="WZE349" s="35"/>
      <c r="WZF349" s="35"/>
      <c r="WZG349" s="35"/>
      <c r="WZH349" s="35"/>
      <c r="WZI349" s="35"/>
      <c r="WZJ349" s="35"/>
      <c r="WZK349" s="35"/>
      <c r="WZL349" s="35"/>
      <c r="WZM349" s="35"/>
      <c r="WZN349" s="35"/>
      <c r="WZO349" s="35"/>
      <c r="WZP349" s="35"/>
      <c r="WZQ349" s="35"/>
      <c r="WZR349" s="35"/>
      <c r="WZS349" s="35"/>
      <c r="WZT349" s="35"/>
      <c r="WZU349" s="35"/>
      <c r="WZV349" s="35"/>
      <c r="WZW349" s="35"/>
      <c r="WZX349" s="35"/>
      <c r="WZY349" s="35"/>
      <c r="WZZ349" s="35"/>
      <c r="XAA349" s="35"/>
      <c r="XAB349" s="35"/>
      <c r="XAC349" s="35"/>
      <c r="XAD349" s="35"/>
      <c r="XAE349" s="35"/>
      <c r="XAF349" s="35"/>
      <c r="XAG349" s="35"/>
      <c r="XAH349" s="35"/>
      <c r="XAI349" s="35"/>
      <c r="XAJ349" s="35"/>
      <c r="XAK349" s="35"/>
      <c r="XAL349" s="35"/>
      <c r="XAM349" s="35"/>
      <c r="XAN349" s="35"/>
      <c r="XAO349" s="35"/>
      <c r="XAP349" s="35"/>
      <c r="XAQ349" s="35"/>
      <c r="XAR349" s="35"/>
      <c r="XAS349" s="35"/>
      <c r="XAT349" s="35"/>
      <c r="XAU349" s="35"/>
      <c r="XAV349" s="35"/>
      <c r="XAW349" s="35"/>
      <c r="XAX349" s="35"/>
      <c r="XAY349" s="35"/>
      <c r="XAZ349" s="35"/>
      <c r="XBA349" s="35"/>
      <c r="XBB349" s="35"/>
      <c r="XBC349" s="35"/>
      <c r="XBD349" s="35"/>
      <c r="XBE349" s="35"/>
      <c r="XBF349" s="35"/>
      <c r="XBG349" s="35"/>
      <c r="XBH349" s="35"/>
      <c r="XBI349" s="35"/>
      <c r="XBJ349" s="35"/>
      <c r="XBK349" s="35"/>
      <c r="XBL349" s="35"/>
      <c r="XBM349" s="35"/>
      <c r="XBN349" s="35"/>
      <c r="XBO349" s="35"/>
      <c r="XBP349" s="35"/>
      <c r="XBQ349" s="35"/>
      <c r="XBR349" s="35"/>
      <c r="XBS349" s="35"/>
      <c r="XBT349" s="35"/>
      <c r="XBU349" s="35"/>
      <c r="XBV349" s="35"/>
      <c r="XBW349" s="35"/>
      <c r="XBX349" s="35"/>
      <c r="XBY349" s="35"/>
      <c r="XBZ349" s="35"/>
      <c r="XCA349" s="35"/>
      <c r="XCB349" s="35"/>
      <c r="XCC349" s="35"/>
      <c r="XCD349" s="35"/>
      <c r="XCE349" s="35"/>
      <c r="XCF349" s="35"/>
      <c r="XCG349" s="35"/>
      <c r="XCH349" s="35"/>
      <c r="XCI349" s="35"/>
      <c r="XCJ349" s="35"/>
      <c r="XCK349" s="35"/>
      <c r="XCL349" s="35"/>
      <c r="XCM349" s="35"/>
      <c r="XCN349" s="35"/>
      <c r="XCO349" s="35"/>
      <c r="XCP349" s="35"/>
      <c r="XCQ349" s="35"/>
      <c r="XCR349" s="35"/>
      <c r="XCS349" s="35"/>
      <c r="XCT349" s="35"/>
      <c r="XCU349" s="35"/>
      <c r="XCV349" s="35"/>
      <c r="XCW349" s="35"/>
      <c r="XCX349" s="35"/>
      <c r="XCY349" s="35"/>
      <c r="XCZ349" s="35"/>
      <c r="XDA349" s="35"/>
      <c r="XDB349" s="35"/>
      <c r="XDC349" s="35"/>
      <c r="XDD349" s="35"/>
      <c r="XDE349" s="35"/>
      <c r="XDF349" s="35"/>
      <c r="XDG349" s="35"/>
      <c r="XDH349" s="35"/>
      <c r="XDI349" s="35"/>
      <c r="XDJ349" s="35"/>
      <c r="XDK349" s="35"/>
      <c r="XDL349" s="35"/>
      <c r="XDM349" s="35"/>
      <c r="XDN349" s="35"/>
      <c r="XDO349" s="35"/>
      <c r="XDP349" s="35"/>
      <c r="XDQ349" s="35"/>
      <c r="XDR349" s="35"/>
      <c r="XDS349" s="35"/>
      <c r="XDT349" s="35"/>
      <c r="XDU349" s="35"/>
      <c r="XDV349" s="35"/>
      <c r="XDW349" s="35"/>
      <c r="XDX349" s="35"/>
      <c r="XDY349" s="35"/>
      <c r="XDZ349" s="35"/>
      <c r="XEA349" s="35"/>
      <c r="XEB349" s="35"/>
      <c r="XEC349" s="35"/>
      <c r="XED349" s="35"/>
      <c r="XEE349" s="35"/>
      <c r="XEF349" s="35"/>
      <c r="XEG349" s="35"/>
      <c r="XEH349" s="35"/>
      <c r="XEI349" s="35"/>
      <c r="XEJ349" s="35"/>
      <c r="XEK349" s="35"/>
      <c r="XEL349" s="35"/>
      <c r="XEM349" s="35"/>
      <c r="XEN349" s="35"/>
      <c r="XEO349" s="35"/>
      <c r="XEP349" s="35"/>
      <c r="XEQ349" s="35"/>
      <c r="XER349" s="35"/>
      <c r="XES349" s="35"/>
      <c r="XET349" s="35"/>
      <c r="XEU349" s="35"/>
      <c r="XEV349" s="35"/>
      <c r="XEW349" s="35"/>
      <c r="XEX349" s="35"/>
      <c r="XEY349" s="35"/>
      <c r="XEZ349" s="35"/>
      <c r="XFA349" s="35"/>
      <c r="XFB349" s="35"/>
      <c r="XFC349" s="35"/>
      <c r="XFD349" s="35"/>
    </row>
    <row r="350" spans="1:151 16227:16384" s="11" customFormat="1" ht="20.25" customHeight="1" x14ac:dyDescent="0.25">
      <c r="A350" s="137"/>
      <c r="B350" s="138"/>
      <c r="C350" s="133">
        <v>2</v>
      </c>
      <c r="D350" s="134"/>
      <c r="E350" s="54" t="s">
        <v>209</v>
      </c>
      <c r="F350" s="133">
        <f>(1.83*1.15+2.13*3.5+3.05*4.8+2.13*1.05+0.77*1.49+2.9*3.35+3.05*3.65+1.37*2.28+2.13*1.37+2.9*1)*10.764</f>
        <v>617.55759</v>
      </c>
      <c r="G350" s="134"/>
      <c r="H350" s="54">
        <v>0</v>
      </c>
      <c r="I350" s="54">
        <f>F350*(($I$233)+1)+H350</f>
        <v>957.21426450000001</v>
      </c>
      <c r="J350" s="35"/>
      <c r="K350" s="35"/>
      <c r="L350" s="35"/>
      <c r="M350" s="35"/>
      <c r="N350" s="35">
        <f t="shared" si="57"/>
        <v>10502376.6744</v>
      </c>
      <c r="O350" s="35"/>
      <c r="P350" s="35"/>
      <c r="Q350" s="35"/>
      <c r="R350" s="35"/>
      <c r="S350" s="35"/>
      <c r="T350" s="35"/>
      <c r="U350" s="43" t="str">
        <f t="shared" ca="1" si="70"/>
        <v>6104,..,2604</v>
      </c>
      <c r="V350" s="43">
        <f t="shared" ref="V350:W350" ca="1" si="72">V349+1</f>
        <v>6104</v>
      </c>
      <c r="W350" s="43">
        <f t="shared" ca="1" si="72"/>
        <v>2604</v>
      </c>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WZC350" s="35"/>
      <c r="WZD350" s="35"/>
      <c r="WZE350" s="35"/>
      <c r="WZF350" s="35"/>
      <c r="WZG350" s="35"/>
      <c r="WZH350" s="35"/>
      <c r="WZI350" s="35"/>
      <c r="WZJ350" s="35"/>
      <c r="WZK350" s="35"/>
      <c r="WZL350" s="35"/>
      <c r="WZM350" s="35"/>
      <c r="WZN350" s="35"/>
      <c r="WZO350" s="35"/>
      <c r="WZP350" s="35"/>
      <c r="WZQ350" s="35"/>
      <c r="WZR350" s="35"/>
      <c r="WZS350" s="35"/>
      <c r="WZT350" s="35"/>
      <c r="WZU350" s="35"/>
      <c r="WZV350" s="35"/>
      <c r="WZW350" s="35"/>
      <c r="WZX350" s="35"/>
      <c r="WZY350" s="35"/>
      <c r="WZZ350" s="35"/>
      <c r="XAA350" s="35"/>
      <c r="XAB350" s="35"/>
      <c r="XAC350" s="35"/>
      <c r="XAD350" s="35"/>
      <c r="XAE350" s="35"/>
      <c r="XAF350" s="35"/>
      <c r="XAG350" s="35"/>
      <c r="XAH350" s="35"/>
      <c r="XAI350" s="35"/>
      <c r="XAJ350" s="35"/>
      <c r="XAK350" s="35"/>
      <c r="XAL350" s="35"/>
      <c r="XAM350" s="35"/>
      <c r="XAN350" s="35"/>
      <c r="XAO350" s="35"/>
      <c r="XAP350" s="35"/>
      <c r="XAQ350" s="35"/>
      <c r="XAR350" s="35"/>
      <c r="XAS350" s="35"/>
      <c r="XAT350" s="35"/>
      <c r="XAU350" s="35"/>
      <c r="XAV350" s="35"/>
      <c r="XAW350" s="35"/>
      <c r="XAX350" s="35"/>
      <c r="XAY350" s="35"/>
      <c r="XAZ350" s="35"/>
      <c r="XBA350" s="35"/>
      <c r="XBB350" s="35"/>
      <c r="XBC350" s="35"/>
      <c r="XBD350" s="35"/>
      <c r="XBE350" s="35"/>
      <c r="XBF350" s="35"/>
      <c r="XBG350" s="35"/>
      <c r="XBH350" s="35"/>
      <c r="XBI350" s="35"/>
      <c r="XBJ350" s="35"/>
      <c r="XBK350" s="35"/>
      <c r="XBL350" s="35"/>
      <c r="XBM350" s="35"/>
      <c r="XBN350" s="35"/>
      <c r="XBO350" s="35"/>
      <c r="XBP350" s="35"/>
      <c r="XBQ350" s="35"/>
      <c r="XBR350" s="35"/>
      <c r="XBS350" s="35"/>
      <c r="XBT350" s="35"/>
      <c r="XBU350" s="35"/>
      <c r="XBV350" s="35"/>
      <c r="XBW350" s="35"/>
      <c r="XBX350" s="35"/>
      <c r="XBY350" s="35"/>
      <c r="XBZ350" s="35"/>
      <c r="XCA350" s="35"/>
      <c r="XCB350" s="35"/>
      <c r="XCC350" s="35"/>
      <c r="XCD350" s="35"/>
      <c r="XCE350" s="35"/>
      <c r="XCF350" s="35"/>
      <c r="XCG350" s="35"/>
      <c r="XCH350" s="35"/>
      <c r="XCI350" s="35"/>
      <c r="XCJ350" s="35"/>
      <c r="XCK350" s="35"/>
      <c r="XCL350" s="35"/>
      <c r="XCM350" s="35"/>
      <c r="XCN350" s="35"/>
      <c r="XCO350" s="35"/>
      <c r="XCP350" s="35"/>
      <c r="XCQ350" s="35"/>
      <c r="XCR350" s="35"/>
      <c r="XCS350" s="35"/>
      <c r="XCT350" s="35"/>
      <c r="XCU350" s="35"/>
      <c r="XCV350" s="35"/>
      <c r="XCW350" s="35"/>
      <c r="XCX350" s="35"/>
      <c r="XCY350" s="35"/>
      <c r="XCZ350" s="35"/>
      <c r="XDA350" s="35"/>
      <c r="XDB350" s="35"/>
      <c r="XDC350" s="35"/>
      <c r="XDD350" s="35"/>
      <c r="XDE350" s="35"/>
      <c r="XDF350" s="35"/>
      <c r="XDG350" s="35"/>
      <c r="XDH350" s="35"/>
      <c r="XDI350" s="35"/>
      <c r="XDJ350" s="35"/>
      <c r="XDK350" s="35"/>
      <c r="XDL350" s="35"/>
      <c r="XDM350" s="35"/>
      <c r="XDN350" s="35"/>
      <c r="XDO350" s="35"/>
      <c r="XDP350" s="35"/>
      <c r="XDQ350" s="35"/>
      <c r="XDR350" s="35"/>
      <c r="XDS350" s="35"/>
      <c r="XDT350" s="35"/>
      <c r="XDU350" s="35"/>
      <c r="XDV350" s="35"/>
      <c r="XDW350" s="35"/>
      <c r="XDX350" s="35"/>
      <c r="XDY350" s="35"/>
      <c r="XDZ350" s="35"/>
      <c r="XEA350" s="35"/>
      <c r="XEB350" s="35"/>
      <c r="XEC350" s="35"/>
      <c r="XED350" s="35"/>
      <c r="XEE350" s="35"/>
      <c r="XEF350" s="35"/>
      <c r="XEG350" s="35"/>
      <c r="XEH350" s="35"/>
      <c r="XEI350" s="35"/>
      <c r="XEJ350" s="35"/>
      <c r="XEK350" s="35"/>
      <c r="XEL350" s="35"/>
      <c r="XEM350" s="35"/>
      <c r="XEN350" s="35"/>
      <c r="XEO350" s="35"/>
      <c r="XEP350" s="35"/>
      <c r="XEQ350" s="35"/>
      <c r="XER350" s="35"/>
      <c r="XES350" s="35"/>
      <c r="XET350" s="35"/>
      <c r="XEU350" s="35"/>
      <c r="XEV350" s="35"/>
      <c r="XEW350" s="35"/>
      <c r="XEX350" s="35"/>
      <c r="XEY350" s="35"/>
      <c r="XEZ350" s="35"/>
      <c r="XFA350" s="35"/>
      <c r="XFB350" s="35"/>
      <c r="XFC350" s="35"/>
      <c r="XFD350" s="35"/>
    </row>
    <row r="351" spans="1:151 16227:16384" s="11" customFormat="1" ht="20.25" customHeight="1" x14ac:dyDescent="0.25">
      <c r="A351" s="137"/>
      <c r="B351" s="138"/>
      <c r="C351" s="133">
        <v>3</v>
      </c>
      <c r="D351" s="134"/>
      <c r="E351" s="54" t="s">
        <v>209</v>
      </c>
      <c r="F351" s="133">
        <f>(2.13*3.43+2.9*4.73+3*3.35+2.9*3.65+1.37*2.13+2.13*1.37+1*3+2.05*1.05)*10.764</f>
        <v>566.68800240000007</v>
      </c>
      <c r="G351" s="134"/>
      <c r="H351" s="54">
        <v>0</v>
      </c>
      <c r="I351" s="54">
        <f>F351*(($I$233)+1)+H351</f>
        <v>878.36640372000011</v>
      </c>
      <c r="J351" s="1"/>
      <c r="K351" s="1"/>
      <c r="L351" s="1"/>
      <c r="M351" s="1"/>
      <c r="N351" s="35">
        <f t="shared" si="57"/>
        <v>10502376.6744</v>
      </c>
      <c r="O351" s="1"/>
      <c r="P351" s="1"/>
      <c r="Q351" s="1"/>
      <c r="R351" s="1"/>
      <c r="S351" s="1"/>
      <c r="T351" s="1"/>
      <c r="U351" s="43" t="str">
        <f t="shared" ca="1" si="70"/>
        <v>6105,..,2605</v>
      </c>
      <c r="V351" s="43">
        <f t="shared" ref="V351:W351" ca="1" si="73">V350+1</f>
        <v>6105</v>
      </c>
      <c r="W351" s="43">
        <f t="shared" ca="1" si="73"/>
        <v>2605</v>
      </c>
      <c r="X351" s="1"/>
      <c r="Y351" s="1"/>
      <c r="Z351" s="1"/>
      <c r="AA351" s="1"/>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WZC351" s="35"/>
      <c r="WZD351" s="35"/>
      <c r="WZE351" s="35"/>
      <c r="WZF351" s="35"/>
      <c r="WZG351" s="35"/>
      <c r="WZH351" s="35"/>
      <c r="WZI351" s="35"/>
      <c r="WZJ351" s="35"/>
      <c r="WZK351" s="35"/>
      <c r="WZL351" s="35"/>
      <c r="WZM351" s="35"/>
      <c r="WZN351" s="35"/>
      <c r="WZO351" s="35"/>
      <c r="WZP351" s="35"/>
      <c r="WZQ351" s="35"/>
      <c r="WZR351" s="35"/>
      <c r="WZS351" s="35"/>
      <c r="WZT351" s="35"/>
      <c r="WZU351" s="35"/>
      <c r="WZV351" s="35"/>
      <c r="WZW351" s="35"/>
      <c r="WZX351" s="35"/>
      <c r="WZY351" s="35"/>
      <c r="WZZ351" s="35"/>
      <c r="XAA351" s="35"/>
      <c r="XAB351" s="35"/>
      <c r="XAC351" s="35"/>
      <c r="XAD351" s="35"/>
      <c r="XAE351" s="35"/>
      <c r="XAF351" s="35"/>
      <c r="XAG351" s="35"/>
      <c r="XAH351" s="35"/>
      <c r="XAI351" s="35"/>
      <c r="XAJ351" s="35"/>
      <c r="XAK351" s="35"/>
      <c r="XAL351" s="35"/>
      <c r="XAM351" s="35"/>
      <c r="XAN351" s="35"/>
      <c r="XAO351" s="35"/>
      <c r="XAP351" s="35"/>
      <c r="XAQ351" s="35"/>
      <c r="XAR351" s="35"/>
      <c r="XAS351" s="35"/>
      <c r="XAT351" s="35"/>
      <c r="XAU351" s="35"/>
      <c r="XAV351" s="35"/>
      <c r="XAW351" s="35"/>
      <c r="XAX351" s="35"/>
      <c r="XAY351" s="35"/>
      <c r="XAZ351" s="35"/>
      <c r="XBA351" s="35"/>
      <c r="XBB351" s="35"/>
      <c r="XBC351" s="35"/>
      <c r="XBD351" s="35"/>
      <c r="XBE351" s="35"/>
      <c r="XBF351" s="35"/>
      <c r="XBG351" s="35"/>
      <c r="XBH351" s="35"/>
      <c r="XBI351" s="35"/>
      <c r="XBJ351" s="35"/>
      <c r="XBK351" s="35"/>
      <c r="XBL351" s="35"/>
      <c r="XBM351" s="35"/>
      <c r="XBN351" s="35"/>
      <c r="XBO351" s="35"/>
      <c r="XBP351" s="35"/>
      <c r="XBQ351" s="35"/>
      <c r="XBR351" s="35"/>
      <c r="XBS351" s="35"/>
      <c r="XBT351" s="35"/>
      <c r="XBU351" s="35"/>
      <c r="XBV351" s="35"/>
      <c r="XBW351" s="35"/>
      <c r="XBX351" s="35"/>
      <c r="XBY351" s="35"/>
      <c r="XBZ351" s="35"/>
      <c r="XCA351" s="35"/>
      <c r="XCB351" s="35"/>
      <c r="XCC351" s="35"/>
      <c r="XCD351" s="35"/>
      <c r="XCE351" s="35"/>
      <c r="XCF351" s="35"/>
      <c r="XCG351" s="35"/>
      <c r="XCH351" s="35"/>
      <c r="XCI351" s="35"/>
      <c r="XCJ351" s="35"/>
      <c r="XCK351" s="35"/>
      <c r="XCL351" s="35"/>
      <c r="XCM351" s="35"/>
      <c r="XCN351" s="35"/>
      <c r="XCO351" s="35"/>
      <c r="XCP351" s="35"/>
      <c r="XCQ351" s="35"/>
      <c r="XCR351" s="35"/>
      <c r="XCS351" s="35"/>
      <c r="XCT351" s="35"/>
      <c r="XCU351" s="35"/>
      <c r="XCV351" s="35"/>
      <c r="XCW351" s="35"/>
      <c r="XCX351" s="35"/>
      <c r="XCY351" s="35"/>
      <c r="XCZ351" s="35"/>
      <c r="XDA351" s="35"/>
      <c r="XDB351" s="35"/>
      <c r="XDC351" s="35"/>
      <c r="XDD351" s="35"/>
      <c r="XDE351" s="35"/>
      <c r="XDF351" s="35"/>
      <c r="XDG351" s="35"/>
      <c r="XDH351" s="35"/>
      <c r="XDI351" s="35"/>
      <c r="XDJ351" s="35"/>
      <c r="XDK351" s="35"/>
      <c r="XDL351" s="35"/>
      <c r="XDM351" s="35"/>
      <c r="XDN351" s="35"/>
      <c r="XDO351" s="35"/>
      <c r="XDP351" s="35"/>
      <c r="XDQ351" s="35"/>
      <c r="XDR351" s="35"/>
      <c r="XDS351" s="35"/>
      <c r="XDT351" s="35"/>
      <c r="XDU351" s="35"/>
      <c r="XDV351" s="35"/>
      <c r="XDW351" s="35"/>
      <c r="XDX351" s="35"/>
      <c r="XDY351" s="35"/>
      <c r="XDZ351" s="35"/>
      <c r="XEA351" s="35"/>
      <c r="XEB351" s="35"/>
      <c r="XEC351" s="35"/>
      <c r="XED351" s="35"/>
      <c r="XEE351" s="35"/>
      <c r="XEF351" s="35"/>
      <c r="XEG351" s="35"/>
      <c r="XEH351" s="35"/>
      <c r="XEI351" s="35"/>
      <c r="XEJ351" s="35"/>
      <c r="XEK351" s="35"/>
      <c r="XEL351" s="35"/>
      <c r="XEM351" s="35"/>
      <c r="XEN351" s="35"/>
      <c r="XEO351" s="35"/>
      <c r="XEP351" s="35"/>
      <c r="XEQ351" s="35"/>
      <c r="XER351" s="35"/>
      <c r="XES351" s="35"/>
      <c r="XET351" s="35"/>
      <c r="XEU351" s="35"/>
      <c r="XEV351" s="35"/>
      <c r="XEW351" s="35"/>
      <c r="XEX351" s="35"/>
      <c r="XEY351" s="35"/>
      <c r="XEZ351" s="35"/>
      <c r="XFA351" s="35"/>
      <c r="XFB351" s="35"/>
      <c r="XFC351" s="35"/>
      <c r="XFD351" s="35"/>
    </row>
    <row r="352" spans="1:151 16227:16384" s="11" customFormat="1" ht="20.25" customHeight="1" x14ac:dyDescent="0.25">
      <c r="A352" s="137"/>
      <c r="B352" s="138"/>
      <c r="C352" s="133">
        <v>4</v>
      </c>
      <c r="D352" s="134"/>
      <c r="E352" s="54" t="s">
        <v>209</v>
      </c>
      <c r="F352" s="133">
        <f>(1.83*1.15+2.13*3.5+3.05*4.8+2.13*1.06+2.9*3.35+3.05*3.65+1.37*2.28+2.13*1.37+0.77*1.49+2.9*1)*10.764</f>
        <v>617.78686319999997</v>
      </c>
      <c r="G352" s="134"/>
      <c r="H352" s="54">
        <v>0</v>
      </c>
      <c r="I352" s="54">
        <f>F352*(($I$233)+1)+H352</f>
        <v>957.56963796000002</v>
      </c>
      <c r="J352" s="35"/>
      <c r="K352" s="35"/>
      <c r="L352" s="35"/>
      <c r="M352" s="35"/>
      <c r="N352" s="35">
        <f t="shared" si="57"/>
        <v>0</v>
      </c>
      <c r="O352" s="35"/>
      <c r="P352" s="35"/>
      <c r="Q352" s="35"/>
      <c r="R352" s="35"/>
      <c r="S352" s="35"/>
      <c r="T352" s="35"/>
      <c r="U352" s="43" t="str">
        <f t="shared" ca="1" si="70"/>
        <v>6106,..,2606</v>
      </c>
      <c r="V352" s="43">
        <f t="shared" ref="V352:W352" ca="1" si="74">V351+1</f>
        <v>6106</v>
      </c>
      <c r="W352" s="43">
        <f t="shared" ca="1" si="74"/>
        <v>2606</v>
      </c>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WZC352" s="35"/>
      <c r="WZD352" s="35"/>
      <c r="WZE352" s="35"/>
      <c r="WZF352" s="35"/>
      <c r="WZG352" s="35"/>
      <c r="WZH352" s="35"/>
      <c r="WZI352" s="35"/>
      <c r="WZJ352" s="35"/>
      <c r="WZK352" s="35"/>
      <c r="WZL352" s="35"/>
      <c r="WZM352" s="35"/>
      <c r="WZN352" s="35"/>
      <c r="WZO352" s="35"/>
      <c r="WZP352" s="35"/>
      <c r="WZQ352" s="35"/>
      <c r="WZR352" s="35"/>
      <c r="WZS352" s="35"/>
      <c r="WZT352" s="35"/>
      <c r="WZU352" s="35"/>
      <c r="WZV352" s="35"/>
      <c r="WZW352" s="35"/>
      <c r="WZX352" s="35"/>
      <c r="WZY352" s="35"/>
      <c r="WZZ352" s="35"/>
      <c r="XAA352" s="35"/>
      <c r="XAB352" s="35"/>
      <c r="XAC352" s="35"/>
      <c r="XAD352" s="35"/>
      <c r="XAE352" s="35"/>
      <c r="XAF352" s="35"/>
      <c r="XAG352" s="35"/>
      <c r="XAH352" s="35"/>
      <c r="XAI352" s="35"/>
      <c r="XAJ352" s="35"/>
      <c r="XAK352" s="35"/>
      <c r="XAL352" s="35"/>
      <c r="XAM352" s="35"/>
      <c r="XAN352" s="35"/>
      <c r="XAO352" s="35"/>
      <c r="XAP352" s="35"/>
      <c r="XAQ352" s="35"/>
      <c r="XAR352" s="35"/>
      <c r="XAS352" s="35"/>
      <c r="XAT352" s="35"/>
      <c r="XAU352" s="35"/>
      <c r="XAV352" s="35"/>
      <c r="XAW352" s="35"/>
      <c r="XAX352" s="35"/>
      <c r="XAY352" s="35"/>
      <c r="XAZ352" s="35"/>
      <c r="XBA352" s="35"/>
      <c r="XBB352" s="35"/>
      <c r="XBC352" s="35"/>
      <c r="XBD352" s="35"/>
      <c r="XBE352" s="35"/>
      <c r="XBF352" s="35"/>
      <c r="XBG352" s="35"/>
      <c r="XBH352" s="35"/>
      <c r="XBI352" s="35"/>
      <c r="XBJ352" s="35"/>
      <c r="XBK352" s="35"/>
      <c r="XBL352" s="35"/>
      <c r="XBM352" s="35"/>
      <c r="XBN352" s="35"/>
      <c r="XBO352" s="35"/>
      <c r="XBP352" s="35"/>
      <c r="XBQ352" s="35"/>
      <c r="XBR352" s="35"/>
      <c r="XBS352" s="35"/>
      <c r="XBT352" s="35"/>
      <c r="XBU352" s="35"/>
      <c r="XBV352" s="35"/>
      <c r="XBW352" s="35"/>
      <c r="XBX352" s="35"/>
      <c r="XBY352" s="35"/>
      <c r="XBZ352" s="35"/>
      <c r="XCA352" s="35"/>
      <c r="XCB352" s="35"/>
      <c r="XCC352" s="35"/>
      <c r="XCD352" s="35"/>
      <c r="XCE352" s="35"/>
      <c r="XCF352" s="35"/>
      <c r="XCG352" s="35"/>
      <c r="XCH352" s="35"/>
      <c r="XCI352" s="35"/>
      <c r="XCJ352" s="35"/>
      <c r="XCK352" s="35"/>
      <c r="XCL352" s="35"/>
      <c r="XCM352" s="35"/>
      <c r="XCN352" s="35"/>
      <c r="XCO352" s="35"/>
      <c r="XCP352" s="35"/>
      <c r="XCQ352" s="35"/>
      <c r="XCR352" s="35"/>
      <c r="XCS352" s="35"/>
      <c r="XCT352" s="35"/>
      <c r="XCU352" s="35"/>
      <c r="XCV352" s="35"/>
      <c r="XCW352" s="35"/>
      <c r="XCX352" s="35"/>
      <c r="XCY352" s="35"/>
      <c r="XCZ352" s="35"/>
      <c r="XDA352" s="35"/>
      <c r="XDB352" s="35"/>
      <c r="XDC352" s="35"/>
      <c r="XDD352" s="35"/>
      <c r="XDE352" s="35"/>
      <c r="XDF352" s="35"/>
      <c r="XDG352" s="35"/>
      <c r="XDH352" s="35"/>
      <c r="XDI352" s="35"/>
      <c r="XDJ352" s="35"/>
      <c r="XDK352" s="35"/>
      <c r="XDL352" s="35"/>
      <c r="XDM352" s="35"/>
      <c r="XDN352" s="35"/>
      <c r="XDO352" s="35"/>
      <c r="XDP352" s="35"/>
      <c r="XDQ352" s="35"/>
      <c r="XDR352" s="35"/>
      <c r="XDS352" s="35"/>
      <c r="XDT352" s="35"/>
      <c r="XDU352" s="35"/>
      <c r="XDV352" s="35"/>
      <c r="XDW352" s="35"/>
      <c r="XDX352" s="35"/>
      <c r="XDY352" s="35"/>
      <c r="XDZ352" s="35"/>
      <c r="XEA352" s="35"/>
      <c r="XEB352" s="35"/>
      <c r="XEC352" s="35"/>
      <c r="XED352" s="35"/>
      <c r="XEE352" s="35"/>
      <c r="XEF352" s="35"/>
      <c r="XEG352" s="35"/>
      <c r="XEH352" s="35"/>
      <c r="XEI352" s="35"/>
      <c r="XEJ352" s="35"/>
      <c r="XEK352" s="35"/>
      <c r="XEL352" s="35"/>
      <c r="XEM352" s="35"/>
      <c r="XEN352" s="35"/>
      <c r="XEO352" s="35"/>
      <c r="XEP352" s="35"/>
      <c r="XEQ352" s="35"/>
      <c r="XER352" s="35"/>
      <c r="XES352" s="35"/>
      <c r="XET352" s="35"/>
      <c r="XEU352" s="35"/>
      <c r="XEV352" s="35"/>
      <c r="XEW352" s="35"/>
      <c r="XEX352" s="35"/>
      <c r="XEY352" s="35"/>
      <c r="XEZ352" s="35"/>
      <c r="XFA352" s="35"/>
      <c r="XFB352" s="35"/>
      <c r="XFC352" s="35"/>
      <c r="XFD352" s="35"/>
    </row>
    <row r="353" spans="1:151 16227:16384" s="11" customFormat="1" ht="20.25" customHeight="1" x14ac:dyDescent="0.25">
      <c r="A353" s="137"/>
      <c r="B353" s="138"/>
      <c r="C353" s="133">
        <v>5</v>
      </c>
      <c r="D353" s="134"/>
      <c r="E353" s="54" t="s">
        <v>209</v>
      </c>
      <c r="F353" s="133">
        <f>(1.83*1.15+2.13*3.5+3.05*4.8+2.13*1.06+2.9*3.35+3.05*3.65+1.37*2.28+2.13*1.37+0.77*1.49+2.9*1)*10.764</f>
        <v>617.78686319999997</v>
      </c>
      <c r="G353" s="134"/>
      <c r="H353" s="54">
        <v>0</v>
      </c>
      <c r="I353" s="54">
        <f>F353*(($I$233)+1)+H353</f>
        <v>957.56963796000002</v>
      </c>
      <c r="J353" s="35"/>
      <c r="K353" s="35"/>
      <c r="L353" s="35"/>
      <c r="M353" s="35"/>
      <c r="N353" s="35">
        <f t="shared" si="57"/>
        <v>9723067.3800000027</v>
      </c>
      <c r="O353" s="35"/>
      <c r="P353" s="35"/>
      <c r="Q353" s="35"/>
      <c r="R353" s="35"/>
      <c r="S353" s="35"/>
      <c r="T353" s="35"/>
      <c r="U353" s="43" t="str">
        <f t="shared" ca="1" si="70"/>
        <v>6107,..,2607</v>
      </c>
      <c r="V353" s="43">
        <f t="shared" ref="V353:W353" ca="1" si="75">V352+1</f>
        <v>6107</v>
      </c>
      <c r="W353" s="43">
        <f t="shared" ca="1" si="75"/>
        <v>2607</v>
      </c>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WZC353" s="35"/>
      <c r="WZD353" s="35"/>
      <c r="WZE353" s="35"/>
      <c r="WZF353" s="35"/>
      <c r="WZG353" s="35"/>
      <c r="WZH353" s="35"/>
      <c r="WZI353" s="35"/>
      <c r="WZJ353" s="35"/>
      <c r="WZK353" s="35"/>
      <c r="WZL353" s="35"/>
      <c r="WZM353" s="35"/>
      <c r="WZN353" s="35"/>
      <c r="WZO353" s="35"/>
      <c r="WZP353" s="35"/>
      <c r="WZQ353" s="35"/>
      <c r="WZR353" s="35"/>
      <c r="WZS353" s="35"/>
      <c r="WZT353" s="35"/>
      <c r="WZU353" s="35"/>
      <c r="WZV353" s="35"/>
      <c r="WZW353" s="35"/>
      <c r="WZX353" s="35"/>
      <c r="WZY353" s="35"/>
      <c r="WZZ353" s="35"/>
      <c r="XAA353" s="35"/>
      <c r="XAB353" s="35"/>
      <c r="XAC353" s="35"/>
      <c r="XAD353" s="35"/>
      <c r="XAE353" s="35"/>
      <c r="XAF353" s="35"/>
      <c r="XAG353" s="35"/>
      <c r="XAH353" s="35"/>
      <c r="XAI353" s="35"/>
      <c r="XAJ353" s="35"/>
      <c r="XAK353" s="35"/>
      <c r="XAL353" s="35"/>
      <c r="XAM353" s="35"/>
      <c r="XAN353" s="35"/>
      <c r="XAO353" s="35"/>
      <c r="XAP353" s="35"/>
      <c r="XAQ353" s="35"/>
      <c r="XAR353" s="35"/>
      <c r="XAS353" s="35"/>
      <c r="XAT353" s="35"/>
      <c r="XAU353" s="35"/>
      <c r="XAV353" s="35"/>
      <c r="XAW353" s="35"/>
      <c r="XAX353" s="35"/>
      <c r="XAY353" s="35"/>
      <c r="XAZ353" s="35"/>
      <c r="XBA353" s="35"/>
      <c r="XBB353" s="35"/>
      <c r="XBC353" s="35"/>
      <c r="XBD353" s="35"/>
      <c r="XBE353" s="35"/>
      <c r="XBF353" s="35"/>
      <c r="XBG353" s="35"/>
      <c r="XBH353" s="35"/>
      <c r="XBI353" s="35"/>
      <c r="XBJ353" s="35"/>
      <c r="XBK353" s="35"/>
      <c r="XBL353" s="35"/>
      <c r="XBM353" s="35"/>
      <c r="XBN353" s="35"/>
      <c r="XBO353" s="35"/>
      <c r="XBP353" s="35"/>
      <c r="XBQ353" s="35"/>
      <c r="XBR353" s="35"/>
      <c r="XBS353" s="35"/>
      <c r="XBT353" s="35"/>
      <c r="XBU353" s="35"/>
      <c r="XBV353" s="35"/>
      <c r="XBW353" s="35"/>
      <c r="XBX353" s="35"/>
      <c r="XBY353" s="35"/>
      <c r="XBZ353" s="35"/>
      <c r="XCA353" s="35"/>
      <c r="XCB353" s="35"/>
      <c r="XCC353" s="35"/>
      <c r="XCD353" s="35"/>
      <c r="XCE353" s="35"/>
      <c r="XCF353" s="35"/>
      <c r="XCG353" s="35"/>
      <c r="XCH353" s="35"/>
      <c r="XCI353" s="35"/>
      <c r="XCJ353" s="35"/>
      <c r="XCK353" s="35"/>
      <c r="XCL353" s="35"/>
      <c r="XCM353" s="35"/>
      <c r="XCN353" s="35"/>
      <c r="XCO353" s="35"/>
      <c r="XCP353" s="35"/>
      <c r="XCQ353" s="35"/>
      <c r="XCR353" s="35"/>
      <c r="XCS353" s="35"/>
      <c r="XCT353" s="35"/>
      <c r="XCU353" s="35"/>
      <c r="XCV353" s="35"/>
      <c r="XCW353" s="35"/>
      <c r="XCX353" s="35"/>
      <c r="XCY353" s="35"/>
      <c r="XCZ353" s="35"/>
      <c r="XDA353" s="35"/>
      <c r="XDB353" s="35"/>
      <c r="XDC353" s="35"/>
      <c r="XDD353" s="35"/>
      <c r="XDE353" s="35"/>
      <c r="XDF353" s="35"/>
      <c r="XDG353" s="35"/>
      <c r="XDH353" s="35"/>
      <c r="XDI353" s="35"/>
      <c r="XDJ353" s="35"/>
      <c r="XDK353" s="35"/>
      <c r="XDL353" s="35"/>
      <c r="XDM353" s="35"/>
      <c r="XDN353" s="35"/>
      <c r="XDO353" s="35"/>
      <c r="XDP353" s="35"/>
      <c r="XDQ353" s="35"/>
      <c r="XDR353" s="35"/>
      <c r="XDS353" s="35"/>
      <c r="XDT353" s="35"/>
      <c r="XDU353" s="35"/>
      <c r="XDV353" s="35"/>
      <c r="XDW353" s="35"/>
      <c r="XDX353" s="35"/>
      <c r="XDY353" s="35"/>
      <c r="XDZ353" s="35"/>
      <c r="XEA353" s="35"/>
      <c r="XEB353" s="35"/>
      <c r="XEC353" s="35"/>
      <c r="XED353" s="35"/>
      <c r="XEE353" s="35"/>
      <c r="XEF353" s="35"/>
      <c r="XEG353" s="35"/>
      <c r="XEH353" s="35"/>
      <c r="XEI353" s="35"/>
      <c r="XEJ353" s="35"/>
      <c r="XEK353" s="35"/>
      <c r="XEL353" s="35"/>
      <c r="XEM353" s="35"/>
      <c r="XEN353" s="35"/>
      <c r="XEO353" s="35"/>
      <c r="XEP353" s="35"/>
      <c r="XEQ353" s="35"/>
      <c r="XER353" s="35"/>
      <c r="XES353" s="35"/>
      <c r="XET353" s="35"/>
      <c r="XEU353" s="35"/>
      <c r="XEV353" s="35"/>
      <c r="XEW353" s="35"/>
      <c r="XEX353" s="35"/>
      <c r="XEY353" s="35"/>
      <c r="XEZ353" s="35"/>
      <c r="XFA353" s="35"/>
      <c r="XFB353" s="35"/>
      <c r="XFC353" s="35"/>
      <c r="XFD353" s="35"/>
    </row>
    <row r="354" spans="1:151 16227:16384" s="11" customFormat="1" ht="20.25" x14ac:dyDescent="0.25">
      <c r="A354" s="137"/>
      <c r="B354" s="138"/>
      <c r="C354" s="133">
        <v>6</v>
      </c>
      <c r="D354" s="134"/>
      <c r="E354" s="133" t="s">
        <v>213</v>
      </c>
      <c r="F354" s="184"/>
      <c r="G354" s="184"/>
      <c r="H354" s="184"/>
      <c r="I354" s="134"/>
      <c r="J354" s="35"/>
      <c r="K354" s="35"/>
      <c r="L354" s="35"/>
      <c r="M354" s="35"/>
      <c r="N354" s="35">
        <f t="shared" si="57"/>
        <v>0</v>
      </c>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WZC354" s="35"/>
      <c r="WZD354" s="35"/>
      <c r="WZE354" s="35"/>
      <c r="WZF354" s="35"/>
      <c r="WZG354" s="35"/>
      <c r="WZH354" s="35"/>
      <c r="WZI354" s="35"/>
      <c r="WZJ354" s="35"/>
      <c r="WZK354" s="35"/>
      <c r="WZL354" s="35"/>
      <c r="WZM354" s="35"/>
      <c r="WZN354" s="35"/>
      <c r="WZO354" s="35"/>
      <c r="WZP354" s="35"/>
      <c r="WZQ354" s="35"/>
      <c r="WZR354" s="35"/>
      <c r="WZS354" s="35"/>
      <c r="WZT354" s="35"/>
      <c r="WZU354" s="35"/>
      <c r="WZV354" s="35"/>
      <c r="WZW354" s="35"/>
      <c r="WZX354" s="35"/>
      <c r="WZY354" s="35"/>
      <c r="WZZ354" s="35"/>
      <c r="XAA354" s="35"/>
      <c r="XAB354" s="35"/>
      <c r="XAC354" s="35"/>
      <c r="XAD354" s="35"/>
      <c r="XAE354" s="35"/>
      <c r="XAF354" s="35"/>
      <c r="XAG354" s="35"/>
      <c r="XAH354" s="35"/>
      <c r="XAI354" s="35"/>
      <c r="XAJ354" s="35"/>
      <c r="XAK354" s="35"/>
      <c r="XAL354" s="35"/>
      <c r="XAM354" s="35"/>
      <c r="XAN354" s="35"/>
      <c r="XAO354" s="35"/>
      <c r="XAP354" s="35"/>
      <c r="XAQ354" s="35"/>
      <c r="XAR354" s="35"/>
      <c r="XAS354" s="35"/>
      <c r="XAT354" s="35"/>
      <c r="XAU354" s="35"/>
      <c r="XAV354" s="35"/>
      <c r="XAW354" s="35"/>
      <c r="XAX354" s="35"/>
      <c r="XAY354" s="35"/>
      <c r="XAZ354" s="35"/>
      <c r="XBA354" s="35"/>
      <c r="XBB354" s="35"/>
      <c r="XBC354" s="35"/>
      <c r="XBD354" s="35"/>
      <c r="XBE354" s="35"/>
      <c r="XBF354" s="35"/>
      <c r="XBG354" s="35"/>
      <c r="XBH354" s="35"/>
      <c r="XBI354" s="35"/>
      <c r="XBJ354" s="35"/>
      <c r="XBK354" s="35"/>
      <c r="XBL354" s="35"/>
      <c r="XBM354" s="35"/>
      <c r="XBN354" s="35"/>
      <c r="XBO354" s="35"/>
      <c r="XBP354" s="35"/>
      <c r="XBQ354" s="35"/>
      <c r="XBR354" s="35"/>
      <c r="XBS354" s="35"/>
      <c r="XBT354" s="35"/>
      <c r="XBU354" s="35"/>
      <c r="XBV354" s="35"/>
      <c r="XBW354" s="35"/>
      <c r="XBX354" s="35"/>
      <c r="XBY354" s="35"/>
      <c r="XBZ354" s="35"/>
      <c r="XCA354" s="35"/>
      <c r="XCB354" s="35"/>
      <c r="XCC354" s="35"/>
      <c r="XCD354" s="35"/>
      <c r="XCE354" s="35"/>
      <c r="XCF354" s="35"/>
      <c r="XCG354" s="35"/>
      <c r="XCH354" s="35"/>
      <c r="XCI354" s="35"/>
      <c r="XCJ354" s="35"/>
      <c r="XCK354" s="35"/>
      <c r="XCL354" s="35"/>
      <c r="XCM354" s="35"/>
      <c r="XCN354" s="35"/>
      <c r="XCO354" s="35"/>
      <c r="XCP354" s="35"/>
      <c r="XCQ354" s="35"/>
      <c r="XCR354" s="35"/>
      <c r="XCS354" s="35"/>
      <c r="XCT354" s="35"/>
      <c r="XCU354" s="35"/>
      <c r="XCV354" s="35"/>
      <c r="XCW354" s="35"/>
      <c r="XCX354" s="35"/>
      <c r="XCY354" s="35"/>
      <c r="XCZ354" s="35"/>
      <c r="XDA354" s="35"/>
      <c r="XDB354" s="35"/>
      <c r="XDC354" s="35"/>
      <c r="XDD354" s="35"/>
      <c r="XDE354" s="35"/>
      <c r="XDF354" s="35"/>
      <c r="XDG354" s="35"/>
      <c r="XDH354" s="35"/>
      <c r="XDI354" s="35"/>
      <c r="XDJ354" s="35"/>
      <c r="XDK354" s="35"/>
      <c r="XDL354" s="35"/>
      <c r="XDM354" s="35"/>
      <c r="XDN354" s="35"/>
      <c r="XDO354" s="35"/>
      <c r="XDP354" s="35"/>
      <c r="XDQ354" s="35"/>
      <c r="XDR354" s="35"/>
      <c r="XDS354" s="35"/>
      <c r="XDT354" s="35"/>
      <c r="XDU354" s="35"/>
      <c r="XDV354" s="35"/>
      <c r="XDW354" s="35"/>
      <c r="XDX354" s="35"/>
      <c r="XDY354" s="35"/>
      <c r="XDZ354" s="35"/>
      <c r="XEA354" s="35"/>
      <c r="XEB354" s="35"/>
      <c r="XEC354" s="35"/>
      <c r="XED354" s="35"/>
      <c r="XEE354" s="35"/>
      <c r="XEF354" s="35"/>
      <c r="XEG354" s="35"/>
      <c r="XEH354" s="35"/>
      <c r="XEI354" s="35"/>
      <c r="XEJ354" s="35"/>
      <c r="XEK354" s="35"/>
      <c r="XEL354" s="35"/>
      <c r="XEM354" s="35"/>
      <c r="XEN354" s="35"/>
      <c r="XEO354" s="35"/>
      <c r="XEP354" s="35"/>
      <c r="XEQ354" s="35"/>
      <c r="XER354" s="35"/>
      <c r="XES354" s="35"/>
      <c r="XET354" s="35"/>
      <c r="XEU354" s="35"/>
      <c r="XEV354" s="35"/>
      <c r="XEW354" s="35"/>
      <c r="XEX354" s="35"/>
      <c r="XEY354" s="35"/>
      <c r="XEZ354" s="35"/>
      <c r="XFA354" s="35"/>
      <c r="XFB354" s="35"/>
      <c r="XFC354" s="35"/>
      <c r="XFD354" s="35"/>
    </row>
    <row r="355" spans="1:151 16227:16384" s="11" customFormat="1" ht="20.25" customHeight="1" x14ac:dyDescent="0.25">
      <c r="A355" s="139"/>
      <c r="B355" s="140"/>
      <c r="C355" s="133">
        <v>7</v>
      </c>
      <c r="D355" s="134"/>
      <c r="E355" s="54" t="s">
        <v>209</v>
      </c>
      <c r="F355" s="133">
        <f>(1.22*0.6+3.36*2.13+4.73*2.9+1.05*1.96+3.35*3+3.65*2.9+2.13*1.37+1*3+1.37*2.13)*10.764</f>
        <v>571.94514000000015</v>
      </c>
      <c r="G355" s="134"/>
      <c r="H355" s="54">
        <v>0</v>
      </c>
      <c r="I355" s="54">
        <f>F355*(($I$233)+1)+H355</f>
        <v>886.5149670000003</v>
      </c>
      <c r="J355" s="35"/>
      <c r="K355" s="35"/>
      <c r="L355" s="35"/>
      <c r="M355" s="35"/>
      <c r="N355" s="35">
        <f t="shared" si="57"/>
        <v>12125132.557200002</v>
      </c>
      <c r="O355" s="35"/>
      <c r="P355" s="35"/>
      <c r="Q355" s="35"/>
      <c r="R355" s="35"/>
      <c r="S355" s="35"/>
      <c r="T355" s="35"/>
      <c r="U355" s="43" t="str">
        <f t="shared" ref="U355:U361" ca="1" si="76">V355&amp;""&amp;",..,"&amp;""&amp;W355</f>
        <v>3101,..,3101</v>
      </c>
      <c r="V355" s="43">
        <f ca="1">(SUMPRODUCT(MID(0&amp;(LEFT(A356,SUM(LEN(A356)-LEN(SUBSTITUTE(A356,{"0","1","2","3"},""))))), LARGE(INDEX(ISNUMBER(--MID((LEFT(A356,SUM(LEN(A356)-LEN(SUBSTITUTE(A356,{"0","1","2","3"},""))))), ROW(INDIRECT("1:"&amp;LEN((LEFT(A356,SUM(LEN(A356)-LEN(SUBSTITUTE(A356,{"0","1","2","3"},"")))))))), 1)) * ROW(INDIRECT("1:"&amp;LEN((LEFT(A356,SUM(LEN(A356)-LEN(SUBSTITUTE(A356,{"0","1","2","3"},"")))))))), 0), ROW(INDIRECT("1:"&amp;LEN((LEFT(A356,SUM(LEN(A356)-LEN(SUBSTITUTE(A356,{"0","1","2","3"},"")))))))))+1, 1) * 10^ROW(INDIRECT("1:"&amp;LEN((LEFT(A356,SUM(LEN(A356)-LEN(SUBSTITUTE(A356,{"0","1","2","3"},""))))))))/10))*100+1</f>
        <v>3101</v>
      </c>
      <c r="W355" s="43">
        <f ca="1">(SUMPRODUCT(MID(0&amp;(--TRIM(RIGHT(SUBSTITUTE(LEFT(A356,_xlfn.AGGREGATE(16,6,FIND({0,1,2,3,4,5,6,7,8,9},A356,ROW(INDIRECT("1:"&amp;LEN(A356)))),1))," ",REPT(" ",LEN(A356))),LEN(A356)))), LARGE(INDEX(ISNUMBER(--MID((--TRIM(RIGHT(SUBSTITUTE(LEFT(A356,_xlfn.AGGREGATE(16,6,FIND({0,1,2,3,4,5,6,7,8,9},A356,ROW(INDIRECT("1:"&amp;LEN(A356)))),1))," ",REPT(" ",LEN(A356))),LEN(A356)))), ROW(INDIRECT("1:"&amp;LEN((--TRIM(RIGHT(SUBSTITUTE(LEFT(A356,_xlfn.AGGREGATE(16,6,FIND({0,1,2,3,4,5,6,7,8,9},A356,ROW(INDIRECT("1:"&amp;LEN(A356)))),1))," ",REPT(" ",LEN(A356))),LEN(A356))))))), 1)) * ROW(INDIRECT("1:"&amp;LEN((--TRIM(RIGHT(SUBSTITUTE(LEFT(A356,_xlfn.AGGREGATE(16,6,FIND({0,1,2,3,4,5,6,7,8,9},A356,ROW(INDIRECT("1:"&amp;LEN(A356)))),1))," ",REPT(" ",LEN(A356))),LEN(A356))))))), 0), ROW(INDIRECT("1:"&amp;LEN((--TRIM(RIGHT(SUBSTITUTE(LEFT(A356,_xlfn.AGGREGATE(16,6,FIND({0,1,2,3,4,5,6,7,8,9},A356,ROW(INDIRECT("1:"&amp;LEN(A356)))),1))," ",REPT(" ",LEN(A356))),LEN(A356))))))))+1, 1) * 10^ROW(INDIRECT("1:"&amp;LEN((--TRIM(RIGHT(SUBSTITUTE(LEFT(A356,_xlfn.AGGREGATE(16,6,FIND({0,1,2,3,4,5,6,7,8,9},A356,ROW(INDIRECT("1:"&amp;LEN(A356)))),1))," ",REPT(" ",LEN(A356))),LEN(A356)))))))/10))*100+1</f>
        <v>3101</v>
      </c>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WZC355" s="35"/>
      <c r="WZD355" s="35"/>
      <c r="WZE355" s="35"/>
      <c r="WZF355" s="35"/>
      <c r="WZG355" s="35"/>
      <c r="WZH355" s="35"/>
      <c r="WZI355" s="35"/>
      <c r="WZJ355" s="35"/>
      <c r="WZK355" s="35"/>
      <c r="WZL355" s="35"/>
      <c r="WZM355" s="35"/>
      <c r="WZN355" s="35"/>
      <c r="WZO355" s="35"/>
      <c r="WZP355" s="35"/>
      <c r="WZQ355" s="35"/>
      <c r="WZR355" s="35"/>
      <c r="WZS355" s="35"/>
      <c r="WZT355" s="35"/>
      <c r="WZU355" s="35"/>
      <c r="WZV355" s="35"/>
      <c r="WZW355" s="35"/>
      <c r="WZX355" s="35"/>
      <c r="WZY355" s="35"/>
      <c r="WZZ355" s="35"/>
      <c r="XAA355" s="35"/>
      <c r="XAB355" s="35"/>
      <c r="XAC355" s="35"/>
      <c r="XAD355" s="35"/>
      <c r="XAE355" s="35"/>
      <c r="XAF355" s="35"/>
      <c r="XAG355" s="35"/>
      <c r="XAH355" s="35"/>
      <c r="XAI355" s="35"/>
      <c r="XAJ355" s="35"/>
      <c r="XAK355" s="35"/>
      <c r="XAL355" s="35"/>
      <c r="XAM355" s="35"/>
      <c r="XAN355" s="35"/>
      <c r="XAO355" s="35"/>
      <c r="XAP355" s="35"/>
      <c r="XAQ355" s="35"/>
      <c r="XAR355" s="35"/>
      <c r="XAS355" s="35"/>
      <c r="XAT355" s="35"/>
      <c r="XAU355" s="35"/>
      <c r="XAV355" s="35"/>
      <c r="XAW355" s="35"/>
      <c r="XAX355" s="35"/>
      <c r="XAY355" s="35"/>
      <c r="XAZ355" s="35"/>
      <c r="XBA355" s="35"/>
      <c r="XBB355" s="35"/>
      <c r="XBC355" s="35"/>
      <c r="XBD355" s="35"/>
      <c r="XBE355" s="35"/>
      <c r="XBF355" s="35"/>
      <c r="XBG355" s="35"/>
      <c r="XBH355" s="35"/>
      <c r="XBI355" s="35"/>
      <c r="XBJ355" s="35"/>
      <c r="XBK355" s="35"/>
      <c r="XBL355" s="35"/>
      <c r="XBM355" s="35"/>
      <c r="XBN355" s="35"/>
      <c r="XBO355" s="35"/>
      <c r="XBP355" s="35"/>
      <c r="XBQ355" s="35"/>
      <c r="XBR355" s="35"/>
      <c r="XBS355" s="35"/>
      <c r="XBT355" s="35"/>
      <c r="XBU355" s="35"/>
      <c r="XBV355" s="35"/>
      <c r="XBW355" s="35"/>
      <c r="XBX355" s="35"/>
      <c r="XBY355" s="35"/>
      <c r="XBZ355" s="35"/>
      <c r="XCA355" s="35"/>
      <c r="XCB355" s="35"/>
      <c r="XCC355" s="35"/>
      <c r="XCD355" s="35"/>
      <c r="XCE355" s="35"/>
      <c r="XCF355" s="35"/>
      <c r="XCG355" s="35"/>
      <c r="XCH355" s="35"/>
      <c r="XCI355" s="35"/>
      <c r="XCJ355" s="35"/>
      <c r="XCK355" s="35"/>
      <c r="XCL355" s="35"/>
      <c r="XCM355" s="35"/>
      <c r="XCN355" s="35"/>
      <c r="XCO355" s="35"/>
      <c r="XCP355" s="35"/>
      <c r="XCQ355" s="35"/>
      <c r="XCR355" s="35"/>
      <c r="XCS355" s="35"/>
      <c r="XCT355" s="35"/>
      <c r="XCU355" s="35"/>
      <c r="XCV355" s="35"/>
      <c r="XCW355" s="35"/>
      <c r="XCX355" s="35"/>
      <c r="XCY355" s="35"/>
      <c r="XCZ355" s="35"/>
      <c r="XDA355" s="35"/>
      <c r="XDB355" s="35"/>
      <c r="XDC355" s="35"/>
      <c r="XDD355" s="35"/>
      <c r="XDE355" s="35"/>
      <c r="XDF355" s="35"/>
      <c r="XDG355" s="35"/>
      <c r="XDH355" s="35"/>
      <c r="XDI355" s="35"/>
      <c r="XDJ355" s="35"/>
      <c r="XDK355" s="35"/>
      <c r="XDL355" s="35"/>
      <c r="XDM355" s="35"/>
      <c r="XDN355" s="35"/>
      <c r="XDO355" s="35"/>
      <c r="XDP355" s="35"/>
      <c r="XDQ355" s="35"/>
      <c r="XDR355" s="35"/>
      <c r="XDS355" s="35"/>
      <c r="XDT355" s="35"/>
      <c r="XDU355" s="35"/>
      <c r="XDV355" s="35"/>
      <c r="XDW355" s="35"/>
      <c r="XDX355" s="35"/>
      <c r="XDY355" s="35"/>
      <c r="XDZ355" s="35"/>
      <c r="XEA355" s="35"/>
      <c r="XEB355" s="35"/>
      <c r="XEC355" s="35"/>
      <c r="XED355" s="35"/>
      <c r="XEE355" s="35"/>
      <c r="XEF355" s="35"/>
      <c r="XEG355" s="35"/>
      <c r="XEH355" s="35"/>
      <c r="XEI355" s="35"/>
      <c r="XEJ355" s="35"/>
      <c r="XEK355" s="35"/>
      <c r="XEL355" s="35"/>
      <c r="XEM355" s="35"/>
      <c r="XEN355" s="35"/>
      <c r="XEO355" s="35"/>
      <c r="XEP355" s="35"/>
      <c r="XEQ355" s="35"/>
      <c r="XER355" s="35"/>
      <c r="XES355" s="35"/>
      <c r="XET355" s="35"/>
      <c r="XEU355" s="35"/>
      <c r="XEV355" s="35"/>
      <c r="XEW355" s="35"/>
      <c r="XEX355" s="35"/>
      <c r="XEY355" s="35"/>
      <c r="XEZ355" s="35"/>
      <c r="XFA355" s="35"/>
      <c r="XFB355" s="35"/>
      <c r="XFC355" s="35"/>
      <c r="XFD355" s="35"/>
    </row>
    <row r="356" spans="1:151 16227:16384" s="11" customFormat="1" ht="20.25" customHeight="1" x14ac:dyDescent="0.25">
      <c r="A356" s="144" t="s">
        <v>218</v>
      </c>
      <c r="B356" s="145"/>
      <c r="C356" s="145"/>
      <c r="D356" s="145"/>
      <c r="E356" s="145"/>
      <c r="F356" s="145"/>
      <c r="G356" s="145"/>
      <c r="H356" s="145"/>
      <c r="I356" s="146"/>
      <c r="J356" s="35"/>
      <c r="K356" s="35"/>
      <c r="L356" s="35"/>
      <c r="M356" s="35"/>
      <c r="N356" s="35">
        <f t="shared" si="57"/>
        <v>12125132.557200002</v>
      </c>
      <c r="O356" s="35"/>
      <c r="P356" s="35"/>
      <c r="Q356" s="35"/>
      <c r="R356" s="35"/>
      <c r="S356" s="35"/>
      <c r="T356" s="35"/>
      <c r="U356" s="43" t="str">
        <f t="shared" ca="1" si="76"/>
        <v>3102,..,3102</v>
      </c>
      <c r="V356" s="43">
        <f ca="1">V355+1</f>
        <v>3102</v>
      </c>
      <c r="W356" s="43">
        <f ca="1">W355+1</f>
        <v>3102</v>
      </c>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WZC356" s="35"/>
      <c r="WZD356" s="35"/>
      <c r="WZE356" s="35"/>
      <c r="WZF356" s="35"/>
      <c r="WZG356" s="35"/>
      <c r="WZH356" s="35"/>
      <c r="WZI356" s="35"/>
      <c r="WZJ356" s="35"/>
      <c r="WZK356" s="35"/>
      <c r="WZL356" s="35"/>
      <c r="WZM356" s="35"/>
      <c r="WZN356" s="35"/>
      <c r="WZO356" s="35"/>
      <c r="WZP356" s="35"/>
      <c r="WZQ356" s="35"/>
      <c r="WZR356" s="35"/>
      <c r="WZS356" s="35"/>
      <c r="WZT356" s="35"/>
      <c r="WZU356" s="35"/>
      <c r="WZV356" s="35"/>
      <c r="WZW356" s="35"/>
      <c r="WZX356" s="35"/>
      <c r="WZY356" s="35"/>
      <c r="WZZ356" s="35"/>
      <c r="XAA356" s="35"/>
      <c r="XAB356" s="35"/>
      <c r="XAC356" s="35"/>
      <c r="XAD356" s="35"/>
      <c r="XAE356" s="35"/>
      <c r="XAF356" s="35"/>
      <c r="XAG356" s="35"/>
      <c r="XAH356" s="35"/>
      <c r="XAI356" s="35"/>
      <c r="XAJ356" s="35"/>
      <c r="XAK356" s="35"/>
      <c r="XAL356" s="35"/>
      <c r="XAM356" s="35"/>
      <c r="XAN356" s="35"/>
      <c r="XAO356" s="35"/>
      <c r="XAP356" s="35"/>
      <c r="XAQ356" s="35"/>
      <c r="XAR356" s="35"/>
      <c r="XAS356" s="35"/>
      <c r="XAT356" s="35"/>
      <c r="XAU356" s="35"/>
      <c r="XAV356" s="35"/>
      <c r="XAW356" s="35"/>
      <c r="XAX356" s="35"/>
      <c r="XAY356" s="35"/>
      <c r="XAZ356" s="35"/>
      <c r="XBA356" s="35"/>
      <c r="XBB356" s="35"/>
      <c r="XBC356" s="35"/>
      <c r="XBD356" s="35"/>
      <c r="XBE356" s="35"/>
      <c r="XBF356" s="35"/>
      <c r="XBG356" s="35"/>
      <c r="XBH356" s="35"/>
      <c r="XBI356" s="35"/>
      <c r="XBJ356" s="35"/>
      <c r="XBK356" s="35"/>
      <c r="XBL356" s="35"/>
      <c r="XBM356" s="35"/>
      <c r="XBN356" s="35"/>
      <c r="XBO356" s="35"/>
      <c r="XBP356" s="35"/>
      <c r="XBQ356" s="35"/>
      <c r="XBR356" s="35"/>
      <c r="XBS356" s="35"/>
      <c r="XBT356" s="35"/>
      <c r="XBU356" s="35"/>
      <c r="XBV356" s="35"/>
      <c r="XBW356" s="35"/>
      <c r="XBX356" s="35"/>
      <c r="XBY356" s="35"/>
      <c r="XBZ356" s="35"/>
      <c r="XCA356" s="35"/>
      <c r="XCB356" s="35"/>
      <c r="XCC356" s="35"/>
      <c r="XCD356" s="35"/>
      <c r="XCE356" s="35"/>
      <c r="XCF356" s="35"/>
      <c r="XCG356" s="35"/>
      <c r="XCH356" s="35"/>
      <c r="XCI356" s="35"/>
      <c r="XCJ356" s="35"/>
      <c r="XCK356" s="35"/>
      <c r="XCL356" s="35"/>
      <c r="XCM356" s="35"/>
      <c r="XCN356" s="35"/>
      <c r="XCO356" s="35"/>
      <c r="XCP356" s="35"/>
      <c r="XCQ356" s="35"/>
      <c r="XCR356" s="35"/>
      <c r="XCS356" s="35"/>
      <c r="XCT356" s="35"/>
      <c r="XCU356" s="35"/>
      <c r="XCV356" s="35"/>
      <c r="XCW356" s="35"/>
      <c r="XCX356" s="35"/>
      <c r="XCY356" s="35"/>
      <c r="XCZ356" s="35"/>
      <c r="XDA356" s="35"/>
      <c r="XDB356" s="35"/>
      <c r="XDC356" s="35"/>
      <c r="XDD356" s="35"/>
      <c r="XDE356" s="35"/>
      <c r="XDF356" s="35"/>
      <c r="XDG356" s="35"/>
      <c r="XDH356" s="35"/>
      <c r="XDI356" s="35"/>
      <c r="XDJ356" s="35"/>
      <c r="XDK356" s="35"/>
      <c r="XDL356" s="35"/>
      <c r="XDM356" s="35"/>
      <c r="XDN356" s="35"/>
      <c r="XDO356" s="35"/>
      <c r="XDP356" s="35"/>
      <c r="XDQ356" s="35"/>
      <c r="XDR356" s="35"/>
      <c r="XDS356" s="35"/>
      <c r="XDT356" s="35"/>
      <c r="XDU356" s="35"/>
      <c r="XDV356" s="35"/>
      <c r="XDW356" s="35"/>
      <c r="XDX356" s="35"/>
      <c r="XDY356" s="35"/>
      <c r="XDZ356" s="35"/>
      <c r="XEA356" s="35"/>
      <c r="XEB356" s="35"/>
      <c r="XEC356" s="35"/>
      <c r="XED356" s="35"/>
      <c r="XEE356" s="35"/>
      <c r="XEF356" s="35"/>
      <c r="XEG356" s="35"/>
      <c r="XEH356" s="35"/>
      <c r="XEI356" s="35"/>
      <c r="XEJ356" s="35"/>
      <c r="XEK356" s="35"/>
      <c r="XEL356" s="35"/>
      <c r="XEM356" s="35"/>
      <c r="XEN356" s="35"/>
      <c r="XEO356" s="35"/>
      <c r="XEP356" s="35"/>
      <c r="XEQ356" s="35"/>
      <c r="XER356" s="35"/>
      <c r="XES356" s="35"/>
      <c r="XET356" s="35"/>
      <c r="XEU356" s="35"/>
      <c r="XEV356" s="35"/>
      <c r="XEW356" s="35"/>
      <c r="XEX356" s="35"/>
      <c r="XEY356" s="35"/>
      <c r="XEZ356" s="35"/>
      <c r="XFA356" s="35"/>
      <c r="XFB356" s="35"/>
      <c r="XFC356" s="35"/>
      <c r="XFD356" s="35"/>
    </row>
    <row r="357" spans="1:151 16227:16384" s="11" customFormat="1" ht="20.25" customHeight="1" x14ac:dyDescent="0.25">
      <c r="A357" s="135" t="str">
        <f>A356</f>
        <v>31st Floor (Part Refuge Area)</v>
      </c>
      <c r="B357" s="136"/>
      <c r="C357" s="133">
        <v>1</v>
      </c>
      <c r="D357" s="134"/>
      <c r="E357" s="54" t="s">
        <v>209</v>
      </c>
      <c r="F357" s="133">
        <f>(1.83*1.15+2.13*3.5+3.05*4.8+2.13*1.05+0.77*1.49+2.9*3.35+3.05*3.65+1.37*2.28+2.13*1.37+2.9*1+5.5*1.34+1.42*1.07)*10.764</f>
        <v>713.24309160000007</v>
      </c>
      <c r="G357" s="134"/>
      <c r="H357" s="54">
        <v>0</v>
      </c>
      <c r="I357" s="54">
        <f>F357*(($I$233)+1)+H357</f>
        <v>1105.5267919800001</v>
      </c>
      <c r="J357" s="35"/>
      <c r="K357" s="35"/>
      <c r="L357" s="35"/>
      <c r="M357" s="35"/>
      <c r="N357" s="35">
        <f t="shared" si="57"/>
        <v>9633696.0408000015</v>
      </c>
      <c r="O357" s="35"/>
      <c r="P357" s="35"/>
      <c r="Q357" s="35"/>
      <c r="R357" s="35"/>
      <c r="S357" s="35"/>
      <c r="T357" s="35"/>
      <c r="U357" s="43" t="str">
        <f t="shared" ca="1" si="76"/>
        <v>3103,..,3103</v>
      </c>
      <c r="V357" s="43">
        <f t="shared" ref="V357:W357" ca="1" si="77">V356+1</f>
        <v>3103</v>
      </c>
      <c r="W357" s="43">
        <f t="shared" ca="1" si="77"/>
        <v>3103</v>
      </c>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WZC357" s="35"/>
      <c r="WZD357" s="35"/>
      <c r="WZE357" s="35"/>
      <c r="WZF357" s="35"/>
      <c r="WZG357" s="35"/>
      <c r="WZH357" s="35"/>
      <c r="WZI357" s="35"/>
      <c r="WZJ357" s="35"/>
      <c r="WZK357" s="35"/>
      <c r="WZL357" s="35"/>
      <c r="WZM357" s="35"/>
      <c r="WZN357" s="35"/>
      <c r="WZO357" s="35"/>
      <c r="WZP357" s="35"/>
      <c r="WZQ357" s="35"/>
      <c r="WZR357" s="35"/>
      <c r="WZS357" s="35"/>
      <c r="WZT357" s="35"/>
      <c r="WZU357" s="35"/>
      <c r="WZV357" s="35"/>
      <c r="WZW357" s="35"/>
      <c r="WZX357" s="35"/>
      <c r="WZY357" s="35"/>
      <c r="WZZ357" s="35"/>
      <c r="XAA357" s="35"/>
      <c r="XAB357" s="35"/>
      <c r="XAC357" s="35"/>
      <c r="XAD357" s="35"/>
      <c r="XAE357" s="35"/>
      <c r="XAF357" s="35"/>
      <c r="XAG357" s="35"/>
      <c r="XAH357" s="35"/>
      <c r="XAI357" s="35"/>
      <c r="XAJ357" s="35"/>
      <c r="XAK357" s="35"/>
      <c r="XAL357" s="35"/>
      <c r="XAM357" s="35"/>
      <c r="XAN357" s="35"/>
      <c r="XAO357" s="35"/>
      <c r="XAP357" s="35"/>
      <c r="XAQ357" s="35"/>
      <c r="XAR357" s="35"/>
      <c r="XAS357" s="35"/>
      <c r="XAT357" s="35"/>
      <c r="XAU357" s="35"/>
      <c r="XAV357" s="35"/>
      <c r="XAW357" s="35"/>
      <c r="XAX357" s="35"/>
      <c r="XAY357" s="35"/>
      <c r="XAZ357" s="35"/>
      <c r="XBA357" s="35"/>
      <c r="XBB357" s="35"/>
      <c r="XBC357" s="35"/>
      <c r="XBD357" s="35"/>
      <c r="XBE357" s="35"/>
      <c r="XBF357" s="35"/>
      <c r="XBG357" s="35"/>
      <c r="XBH357" s="35"/>
      <c r="XBI357" s="35"/>
      <c r="XBJ357" s="35"/>
      <c r="XBK357" s="35"/>
      <c r="XBL357" s="35"/>
      <c r="XBM357" s="35"/>
      <c r="XBN357" s="35"/>
      <c r="XBO357" s="35"/>
      <c r="XBP357" s="35"/>
      <c r="XBQ357" s="35"/>
      <c r="XBR357" s="35"/>
      <c r="XBS357" s="35"/>
      <c r="XBT357" s="35"/>
      <c r="XBU357" s="35"/>
      <c r="XBV357" s="35"/>
      <c r="XBW357" s="35"/>
      <c r="XBX357" s="35"/>
      <c r="XBY357" s="35"/>
      <c r="XBZ357" s="35"/>
      <c r="XCA357" s="35"/>
      <c r="XCB357" s="35"/>
      <c r="XCC357" s="35"/>
      <c r="XCD357" s="35"/>
      <c r="XCE357" s="35"/>
      <c r="XCF357" s="35"/>
      <c r="XCG357" s="35"/>
      <c r="XCH357" s="35"/>
      <c r="XCI357" s="35"/>
      <c r="XCJ357" s="35"/>
      <c r="XCK357" s="35"/>
      <c r="XCL357" s="35"/>
      <c r="XCM357" s="35"/>
      <c r="XCN357" s="35"/>
      <c r="XCO357" s="35"/>
      <c r="XCP357" s="35"/>
      <c r="XCQ357" s="35"/>
      <c r="XCR357" s="35"/>
      <c r="XCS357" s="35"/>
      <c r="XCT357" s="35"/>
      <c r="XCU357" s="35"/>
      <c r="XCV357" s="35"/>
      <c r="XCW357" s="35"/>
      <c r="XCX357" s="35"/>
      <c r="XCY357" s="35"/>
      <c r="XCZ357" s="35"/>
      <c r="XDA357" s="35"/>
      <c r="XDB357" s="35"/>
      <c r="XDC357" s="35"/>
      <c r="XDD357" s="35"/>
      <c r="XDE357" s="35"/>
      <c r="XDF357" s="35"/>
      <c r="XDG357" s="35"/>
      <c r="XDH357" s="35"/>
      <c r="XDI357" s="35"/>
      <c r="XDJ357" s="35"/>
      <c r="XDK357" s="35"/>
      <c r="XDL357" s="35"/>
      <c r="XDM357" s="35"/>
      <c r="XDN357" s="35"/>
      <c r="XDO357" s="35"/>
      <c r="XDP357" s="35"/>
      <c r="XDQ357" s="35"/>
      <c r="XDR357" s="35"/>
      <c r="XDS357" s="35"/>
      <c r="XDT357" s="35"/>
      <c r="XDU357" s="35"/>
      <c r="XDV357" s="35"/>
      <c r="XDW357" s="35"/>
      <c r="XDX357" s="35"/>
      <c r="XDY357" s="35"/>
      <c r="XDZ357" s="35"/>
      <c r="XEA357" s="35"/>
      <c r="XEB357" s="35"/>
      <c r="XEC357" s="35"/>
      <c r="XED357" s="35"/>
      <c r="XEE357" s="35"/>
      <c r="XEF357" s="35"/>
      <c r="XEG357" s="35"/>
      <c r="XEH357" s="35"/>
      <c r="XEI357" s="35"/>
      <c r="XEJ357" s="35"/>
      <c r="XEK357" s="35"/>
      <c r="XEL357" s="35"/>
      <c r="XEM357" s="35"/>
      <c r="XEN357" s="35"/>
      <c r="XEO357" s="35"/>
      <c r="XEP357" s="35"/>
      <c r="XEQ357" s="35"/>
      <c r="XER357" s="35"/>
      <c r="XES357" s="35"/>
      <c r="XET357" s="35"/>
      <c r="XEU357" s="35"/>
      <c r="XEV357" s="35"/>
      <c r="XEW357" s="35"/>
      <c r="XEX357" s="35"/>
      <c r="XEY357" s="35"/>
      <c r="XEZ357" s="35"/>
      <c r="XFA357" s="35"/>
      <c r="XFB357" s="35"/>
      <c r="XFC357" s="35"/>
      <c r="XFD357" s="35"/>
    </row>
    <row r="358" spans="1:151 16227:16384" s="11" customFormat="1" ht="20.25" customHeight="1" x14ac:dyDescent="0.25">
      <c r="A358" s="137"/>
      <c r="B358" s="138"/>
      <c r="C358" s="133">
        <v>2</v>
      </c>
      <c r="D358" s="134"/>
      <c r="E358" s="54" t="s">
        <v>209</v>
      </c>
      <c r="F358" s="133">
        <f>(1.83*1.15+2.13*3.5+3.05*4.8+2.13*1.05+0.77*1.49+2.9*3.35+3.05*3.65+1.37*2.28+2.13*1.37+2.9*1+5.5*1.34+1.42*1.07)*10.764</f>
        <v>713.24309160000007</v>
      </c>
      <c r="G358" s="134"/>
      <c r="H358" s="54">
        <v>0</v>
      </c>
      <c r="I358" s="54">
        <f>F358*(($I$233)+1)+H358</f>
        <v>1105.5267919800001</v>
      </c>
      <c r="J358" s="35"/>
      <c r="K358" s="35"/>
      <c r="L358" s="35"/>
      <c r="M358" s="35"/>
      <c r="N358" s="35">
        <f t="shared" si="57"/>
        <v>10502376.6744</v>
      </c>
      <c r="O358" s="35"/>
      <c r="P358" s="35"/>
      <c r="Q358" s="35"/>
      <c r="R358" s="35"/>
      <c r="S358" s="35"/>
      <c r="T358" s="35"/>
      <c r="U358" s="43" t="str">
        <f t="shared" ca="1" si="76"/>
        <v>3104,..,3104</v>
      </c>
      <c r="V358" s="43">
        <f t="shared" ref="V358:W358" ca="1" si="78">V357+1</f>
        <v>3104</v>
      </c>
      <c r="W358" s="43">
        <f t="shared" ca="1" si="78"/>
        <v>3104</v>
      </c>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WZC358" s="35"/>
      <c r="WZD358" s="35"/>
      <c r="WZE358" s="35"/>
      <c r="WZF358" s="35"/>
      <c r="WZG358" s="35"/>
      <c r="WZH358" s="35"/>
      <c r="WZI358" s="35"/>
      <c r="WZJ358" s="35"/>
      <c r="WZK358" s="35"/>
      <c r="WZL358" s="35"/>
      <c r="WZM358" s="35"/>
      <c r="WZN358" s="35"/>
      <c r="WZO358" s="35"/>
      <c r="WZP358" s="35"/>
      <c r="WZQ358" s="35"/>
      <c r="WZR358" s="35"/>
      <c r="WZS358" s="35"/>
      <c r="WZT358" s="35"/>
      <c r="WZU358" s="35"/>
      <c r="WZV358" s="35"/>
      <c r="WZW358" s="35"/>
      <c r="WZX358" s="35"/>
      <c r="WZY358" s="35"/>
      <c r="WZZ358" s="35"/>
      <c r="XAA358" s="35"/>
      <c r="XAB358" s="35"/>
      <c r="XAC358" s="35"/>
      <c r="XAD358" s="35"/>
      <c r="XAE358" s="35"/>
      <c r="XAF358" s="35"/>
      <c r="XAG358" s="35"/>
      <c r="XAH358" s="35"/>
      <c r="XAI358" s="35"/>
      <c r="XAJ358" s="35"/>
      <c r="XAK358" s="35"/>
      <c r="XAL358" s="35"/>
      <c r="XAM358" s="35"/>
      <c r="XAN358" s="35"/>
      <c r="XAO358" s="35"/>
      <c r="XAP358" s="35"/>
      <c r="XAQ358" s="35"/>
      <c r="XAR358" s="35"/>
      <c r="XAS358" s="35"/>
      <c r="XAT358" s="35"/>
      <c r="XAU358" s="35"/>
      <c r="XAV358" s="35"/>
      <c r="XAW358" s="35"/>
      <c r="XAX358" s="35"/>
      <c r="XAY358" s="35"/>
      <c r="XAZ358" s="35"/>
      <c r="XBA358" s="35"/>
      <c r="XBB358" s="35"/>
      <c r="XBC358" s="35"/>
      <c r="XBD358" s="35"/>
      <c r="XBE358" s="35"/>
      <c r="XBF358" s="35"/>
      <c r="XBG358" s="35"/>
      <c r="XBH358" s="35"/>
      <c r="XBI358" s="35"/>
      <c r="XBJ358" s="35"/>
      <c r="XBK358" s="35"/>
      <c r="XBL358" s="35"/>
      <c r="XBM358" s="35"/>
      <c r="XBN358" s="35"/>
      <c r="XBO358" s="35"/>
      <c r="XBP358" s="35"/>
      <c r="XBQ358" s="35"/>
      <c r="XBR358" s="35"/>
      <c r="XBS358" s="35"/>
      <c r="XBT358" s="35"/>
      <c r="XBU358" s="35"/>
      <c r="XBV358" s="35"/>
      <c r="XBW358" s="35"/>
      <c r="XBX358" s="35"/>
      <c r="XBY358" s="35"/>
      <c r="XBZ358" s="35"/>
      <c r="XCA358" s="35"/>
      <c r="XCB358" s="35"/>
      <c r="XCC358" s="35"/>
      <c r="XCD358" s="35"/>
      <c r="XCE358" s="35"/>
      <c r="XCF358" s="35"/>
      <c r="XCG358" s="35"/>
      <c r="XCH358" s="35"/>
      <c r="XCI358" s="35"/>
      <c r="XCJ358" s="35"/>
      <c r="XCK358" s="35"/>
      <c r="XCL358" s="35"/>
      <c r="XCM358" s="35"/>
      <c r="XCN358" s="35"/>
      <c r="XCO358" s="35"/>
      <c r="XCP358" s="35"/>
      <c r="XCQ358" s="35"/>
      <c r="XCR358" s="35"/>
      <c r="XCS358" s="35"/>
      <c r="XCT358" s="35"/>
      <c r="XCU358" s="35"/>
      <c r="XCV358" s="35"/>
      <c r="XCW358" s="35"/>
      <c r="XCX358" s="35"/>
      <c r="XCY358" s="35"/>
      <c r="XCZ358" s="35"/>
      <c r="XDA358" s="35"/>
      <c r="XDB358" s="35"/>
      <c r="XDC358" s="35"/>
      <c r="XDD358" s="35"/>
      <c r="XDE358" s="35"/>
      <c r="XDF358" s="35"/>
      <c r="XDG358" s="35"/>
      <c r="XDH358" s="35"/>
      <c r="XDI358" s="35"/>
      <c r="XDJ358" s="35"/>
      <c r="XDK358" s="35"/>
      <c r="XDL358" s="35"/>
      <c r="XDM358" s="35"/>
      <c r="XDN358" s="35"/>
      <c r="XDO358" s="35"/>
      <c r="XDP358" s="35"/>
      <c r="XDQ358" s="35"/>
      <c r="XDR358" s="35"/>
      <c r="XDS358" s="35"/>
      <c r="XDT358" s="35"/>
      <c r="XDU358" s="35"/>
      <c r="XDV358" s="35"/>
      <c r="XDW358" s="35"/>
      <c r="XDX358" s="35"/>
      <c r="XDY358" s="35"/>
      <c r="XDZ358" s="35"/>
      <c r="XEA358" s="35"/>
      <c r="XEB358" s="35"/>
      <c r="XEC358" s="35"/>
      <c r="XED358" s="35"/>
      <c r="XEE358" s="35"/>
      <c r="XEF358" s="35"/>
      <c r="XEG358" s="35"/>
      <c r="XEH358" s="35"/>
      <c r="XEI358" s="35"/>
      <c r="XEJ358" s="35"/>
      <c r="XEK358" s="35"/>
      <c r="XEL358" s="35"/>
      <c r="XEM358" s="35"/>
      <c r="XEN358" s="35"/>
      <c r="XEO358" s="35"/>
      <c r="XEP358" s="35"/>
      <c r="XEQ358" s="35"/>
      <c r="XER358" s="35"/>
      <c r="XES358" s="35"/>
      <c r="XET358" s="35"/>
      <c r="XEU358" s="35"/>
      <c r="XEV358" s="35"/>
      <c r="XEW358" s="35"/>
      <c r="XEX358" s="35"/>
      <c r="XEY358" s="35"/>
      <c r="XEZ358" s="35"/>
      <c r="XFA358" s="35"/>
      <c r="XFB358" s="35"/>
      <c r="XFC358" s="35"/>
      <c r="XFD358" s="35"/>
    </row>
    <row r="359" spans="1:151 16227:16384" s="11" customFormat="1" ht="20.25" customHeight="1" x14ac:dyDescent="0.25">
      <c r="A359" s="137"/>
      <c r="B359" s="138"/>
      <c r="C359" s="133">
        <v>3</v>
      </c>
      <c r="D359" s="134"/>
      <c r="E359" s="54" t="s">
        <v>209</v>
      </c>
      <c r="F359" s="133">
        <f>(2.13*3.43+2.9*4.73+3*3.35+2.9*3.65+1.37*2.13+2.13*1.37+1*3+2.05*1.05)*10.764</f>
        <v>566.68800240000007</v>
      </c>
      <c r="G359" s="134"/>
      <c r="H359" s="54">
        <v>0</v>
      </c>
      <c r="I359" s="54">
        <f>F359*(($I$233)+1)+H359</f>
        <v>878.36640372000011</v>
      </c>
      <c r="J359" s="1"/>
      <c r="K359" s="1"/>
      <c r="L359" s="1"/>
      <c r="M359" s="1"/>
      <c r="N359" s="35">
        <f t="shared" si="57"/>
        <v>10502376.6744</v>
      </c>
      <c r="O359" s="1"/>
      <c r="P359" s="1"/>
      <c r="Q359" s="1"/>
      <c r="R359" s="1"/>
      <c r="S359" s="1"/>
      <c r="T359" s="1"/>
      <c r="U359" s="43" t="str">
        <f t="shared" ca="1" si="76"/>
        <v>3105,..,3105</v>
      </c>
      <c r="V359" s="43">
        <f t="shared" ref="V359:W359" ca="1" si="79">V358+1</f>
        <v>3105</v>
      </c>
      <c r="W359" s="43">
        <f t="shared" ca="1" si="79"/>
        <v>3105</v>
      </c>
      <c r="X359" s="1"/>
      <c r="Y359" s="1"/>
      <c r="Z359" s="1"/>
      <c r="AA359" s="1"/>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WZC359" s="35"/>
      <c r="WZD359" s="35"/>
      <c r="WZE359" s="35"/>
      <c r="WZF359" s="35"/>
      <c r="WZG359" s="35"/>
      <c r="WZH359" s="35"/>
      <c r="WZI359" s="35"/>
      <c r="WZJ359" s="35"/>
      <c r="WZK359" s="35"/>
      <c r="WZL359" s="35"/>
      <c r="WZM359" s="35"/>
      <c r="WZN359" s="35"/>
      <c r="WZO359" s="35"/>
      <c r="WZP359" s="35"/>
      <c r="WZQ359" s="35"/>
      <c r="WZR359" s="35"/>
      <c r="WZS359" s="35"/>
      <c r="WZT359" s="35"/>
      <c r="WZU359" s="35"/>
      <c r="WZV359" s="35"/>
      <c r="WZW359" s="35"/>
      <c r="WZX359" s="35"/>
      <c r="WZY359" s="35"/>
      <c r="WZZ359" s="35"/>
      <c r="XAA359" s="35"/>
      <c r="XAB359" s="35"/>
      <c r="XAC359" s="35"/>
      <c r="XAD359" s="35"/>
      <c r="XAE359" s="35"/>
      <c r="XAF359" s="35"/>
      <c r="XAG359" s="35"/>
      <c r="XAH359" s="35"/>
      <c r="XAI359" s="35"/>
      <c r="XAJ359" s="35"/>
      <c r="XAK359" s="35"/>
      <c r="XAL359" s="35"/>
      <c r="XAM359" s="35"/>
      <c r="XAN359" s="35"/>
      <c r="XAO359" s="35"/>
      <c r="XAP359" s="35"/>
      <c r="XAQ359" s="35"/>
      <c r="XAR359" s="35"/>
      <c r="XAS359" s="35"/>
      <c r="XAT359" s="35"/>
      <c r="XAU359" s="35"/>
      <c r="XAV359" s="35"/>
      <c r="XAW359" s="35"/>
      <c r="XAX359" s="35"/>
      <c r="XAY359" s="35"/>
      <c r="XAZ359" s="35"/>
      <c r="XBA359" s="35"/>
      <c r="XBB359" s="35"/>
      <c r="XBC359" s="35"/>
      <c r="XBD359" s="35"/>
      <c r="XBE359" s="35"/>
      <c r="XBF359" s="35"/>
      <c r="XBG359" s="35"/>
      <c r="XBH359" s="35"/>
      <c r="XBI359" s="35"/>
      <c r="XBJ359" s="35"/>
      <c r="XBK359" s="35"/>
      <c r="XBL359" s="35"/>
      <c r="XBM359" s="35"/>
      <c r="XBN359" s="35"/>
      <c r="XBO359" s="35"/>
      <c r="XBP359" s="35"/>
      <c r="XBQ359" s="35"/>
      <c r="XBR359" s="35"/>
      <c r="XBS359" s="35"/>
      <c r="XBT359" s="35"/>
      <c r="XBU359" s="35"/>
      <c r="XBV359" s="35"/>
      <c r="XBW359" s="35"/>
      <c r="XBX359" s="35"/>
      <c r="XBY359" s="35"/>
      <c r="XBZ359" s="35"/>
      <c r="XCA359" s="35"/>
      <c r="XCB359" s="35"/>
      <c r="XCC359" s="35"/>
      <c r="XCD359" s="35"/>
      <c r="XCE359" s="35"/>
      <c r="XCF359" s="35"/>
      <c r="XCG359" s="35"/>
      <c r="XCH359" s="35"/>
      <c r="XCI359" s="35"/>
      <c r="XCJ359" s="35"/>
      <c r="XCK359" s="35"/>
      <c r="XCL359" s="35"/>
      <c r="XCM359" s="35"/>
      <c r="XCN359" s="35"/>
      <c r="XCO359" s="35"/>
      <c r="XCP359" s="35"/>
      <c r="XCQ359" s="35"/>
      <c r="XCR359" s="35"/>
      <c r="XCS359" s="35"/>
      <c r="XCT359" s="35"/>
      <c r="XCU359" s="35"/>
      <c r="XCV359" s="35"/>
      <c r="XCW359" s="35"/>
      <c r="XCX359" s="35"/>
      <c r="XCY359" s="35"/>
      <c r="XCZ359" s="35"/>
      <c r="XDA359" s="35"/>
      <c r="XDB359" s="35"/>
      <c r="XDC359" s="35"/>
      <c r="XDD359" s="35"/>
      <c r="XDE359" s="35"/>
      <c r="XDF359" s="35"/>
      <c r="XDG359" s="35"/>
      <c r="XDH359" s="35"/>
      <c r="XDI359" s="35"/>
      <c r="XDJ359" s="35"/>
      <c r="XDK359" s="35"/>
      <c r="XDL359" s="35"/>
      <c r="XDM359" s="35"/>
      <c r="XDN359" s="35"/>
      <c r="XDO359" s="35"/>
      <c r="XDP359" s="35"/>
      <c r="XDQ359" s="35"/>
      <c r="XDR359" s="35"/>
      <c r="XDS359" s="35"/>
      <c r="XDT359" s="35"/>
      <c r="XDU359" s="35"/>
      <c r="XDV359" s="35"/>
      <c r="XDW359" s="35"/>
      <c r="XDX359" s="35"/>
      <c r="XDY359" s="35"/>
      <c r="XDZ359" s="35"/>
      <c r="XEA359" s="35"/>
      <c r="XEB359" s="35"/>
      <c r="XEC359" s="35"/>
      <c r="XED359" s="35"/>
      <c r="XEE359" s="35"/>
      <c r="XEF359" s="35"/>
      <c r="XEG359" s="35"/>
      <c r="XEH359" s="35"/>
      <c r="XEI359" s="35"/>
      <c r="XEJ359" s="35"/>
      <c r="XEK359" s="35"/>
      <c r="XEL359" s="35"/>
      <c r="XEM359" s="35"/>
      <c r="XEN359" s="35"/>
      <c r="XEO359" s="35"/>
      <c r="XEP359" s="35"/>
      <c r="XEQ359" s="35"/>
      <c r="XER359" s="35"/>
      <c r="XES359" s="35"/>
      <c r="XET359" s="35"/>
      <c r="XEU359" s="35"/>
      <c r="XEV359" s="35"/>
      <c r="XEW359" s="35"/>
      <c r="XEX359" s="35"/>
      <c r="XEY359" s="35"/>
      <c r="XEZ359" s="35"/>
      <c r="XFA359" s="35"/>
      <c r="XFB359" s="35"/>
      <c r="XFC359" s="35"/>
      <c r="XFD359" s="35"/>
    </row>
    <row r="360" spans="1:151 16227:16384" s="11" customFormat="1" ht="20.25" customHeight="1" x14ac:dyDescent="0.25">
      <c r="A360" s="137"/>
      <c r="B360" s="138"/>
      <c r="C360" s="133">
        <v>4</v>
      </c>
      <c r="D360" s="134"/>
      <c r="E360" s="54" t="s">
        <v>209</v>
      </c>
      <c r="F360" s="133">
        <f>(1.83*1.15+2.13*3.5+3.05*4.8+2.13*1.06+2.9*3.35+3.05*3.65+1.37*2.28+2.13*1.37+0.77*1.49+2.9*1)*10.764</f>
        <v>617.78686319999997</v>
      </c>
      <c r="G360" s="134"/>
      <c r="H360" s="54">
        <v>0</v>
      </c>
      <c r="I360" s="54">
        <f>F360*(($I$233)+1)+H360</f>
        <v>957.56963796000002</v>
      </c>
      <c r="J360" s="35"/>
      <c r="K360" s="35"/>
      <c r="L360" s="35"/>
      <c r="M360" s="35"/>
      <c r="N360" s="35">
        <f t="shared" si="57"/>
        <v>0</v>
      </c>
      <c r="O360" s="35"/>
      <c r="P360" s="35"/>
      <c r="Q360" s="35"/>
      <c r="R360" s="35"/>
      <c r="S360" s="35"/>
      <c r="T360" s="35"/>
      <c r="U360" s="43" t="str">
        <f t="shared" ca="1" si="76"/>
        <v>3106,..,3106</v>
      </c>
      <c r="V360" s="43">
        <f t="shared" ref="V360:W360" ca="1" si="80">V359+1</f>
        <v>3106</v>
      </c>
      <c r="W360" s="43">
        <f t="shared" ca="1" si="80"/>
        <v>3106</v>
      </c>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WZC360" s="35"/>
      <c r="WZD360" s="35"/>
      <c r="WZE360" s="35"/>
      <c r="WZF360" s="35"/>
      <c r="WZG360" s="35"/>
      <c r="WZH360" s="35"/>
      <c r="WZI360" s="35"/>
      <c r="WZJ360" s="35"/>
      <c r="WZK360" s="35"/>
      <c r="WZL360" s="35"/>
      <c r="WZM360" s="35"/>
      <c r="WZN360" s="35"/>
      <c r="WZO360" s="35"/>
      <c r="WZP360" s="35"/>
      <c r="WZQ360" s="35"/>
      <c r="WZR360" s="35"/>
      <c r="WZS360" s="35"/>
      <c r="WZT360" s="35"/>
      <c r="WZU360" s="35"/>
      <c r="WZV360" s="35"/>
      <c r="WZW360" s="35"/>
      <c r="WZX360" s="35"/>
      <c r="WZY360" s="35"/>
      <c r="WZZ360" s="35"/>
      <c r="XAA360" s="35"/>
      <c r="XAB360" s="35"/>
      <c r="XAC360" s="35"/>
      <c r="XAD360" s="35"/>
      <c r="XAE360" s="35"/>
      <c r="XAF360" s="35"/>
      <c r="XAG360" s="35"/>
      <c r="XAH360" s="35"/>
      <c r="XAI360" s="35"/>
      <c r="XAJ360" s="35"/>
      <c r="XAK360" s="35"/>
      <c r="XAL360" s="35"/>
      <c r="XAM360" s="35"/>
      <c r="XAN360" s="35"/>
      <c r="XAO360" s="35"/>
      <c r="XAP360" s="35"/>
      <c r="XAQ360" s="35"/>
      <c r="XAR360" s="35"/>
      <c r="XAS360" s="35"/>
      <c r="XAT360" s="35"/>
      <c r="XAU360" s="35"/>
      <c r="XAV360" s="35"/>
      <c r="XAW360" s="35"/>
      <c r="XAX360" s="35"/>
      <c r="XAY360" s="35"/>
      <c r="XAZ360" s="35"/>
      <c r="XBA360" s="35"/>
      <c r="XBB360" s="35"/>
      <c r="XBC360" s="35"/>
      <c r="XBD360" s="35"/>
      <c r="XBE360" s="35"/>
      <c r="XBF360" s="35"/>
      <c r="XBG360" s="35"/>
      <c r="XBH360" s="35"/>
      <c r="XBI360" s="35"/>
      <c r="XBJ360" s="35"/>
      <c r="XBK360" s="35"/>
      <c r="XBL360" s="35"/>
      <c r="XBM360" s="35"/>
      <c r="XBN360" s="35"/>
      <c r="XBO360" s="35"/>
      <c r="XBP360" s="35"/>
      <c r="XBQ360" s="35"/>
      <c r="XBR360" s="35"/>
      <c r="XBS360" s="35"/>
      <c r="XBT360" s="35"/>
      <c r="XBU360" s="35"/>
      <c r="XBV360" s="35"/>
      <c r="XBW360" s="35"/>
      <c r="XBX360" s="35"/>
      <c r="XBY360" s="35"/>
      <c r="XBZ360" s="35"/>
      <c r="XCA360" s="35"/>
      <c r="XCB360" s="35"/>
      <c r="XCC360" s="35"/>
      <c r="XCD360" s="35"/>
      <c r="XCE360" s="35"/>
      <c r="XCF360" s="35"/>
      <c r="XCG360" s="35"/>
      <c r="XCH360" s="35"/>
      <c r="XCI360" s="35"/>
      <c r="XCJ360" s="35"/>
      <c r="XCK360" s="35"/>
      <c r="XCL360" s="35"/>
      <c r="XCM360" s="35"/>
      <c r="XCN360" s="35"/>
      <c r="XCO360" s="35"/>
      <c r="XCP360" s="35"/>
      <c r="XCQ360" s="35"/>
      <c r="XCR360" s="35"/>
      <c r="XCS360" s="35"/>
      <c r="XCT360" s="35"/>
      <c r="XCU360" s="35"/>
      <c r="XCV360" s="35"/>
      <c r="XCW360" s="35"/>
      <c r="XCX360" s="35"/>
      <c r="XCY360" s="35"/>
      <c r="XCZ360" s="35"/>
      <c r="XDA360" s="35"/>
      <c r="XDB360" s="35"/>
      <c r="XDC360" s="35"/>
      <c r="XDD360" s="35"/>
      <c r="XDE360" s="35"/>
      <c r="XDF360" s="35"/>
      <c r="XDG360" s="35"/>
      <c r="XDH360" s="35"/>
      <c r="XDI360" s="35"/>
      <c r="XDJ360" s="35"/>
      <c r="XDK360" s="35"/>
      <c r="XDL360" s="35"/>
      <c r="XDM360" s="35"/>
      <c r="XDN360" s="35"/>
      <c r="XDO360" s="35"/>
      <c r="XDP360" s="35"/>
      <c r="XDQ360" s="35"/>
      <c r="XDR360" s="35"/>
      <c r="XDS360" s="35"/>
      <c r="XDT360" s="35"/>
      <c r="XDU360" s="35"/>
      <c r="XDV360" s="35"/>
      <c r="XDW360" s="35"/>
      <c r="XDX360" s="35"/>
      <c r="XDY360" s="35"/>
      <c r="XDZ360" s="35"/>
      <c r="XEA360" s="35"/>
      <c r="XEB360" s="35"/>
      <c r="XEC360" s="35"/>
      <c r="XED360" s="35"/>
      <c r="XEE360" s="35"/>
      <c r="XEF360" s="35"/>
      <c r="XEG360" s="35"/>
      <c r="XEH360" s="35"/>
      <c r="XEI360" s="35"/>
      <c r="XEJ360" s="35"/>
      <c r="XEK360" s="35"/>
      <c r="XEL360" s="35"/>
      <c r="XEM360" s="35"/>
      <c r="XEN360" s="35"/>
      <c r="XEO360" s="35"/>
      <c r="XEP360" s="35"/>
      <c r="XEQ360" s="35"/>
      <c r="XER360" s="35"/>
      <c r="XES360" s="35"/>
      <c r="XET360" s="35"/>
      <c r="XEU360" s="35"/>
      <c r="XEV360" s="35"/>
      <c r="XEW360" s="35"/>
      <c r="XEX360" s="35"/>
      <c r="XEY360" s="35"/>
      <c r="XEZ360" s="35"/>
      <c r="XFA360" s="35"/>
      <c r="XFB360" s="35"/>
      <c r="XFC360" s="35"/>
      <c r="XFD360" s="35"/>
    </row>
    <row r="361" spans="1:151 16227:16384" s="11" customFormat="1" ht="20.25" customHeight="1" x14ac:dyDescent="0.25">
      <c r="A361" s="137"/>
      <c r="B361" s="138"/>
      <c r="C361" s="133">
        <v>5</v>
      </c>
      <c r="D361" s="134"/>
      <c r="E361" s="54" t="s">
        <v>209</v>
      </c>
      <c r="F361" s="133">
        <f>(1.83*1.15+2.13*3.5+3.05*4.8+2.13*1.06+2.9*3.35+3.05*3.65+1.37*2.28+2.13*1.37+0.77*1.49+2.9*1)*10.764</f>
        <v>617.78686319999997</v>
      </c>
      <c r="G361" s="134"/>
      <c r="H361" s="54">
        <v>0</v>
      </c>
      <c r="I361" s="54">
        <f>F361*(($I$233)+1)+H361</f>
        <v>957.56963796000002</v>
      </c>
      <c r="J361" s="35"/>
      <c r="K361" s="35"/>
      <c r="L361" s="35"/>
      <c r="M361" s="35"/>
      <c r="N361" s="35">
        <f t="shared" si="57"/>
        <v>9723067.3800000027</v>
      </c>
      <c r="O361" s="35"/>
      <c r="P361" s="35"/>
      <c r="Q361" s="35"/>
      <c r="R361" s="35"/>
      <c r="S361" s="35"/>
      <c r="T361" s="35"/>
      <c r="U361" s="43" t="str">
        <f t="shared" ca="1" si="76"/>
        <v>3107,..,3107</v>
      </c>
      <c r="V361" s="43">
        <f t="shared" ref="V361:W361" ca="1" si="81">V360+1</f>
        <v>3107</v>
      </c>
      <c r="W361" s="43">
        <f t="shared" ca="1" si="81"/>
        <v>3107</v>
      </c>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WZC361" s="35"/>
      <c r="WZD361" s="35"/>
      <c r="WZE361" s="35"/>
      <c r="WZF361" s="35"/>
      <c r="WZG361" s="35"/>
      <c r="WZH361" s="35"/>
      <c r="WZI361" s="35"/>
      <c r="WZJ361" s="35"/>
      <c r="WZK361" s="35"/>
      <c r="WZL361" s="35"/>
      <c r="WZM361" s="35"/>
      <c r="WZN361" s="35"/>
      <c r="WZO361" s="35"/>
      <c r="WZP361" s="35"/>
      <c r="WZQ361" s="35"/>
      <c r="WZR361" s="35"/>
      <c r="WZS361" s="35"/>
      <c r="WZT361" s="35"/>
      <c r="WZU361" s="35"/>
      <c r="WZV361" s="35"/>
      <c r="WZW361" s="35"/>
      <c r="WZX361" s="35"/>
      <c r="WZY361" s="35"/>
      <c r="WZZ361" s="35"/>
      <c r="XAA361" s="35"/>
      <c r="XAB361" s="35"/>
      <c r="XAC361" s="35"/>
      <c r="XAD361" s="35"/>
      <c r="XAE361" s="35"/>
      <c r="XAF361" s="35"/>
      <c r="XAG361" s="35"/>
      <c r="XAH361" s="35"/>
      <c r="XAI361" s="35"/>
      <c r="XAJ361" s="35"/>
      <c r="XAK361" s="35"/>
      <c r="XAL361" s="35"/>
      <c r="XAM361" s="35"/>
      <c r="XAN361" s="35"/>
      <c r="XAO361" s="35"/>
      <c r="XAP361" s="35"/>
      <c r="XAQ361" s="35"/>
      <c r="XAR361" s="35"/>
      <c r="XAS361" s="35"/>
      <c r="XAT361" s="35"/>
      <c r="XAU361" s="35"/>
      <c r="XAV361" s="35"/>
      <c r="XAW361" s="35"/>
      <c r="XAX361" s="35"/>
      <c r="XAY361" s="35"/>
      <c r="XAZ361" s="35"/>
      <c r="XBA361" s="35"/>
      <c r="XBB361" s="35"/>
      <c r="XBC361" s="35"/>
      <c r="XBD361" s="35"/>
      <c r="XBE361" s="35"/>
      <c r="XBF361" s="35"/>
      <c r="XBG361" s="35"/>
      <c r="XBH361" s="35"/>
      <c r="XBI361" s="35"/>
      <c r="XBJ361" s="35"/>
      <c r="XBK361" s="35"/>
      <c r="XBL361" s="35"/>
      <c r="XBM361" s="35"/>
      <c r="XBN361" s="35"/>
      <c r="XBO361" s="35"/>
      <c r="XBP361" s="35"/>
      <c r="XBQ361" s="35"/>
      <c r="XBR361" s="35"/>
      <c r="XBS361" s="35"/>
      <c r="XBT361" s="35"/>
      <c r="XBU361" s="35"/>
      <c r="XBV361" s="35"/>
      <c r="XBW361" s="35"/>
      <c r="XBX361" s="35"/>
      <c r="XBY361" s="35"/>
      <c r="XBZ361" s="35"/>
      <c r="XCA361" s="35"/>
      <c r="XCB361" s="35"/>
      <c r="XCC361" s="35"/>
      <c r="XCD361" s="35"/>
      <c r="XCE361" s="35"/>
      <c r="XCF361" s="35"/>
      <c r="XCG361" s="35"/>
      <c r="XCH361" s="35"/>
      <c r="XCI361" s="35"/>
      <c r="XCJ361" s="35"/>
      <c r="XCK361" s="35"/>
      <c r="XCL361" s="35"/>
      <c r="XCM361" s="35"/>
      <c r="XCN361" s="35"/>
      <c r="XCO361" s="35"/>
      <c r="XCP361" s="35"/>
      <c r="XCQ361" s="35"/>
      <c r="XCR361" s="35"/>
      <c r="XCS361" s="35"/>
      <c r="XCT361" s="35"/>
      <c r="XCU361" s="35"/>
      <c r="XCV361" s="35"/>
      <c r="XCW361" s="35"/>
      <c r="XCX361" s="35"/>
      <c r="XCY361" s="35"/>
      <c r="XCZ361" s="35"/>
      <c r="XDA361" s="35"/>
      <c r="XDB361" s="35"/>
      <c r="XDC361" s="35"/>
      <c r="XDD361" s="35"/>
      <c r="XDE361" s="35"/>
      <c r="XDF361" s="35"/>
      <c r="XDG361" s="35"/>
      <c r="XDH361" s="35"/>
      <c r="XDI361" s="35"/>
      <c r="XDJ361" s="35"/>
      <c r="XDK361" s="35"/>
      <c r="XDL361" s="35"/>
      <c r="XDM361" s="35"/>
      <c r="XDN361" s="35"/>
      <c r="XDO361" s="35"/>
      <c r="XDP361" s="35"/>
      <c r="XDQ361" s="35"/>
      <c r="XDR361" s="35"/>
      <c r="XDS361" s="35"/>
      <c r="XDT361" s="35"/>
      <c r="XDU361" s="35"/>
      <c r="XDV361" s="35"/>
      <c r="XDW361" s="35"/>
      <c r="XDX361" s="35"/>
      <c r="XDY361" s="35"/>
      <c r="XDZ361" s="35"/>
      <c r="XEA361" s="35"/>
      <c r="XEB361" s="35"/>
      <c r="XEC361" s="35"/>
      <c r="XED361" s="35"/>
      <c r="XEE361" s="35"/>
      <c r="XEF361" s="35"/>
      <c r="XEG361" s="35"/>
      <c r="XEH361" s="35"/>
      <c r="XEI361" s="35"/>
      <c r="XEJ361" s="35"/>
      <c r="XEK361" s="35"/>
      <c r="XEL361" s="35"/>
      <c r="XEM361" s="35"/>
      <c r="XEN361" s="35"/>
      <c r="XEO361" s="35"/>
      <c r="XEP361" s="35"/>
      <c r="XEQ361" s="35"/>
      <c r="XER361" s="35"/>
      <c r="XES361" s="35"/>
      <c r="XET361" s="35"/>
      <c r="XEU361" s="35"/>
      <c r="XEV361" s="35"/>
      <c r="XEW361" s="35"/>
      <c r="XEX361" s="35"/>
      <c r="XEY361" s="35"/>
      <c r="XEZ361" s="35"/>
      <c r="XFA361" s="35"/>
      <c r="XFB361" s="35"/>
      <c r="XFC361" s="35"/>
      <c r="XFD361" s="35"/>
    </row>
    <row r="362" spans="1:151 16227:16384" s="11" customFormat="1" ht="20.25" x14ac:dyDescent="0.25">
      <c r="A362" s="137"/>
      <c r="B362" s="138"/>
      <c r="C362" s="133">
        <v>6</v>
      </c>
      <c r="D362" s="134"/>
      <c r="E362" s="133" t="s">
        <v>213</v>
      </c>
      <c r="F362" s="184"/>
      <c r="G362" s="184"/>
      <c r="H362" s="184"/>
      <c r="I362" s="134"/>
      <c r="J362" s="35"/>
      <c r="K362" s="35"/>
      <c r="L362" s="35"/>
      <c r="M362" s="35"/>
      <c r="N362" s="35">
        <f t="shared" si="57"/>
        <v>0</v>
      </c>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WZC362" s="35"/>
      <c r="WZD362" s="35"/>
      <c r="WZE362" s="35"/>
      <c r="WZF362" s="35"/>
      <c r="WZG362" s="35"/>
      <c r="WZH362" s="35"/>
      <c r="WZI362" s="35"/>
      <c r="WZJ362" s="35"/>
      <c r="WZK362" s="35"/>
      <c r="WZL362" s="35"/>
      <c r="WZM362" s="35"/>
      <c r="WZN362" s="35"/>
      <c r="WZO362" s="35"/>
      <c r="WZP362" s="35"/>
      <c r="WZQ362" s="35"/>
      <c r="WZR362" s="35"/>
      <c r="WZS362" s="35"/>
      <c r="WZT362" s="35"/>
      <c r="WZU362" s="35"/>
      <c r="WZV362" s="35"/>
      <c r="WZW362" s="35"/>
      <c r="WZX362" s="35"/>
      <c r="WZY362" s="35"/>
      <c r="WZZ362" s="35"/>
      <c r="XAA362" s="35"/>
      <c r="XAB362" s="35"/>
      <c r="XAC362" s="35"/>
      <c r="XAD362" s="35"/>
      <c r="XAE362" s="35"/>
      <c r="XAF362" s="35"/>
      <c r="XAG362" s="35"/>
      <c r="XAH362" s="35"/>
      <c r="XAI362" s="35"/>
      <c r="XAJ362" s="35"/>
      <c r="XAK362" s="35"/>
      <c r="XAL362" s="35"/>
      <c r="XAM362" s="35"/>
      <c r="XAN362" s="35"/>
      <c r="XAO362" s="35"/>
      <c r="XAP362" s="35"/>
      <c r="XAQ362" s="35"/>
      <c r="XAR362" s="35"/>
      <c r="XAS362" s="35"/>
      <c r="XAT362" s="35"/>
      <c r="XAU362" s="35"/>
      <c r="XAV362" s="35"/>
      <c r="XAW362" s="35"/>
      <c r="XAX362" s="35"/>
      <c r="XAY362" s="35"/>
      <c r="XAZ362" s="35"/>
      <c r="XBA362" s="35"/>
      <c r="XBB362" s="35"/>
      <c r="XBC362" s="35"/>
      <c r="XBD362" s="35"/>
      <c r="XBE362" s="35"/>
      <c r="XBF362" s="35"/>
      <c r="XBG362" s="35"/>
      <c r="XBH362" s="35"/>
      <c r="XBI362" s="35"/>
      <c r="XBJ362" s="35"/>
      <c r="XBK362" s="35"/>
      <c r="XBL362" s="35"/>
      <c r="XBM362" s="35"/>
      <c r="XBN362" s="35"/>
      <c r="XBO362" s="35"/>
      <c r="XBP362" s="35"/>
      <c r="XBQ362" s="35"/>
      <c r="XBR362" s="35"/>
      <c r="XBS362" s="35"/>
      <c r="XBT362" s="35"/>
      <c r="XBU362" s="35"/>
      <c r="XBV362" s="35"/>
      <c r="XBW362" s="35"/>
      <c r="XBX362" s="35"/>
      <c r="XBY362" s="35"/>
      <c r="XBZ362" s="35"/>
      <c r="XCA362" s="35"/>
      <c r="XCB362" s="35"/>
      <c r="XCC362" s="35"/>
      <c r="XCD362" s="35"/>
      <c r="XCE362" s="35"/>
      <c r="XCF362" s="35"/>
      <c r="XCG362" s="35"/>
      <c r="XCH362" s="35"/>
      <c r="XCI362" s="35"/>
      <c r="XCJ362" s="35"/>
      <c r="XCK362" s="35"/>
      <c r="XCL362" s="35"/>
      <c r="XCM362" s="35"/>
      <c r="XCN362" s="35"/>
      <c r="XCO362" s="35"/>
      <c r="XCP362" s="35"/>
      <c r="XCQ362" s="35"/>
      <c r="XCR362" s="35"/>
      <c r="XCS362" s="35"/>
      <c r="XCT362" s="35"/>
      <c r="XCU362" s="35"/>
      <c r="XCV362" s="35"/>
      <c r="XCW362" s="35"/>
      <c r="XCX362" s="35"/>
      <c r="XCY362" s="35"/>
      <c r="XCZ362" s="35"/>
      <c r="XDA362" s="35"/>
      <c r="XDB362" s="35"/>
      <c r="XDC362" s="35"/>
      <c r="XDD362" s="35"/>
      <c r="XDE362" s="35"/>
      <c r="XDF362" s="35"/>
      <c r="XDG362" s="35"/>
      <c r="XDH362" s="35"/>
      <c r="XDI362" s="35"/>
      <c r="XDJ362" s="35"/>
      <c r="XDK362" s="35"/>
      <c r="XDL362" s="35"/>
      <c r="XDM362" s="35"/>
      <c r="XDN362" s="35"/>
      <c r="XDO362" s="35"/>
      <c r="XDP362" s="35"/>
      <c r="XDQ362" s="35"/>
      <c r="XDR362" s="35"/>
      <c r="XDS362" s="35"/>
      <c r="XDT362" s="35"/>
      <c r="XDU362" s="35"/>
      <c r="XDV362" s="35"/>
      <c r="XDW362" s="35"/>
      <c r="XDX362" s="35"/>
      <c r="XDY362" s="35"/>
      <c r="XDZ362" s="35"/>
      <c r="XEA362" s="35"/>
      <c r="XEB362" s="35"/>
      <c r="XEC362" s="35"/>
      <c r="XED362" s="35"/>
      <c r="XEE362" s="35"/>
      <c r="XEF362" s="35"/>
      <c r="XEG362" s="35"/>
      <c r="XEH362" s="35"/>
      <c r="XEI362" s="35"/>
      <c r="XEJ362" s="35"/>
      <c r="XEK362" s="35"/>
      <c r="XEL362" s="35"/>
      <c r="XEM362" s="35"/>
      <c r="XEN362" s="35"/>
      <c r="XEO362" s="35"/>
      <c r="XEP362" s="35"/>
      <c r="XEQ362" s="35"/>
      <c r="XER362" s="35"/>
      <c r="XES362" s="35"/>
      <c r="XET362" s="35"/>
      <c r="XEU362" s="35"/>
      <c r="XEV362" s="35"/>
      <c r="XEW362" s="35"/>
      <c r="XEX362" s="35"/>
      <c r="XEY362" s="35"/>
      <c r="XEZ362" s="35"/>
      <c r="XFA362" s="35"/>
      <c r="XFB362" s="35"/>
      <c r="XFC362" s="35"/>
      <c r="XFD362" s="35"/>
    </row>
    <row r="363" spans="1:151 16227:16384" s="11" customFormat="1" ht="20.25" customHeight="1" x14ac:dyDescent="0.25">
      <c r="A363" s="139"/>
      <c r="B363" s="140"/>
      <c r="C363" s="133">
        <v>7</v>
      </c>
      <c r="D363" s="134"/>
      <c r="E363" s="54" t="s">
        <v>209</v>
      </c>
      <c r="F363" s="133">
        <f>(1.22*0.6+3.36*2.13+4.73*2.9+1.05*1.96+3.35*3+3.65*2.9+2.13*1.37+1*3+1.37*2.13)*10.764</f>
        <v>571.94514000000015</v>
      </c>
      <c r="G363" s="134"/>
      <c r="H363" s="54">
        <v>0</v>
      </c>
      <c r="I363" s="54">
        <f>F363*(($I$233)+1)+H363</f>
        <v>886.5149670000003</v>
      </c>
      <c r="J363" s="35"/>
      <c r="K363" s="35"/>
      <c r="L363" s="35"/>
      <c r="M363" s="35"/>
      <c r="N363" s="35">
        <f t="shared" si="57"/>
        <v>12125132.557200002</v>
      </c>
      <c r="O363" s="35"/>
      <c r="P363" s="35"/>
      <c r="Q363" s="35"/>
      <c r="R363" s="35"/>
      <c r="S363" s="35"/>
      <c r="T363" s="35"/>
      <c r="U363" s="43" t="str">
        <f t="shared" ref="U363:U369" ca="1" si="82">V363&amp;""&amp;",..,"&amp;""&amp;W363</f>
        <v>3201,..,3301</v>
      </c>
      <c r="V363" s="43">
        <f ca="1">(SUMPRODUCT(MID(0&amp;(LEFT(A364,SUM(LEN(A364)-LEN(SUBSTITUTE(A364,{"0","1","2","3"},""))))), LARGE(INDEX(ISNUMBER(--MID((LEFT(A364,SUM(LEN(A364)-LEN(SUBSTITUTE(A364,{"0","1","2","3"},""))))), ROW(INDIRECT("1:"&amp;LEN((LEFT(A364,SUM(LEN(A364)-LEN(SUBSTITUTE(A364,{"0","1","2","3"},"")))))))), 1)) * ROW(INDIRECT("1:"&amp;LEN((LEFT(A364,SUM(LEN(A364)-LEN(SUBSTITUTE(A364,{"0","1","2","3"},"")))))))), 0), ROW(INDIRECT("1:"&amp;LEN((LEFT(A364,SUM(LEN(A364)-LEN(SUBSTITUTE(A364,{"0","1","2","3"},"")))))))))+1, 1) * 10^ROW(INDIRECT("1:"&amp;LEN((LEFT(A364,SUM(LEN(A364)-LEN(SUBSTITUTE(A364,{"0","1","2","3"},""))))))))/10))*100+1</f>
        <v>3201</v>
      </c>
      <c r="W363" s="43">
        <f ca="1">(SUMPRODUCT(MID(0&amp;(--TRIM(RIGHT(SUBSTITUTE(LEFT(A364,_xlfn.AGGREGATE(16,6,FIND({0,1,2,3,4,5,6,7,8,9},A364,ROW(INDIRECT("1:"&amp;LEN(A364)))),1))," ",REPT(" ",LEN(A364))),LEN(A364)))), LARGE(INDEX(ISNUMBER(--MID((--TRIM(RIGHT(SUBSTITUTE(LEFT(A364,_xlfn.AGGREGATE(16,6,FIND({0,1,2,3,4,5,6,7,8,9},A364,ROW(INDIRECT("1:"&amp;LEN(A364)))),1))," ",REPT(" ",LEN(A364))),LEN(A364)))), ROW(INDIRECT("1:"&amp;LEN((--TRIM(RIGHT(SUBSTITUTE(LEFT(A364,_xlfn.AGGREGATE(16,6,FIND({0,1,2,3,4,5,6,7,8,9},A364,ROW(INDIRECT("1:"&amp;LEN(A364)))),1))," ",REPT(" ",LEN(A364))),LEN(A364))))))), 1)) * ROW(INDIRECT("1:"&amp;LEN((--TRIM(RIGHT(SUBSTITUTE(LEFT(A364,_xlfn.AGGREGATE(16,6,FIND({0,1,2,3,4,5,6,7,8,9},A364,ROW(INDIRECT("1:"&amp;LEN(A364)))),1))," ",REPT(" ",LEN(A364))),LEN(A364))))))), 0), ROW(INDIRECT("1:"&amp;LEN((--TRIM(RIGHT(SUBSTITUTE(LEFT(A364,_xlfn.AGGREGATE(16,6,FIND({0,1,2,3,4,5,6,7,8,9},A364,ROW(INDIRECT("1:"&amp;LEN(A364)))),1))," ",REPT(" ",LEN(A364))),LEN(A364))))))))+1, 1) * 10^ROW(INDIRECT("1:"&amp;LEN((--TRIM(RIGHT(SUBSTITUTE(LEFT(A364,_xlfn.AGGREGATE(16,6,FIND({0,1,2,3,4,5,6,7,8,9},A364,ROW(INDIRECT("1:"&amp;LEN(A364)))),1))," ",REPT(" ",LEN(A364))),LEN(A364)))))))/10))*100+1</f>
        <v>3301</v>
      </c>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WZC363" s="35"/>
      <c r="WZD363" s="35"/>
      <c r="WZE363" s="35"/>
      <c r="WZF363" s="35"/>
      <c r="WZG363" s="35"/>
      <c r="WZH363" s="35"/>
      <c r="WZI363" s="35"/>
      <c r="WZJ363" s="35"/>
      <c r="WZK363" s="35"/>
      <c r="WZL363" s="35"/>
      <c r="WZM363" s="35"/>
      <c r="WZN363" s="35"/>
      <c r="WZO363" s="35"/>
      <c r="WZP363" s="35"/>
      <c r="WZQ363" s="35"/>
      <c r="WZR363" s="35"/>
      <c r="WZS363" s="35"/>
      <c r="WZT363" s="35"/>
      <c r="WZU363" s="35"/>
      <c r="WZV363" s="35"/>
      <c r="WZW363" s="35"/>
      <c r="WZX363" s="35"/>
      <c r="WZY363" s="35"/>
      <c r="WZZ363" s="35"/>
      <c r="XAA363" s="35"/>
      <c r="XAB363" s="35"/>
      <c r="XAC363" s="35"/>
      <c r="XAD363" s="35"/>
      <c r="XAE363" s="35"/>
      <c r="XAF363" s="35"/>
      <c r="XAG363" s="35"/>
      <c r="XAH363" s="35"/>
      <c r="XAI363" s="35"/>
      <c r="XAJ363" s="35"/>
      <c r="XAK363" s="35"/>
      <c r="XAL363" s="35"/>
      <c r="XAM363" s="35"/>
      <c r="XAN363" s="35"/>
      <c r="XAO363" s="35"/>
      <c r="XAP363" s="35"/>
      <c r="XAQ363" s="35"/>
      <c r="XAR363" s="35"/>
      <c r="XAS363" s="35"/>
      <c r="XAT363" s="35"/>
      <c r="XAU363" s="35"/>
      <c r="XAV363" s="35"/>
      <c r="XAW363" s="35"/>
      <c r="XAX363" s="35"/>
      <c r="XAY363" s="35"/>
      <c r="XAZ363" s="35"/>
      <c r="XBA363" s="35"/>
      <c r="XBB363" s="35"/>
      <c r="XBC363" s="35"/>
      <c r="XBD363" s="35"/>
      <c r="XBE363" s="35"/>
      <c r="XBF363" s="35"/>
      <c r="XBG363" s="35"/>
      <c r="XBH363" s="35"/>
      <c r="XBI363" s="35"/>
      <c r="XBJ363" s="35"/>
      <c r="XBK363" s="35"/>
      <c r="XBL363" s="35"/>
      <c r="XBM363" s="35"/>
      <c r="XBN363" s="35"/>
      <c r="XBO363" s="35"/>
      <c r="XBP363" s="35"/>
      <c r="XBQ363" s="35"/>
      <c r="XBR363" s="35"/>
      <c r="XBS363" s="35"/>
      <c r="XBT363" s="35"/>
      <c r="XBU363" s="35"/>
      <c r="XBV363" s="35"/>
      <c r="XBW363" s="35"/>
      <c r="XBX363" s="35"/>
      <c r="XBY363" s="35"/>
      <c r="XBZ363" s="35"/>
      <c r="XCA363" s="35"/>
      <c r="XCB363" s="35"/>
      <c r="XCC363" s="35"/>
      <c r="XCD363" s="35"/>
      <c r="XCE363" s="35"/>
      <c r="XCF363" s="35"/>
      <c r="XCG363" s="35"/>
      <c r="XCH363" s="35"/>
      <c r="XCI363" s="35"/>
      <c r="XCJ363" s="35"/>
      <c r="XCK363" s="35"/>
      <c r="XCL363" s="35"/>
      <c r="XCM363" s="35"/>
      <c r="XCN363" s="35"/>
      <c r="XCO363" s="35"/>
      <c r="XCP363" s="35"/>
      <c r="XCQ363" s="35"/>
      <c r="XCR363" s="35"/>
      <c r="XCS363" s="35"/>
      <c r="XCT363" s="35"/>
      <c r="XCU363" s="35"/>
      <c r="XCV363" s="35"/>
      <c r="XCW363" s="35"/>
      <c r="XCX363" s="35"/>
      <c r="XCY363" s="35"/>
      <c r="XCZ363" s="35"/>
      <c r="XDA363" s="35"/>
      <c r="XDB363" s="35"/>
      <c r="XDC363" s="35"/>
      <c r="XDD363" s="35"/>
      <c r="XDE363" s="35"/>
      <c r="XDF363" s="35"/>
      <c r="XDG363" s="35"/>
      <c r="XDH363" s="35"/>
      <c r="XDI363" s="35"/>
      <c r="XDJ363" s="35"/>
      <c r="XDK363" s="35"/>
      <c r="XDL363" s="35"/>
      <c r="XDM363" s="35"/>
      <c r="XDN363" s="35"/>
      <c r="XDO363" s="35"/>
      <c r="XDP363" s="35"/>
      <c r="XDQ363" s="35"/>
      <c r="XDR363" s="35"/>
      <c r="XDS363" s="35"/>
      <c r="XDT363" s="35"/>
      <c r="XDU363" s="35"/>
      <c r="XDV363" s="35"/>
      <c r="XDW363" s="35"/>
      <c r="XDX363" s="35"/>
      <c r="XDY363" s="35"/>
      <c r="XDZ363" s="35"/>
      <c r="XEA363" s="35"/>
      <c r="XEB363" s="35"/>
      <c r="XEC363" s="35"/>
      <c r="XED363" s="35"/>
      <c r="XEE363" s="35"/>
      <c r="XEF363" s="35"/>
      <c r="XEG363" s="35"/>
      <c r="XEH363" s="35"/>
      <c r="XEI363" s="35"/>
      <c r="XEJ363" s="35"/>
      <c r="XEK363" s="35"/>
      <c r="XEL363" s="35"/>
      <c r="XEM363" s="35"/>
      <c r="XEN363" s="35"/>
      <c r="XEO363" s="35"/>
      <c r="XEP363" s="35"/>
      <c r="XEQ363" s="35"/>
      <c r="XER363" s="35"/>
      <c r="XES363" s="35"/>
      <c r="XET363" s="35"/>
      <c r="XEU363" s="35"/>
      <c r="XEV363" s="35"/>
      <c r="XEW363" s="35"/>
      <c r="XEX363" s="35"/>
      <c r="XEY363" s="35"/>
      <c r="XEZ363" s="35"/>
      <c r="XFA363" s="35"/>
      <c r="XFB363" s="35"/>
      <c r="XFC363" s="35"/>
      <c r="XFD363" s="35"/>
    </row>
    <row r="364" spans="1:151 16227:16384" s="11" customFormat="1" ht="20.25" customHeight="1" x14ac:dyDescent="0.25">
      <c r="A364" s="144" t="s">
        <v>219</v>
      </c>
      <c r="B364" s="145"/>
      <c r="C364" s="145"/>
      <c r="D364" s="145"/>
      <c r="E364" s="145"/>
      <c r="F364" s="145"/>
      <c r="G364" s="145"/>
      <c r="H364" s="145"/>
      <c r="I364" s="146"/>
      <c r="J364" s="35"/>
      <c r="K364" s="35"/>
      <c r="L364" s="35"/>
      <c r="M364" s="35"/>
      <c r="N364" s="35">
        <f t="shared" si="57"/>
        <v>12125132.557200002</v>
      </c>
      <c r="O364" s="35"/>
      <c r="P364" s="35"/>
      <c r="Q364" s="35"/>
      <c r="R364" s="35"/>
      <c r="S364" s="35"/>
      <c r="T364" s="35"/>
      <c r="U364" s="43" t="str">
        <f t="shared" ca="1" si="82"/>
        <v>3202,..,3302</v>
      </c>
      <c r="V364" s="43">
        <f ca="1">V363+1</f>
        <v>3202</v>
      </c>
      <c r="W364" s="43">
        <f ca="1">W363+1</f>
        <v>3302</v>
      </c>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WZC364" s="35"/>
      <c r="WZD364" s="35"/>
      <c r="WZE364" s="35"/>
      <c r="WZF364" s="35"/>
      <c r="WZG364" s="35"/>
      <c r="WZH364" s="35"/>
      <c r="WZI364" s="35"/>
      <c r="WZJ364" s="35"/>
      <c r="WZK364" s="35"/>
      <c r="WZL364" s="35"/>
      <c r="WZM364" s="35"/>
      <c r="WZN364" s="35"/>
      <c r="WZO364" s="35"/>
      <c r="WZP364" s="35"/>
      <c r="WZQ364" s="35"/>
      <c r="WZR364" s="35"/>
      <c r="WZS364" s="35"/>
      <c r="WZT364" s="35"/>
      <c r="WZU364" s="35"/>
      <c r="WZV364" s="35"/>
      <c r="WZW364" s="35"/>
      <c r="WZX364" s="35"/>
      <c r="WZY364" s="35"/>
      <c r="WZZ364" s="35"/>
      <c r="XAA364" s="35"/>
      <c r="XAB364" s="35"/>
      <c r="XAC364" s="35"/>
      <c r="XAD364" s="35"/>
      <c r="XAE364" s="35"/>
      <c r="XAF364" s="35"/>
      <c r="XAG364" s="35"/>
      <c r="XAH364" s="35"/>
      <c r="XAI364" s="35"/>
      <c r="XAJ364" s="35"/>
      <c r="XAK364" s="35"/>
      <c r="XAL364" s="35"/>
      <c r="XAM364" s="35"/>
      <c r="XAN364" s="35"/>
      <c r="XAO364" s="35"/>
      <c r="XAP364" s="35"/>
      <c r="XAQ364" s="35"/>
      <c r="XAR364" s="35"/>
      <c r="XAS364" s="35"/>
      <c r="XAT364" s="35"/>
      <c r="XAU364" s="35"/>
      <c r="XAV364" s="35"/>
      <c r="XAW364" s="35"/>
      <c r="XAX364" s="35"/>
      <c r="XAY364" s="35"/>
      <c r="XAZ364" s="35"/>
      <c r="XBA364" s="35"/>
      <c r="XBB364" s="35"/>
      <c r="XBC364" s="35"/>
      <c r="XBD364" s="35"/>
      <c r="XBE364" s="35"/>
      <c r="XBF364" s="35"/>
      <c r="XBG364" s="35"/>
      <c r="XBH364" s="35"/>
      <c r="XBI364" s="35"/>
      <c r="XBJ364" s="35"/>
      <c r="XBK364" s="35"/>
      <c r="XBL364" s="35"/>
      <c r="XBM364" s="35"/>
      <c r="XBN364" s="35"/>
      <c r="XBO364" s="35"/>
      <c r="XBP364" s="35"/>
      <c r="XBQ364" s="35"/>
      <c r="XBR364" s="35"/>
      <c r="XBS364" s="35"/>
      <c r="XBT364" s="35"/>
      <c r="XBU364" s="35"/>
      <c r="XBV364" s="35"/>
      <c r="XBW364" s="35"/>
      <c r="XBX364" s="35"/>
      <c r="XBY364" s="35"/>
      <c r="XBZ364" s="35"/>
      <c r="XCA364" s="35"/>
      <c r="XCB364" s="35"/>
      <c r="XCC364" s="35"/>
      <c r="XCD364" s="35"/>
      <c r="XCE364" s="35"/>
      <c r="XCF364" s="35"/>
      <c r="XCG364" s="35"/>
      <c r="XCH364" s="35"/>
      <c r="XCI364" s="35"/>
      <c r="XCJ364" s="35"/>
      <c r="XCK364" s="35"/>
      <c r="XCL364" s="35"/>
      <c r="XCM364" s="35"/>
      <c r="XCN364" s="35"/>
      <c r="XCO364" s="35"/>
      <c r="XCP364" s="35"/>
      <c r="XCQ364" s="35"/>
      <c r="XCR364" s="35"/>
      <c r="XCS364" s="35"/>
      <c r="XCT364" s="35"/>
      <c r="XCU364" s="35"/>
      <c r="XCV364" s="35"/>
      <c r="XCW364" s="35"/>
      <c r="XCX364" s="35"/>
      <c r="XCY364" s="35"/>
      <c r="XCZ364" s="35"/>
      <c r="XDA364" s="35"/>
      <c r="XDB364" s="35"/>
      <c r="XDC364" s="35"/>
      <c r="XDD364" s="35"/>
      <c r="XDE364" s="35"/>
      <c r="XDF364" s="35"/>
      <c r="XDG364" s="35"/>
      <c r="XDH364" s="35"/>
      <c r="XDI364" s="35"/>
      <c r="XDJ364" s="35"/>
      <c r="XDK364" s="35"/>
      <c r="XDL364" s="35"/>
      <c r="XDM364" s="35"/>
      <c r="XDN364" s="35"/>
      <c r="XDO364" s="35"/>
      <c r="XDP364" s="35"/>
      <c r="XDQ364" s="35"/>
      <c r="XDR364" s="35"/>
      <c r="XDS364" s="35"/>
      <c r="XDT364" s="35"/>
      <c r="XDU364" s="35"/>
      <c r="XDV364" s="35"/>
      <c r="XDW364" s="35"/>
      <c r="XDX364" s="35"/>
      <c r="XDY364" s="35"/>
      <c r="XDZ364" s="35"/>
      <c r="XEA364" s="35"/>
      <c r="XEB364" s="35"/>
      <c r="XEC364" s="35"/>
      <c r="XED364" s="35"/>
      <c r="XEE364" s="35"/>
      <c r="XEF364" s="35"/>
      <c r="XEG364" s="35"/>
      <c r="XEH364" s="35"/>
      <c r="XEI364" s="35"/>
      <c r="XEJ364" s="35"/>
      <c r="XEK364" s="35"/>
      <c r="XEL364" s="35"/>
      <c r="XEM364" s="35"/>
      <c r="XEN364" s="35"/>
      <c r="XEO364" s="35"/>
      <c r="XEP364" s="35"/>
      <c r="XEQ364" s="35"/>
      <c r="XER364" s="35"/>
      <c r="XES364" s="35"/>
      <c r="XET364" s="35"/>
      <c r="XEU364" s="35"/>
      <c r="XEV364" s="35"/>
      <c r="XEW364" s="35"/>
      <c r="XEX364" s="35"/>
      <c r="XEY364" s="35"/>
      <c r="XEZ364" s="35"/>
      <c r="XFA364" s="35"/>
      <c r="XFB364" s="35"/>
      <c r="XFC364" s="35"/>
      <c r="XFD364" s="35"/>
    </row>
    <row r="365" spans="1:151 16227:16384" s="11" customFormat="1" ht="20.25" customHeight="1" x14ac:dyDescent="0.25">
      <c r="A365" s="135" t="str">
        <f>A364</f>
        <v xml:space="preserve">32nd &amp; 33rd Floor </v>
      </c>
      <c r="B365" s="136"/>
      <c r="C365" s="133">
        <v>1</v>
      </c>
      <c r="D365" s="134"/>
      <c r="E365" s="54" t="s">
        <v>209</v>
      </c>
      <c r="F365" s="133">
        <f>(1.83*1.15+2.13*3.5+3.05*4.8+2.13*1.05+0.77*1.49+2.9*3.35+3.05*3.65+1.37*2.28+2.13*1.37+2.9*1+5.5*1.34+1.42*1.07)*10.764</f>
        <v>713.24309160000007</v>
      </c>
      <c r="G365" s="134"/>
      <c r="H365" s="54">
        <v>0</v>
      </c>
      <c r="I365" s="54">
        <f t="shared" ref="I365:I371" si="83">F365*(($I$233)+1)+H365</f>
        <v>1105.5267919800001</v>
      </c>
      <c r="J365" s="35"/>
      <c r="K365" s="35"/>
      <c r="L365" s="35"/>
      <c r="M365" s="35"/>
      <c r="N365" s="35">
        <f t="shared" ref="N365:N369" si="84">17000*F367</f>
        <v>9633696.0408000015</v>
      </c>
      <c r="O365" s="35"/>
      <c r="P365" s="35"/>
      <c r="Q365" s="35"/>
      <c r="R365" s="35"/>
      <c r="S365" s="35"/>
      <c r="T365" s="35"/>
      <c r="U365" s="43" t="str">
        <f t="shared" ca="1" si="82"/>
        <v>3203,..,3303</v>
      </c>
      <c r="V365" s="43">
        <f t="shared" ref="V365:W365" ca="1" si="85">V364+1</f>
        <v>3203</v>
      </c>
      <c r="W365" s="43">
        <f t="shared" ca="1" si="85"/>
        <v>3303</v>
      </c>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WZC365" s="35"/>
      <c r="WZD365" s="35"/>
      <c r="WZE365" s="35"/>
      <c r="WZF365" s="35"/>
      <c r="WZG365" s="35"/>
      <c r="WZH365" s="35"/>
      <c r="WZI365" s="35"/>
      <c r="WZJ365" s="35"/>
      <c r="WZK365" s="35"/>
      <c r="WZL365" s="35"/>
      <c r="WZM365" s="35"/>
      <c r="WZN365" s="35"/>
      <c r="WZO365" s="35"/>
      <c r="WZP365" s="35"/>
      <c r="WZQ365" s="35"/>
      <c r="WZR365" s="35"/>
      <c r="WZS365" s="35"/>
      <c r="WZT365" s="35"/>
      <c r="WZU365" s="35"/>
      <c r="WZV365" s="35"/>
      <c r="WZW365" s="35"/>
      <c r="WZX365" s="35"/>
      <c r="WZY365" s="35"/>
      <c r="WZZ365" s="35"/>
      <c r="XAA365" s="35"/>
      <c r="XAB365" s="35"/>
      <c r="XAC365" s="35"/>
      <c r="XAD365" s="35"/>
      <c r="XAE365" s="35"/>
      <c r="XAF365" s="35"/>
      <c r="XAG365" s="35"/>
      <c r="XAH365" s="35"/>
      <c r="XAI365" s="35"/>
      <c r="XAJ365" s="35"/>
      <c r="XAK365" s="35"/>
      <c r="XAL365" s="35"/>
      <c r="XAM365" s="35"/>
      <c r="XAN365" s="35"/>
      <c r="XAO365" s="35"/>
      <c r="XAP365" s="35"/>
      <c r="XAQ365" s="35"/>
      <c r="XAR365" s="35"/>
      <c r="XAS365" s="35"/>
      <c r="XAT365" s="35"/>
      <c r="XAU365" s="35"/>
      <c r="XAV365" s="35"/>
      <c r="XAW365" s="35"/>
      <c r="XAX365" s="35"/>
      <c r="XAY365" s="35"/>
      <c r="XAZ365" s="35"/>
      <c r="XBA365" s="35"/>
      <c r="XBB365" s="35"/>
      <c r="XBC365" s="35"/>
      <c r="XBD365" s="35"/>
      <c r="XBE365" s="35"/>
      <c r="XBF365" s="35"/>
      <c r="XBG365" s="35"/>
      <c r="XBH365" s="35"/>
      <c r="XBI365" s="35"/>
      <c r="XBJ365" s="35"/>
      <c r="XBK365" s="35"/>
      <c r="XBL365" s="35"/>
      <c r="XBM365" s="35"/>
      <c r="XBN365" s="35"/>
      <c r="XBO365" s="35"/>
      <c r="XBP365" s="35"/>
      <c r="XBQ365" s="35"/>
      <c r="XBR365" s="35"/>
      <c r="XBS365" s="35"/>
      <c r="XBT365" s="35"/>
      <c r="XBU365" s="35"/>
      <c r="XBV365" s="35"/>
      <c r="XBW365" s="35"/>
      <c r="XBX365" s="35"/>
      <c r="XBY365" s="35"/>
      <c r="XBZ365" s="35"/>
      <c r="XCA365" s="35"/>
      <c r="XCB365" s="35"/>
      <c r="XCC365" s="35"/>
      <c r="XCD365" s="35"/>
      <c r="XCE365" s="35"/>
      <c r="XCF365" s="35"/>
      <c r="XCG365" s="35"/>
      <c r="XCH365" s="35"/>
      <c r="XCI365" s="35"/>
      <c r="XCJ365" s="35"/>
      <c r="XCK365" s="35"/>
      <c r="XCL365" s="35"/>
      <c r="XCM365" s="35"/>
      <c r="XCN365" s="35"/>
      <c r="XCO365" s="35"/>
      <c r="XCP365" s="35"/>
      <c r="XCQ365" s="35"/>
      <c r="XCR365" s="35"/>
      <c r="XCS365" s="35"/>
      <c r="XCT365" s="35"/>
      <c r="XCU365" s="35"/>
      <c r="XCV365" s="35"/>
      <c r="XCW365" s="35"/>
      <c r="XCX365" s="35"/>
      <c r="XCY365" s="35"/>
      <c r="XCZ365" s="35"/>
      <c r="XDA365" s="35"/>
      <c r="XDB365" s="35"/>
      <c r="XDC365" s="35"/>
      <c r="XDD365" s="35"/>
      <c r="XDE365" s="35"/>
      <c r="XDF365" s="35"/>
      <c r="XDG365" s="35"/>
      <c r="XDH365" s="35"/>
      <c r="XDI365" s="35"/>
      <c r="XDJ365" s="35"/>
      <c r="XDK365" s="35"/>
      <c r="XDL365" s="35"/>
      <c r="XDM365" s="35"/>
      <c r="XDN365" s="35"/>
      <c r="XDO365" s="35"/>
      <c r="XDP365" s="35"/>
      <c r="XDQ365" s="35"/>
      <c r="XDR365" s="35"/>
      <c r="XDS365" s="35"/>
      <c r="XDT365" s="35"/>
      <c r="XDU365" s="35"/>
      <c r="XDV365" s="35"/>
      <c r="XDW365" s="35"/>
      <c r="XDX365" s="35"/>
      <c r="XDY365" s="35"/>
      <c r="XDZ365" s="35"/>
      <c r="XEA365" s="35"/>
      <c r="XEB365" s="35"/>
      <c r="XEC365" s="35"/>
      <c r="XED365" s="35"/>
      <c r="XEE365" s="35"/>
      <c r="XEF365" s="35"/>
      <c r="XEG365" s="35"/>
      <c r="XEH365" s="35"/>
      <c r="XEI365" s="35"/>
      <c r="XEJ365" s="35"/>
      <c r="XEK365" s="35"/>
      <c r="XEL365" s="35"/>
      <c r="XEM365" s="35"/>
      <c r="XEN365" s="35"/>
      <c r="XEO365" s="35"/>
      <c r="XEP365" s="35"/>
      <c r="XEQ365" s="35"/>
      <c r="XER365" s="35"/>
      <c r="XES365" s="35"/>
      <c r="XET365" s="35"/>
      <c r="XEU365" s="35"/>
      <c r="XEV365" s="35"/>
      <c r="XEW365" s="35"/>
      <c r="XEX365" s="35"/>
      <c r="XEY365" s="35"/>
      <c r="XEZ365" s="35"/>
      <c r="XFA365" s="35"/>
      <c r="XFB365" s="35"/>
      <c r="XFC365" s="35"/>
      <c r="XFD365" s="35"/>
    </row>
    <row r="366" spans="1:151 16227:16384" s="11" customFormat="1" ht="20.25" customHeight="1" x14ac:dyDescent="0.25">
      <c r="A366" s="137"/>
      <c r="B366" s="138"/>
      <c r="C366" s="133">
        <v>2</v>
      </c>
      <c r="D366" s="134"/>
      <c r="E366" s="54" t="s">
        <v>209</v>
      </c>
      <c r="F366" s="133">
        <f>(1.83*1.15+2.13*3.5+3.05*4.8+2.13*1.05+0.77*1.49+2.9*3.35+3.05*3.65+1.37*2.28+2.13*1.37+2.9*1+5.5*1.34+1.42*1.07)*10.764</f>
        <v>713.24309160000007</v>
      </c>
      <c r="G366" s="134"/>
      <c r="H366" s="54">
        <v>0</v>
      </c>
      <c r="I366" s="54">
        <f t="shared" si="83"/>
        <v>1105.5267919800001</v>
      </c>
      <c r="J366" s="35"/>
      <c r="K366" s="35"/>
      <c r="L366" s="35"/>
      <c r="M366" s="35"/>
      <c r="N366" s="35">
        <f t="shared" si="84"/>
        <v>10502376.6744</v>
      </c>
      <c r="O366" s="35"/>
      <c r="P366" s="35"/>
      <c r="Q366" s="35"/>
      <c r="R366" s="35"/>
      <c r="S366" s="35"/>
      <c r="T366" s="35"/>
      <c r="U366" s="43" t="str">
        <f t="shared" ca="1" si="82"/>
        <v>3204,..,3304</v>
      </c>
      <c r="V366" s="43">
        <f t="shared" ref="V366:W366" ca="1" si="86">V365+1</f>
        <v>3204</v>
      </c>
      <c r="W366" s="43">
        <f t="shared" ca="1" si="86"/>
        <v>3304</v>
      </c>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WZC366" s="35"/>
      <c r="WZD366" s="35"/>
      <c r="WZE366" s="35"/>
      <c r="WZF366" s="35"/>
      <c r="WZG366" s="35"/>
      <c r="WZH366" s="35"/>
      <c r="WZI366" s="35"/>
      <c r="WZJ366" s="35"/>
      <c r="WZK366" s="35"/>
      <c r="WZL366" s="35"/>
      <c r="WZM366" s="35"/>
      <c r="WZN366" s="35"/>
      <c r="WZO366" s="35"/>
      <c r="WZP366" s="35"/>
      <c r="WZQ366" s="35"/>
      <c r="WZR366" s="35"/>
      <c r="WZS366" s="35"/>
      <c r="WZT366" s="35"/>
      <c r="WZU366" s="35"/>
      <c r="WZV366" s="35"/>
      <c r="WZW366" s="35"/>
      <c r="WZX366" s="35"/>
      <c r="WZY366" s="35"/>
      <c r="WZZ366" s="35"/>
      <c r="XAA366" s="35"/>
      <c r="XAB366" s="35"/>
      <c r="XAC366" s="35"/>
      <c r="XAD366" s="35"/>
      <c r="XAE366" s="35"/>
      <c r="XAF366" s="35"/>
      <c r="XAG366" s="35"/>
      <c r="XAH366" s="35"/>
      <c r="XAI366" s="35"/>
      <c r="XAJ366" s="35"/>
      <c r="XAK366" s="35"/>
      <c r="XAL366" s="35"/>
      <c r="XAM366" s="35"/>
      <c r="XAN366" s="35"/>
      <c r="XAO366" s="35"/>
      <c r="XAP366" s="35"/>
      <c r="XAQ366" s="35"/>
      <c r="XAR366" s="35"/>
      <c r="XAS366" s="35"/>
      <c r="XAT366" s="35"/>
      <c r="XAU366" s="35"/>
      <c r="XAV366" s="35"/>
      <c r="XAW366" s="35"/>
      <c r="XAX366" s="35"/>
      <c r="XAY366" s="35"/>
      <c r="XAZ366" s="35"/>
      <c r="XBA366" s="35"/>
      <c r="XBB366" s="35"/>
      <c r="XBC366" s="35"/>
      <c r="XBD366" s="35"/>
      <c r="XBE366" s="35"/>
      <c r="XBF366" s="35"/>
      <c r="XBG366" s="35"/>
      <c r="XBH366" s="35"/>
      <c r="XBI366" s="35"/>
      <c r="XBJ366" s="35"/>
      <c r="XBK366" s="35"/>
      <c r="XBL366" s="35"/>
      <c r="XBM366" s="35"/>
      <c r="XBN366" s="35"/>
      <c r="XBO366" s="35"/>
      <c r="XBP366" s="35"/>
      <c r="XBQ366" s="35"/>
      <c r="XBR366" s="35"/>
      <c r="XBS366" s="35"/>
      <c r="XBT366" s="35"/>
      <c r="XBU366" s="35"/>
      <c r="XBV366" s="35"/>
      <c r="XBW366" s="35"/>
      <c r="XBX366" s="35"/>
      <c r="XBY366" s="35"/>
      <c r="XBZ366" s="35"/>
      <c r="XCA366" s="35"/>
      <c r="XCB366" s="35"/>
      <c r="XCC366" s="35"/>
      <c r="XCD366" s="35"/>
      <c r="XCE366" s="35"/>
      <c r="XCF366" s="35"/>
      <c r="XCG366" s="35"/>
      <c r="XCH366" s="35"/>
      <c r="XCI366" s="35"/>
      <c r="XCJ366" s="35"/>
      <c r="XCK366" s="35"/>
      <c r="XCL366" s="35"/>
      <c r="XCM366" s="35"/>
      <c r="XCN366" s="35"/>
      <c r="XCO366" s="35"/>
      <c r="XCP366" s="35"/>
      <c r="XCQ366" s="35"/>
      <c r="XCR366" s="35"/>
      <c r="XCS366" s="35"/>
      <c r="XCT366" s="35"/>
      <c r="XCU366" s="35"/>
      <c r="XCV366" s="35"/>
      <c r="XCW366" s="35"/>
      <c r="XCX366" s="35"/>
      <c r="XCY366" s="35"/>
      <c r="XCZ366" s="35"/>
      <c r="XDA366" s="35"/>
      <c r="XDB366" s="35"/>
      <c r="XDC366" s="35"/>
      <c r="XDD366" s="35"/>
      <c r="XDE366" s="35"/>
      <c r="XDF366" s="35"/>
      <c r="XDG366" s="35"/>
      <c r="XDH366" s="35"/>
      <c r="XDI366" s="35"/>
      <c r="XDJ366" s="35"/>
      <c r="XDK366" s="35"/>
      <c r="XDL366" s="35"/>
      <c r="XDM366" s="35"/>
      <c r="XDN366" s="35"/>
      <c r="XDO366" s="35"/>
      <c r="XDP366" s="35"/>
      <c r="XDQ366" s="35"/>
      <c r="XDR366" s="35"/>
      <c r="XDS366" s="35"/>
      <c r="XDT366" s="35"/>
      <c r="XDU366" s="35"/>
      <c r="XDV366" s="35"/>
      <c r="XDW366" s="35"/>
      <c r="XDX366" s="35"/>
      <c r="XDY366" s="35"/>
      <c r="XDZ366" s="35"/>
      <c r="XEA366" s="35"/>
      <c r="XEB366" s="35"/>
      <c r="XEC366" s="35"/>
      <c r="XED366" s="35"/>
      <c r="XEE366" s="35"/>
      <c r="XEF366" s="35"/>
      <c r="XEG366" s="35"/>
      <c r="XEH366" s="35"/>
      <c r="XEI366" s="35"/>
      <c r="XEJ366" s="35"/>
      <c r="XEK366" s="35"/>
      <c r="XEL366" s="35"/>
      <c r="XEM366" s="35"/>
      <c r="XEN366" s="35"/>
      <c r="XEO366" s="35"/>
      <c r="XEP366" s="35"/>
      <c r="XEQ366" s="35"/>
      <c r="XER366" s="35"/>
      <c r="XES366" s="35"/>
      <c r="XET366" s="35"/>
      <c r="XEU366" s="35"/>
      <c r="XEV366" s="35"/>
      <c r="XEW366" s="35"/>
      <c r="XEX366" s="35"/>
      <c r="XEY366" s="35"/>
      <c r="XEZ366" s="35"/>
      <c r="XFA366" s="35"/>
      <c r="XFB366" s="35"/>
      <c r="XFC366" s="35"/>
      <c r="XFD366" s="35"/>
    </row>
    <row r="367" spans="1:151 16227:16384" s="11" customFormat="1" ht="20.25" customHeight="1" x14ac:dyDescent="0.25">
      <c r="A367" s="137"/>
      <c r="B367" s="138"/>
      <c r="C367" s="133">
        <v>3</v>
      </c>
      <c r="D367" s="134"/>
      <c r="E367" s="54" t="s">
        <v>209</v>
      </c>
      <c r="F367" s="133">
        <f>(2.13*3.43+2.9*4.73+3*3.35+2.9*3.65+1.37*2.13+2.13*1.37+1*3+2.05*1.05)*10.764</f>
        <v>566.68800240000007</v>
      </c>
      <c r="G367" s="134"/>
      <c r="H367" s="54">
        <v>0</v>
      </c>
      <c r="I367" s="54">
        <f t="shared" si="83"/>
        <v>878.36640372000011</v>
      </c>
      <c r="J367" s="1"/>
      <c r="K367" s="1"/>
      <c r="L367" s="1"/>
      <c r="M367" s="1"/>
      <c r="N367" s="35">
        <f t="shared" si="84"/>
        <v>10502376.6744</v>
      </c>
      <c r="O367" s="1"/>
      <c r="P367" s="1"/>
      <c r="Q367" s="1"/>
      <c r="R367" s="1"/>
      <c r="S367" s="1"/>
      <c r="T367" s="1"/>
      <c r="U367" s="43" t="str">
        <f t="shared" ca="1" si="82"/>
        <v>3205,..,3305</v>
      </c>
      <c r="V367" s="43">
        <f t="shared" ref="V367:W367" ca="1" si="87">V366+1</f>
        <v>3205</v>
      </c>
      <c r="W367" s="43">
        <f t="shared" ca="1" si="87"/>
        <v>3305</v>
      </c>
      <c r="X367" s="1"/>
      <c r="Y367" s="1"/>
      <c r="Z367" s="1"/>
      <c r="AA367" s="1"/>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WZC367" s="35"/>
      <c r="WZD367" s="35"/>
      <c r="WZE367" s="35"/>
      <c r="WZF367" s="35"/>
      <c r="WZG367" s="35"/>
      <c r="WZH367" s="35"/>
      <c r="WZI367" s="35"/>
      <c r="WZJ367" s="35"/>
      <c r="WZK367" s="35"/>
      <c r="WZL367" s="35"/>
      <c r="WZM367" s="35"/>
      <c r="WZN367" s="35"/>
      <c r="WZO367" s="35"/>
      <c r="WZP367" s="35"/>
      <c r="WZQ367" s="35"/>
      <c r="WZR367" s="35"/>
      <c r="WZS367" s="35"/>
      <c r="WZT367" s="35"/>
      <c r="WZU367" s="35"/>
      <c r="WZV367" s="35"/>
      <c r="WZW367" s="35"/>
      <c r="WZX367" s="35"/>
      <c r="WZY367" s="35"/>
      <c r="WZZ367" s="35"/>
      <c r="XAA367" s="35"/>
      <c r="XAB367" s="35"/>
      <c r="XAC367" s="35"/>
      <c r="XAD367" s="35"/>
      <c r="XAE367" s="35"/>
      <c r="XAF367" s="35"/>
      <c r="XAG367" s="35"/>
      <c r="XAH367" s="35"/>
      <c r="XAI367" s="35"/>
      <c r="XAJ367" s="35"/>
      <c r="XAK367" s="35"/>
      <c r="XAL367" s="35"/>
      <c r="XAM367" s="35"/>
      <c r="XAN367" s="35"/>
      <c r="XAO367" s="35"/>
      <c r="XAP367" s="35"/>
      <c r="XAQ367" s="35"/>
      <c r="XAR367" s="35"/>
      <c r="XAS367" s="35"/>
      <c r="XAT367" s="35"/>
      <c r="XAU367" s="35"/>
      <c r="XAV367" s="35"/>
      <c r="XAW367" s="35"/>
      <c r="XAX367" s="35"/>
      <c r="XAY367" s="35"/>
      <c r="XAZ367" s="35"/>
      <c r="XBA367" s="35"/>
      <c r="XBB367" s="35"/>
      <c r="XBC367" s="35"/>
      <c r="XBD367" s="35"/>
      <c r="XBE367" s="35"/>
      <c r="XBF367" s="35"/>
      <c r="XBG367" s="35"/>
      <c r="XBH367" s="35"/>
      <c r="XBI367" s="35"/>
      <c r="XBJ367" s="35"/>
      <c r="XBK367" s="35"/>
      <c r="XBL367" s="35"/>
      <c r="XBM367" s="35"/>
      <c r="XBN367" s="35"/>
      <c r="XBO367" s="35"/>
      <c r="XBP367" s="35"/>
      <c r="XBQ367" s="35"/>
      <c r="XBR367" s="35"/>
      <c r="XBS367" s="35"/>
      <c r="XBT367" s="35"/>
      <c r="XBU367" s="35"/>
      <c r="XBV367" s="35"/>
      <c r="XBW367" s="35"/>
      <c r="XBX367" s="35"/>
      <c r="XBY367" s="35"/>
      <c r="XBZ367" s="35"/>
      <c r="XCA367" s="35"/>
      <c r="XCB367" s="35"/>
      <c r="XCC367" s="35"/>
      <c r="XCD367" s="35"/>
      <c r="XCE367" s="35"/>
      <c r="XCF367" s="35"/>
      <c r="XCG367" s="35"/>
      <c r="XCH367" s="35"/>
      <c r="XCI367" s="35"/>
      <c r="XCJ367" s="35"/>
      <c r="XCK367" s="35"/>
      <c r="XCL367" s="35"/>
      <c r="XCM367" s="35"/>
      <c r="XCN367" s="35"/>
      <c r="XCO367" s="35"/>
      <c r="XCP367" s="35"/>
      <c r="XCQ367" s="35"/>
      <c r="XCR367" s="35"/>
      <c r="XCS367" s="35"/>
      <c r="XCT367" s="35"/>
      <c r="XCU367" s="35"/>
      <c r="XCV367" s="35"/>
      <c r="XCW367" s="35"/>
      <c r="XCX367" s="35"/>
      <c r="XCY367" s="35"/>
      <c r="XCZ367" s="35"/>
      <c r="XDA367" s="35"/>
      <c r="XDB367" s="35"/>
      <c r="XDC367" s="35"/>
      <c r="XDD367" s="35"/>
      <c r="XDE367" s="35"/>
      <c r="XDF367" s="35"/>
      <c r="XDG367" s="35"/>
      <c r="XDH367" s="35"/>
      <c r="XDI367" s="35"/>
      <c r="XDJ367" s="35"/>
      <c r="XDK367" s="35"/>
      <c r="XDL367" s="35"/>
      <c r="XDM367" s="35"/>
      <c r="XDN367" s="35"/>
      <c r="XDO367" s="35"/>
      <c r="XDP367" s="35"/>
      <c r="XDQ367" s="35"/>
      <c r="XDR367" s="35"/>
      <c r="XDS367" s="35"/>
      <c r="XDT367" s="35"/>
      <c r="XDU367" s="35"/>
      <c r="XDV367" s="35"/>
      <c r="XDW367" s="35"/>
      <c r="XDX367" s="35"/>
      <c r="XDY367" s="35"/>
      <c r="XDZ367" s="35"/>
      <c r="XEA367" s="35"/>
      <c r="XEB367" s="35"/>
      <c r="XEC367" s="35"/>
      <c r="XED367" s="35"/>
      <c r="XEE367" s="35"/>
      <c r="XEF367" s="35"/>
      <c r="XEG367" s="35"/>
      <c r="XEH367" s="35"/>
      <c r="XEI367" s="35"/>
      <c r="XEJ367" s="35"/>
      <c r="XEK367" s="35"/>
      <c r="XEL367" s="35"/>
      <c r="XEM367" s="35"/>
      <c r="XEN367" s="35"/>
      <c r="XEO367" s="35"/>
      <c r="XEP367" s="35"/>
      <c r="XEQ367" s="35"/>
      <c r="XER367" s="35"/>
      <c r="XES367" s="35"/>
      <c r="XET367" s="35"/>
      <c r="XEU367" s="35"/>
      <c r="XEV367" s="35"/>
      <c r="XEW367" s="35"/>
      <c r="XEX367" s="35"/>
      <c r="XEY367" s="35"/>
      <c r="XEZ367" s="35"/>
      <c r="XFA367" s="35"/>
      <c r="XFB367" s="35"/>
      <c r="XFC367" s="35"/>
      <c r="XFD367" s="35"/>
    </row>
    <row r="368" spans="1:151 16227:16384" s="11" customFormat="1" ht="20.25" customHeight="1" x14ac:dyDescent="0.25">
      <c r="A368" s="137"/>
      <c r="B368" s="138"/>
      <c r="C368" s="133">
        <v>4</v>
      </c>
      <c r="D368" s="134"/>
      <c r="E368" s="54" t="s">
        <v>209</v>
      </c>
      <c r="F368" s="133">
        <f>(1.83*1.15+2.13*3.5+3.05*4.8+2.13*1.06+2.9*3.35+3.05*3.65+1.37*2.28+2.13*1.37+0.77*1.49+2.9*1)*10.764</f>
        <v>617.78686319999997</v>
      </c>
      <c r="G368" s="134"/>
      <c r="H368" s="54">
        <v>0</v>
      </c>
      <c r="I368" s="54">
        <f t="shared" si="83"/>
        <v>957.56963796000002</v>
      </c>
      <c r="J368" s="35"/>
      <c r="K368" s="35"/>
      <c r="L368" s="35"/>
      <c r="M368" s="35"/>
      <c r="N368" s="35">
        <f t="shared" si="84"/>
        <v>9723067.3800000027</v>
      </c>
      <c r="O368" s="35"/>
      <c r="P368" s="35"/>
      <c r="Q368" s="35"/>
      <c r="R368" s="35"/>
      <c r="S368" s="35"/>
      <c r="T368" s="35"/>
      <c r="U368" s="43" t="str">
        <f t="shared" ca="1" si="82"/>
        <v>3206,..,3306</v>
      </c>
      <c r="V368" s="43">
        <f t="shared" ref="V368:W368" ca="1" si="88">V367+1</f>
        <v>3206</v>
      </c>
      <c r="W368" s="43">
        <f t="shared" ca="1" si="88"/>
        <v>3306</v>
      </c>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WZC368" s="35"/>
      <c r="WZD368" s="35"/>
      <c r="WZE368" s="35"/>
      <c r="WZF368" s="35"/>
      <c r="WZG368" s="35"/>
      <c r="WZH368" s="35"/>
      <c r="WZI368" s="35"/>
      <c r="WZJ368" s="35"/>
      <c r="WZK368" s="35"/>
      <c r="WZL368" s="35"/>
      <c r="WZM368" s="35"/>
      <c r="WZN368" s="35"/>
      <c r="WZO368" s="35"/>
      <c r="WZP368" s="35"/>
      <c r="WZQ368" s="35"/>
      <c r="WZR368" s="35"/>
      <c r="WZS368" s="35"/>
      <c r="WZT368" s="35"/>
      <c r="WZU368" s="35"/>
      <c r="WZV368" s="35"/>
      <c r="WZW368" s="35"/>
      <c r="WZX368" s="35"/>
      <c r="WZY368" s="35"/>
      <c r="WZZ368" s="35"/>
      <c r="XAA368" s="35"/>
      <c r="XAB368" s="35"/>
      <c r="XAC368" s="35"/>
      <c r="XAD368" s="35"/>
      <c r="XAE368" s="35"/>
      <c r="XAF368" s="35"/>
      <c r="XAG368" s="35"/>
      <c r="XAH368" s="35"/>
      <c r="XAI368" s="35"/>
      <c r="XAJ368" s="35"/>
      <c r="XAK368" s="35"/>
      <c r="XAL368" s="35"/>
      <c r="XAM368" s="35"/>
      <c r="XAN368" s="35"/>
      <c r="XAO368" s="35"/>
      <c r="XAP368" s="35"/>
      <c r="XAQ368" s="35"/>
      <c r="XAR368" s="35"/>
      <c r="XAS368" s="35"/>
      <c r="XAT368" s="35"/>
      <c r="XAU368" s="35"/>
      <c r="XAV368" s="35"/>
      <c r="XAW368" s="35"/>
      <c r="XAX368" s="35"/>
      <c r="XAY368" s="35"/>
      <c r="XAZ368" s="35"/>
      <c r="XBA368" s="35"/>
      <c r="XBB368" s="35"/>
      <c r="XBC368" s="35"/>
      <c r="XBD368" s="35"/>
      <c r="XBE368" s="35"/>
      <c r="XBF368" s="35"/>
      <c r="XBG368" s="35"/>
      <c r="XBH368" s="35"/>
      <c r="XBI368" s="35"/>
      <c r="XBJ368" s="35"/>
      <c r="XBK368" s="35"/>
      <c r="XBL368" s="35"/>
      <c r="XBM368" s="35"/>
      <c r="XBN368" s="35"/>
      <c r="XBO368" s="35"/>
      <c r="XBP368" s="35"/>
      <c r="XBQ368" s="35"/>
      <c r="XBR368" s="35"/>
      <c r="XBS368" s="35"/>
      <c r="XBT368" s="35"/>
      <c r="XBU368" s="35"/>
      <c r="XBV368" s="35"/>
      <c r="XBW368" s="35"/>
      <c r="XBX368" s="35"/>
      <c r="XBY368" s="35"/>
      <c r="XBZ368" s="35"/>
      <c r="XCA368" s="35"/>
      <c r="XCB368" s="35"/>
      <c r="XCC368" s="35"/>
      <c r="XCD368" s="35"/>
      <c r="XCE368" s="35"/>
      <c r="XCF368" s="35"/>
      <c r="XCG368" s="35"/>
      <c r="XCH368" s="35"/>
      <c r="XCI368" s="35"/>
      <c r="XCJ368" s="35"/>
      <c r="XCK368" s="35"/>
      <c r="XCL368" s="35"/>
      <c r="XCM368" s="35"/>
      <c r="XCN368" s="35"/>
      <c r="XCO368" s="35"/>
      <c r="XCP368" s="35"/>
      <c r="XCQ368" s="35"/>
      <c r="XCR368" s="35"/>
      <c r="XCS368" s="35"/>
      <c r="XCT368" s="35"/>
      <c r="XCU368" s="35"/>
      <c r="XCV368" s="35"/>
      <c r="XCW368" s="35"/>
      <c r="XCX368" s="35"/>
      <c r="XCY368" s="35"/>
      <c r="XCZ368" s="35"/>
      <c r="XDA368" s="35"/>
      <c r="XDB368" s="35"/>
      <c r="XDC368" s="35"/>
      <c r="XDD368" s="35"/>
      <c r="XDE368" s="35"/>
      <c r="XDF368" s="35"/>
      <c r="XDG368" s="35"/>
      <c r="XDH368" s="35"/>
      <c r="XDI368" s="35"/>
      <c r="XDJ368" s="35"/>
      <c r="XDK368" s="35"/>
      <c r="XDL368" s="35"/>
      <c r="XDM368" s="35"/>
      <c r="XDN368" s="35"/>
      <c r="XDO368" s="35"/>
      <c r="XDP368" s="35"/>
      <c r="XDQ368" s="35"/>
      <c r="XDR368" s="35"/>
      <c r="XDS368" s="35"/>
      <c r="XDT368" s="35"/>
      <c r="XDU368" s="35"/>
      <c r="XDV368" s="35"/>
      <c r="XDW368" s="35"/>
      <c r="XDX368" s="35"/>
      <c r="XDY368" s="35"/>
      <c r="XDZ368" s="35"/>
      <c r="XEA368" s="35"/>
      <c r="XEB368" s="35"/>
      <c r="XEC368" s="35"/>
      <c r="XED368" s="35"/>
      <c r="XEE368" s="35"/>
      <c r="XEF368" s="35"/>
      <c r="XEG368" s="35"/>
      <c r="XEH368" s="35"/>
      <c r="XEI368" s="35"/>
      <c r="XEJ368" s="35"/>
      <c r="XEK368" s="35"/>
      <c r="XEL368" s="35"/>
      <c r="XEM368" s="35"/>
      <c r="XEN368" s="35"/>
      <c r="XEO368" s="35"/>
      <c r="XEP368" s="35"/>
      <c r="XEQ368" s="35"/>
      <c r="XER368" s="35"/>
      <c r="XES368" s="35"/>
      <c r="XET368" s="35"/>
      <c r="XEU368" s="35"/>
      <c r="XEV368" s="35"/>
      <c r="XEW368" s="35"/>
      <c r="XEX368" s="35"/>
      <c r="XEY368" s="35"/>
      <c r="XEZ368" s="35"/>
      <c r="XFA368" s="35"/>
      <c r="XFB368" s="35"/>
      <c r="XFC368" s="35"/>
      <c r="XFD368" s="35"/>
    </row>
    <row r="369" spans="1:151 16227:16384" s="11" customFormat="1" ht="20.25" customHeight="1" x14ac:dyDescent="0.25">
      <c r="A369" s="137"/>
      <c r="B369" s="138"/>
      <c r="C369" s="133">
        <v>5</v>
      </c>
      <c r="D369" s="134"/>
      <c r="E369" s="54" t="s">
        <v>209</v>
      </c>
      <c r="F369" s="133">
        <f>(1.83*1.15+2.13*3.5+3.05*4.8+2.13*1.06+2.9*3.35+3.05*3.65+1.37*2.28+2.13*1.37+0.77*1.49+2.9*1)*10.764</f>
        <v>617.78686319999997</v>
      </c>
      <c r="G369" s="134"/>
      <c r="H369" s="54">
        <v>0</v>
      </c>
      <c r="I369" s="54">
        <f t="shared" si="83"/>
        <v>957.56963796000002</v>
      </c>
      <c r="J369" s="35"/>
      <c r="K369" s="35"/>
      <c r="L369" s="35"/>
      <c r="M369" s="35"/>
      <c r="N369" s="35">
        <f t="shared" si="84"/>
        <v>9723067.3800000027</v>
      </c>
      <c r="O369" s="35"/>
      <c r="P369" s="35"/>
      <c r="Q369" s="35"/>
      <c r="R369" s="35"/>
      <c r="S369" s="35"/>
      <c r="T369" s="35"/>
      <c r="U369" s="43" t="str">
        <f t="shared" ca="1" si="82"/>
        <v>3207,..,3307</v>
      </c>
      <c r="V369" s="43">
        <f t="shared" ref="V369:W369" ca="1" si="89">V368+1</f>
        <v>3207</v>
      </c>
      <c r="W369" s="43">
        <f t="shared" ca="1" si="89"/>
        <v>3307</v>
      </c>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WZC369" s="35"/>
      <c r="WZD369" s="35"/>
      <c r="WZE369" s="35"/>
      <c r="WZF369" s="35"/>
      <c r="WZG369" s="35"/>
      <c r="WZH369" s="35"/>
      <c r="WZI369" s="35"/>
      <c r="WZJ369" s="35"/>
      <c r="WZK369" s="35"/>
      <c r="WZL369" s="35"/>
      <c r="WZM369" s="35"/>
      <c r="WZN369" s="35"/>
      <c r="WZO369" s="35"/>
      <c r="WZP369" s="35"/>
      <c r="WZQ369" s="35"/>
      <c r="WZR369" s="35"/>
      <c r="WZS369" s="35"/>
      <c r="WZT369" s="35"/>
      <c r="WZU369" s="35"/>
      <c r="WZV369" s="35"/>
      <c r="WZW369" s="35"/>
      <c r="WZX369" s="35"/>
      <c r="WZY369" s="35"/>
      <c r="WZZ369" s="35"/>
      <c r="XAA369" s="35"/>
      <c r="XAB369" s="35"/>
      <c r="XAC369" s="35"/>
      <c r="XAD369" s="35"/>
      <c r="XAE369" s="35"/>
      <c r="XAF369" s="35"/>
      <c r="XAG369" s="35"/>
      <c r="XAH369" s="35"/>
      <c r="XAI369" s="35"/>
      <c r="XAJ369" s="35"/>
      <c r="XAK369" s="35"/>
      <c r="XAL369" s="35"/>
      <c r="XAM369" s="35"/>
      <c r="XAN369" s="35"/>
      <c r="XAO369" s="35"/>
      <c r="XAP369" s="35"/>
      <c r="XAQ369" s="35"/>
      <c r="XAR369" s="35"/>
      <c r="XAS369" s="35"/>
      <c r="XAT369" s="35"/>
      <c r="XAU369" s="35"/>
      <c r="XAV369" s="35"/>
      <c r="XAW369" s="35"/>
      <c r="XAX369" s="35"/>
      <c r="XAY369" s="35"/>
      <c r="XAZ369" s="35"/>
      <c r="XBA369" s="35"/>
      <c r="XBB369" s="35"/>
      <c r="XBC369" s="35"/>
      <c r="XBD369" s="35"/>
      <c r="XBE369" s="35"/>
      <c r="XBF369" s="35"/>
      <c r="XBG369" s="35"/>
      <c r="XBH369" s="35"/>
      <c r="XBI369" s="35"/>
      <c r="XBJ369" s="35"/>
      <c r="XBK369" s="35"/>
      <c r="XBL369" s="35"/>
      <c r="XBM369" s="35"/>
      <c r="XBN369" s="35"/>
      <c r="XBO369" s="35"/>
      <c r="XBP369" s="35"/>
      <c r="XBQ369" s="35"/>
      <c r="XBR369" s="35"/>
      <c r="XBS369" s="35"/>
      <c r="XBT369" s="35"/>
      <c r="XBU369" s="35"/>
      <c r="XBV369" s="35"/>
      <c r="XBW369" s="35"/>
      <c r="XBX369" s="35"/>
      <c r="XBY369" s="35"/>
      <c r="XBZ369" s="35"/>
      <c r="XCA369" s="35"/>
      <c r="XCB369" s="35"/>
      <c r="XCC369" s="35"/>
      <c r="XCD369" s="35"/>
      <c r="XCE369" s="35"/>
      <c r="XCF369" s="35"/>
      <c r="XCG369" s="35"/>
      <c r="XCH369" s="35"/>
      <c r="XCI369" s="35"/>
      <c r="XCJ369" s="35"/>
      <c r="XCK369" s="35"/>
      <c r="XCL369" s="35"/>
      <c r="XCM369" s="35"/>
      <c r="XCN369" s="35"/>
      <c r="XCO369" s="35"/>
      <c r="XCP369" s="35"/>
      <c r="XCQ369" s="35"/>
      <c r="XCR369" s="35"/>
      <c r="XCS369" s="35"/>
      <c r="XCT369" s="35"/>
      <c r="XCU369" s="35"/>
      <c r="XCV369" s="35"/>
      <c r="XCW369" s="35"/>
      <c r="XCX369" s="35"/>
      <c r="XCY369" s="35"/>
      <c r="XCZ369" s="35"/>
      <c r="XDA369" s="35"/>
      <c r="XDB369" s="35"/>
      <c r="XDC369" s="35"/>
      <c r="XDD369" s="35"/>
      <c r="XDE369" s="35"/>
      <c r="XDF369" s="35"/>
      <c r="XDG369" s="35"/>
      <c r="XDH369" s="35"/>
      <c r="XDI369" s="35"/>
      <c r="XDJ369" s="35"/>
      <c r="XDK369" s="35"/>
      <c r="XDL369" s="35"/>
      <c r="XDM369" s="35"/>
      <c r="XDN369" s="35"/>
      <c r="XDO369" s="35"/>
      <c r="XDP369" s="35"/>
      <c r="XDQ369" s="35"/>
      <c r="XDR369" s="35"/>
      <c r="XDS369" s="35"/>
      <c r="XDT369" s="35"/>
      <c r="XDU369" s="35"/>
      <c r="XDV369" s="35"/>
      <c r="XDW369" s="35"/>
      <c r="XDX369" s="35"/>
      <c r="XDY369" s="35"/>
      <c r="XDZ369" s="35"/>
      <c r="XEA369" s="35"/>
      <c r="XEB369" s="35"/>
      <c r="XEC369" s="35"/>
      <c r="XED369" s="35"/>
      <c r="XEE369" s="35"/>
      <c r="XEF369" s="35"/>
      <c r="XEG369" s="35"/>
      <c r="XEH369" s="35"/>
      <c r="XEI369" s="35"/>
      <c r="XEJ369" s="35"/>
      <c r="XEK369" s="35"/>
      <c r="XEL369" s="35"/>
      <c r="XEM369" s="35"/>
      <c r="XEN369" s="35"/>
      <c r="XEO369" s="35"/>
      <c r="XEP369" s="35"/>
      <c r="XEQ369" s="35"/>
      <c r="XER369" s="35"/>
      <c r="XES369" s="35"/>
      <c r="XET369" s="35"/>
      <c r="XEU369" s="35"/>
      <c r="XEV369" s="35"/>
      <c r="XEW369" s="35"/>
      <c r="XEX369" s="35"/>
      <c r="XEY369" s="35"/>
      <c r="XEZ369" s="35"/>
      <c r="XFA369" s="35"/>
      <c r="XFB369" s="35"/>
      <c r="XFC369" s="35"/>
      <c r="XFD369" s="35"/>
    </row>
    <row r="370" spans="1:151 16227:16384" s="11" customFormat="1" ht="20.25" x14ac:dyDescent="0.25">
      <c r="A370" s="137"/>
      <c r="B370" s="138"/>
      <c r="C370" s="133">
        <v>6</v>
      </c>
      <c r="D370" s="134"/>
      <c r="E370" s="54" t="s">
        <v>209</v>
      </c>
      <c r="F370" s="133">
        <f>(1.22*0.6+3.36*2.13+4.73*2.9+1.05*1.96+3.35*3+3.65*2.9+2.13*1.37+1*3+1.37*2.13)*10.764</f>
        <v>571.94514000000015</v>
      </c>
      <c r="G370" s="134"/>
      <c r="H370" s="54">
        <v>0</v>
      </c>
      <c r="I370" s="54">
        <f t="shared" si="83"/>
        <v>886.5149670000003</v>
      </c>
      <c r="J370" s="35"/>
      <c r="K370" s="35"/>
      <c r="L370" s="35"/>
      <c r="M370" s="35"/>
      <c r="N370" s="35">
        <f>18000*F372</f>
        <v>0</v>
      </c>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WZC370" s="35"/>
      <c r="WZD370" s="35"/>
      <c r="WZE370" s="35"/>
      <c r="WZF370" s="35"/>
      <c r="WZG370" s="35"/>
      <c r="WZH370" s="35"/>
      <c r="WZI370" s="35"/>
      <c r="WZJ370" s="35"/>
      <c r="WZK370" s="35"/>
      <c r="WZL370" s="35"/>
      <c r="WZM370" s="35"/>
      <c r="WZN370" s="35"/>
      <c r="WZO370" s="35"/>
      <c r="WZP370" s="35"/>
      <c r="WZQ370" s="35"/>
      <c r="WZR370" s="35"/>
      <c r="WZS370" s="35"/>
      <c r="WZT370" s="35"/>
      <c r="WZU370" s="35"/>
      <c r="WZV370" s="35"/>
      <c r="WZW370" s="35"/>
      <c r="WZX370" s="35"/>
      <c r="WZY370" s="35"/>
      <c r="WZZ370" s="35"/>
      <c r="XAA370" s="35"/>
      <c r="XAB370" s="35"/>
      <c r="XAC370" s="35"/>
      <c r="XAD370" s="35"/>
      <c r="XAE370" s="35"/>
      <c r="XAF370" s="35"/>
      <c r="XAG370" s="35"/>
      <c r="XAH370" s="35"/>
      <c r="XAI370" s="35"/>
      <c r="XAJ370" s="35"/>
      <c r="XAK370" s="35"/>
      <c r="XAL370" s="35"/>
      <c r="XAM370" s="35"/>
      <c r="XAN370" s="35"/>
      <c r="XAO370" s="35"/>
      <c r="XAP370" s="35"/>
      <c r="XAQ370" s="35"/>
      <c r="XAR370" s="35"/>
      <c r="XAS370" s="35"/>
      <c r="XAT370" s="35"/>
      <c r="XAU370" s="35"/>
      <c r="XAV370" s="35"/>
      <c r="XAW370" s="35"/>
      <c r="XAX370" s="35"/>
      <c r="XAY370" s="35"/>
      <c r="XAZ370" s="35"/>
      <c r="XBA370" s="35"/>
      <c r="XBB370" s="35"/>
      <c r="XBC370" s="35"/>
      <c r="XBD370" s="35"/>
      <c r="XBE370" s="35"/>
      <c r="XBF370" s="35"/>
      <c r="XBG370" s="35"/>
      <c r="XBH370" s="35"/>
      <c r="XBI370" s="35"/>
      <c r="XBJ370" s="35"/>
      <c r="XBK370" s="35"/>
      <c r="XBL370" s="35"/>
      <c r="XBM370" s="35"/>
      <c r="XBN370" s="35"/>
      <c r="XBO370" s="35"/>
      <c r="XBP370" s="35"/>
      <c r="XBQ370" s="35"/>
      <c r="XBR370" s="35"/>
      <c r="XBS370" s="35"/>
      <c r="XBT370" s="35"/>
      <c r="XBU370" s="35"/>
      <c r="XBV370" s="35"/>
      <c r="XBW370" s="35"/>
      <c r="XBX370" s="35"/>
      <c r="XBY370" s="35"/>
      <c r="XBZ370" s="35"/>
      <c r="XCA370" s="35"/>
      <c r="XCB370" s="35"/>
      <c r="XCC370" s="35"/>
      <c r="XCD370" s="35"/>
      <c r="XCE370" s="35"/>
      <c r="XCF370" s="35"/>
      <c r="XCG370" s="35"/>
      <c r="XCH370" s="35"/>
      <c r="XCI370" s="35"/>
      <c r="XCJ370" s="35"/>
      <c r="XCK370" s="35"/>
      <c r="XCL370" s="35"/>
      <c r="XCM370" s="35"/>
      <c r="XCN370" s="35"/>
      <c r="XCO370" s="35"/>
      <c r="XCP370" s="35"/>
      <c r="XCQ370" s="35"/>
      <c r="XCR370" s="35"/>
      <c r="XCS370" s="35"/>
      <c r="XCT370" s="35"/>
      <c r="XCU370" s="35"/>
      <c r="XCV370" s="35"/>
      <c r="XCW370" s="35"/>
      <c r="XCX370" s="35"/>
      <c r="XCY370" s="35"/>
      <c r="XCZ370" s="35"/>
      <c r="XDA370" s="35"/>
      <c r="XDB370" s="35"/>
      <c r="XDC370" s="35"/>
      <c r="XDD370" s="35"/>
      <c r="XDE370" s="35"/>
      <c r="XDF370" s="35"/>
      <c r="XDG370" s="35"/>
      <c r="XDH370" s="35"/>
      <c r="XDI370" s="35"/>
      <c r="XDJ370" s="35"/>
      <c r="XDK370" s="35"/>
      <c r="XDL370" s="35"/>
      <c r="XDM370" s="35"/>
      <c r="XDN370" s="35"/>
      <c r="XDO370" s="35"/>
      <c r="XDP370" s="35"/>
      <c r="XDQ370" s="35"/>
      <c r="XDR370" s="35"/>
      <c r="XDS370" s="35"/>
      <c r="XDT370" s="35"/>
      <c r="XDU370" s="35"/>
      <c r="XDV370" s="35"/>
      <c r="XDW370" s="35"/>
      <c r="XDX370" s="35"/>
      <c r="XDY370" s="35"/>
      <c r="XDZ370" s="35"/>
      <c r="XEA370" s="35"/>
      <c r="XEB370" s="35"/>
      <c r="XEC370" s="35"/>
      <c r="XED370" s="35"/>
      <c r="XEE370" s="35"/>
      <c r="XEF370" s="35"/>
      <c r="XEG370" s="35"/>
      <c r="XEH370" s="35"/>
      <c r="XEI370" s="35"/>
      <c r="XEJ370" s="35"/>
      <c r="XEK370" s="35"/>
      <c r="XEL370" s="35"/>
      <c r="XEM370" s="35"/>
      <c r="XEN370" s="35"/>
      <c r="XEO370" s="35"/>
      <c r="XEP370" s="35"/>
      <c r="XEQ370" s="35"/>
      <c r="XER370" s="35"/>
      <c r="XES370" s="35"/>
      <c r="XET370" s="35"/>
      <c r="XEU370" s="35"/>
      <c r="XEV370" s="35"/>
      <c r="XEW370" s="35"/>
      <c r="XEX370" s="35"/>
      <c r="XEY370" s="35"/>
      <c r="XEZ370" s="35"/>
      <c r="XFA370" s="35"/>
      <c r="XFB370" s="35"/>
      <c r="XFC370" s="35"/>
      <c r="XFD370" s="35"/>
    </row>
    <row r="371" spans="1:151 16227:16384" s="11" customFormat="1" ht="20.25" x14ac:dyDescent="0.25">
      <c r="A371" s="139"/>
      <c r="B371" s="140"/>
      <c r="C371" s="133">
        <v>7</v>
      </c>
      <c r="D371" s="134"/>
      <c r="E371" s="54" t="s">
        <v>209</v>
      </c>
      <c r="F371" s="133">
        <f>(1.22*0.6+3.36*2.13+4.73*2.9+1.05*1.96+3.35*3+3.65*2.9+2.13*1.37+1*3+1.37*2.13)*10.764</f>
        <v>571.94514000000015</v>
      </c>
      <c r="G371" s="134"/>
      <c r="H371" s="54">
        <v>0</v>
      </c>
      <c r="I371" s="54">
        <f t="shared" si="83"/>
        <v>886.5149670000003</v>
      </c>
      <c r="J371" s="35" t="s">
        <v>264</v>
      </c>
      <c r="K371" s="35"/>
      <c r="L371" s="35"/>
      <c r="M371" s="35"/>
      <c r="N371" s="35">
        <f>18000*F373</f>
        <v>0</v>
      </c>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WZC371" s="35"/>
      <c r="WZD371" s="35"/>
      <c r="WZE371" s="35"/>
      <c r="WZF371" s="35"/>
      <c r="WZG371" s="35"/>
      <c r="WZH371" s="35"/>
      <c r="WZI371" s="35"/>
      <c r="WZJ371" s="35"/>
      <c r="WZK371" s="35"/>
      <c r="WZL371" s="35"/>
      <c r="WZM371" s="35"/>
      <c r="WZN371" s="35"/>
      <c r="WZO371" s="35"/>
      <c r="WZP371" s="35"/>
      <c r="WZQ371" s="35"/>
      <c r="WZR371" s="35"/>
      <c r="WZS371" s="35"/>
      <c r="WZT371" s="35"/>
      <c r="WZU371" s="35"/>
      <c r="WZV371" s="35"/>
      <c r="WZW371" s="35"/>
      <c r="WZX371" s="35"/>
      <c r="WZY371" s="35"/>
      <c r="WZZ371" s="35"/>
      <c r="XAA371" s="35"/>
      <c r="XAB371" s="35"/>
      <c r="XAC371" s="35"/>
      <c r="XAD371" s="35"/>
      <c r="XAE371" s="35"/>
      <c r="XAF371" s="35"/>
      <c r="XAG371" s="35"/>
      <c r="XAH371" s="35"/>
      <c r="XAI371" s="35"/>
      <c r="XAJ371" s="35"/>
      <c r="XAK371" s="35"/>
      <c r="XAL371" s="35"/>
      <c r="XAM371" s="35"/>
      <c r="XAN371" s="35"/>
      <c r="XAO371" s="35"/>
      <c r="XAP371" s="35"/>
      <c r="XAQ371" s="35"/>
      <c r="XAR371" s="35"/>
      <c r="XAS371" s="35"/>
      <c r="XAT371" s="35"/>
      <c r="XAU371" s="35"/>
      <c r="XAV371" s="35"/>
      <c r="XAW371" s="35"/>
      <c r="XAX371" s="35"/>
      <c r="XAY371" s="35"/>
      <c r="XAZ371" s="35"/>
      <c r="XBA371" s="35"/>
      <c r="XBB371" s="35"/>
      <c r="XBC371" s="35"/>
      <c r="XBD371" s="35"/>
      <c r="XBE371" s="35"/>
      <c r="XBF371" s="35"/>
      <c r="XBG371" s="35"/>
      <c r="XBH371" s="35"/>
      <c r="XBI371" s="35"/>
      <c r="XBJ371" s="35"/>
      <c r="XBK371" s="35"/>
      <c r="XBL371" s="35"/>
      <c r="XBM371" s="35"/>
      <c r="XBN371" s="35"/>
      <c r="XBO371" s="35"/>
      <c r="XBP371" s="35"/>
      <c r="XBQ371" s="35"/>
      <c r="XBR371" s="35"/>
      <c r="XBS371" s="35"/>
      <c r="XBT371" s="35"/>
      <c r="XBU371" s="35"/>
      <c r="XBV371" s="35"/>
      <c r="XBW371" s="35"/>
      <c r="XBX371" s="35"/>
      <c r="XBY371" s="35"/>
      <c r="XBZ371" s="35"/>
      <c r="XCA371" s="35"/>
      <c r="XCB371" s="35"/>
      <c r="XCC371" s="35"/>
      <c r="XCD371" s="35"/>
      <c r="XCE371" s="35"/>
      <c r="XCF371" s="35"/>
      <c r="XCG371" s="35"/>
      <c r="XCH371" s="35"/>
      <c r="XCI371" s="35"/>
      <c r="XCJ371" s="35"/>
      <c r="XCK371" s="35"/>
      <c r="XCL371" s="35"/>
      <c r="XCM371" s="35"/>
      <c r="XCN371" s="35"/>
      <c r="XCO371" s="35"/>
      <c r="XCP371" s="35"/>
      <c r="XCQ371" s="35"/>
      <c r="XCR371" s="35"/>
      <c r="XCS371" s="35"/>
      <c r="XCT371" s="35"/>
      <c r="XCU371" s="35"/>
      <c r="XCV371" s="35"/>
      <c r="XCW371" s="35"/>
      <c r="XCX371" s="35"/>
      <c r="XCY371" s="35"/>
      <c r="XCZ371" s="35"/>
      <c r="XDA371" s="35"/>
      <c r="XDB371" s="35"/>
      <c r="XDC371" s="35"/>
      <c r="XDD371" s="35"/>
      <c r="XDE371" s="35"/>
      <c r="XDF371" s="35"/>
      <c r="XDG371" s="35"/>
      <c r="XDH371" s="35"/>
      <c r="XDI371" s="35"/>
      <c r="XDJ371" s="35"/>
      <c r="XDK371" s="35"/>
      <c r="XDL371" s="35"/>
      <c r="XDM371" s="35"/>
      <c r="XDN371" s="35"/>
      <c r="XDO371" s="35"/>
      <c r="XDP371" s="35"/>
      <c r="XDQ371" s="35"/>
      <c r="XDR371" s="35"/>
      <c r="XDS371" s="35"/>
      <c r="XDT371" s="35"/>
      <c r="XDU371" s="35"/>
      <c r="XDV371" s="35"/>
      <c r="XDW371" s="35"/>
      <c r="XDX371" s="35"/>
      <c r="XDY371" s="35"/>
      <c r="XDZ371" s="35"/>
      <c r="XEA371" s="35"/>
      <c r="XEB371" s="35"/>
      <c r="XEC371" s="35"/>
      <c r="XED371" s="35"/>
      <c r="XEE371" s="35"/>
      <c r="XEF371" s="35"/>
      <c r="XEG371" s="35"/>
      <c r="XEH371" s="35"/>
      <c r="XEI371" s="35"/>
      <c r="XEJ371" s="35"/>
      <c r="XEK371" s="35"/>
      <c r="XEL371" s="35"/>
      <c r="XEM371" s="35"/>
      <c r="XEN371" s="35"/>
      <c r="XEO371" s="35"/>
      <c r="XEP371" s="35"/>
      <c r="XEQ371" s="35"/>
      <c r="XER371" s="35"/>
      <c r="XES371" s="35"/>
      <c r="XET371" s="35"/>
      <c r="XEU371" s="35"/>
      <c r="XEV371" s="35"/>
      <c r="XEW371" s="35"/>
      <c r="XEX371" s="35"/>
      <c r="XEY371" s="35"/>
      <c r="XEZ371" s="35"/>
      <c r="XFA371" s="35"/>
      <c r="XFB371" s="35"/>
      <c r="XFC371" s="35"/>
      <c r="XFD371" s="35"/>
    </row>
    <row r="372" spans="1:151 16227:16384" s="11" customFormat="1" ht="20.25" x14ac:dyDescent="0.25">
      <c r="A372" s="149" t="s">
        <v>201</v>
      </c>
      <c r="B372" s="150"/>
      <c r="C372" s="150"/>
      <c r="D372" s="150"/>
      <c r="E372" s="150"/>
      <c r="F372" s="150"/>
      <c r="G372" s="150"/>
      <c r="H372" s="150"/>
      <c r="I372" s="151"/>
      <c r="J372" s="35"/>
      <c r="K372" s="35"/>
      <c r="L372" s="35"/>
      <c r="M372" s="35"/>
      <c r="N372" s="35">
        <f>18000*F374</f>
        <v>0</v>
      </c>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WZC372" s="35"/>
      <c r="WZD372" s="35"/>
      <c r="WZE372" s="35"/>
      <c r="WZF372" s="35"/>
      <c r="WZG372" s="35"/>
      <c r="WZH372" s="35"/>
      <c r="WZI372" s="35"/>
      <c r="WZJ372" s="35"/>
      <c r="WZK372" s="35"/>
      <c r="WZL372" s="35"/>
      <c r="WZM372" s="35"/>
      <c r="WZN372" s="35"/>
      <c r="WZO372" s="35"/>
      <c r="WZP372" s="35"/>
      <c r="WZQ372" s="35"/>
      <c r="WZR372" s="35"/>
      <c r="WZS372" s="35"/>
      <c r="WZT372" s="35"/>
      <c r="WZU372" s="35"/>
      <c r="WZV372" s="35"/>
      <c r="WZW372" s="35"/>
      <c r="WZX372" s="35"/>
      <c r="WZY372" s="35"/>
      <c r="WZZ372" s="35"/>
      <c r="XAA372" s="35"/>
      <c r="XAB372" s="35"/>
      <c r="XAC372" s="35"/>
      <c r="XAD372" s="35"/>
      <c r="XAE372" s="35"/>
      <c r="XAF372" s="35"/>
      <c r="XAG372" s="35"/>
      <c r="XAH372" s="35"/>
      <c r="XAI372" s="35"/>
      <c r="XAJ372" s="35"/>
      <c r="XAK372" s="35"/>
      <c r="XAL372" s="35"/>
      <c r="XAM372" s="35"/>
      <c r="XAN372" s="35"/>
      <c r="XAO372" s="35"/>
      <c r="XAP372" s="35"/>
      <c r="XAQ372" s="35"/>
      <c r="XAR372" s="35"/>
      <c r="XAS372" s="35"/>
      <c r="XAT372" s="35"/>
      <c r="XAU372" s="35"/>
      <c r="XAV372" s="35"/>
      <c r="XAW372" s="35"/>
      <c r="XAX372" s="35"/>
      <c r="XAY372" s="35"/>
      <c r="XAZ372" s="35"/>
      <c r="XBA372" s="35"/>
      <c r="XBB372" s="35"/>
      <c r="XBC372" s="35"/>
      <c r="XBD372" s="35"/>
      <c r="XBE372" s="35"/>
      <c r="XBF372" s="35"/>
      <c r="XBG372" s="35"/>
      <c r="XBH372" s="35"/>
      <c r="XBI372" s="35"/>
      <c r="XBJ372" s="35"/>
      <c r="XBK372" s="35"/>
      <c r="XBL372" s="35"/>
      <c r="XBM372" s="35"/>
      <c r="XBN372" s="35"/>
      <c r="XBO372" s="35"/>
      <c r="XBP372" s="35"/>
      <c r="XBQ372" s="35"/>
      <c r="XBR372" s="35"/>
      <c r="XBS372" s="35"/>
      <c r="XBT372" s="35"/>
      <c r="XBU372" s="35"/>
      <c r="XBV372" s="35"/>
      <c r="XBW372" s="35"/>
      <c r="XBX372" s="35"/>
      <c r="XBY372" s="35"/>
      <c r="XBZ372" s="35"/>
      <c r="XCA372" s="35"/>
      <c r="XCB372" s="35"/>
      <c r="XCC372" s="35"/>
      <c r="XCD372" s="35"/>
      <c r="XCE372" s="35"/>
      <c r="XCF372" s="35"/>
      <c r="XCG372" s="35"/>
      <c r="XCH372" s="35"/>
      <c r="XCI372" s="35"/>
      <c r="XCJ372" s="35"/>
      <c r="XCK372" s="35"/>
      <c r="XCL372" s="35"/>
      <c r="XCM372" s="35"/>
      <c r="XCN372" s="35"/>
      <c r="XCO372" s="35"/>
      <c r="XCP372" s="35"/>
      <c r="XCQ372" s="35"/>
      <c r="XCR372" s="35"/>
      <c r="XCS372" s="35"/>
      <c r="XCT372" s="35"/>
      <c r="XCU372" s="35"/>
      <c r="XCV372" s="35"/>
      <c r="XCW372" s="35"/>
      <c r="XCX372" s="35"/>
      <c r="XCY372" s="35"/>
      <c r="XCZ372" s="35"/>
      <c r="XDA372" s="35"/>
      <c r="XDB372" s="35"/>
      <c r="XDC372" s="35"/>
      <c r="XDD372" s="35"/>
      <c r="XDE372" s="35"/>
      <c r="XDF372" s="35"/>
      <c r="XDG372" s="35"/>
      <c r="XDH372" s="35"/>
      <c r="XDI372" s="35"/>
      <c r="XDJ372" s="35"/>
      <c r="XDK372" s="35"/>
      <c r="XDL372" s="35"/>
      <c r="XDM372" s="35"/>
      <c r="XDN372" s="35"/>
      <c r="XDO372" s="35"/>
      <c r="XDP372" s="35"/>
      <c r="XDQ372" s="35"/>
      <c r="XDR372" s="35"/>
      <c r="XDS372" s="35"/>
      <c r="XDT372" s="35"/>
      <c r="XDU372" s="35"/>
      <c r="XDV372" s="35"/>
      <c r="XDW372" s="35"/>
      <c r="XDX372" s="35"/>
      <c r="XDY372" s="35"/>
      <c r="XDZ372" s="35"/>
      <c r="XEA372" s="35"/>
      <c r="XEB372" s="35"/>
      <c r="XEC372" s="35"/>
      <c r="XED372" s="35"/>
      <c r="XEE372" s="35"/>
      <c r="XEF372" s="35"/>
      <c r="XEG372" s="35"/>
      <c r="XEH372" s="35"/>
      <c r="XEI372" s="35"/>
      <c r="XEJ372" s="35"/>
      <c r="XEK372" s="35"/>
      <c r="XEL372" s="35"/>
      <c r="XEM372" s="35"/>
      <c r="XEN372" s="35"/>
      <c r="XEO372" s="35"/>
      <c r="XEP372" s="35"/>
      <c r="XEQ372" s="35"/>
      <c r="XER372" s="35"/>
      <c r="XES372" s="35"/>
      <c r="XET372" s="35"/>
      <c r="XEU372" s="35"/>
      <c r="XEV372" s="35"/>
      <c r="XEW372" s="35"/>
      <c r="XEX372" s="35"/>
      <c r="XEY372" s="35"/>
      <c r="XEZ372" s="35"/>
      <c r="XFA372" s="35"/>
      <c r="XFB372" s="35"/>
      <c r="XFC372" s="35"/>
      <c r="XFD372" s="35"/>
    </row>
    <row r="373" spans="1:151 16227:16384" s="11" customFormat="1" ht="20.25" x14ac:dyDescent="0.25">
      <c r="A373" s="149" t="s">
        <v>255</v>
      </c>
      <c r="B373" s="150"/>
      <c r="C373" s="150"/>
      <c r="D373" s="150"/>
      <c r="E373" s="150"/>
      <c r="F373" s="150"/>
      <c r="G373" s="150"/>
      <c r="H373" s="150"/>
      <c r="I373" s="151"/>
      <c r="J373" s="35"/>
      <c r="K373" s="35"/>
      <c r="L373" s="35"/>
      <c r="M373" s="35"/>
      <c r="N373" s="35">
        <f t="shared" ref="N373:N404" si="90">17000*F375</f>
        <v>0</v>
      </c>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WZC373" s="35"/>
      <c r="WZD373" s="35"/>
      <c r="WZE373" s="35"/>
      <c r="WZF373" s="35"/>
      <c r="WZG373" s="35"/>
      <c r="WZH373" s="35"/>
      <c r="WZI373" s="35"/>
      <c r="WZJ373" s="35"/>
      <c r="WZK373" s="35"/>
      <c r="WZL373" s="35"/>
      <c r="WZM373" s="35"/>
      <c r="WZN373" s="35"/>
      <c r="WZO373" s="35"/>
      <c r="WZP373" s="35"/>
      <c r="WZQ373" s="35"/>
      <c r="WZR373" s="35"/>
      <c r="WZS373" s="35"/>
      <c r="WZT373" s="35"/>
      <c r="WZU373" s="35"/>
      <c r="WZV373" s="35"/>
      <c r="WZW373" s="35"/>
      <c r="WZX373" s="35"/>
      <c r="WZY373" s="35"/>
      <c r="WZZ373" s="35"/>
      <c r="XAA373" s="35"/>
      <c r="XAB373" s="35"/>
      <c r="XAC373" s="35"/>
      <c r="XAD373" s="35"/>
      <c r="XAE373" s="35"/>
      <c r="XAF373" s="35"/>
      <c r="XAG373" s="35"/>
      <c r="XAH373" s="35"/>
      <c r="XAI373" s="35"/>
      <c r="XAJ373" s="35"/>
      <c r="XAK373" s="35"/>
      <c r="XAL373" s="35"/>
      <c r="XAM373" s="35"/>
      <c r="XAN373" s="35"/>
      <c r="XAO373" s="35"/>
      <c r="XAP373" s="35"/>
      <c r="XAQ373" s="35"/>
      <c r="XAR373" s="35"/>
      <c r="XAS373" s="35"/>
      <c r="XAT373" s="35"/>
      <c r="XAU373" s="35"/>
      <c r="XAV373" s="35"/>
      <c r="XAW373" s="35"/>
      <c r="XAX373" s="35"/>
      <c r="XAY373" s="35"/>
      <c r="XAZ373" s="35"/>
      <c r="XBA373" s="35"/>
      <c r="XBB373" s="35"/>
      <c r="XBC373" s="35"/>
      <c r="XBD373" s="35"/>
      <c r="XBE373" s="35"/>
      <c r="XBF373" s="35"/>
      <c r="XBG373" s="35"/>
      <c r="XBH373" s="35"/>
      <c r="XBI373" s="35"/>
      <c r="XBJ373" s="35"/>
      <c r="XBK373" s="35"/>
      <c r="XBL373" s="35"/>
      <c r="XBM373" s="35"/>
      <c r="XBN373" s="35"/>
      <c r="XBO373" s="35"/>
      <c r="XBP373" s="35"/>
      <c r="XBQ373" s="35"/>
      <c r="XBR373" s="35"/>
      <c r="XBS373" s="35"/>
      <c r="XBT373" s="35"/>
      <c r="XBU373" s="35"/>
      <c r="XBV373" s="35"/>
      <c r="XBW373" s="35"/>
      <c r="XBX373" s="35"/>
      <c r="XBY373" s="35"/>
      <c r="XBZ373" s="35"/>
      <c r="XCA373" s="35"/>
      <c r="XCB373" s="35"/>
      <c r="XCC373" s="35"/>
      <c r="XCD373" s="35"/>
      <c r="XCE373" s="35"/>
      <c r="XCF373" s="35"/>
      <c r="XCG373" s="35"/>
      <c r="XCH373" s="35"/>
      <c r="XCI373" s="35"/>
      <c r="XCJ373" s="35"/>
      <c r="XCK373" s="35"/>
      <c r="XCL373" s="35"/>
      <c r="XCM373" s="35"/>
      <c r="XCN373" s="35"/>
      <c r="XCO373" s="35"/>
      <c r="XCP373" s="35"/>
      <c r="XCQ373" s="35"/>
      <c r="XCR373" s="35"/>
      <c r="XCS373" s="35"/>
      <c r="XCT373" s="35"/>
      <c r="XCU373" s="35"/>
      <c r="XCV373" s="35"/>
      <c r="XCW373" s="35"/>
      <c r="XCX373" s="35"/>
      <c r="XCY373" s="35"/>
      <c r="XCZ373" s="35"/>
      <c r="XDA373" s="35"/>
      <c r="XDB373" s="35"/>
      <c r="XDC373" s="35"/>
      <c r="XDD373" s="35"/>
      <c r="XDE373" s="35"/>
      <c r="XDF373" s="35"/>
      <c r="XDG373" s="35"/>
      <c r="XDH373" s="35"/>
      <c r="XDI373" s="35"/>
      <c r="XDJ373" s="35"/>
      <c r="XDK373" s="35"/>
      <c r="XDL373" s="35"/>
      <c r="XDM373" s="35"/>
      <c r="XDN373" s="35"/>
      <c r="XDO373" s="35"/>
      <c r="XDP373" s="35"/>
      <c r="XDQ373" s="35"/>
      <c r="XDR373" s="35"/>
      <c r="XDS373" s="35"/>
      <c r="XDT373" s="35"/>
      <c r="XDU373" s="35"/>
      <c r="XDV373" s="35"/>
      <c r="XDW373" s="35"/>
      <c r="XDX373" s="35"/>
      <c r="XDY373" s="35"/>
      <c r="XDZ373" s="35"/>
      <c r="XEA373" s="35"/>
      <c r="XEB373" s="35"/>
      <c r="XEC373" s="35"/>
      <c r="XED373" s="35"/>
      <c r="XEE373" s="35"/>
      <c r="XEF373" s="35"/>
      <c r="XEG373" s="35"/>
      <c r="XEH373" s="35"/>
      <c r="XEI373" s="35"/>
      <c r="XEJ373" s="35"/>
      <c r="XEK373" s="35"/>
      <c r="XEL373" s="35"/>
      <c r="XEM373" s="35"/>
      <c r="XEN373" s="35"/>
      <c r="XEO373" s="35"/>
      <c r="XEP373" s="35"/>
      <c r="XEQ373" s="35"/>
      <c r="XER373" s="35"/>
      <c r="XES373" s="35"/>
      <c r="XET373" s="35"/>
      <c r="XEU373" s="35"/>
      <c r="XEV373" s="35"/>
      <c r="XEW373" s="35"/>
      <c r="XEX373" s="35"/>
      <c r="XEY373" s="35"/>
      <c r="XEZ373" s="35"/>
      <c r="XFA373" s="35"/>
      <c r="XFB373" s="35"/>
      <c r="XFC373" s="35"/>
      <c r="XFD373" s="35"/>
    </row>
    <row r="374" spans="1:151 16227:16384" s="11" customFormat="1" ht="20.25" customHeight="1" x14ac:dyDescent="0.25">
      <c r="A374" s="149" t="s">
        <v>274</v>
      </c>
      <c r="B374" s="150"/>
      <c r="C374" s="150"/>
      <c r="D374" s="150"/>
      <c r="E374" s="150"/>
      <c r="F374" s="150"/>
      <c r="G374" s="150"/>
      <c r="H374" s="150"/>
      <c r="I374" s="151"/>
      <c r="J374" s="35"/>
      <c r="K374" s="35"/>
      <c r="L374" s="35"/>
      <c r="M374" s="35"/>
      <c r="N374" s="35">
        <f t="shared" si="90"/>
        <v>0</v>
      </c>
      <c r="O374" s="35"/>
      <c r="P374" s="35"/>
      <c r="Q374" s="35"/>
      <c r="R374" s="35"/>
      <c r="S374" s="35"/>
      <c r="T374" s="35"/>
      <c r="U374" s="43" t="str">
        <f t="shared" ref="U374:U380" ca="1" si="91">V374&amp;""&amp;",..,"&amp;""&amp;W374</f>
        <v>101,..,101</v>
      </c>
      <c r="V374" s="43">
        <f ca="1">(SUMPRODUCT(MID(0&amp;(LEFT(A375,SUM(LEN(A375)-LEN(SUBSTITUTE(A375,{"0","1","2","3"},""))))), LARGE(INDEX(ISNUMBER(--MID((LEFT(A375,SUM(LEN(A375)-LEN(SUBSTITUTE(A375,{"0","1","2","3"},""))))), ROW(INDIRECT("1:"&amp;LEN((LEFT(A375,SUM(LEN(A375)-LEN(SUBSTITUTE(A375,{"0","1","2","3"},"")))))))), 1)) * ROW(INDIRECT("1:"&amp;LEN((LEFT(A375,SUM(LEN(A375)-LEN(SUBSTITUTE(A375,{"0","1","2","3"},"")))))))), 0), ROW(INDIRECT("1:"&amp;LEN((LEFT(A375,SUM(LEN(A375)-LEN(SUBSTITUTE(A375,{"0","1","2","3"},"")))))))))+1, 1) * 10^ROW(INDIRECT("1:"&amp;LEN((LEFT(A375,SUM(LEN(A375)-LEN(SUBSTITUTE(A375,{"0","1","2","3"},""))))))))/10))*100+1</f>
        <v>101</v>
      </c>
      <c r="W374" s="43">
        <f ca="1">(SUMPRODUCT(MID(0&amp;(--TRIM(RIGHT(SUBSTITUTE(LEFT(A375,_xlfn.AGGREGATE(16,6,FIND({0,1,2,3,4,5,6,7,8,9},A375,ROW(INDIRECT("1:"&amp;LEN(A375)))),1))," ",REPT(" ",LEN(A375))),LEN(A375)))), LARGE(INDEX(ISNUMBER(--MID((--TRIM(RIGHT(SUBSTITUTE(LEFT(A375,_xlfn.AGGREGATE(16,6,FIND({0,1,2,3,4,5,6,7,8,9},A375,ROW(INDIRECT("1:"&amp;LEN(A375)))),1))," ",REPT(" ",LEN(A375))),LEN(A375)))), ROW(INDIRECT("1:"&amp;LEN((--TRIM(RIGHT(SUBSTITUTE(LEFT(A375,_xlfn.AGGREGATE(16,6,FIND({0,1,2,3,4,5,6,7,8,9},A375,ROW(INDIRECT("1:"&amp;LEN(A375)))),1))," ",REPT(" ",LEN(A375))),LEN(A375))))))), 1)) * ROW(INDIRECT("1:"&amp;LEN((--TRIM(RIGHT(SUBSTITUTE(LEFT(A375,_xlfn.AGGREGATE(16,6,FIND({0,1,2,3,4,5,6,7,8,9},A375,ROW(INDIRECT("1:"&amp;LEN(A375)))),1))," ",REPT(" ",LEN(A375))),LEN(A375))))))), 0), ROW(INDIRECT("1:"&amp;LEN((--TRIM(RIGHT(SUBSTITUTE(LEFT(A375,_xlfn.AGGREGATE(16,6,FIND({0,1,2,3,4,5,6,7,8,9},A375,ROW(INDIRECT("1:"&amp;LEN(A375)))),1))," ",REPT(" ",LEN(A375))),LEN(A375))))))))+1, 1) * 10^ROW(INDIRECT("1:"&amp;LEN((--TRIM(RIGHT(SUBSTITUTE(LEFT(A375,_xlfn.AGGREGATE(16,6,FIND({0,1,2,3,4,5,6,7,8,9},A375,ROW(INDIRECT("1:"&amp;LEN(A375)))),1))," ",REPT(" ",LEN(A375))),LEN(A375)))))))/10))*100+1</f>
        <v>101</v>
      </c>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WZC374" s="35"/>
      <c r="WZD374" s="35"/>
      <c r="WZE374" s="35"/>
      <c r="WZF374" s="35"/>
      <c r="WZG374" s="35"/>
      <c r="WZH374" s="35"/>
      <c r="WZI374" s="35"/>
      <c r="WZJ374" s="35"/>
      <c r="WZK374" s="35"/>
      <c r="WZL374" s="35"/>
      <c r="WZM374" s="35"/>
      <c r="WZN374" s="35"/>
      <c r="WZO374" s="35"/>
      <c r="WZP374" s="35"/>
      <c r="WZQ374" s="35"/>
      <c r="WZR374" s="35"/>
      <c r="WZS374" s="35"/>
      <c r="WZT374" s="35"/>
      <c r="WZU374" s="35"/>
      <c r="WZV374" s="35"/>
      <c r="WZW374" s="35"/>
      <c r="WZX374" s="35"/>
      <c r="WZY374" s="35"/>
      <c r="WZZ374" s="35"/>
      <c r="XAA374" s="35"/>
      <c r="XAB374" s="35"/>
      <c r="XAC374" s="35"/>
      <c r="XAD374" s="35"/>
      <c r="XAE374" s="35"/>
      <c r="XAF374" s="35"/>
      <c r="XAG374" s="35"/>
      <c r="XAH374" s="35"/>
      <c r="XAI374" s="35"/>
      <c r="XAJ374" s="35"/>
      <c r="XAK374" s="35"/>
      <c r="XAL374" s="35"/>
      <c r="XAM374" s="35"/>
      <c r="XAN374" s="35"/>
      <c r="XAO374" s="35"/>
      <c r="XAP374" s="35"/>
      <c r="XAQ374" s="35"/>
      <c r="XAR374" s="35"/>
      <c r="XAS374" s="35"/>
      <c r="XAT374" s="35"/>
      <c r="XAU374" s="35"/>
      <c r="XAV374" s="35"/>
      <c r="XAW374" s="35"/>
      <c r="XAX374" s="35"/>
      <c r="XAY374" s="35"/>
      <c r="XAZ374" s="35"/>
      <c r="XBA374" s="35"/>
      <c r="XBB374" s="35"/>
      <c r="XBC374" s="35"/>
      <c r="XBD374" s="35"/>
      <c r="XBE374" s="35"/>
      <c r="XBF374" s="35"/>
      <c r="XBG374" s="35"/>
      <c r="XBH374" s="35"/>
      <c r="XBI374" s="35"/>
      <c r="XBJ374" s="35"/>
      <c r="XBK374" s="35"/>
      <c r="XBL374" s="35"/>
      <c r="XBM374" s="35"/>
      <c r="XBN374" s="35"/>
      <c r="XBO374" s="35"/>
      <c r="XBP374" s="35"/>
      <c r="XBQ374" s="35"/>
      <c r="XBR374" s="35"/>
      <c r="XBS374" s="35"/>
      <c r="XBT374" s="35"/>
      <c r="XBU374" s="35"/>
      <c r="XBV374" s="35"/>
      <c r="XBW374" s="35"/>
      <c r="XBX374" s="35"/>
      <c r="XBY374" s="35"/>
      <c r="XBZ374" s="35"/>
      <c r="XCA374" s="35"/>
      <c r="XCB374" s="35"/>
      <c r="XCC374" s="35"/>
      <c r="XCD374" s="35"/>
      <c r="XCE374" s="35"/>
      <c r="XCF374" s="35"/>
      <c r="XCG374" s="35"/>
      <c r="XCH374" s="35"/>
      <c r="XCI374" s="35"/>
      <c r="XCJ374" s="35"/>
      <c r="XCK374" s="35"/>
      <c r="XCL374" s="35"/>
      <c r="XCM374" s="35"/>
      <c r="XCN374" s="35"/>
      <c r="XCO374" s="35"/>
      <c r="XCP374" s="35"/>
      <c r="XCQ374" s="35"/>
      <c r="XCR374" s="35"/>
      <c r="XCS374" s="35"/>
      <c r="XCT374" s="35"/>
      <c r="XCU374" s="35"/>
      <c r="XCV374" s="35"/>
      <c r="XCW374" s="35"/>
      <c r="XCX374" s="35"/>
      <c r="XCY374" s="35"/>
      <c r="XCZ374" s="35"/>
      <c r="XDA374" s="35"/>
      <c r="XDB374" s="35"/>
      <c r="XDC374" s="35"/>
      <c r="XDD374" s="35"/>
      <c r="XDE374" s="35"/>
      <c r="XDF374" s="35"/>
      <c r="XDG374" s="35"/>
      <c r="XDH374" s="35"/>
      <c r="XDI374" s="35"/>
      <c r="XDJ374" s="35"/>
      <c r="XDK374" s="35"/>
      <c r="XDL374" s="35"/>
      <c r="XDM374" s="35"/>
      <c r="XDN374" s="35"/>
      <c r="XDO374" s="35"/>
      <c r="XDP374" s="35"/>
      <c r="XDQ374" s="35"/>
      <c r="XDR374" s="35"/>
      <c r="XDS374" s="35"/>
      <c r="XDT374" s="35"/>
      <c r="XDU374" s="35"/>
      <c r="XDV374" s="35"/>
      <c r="XDW374" s="35"/>
      <c r="XDX374" s="35"/>
      <c r="XDY374" s="35"/>
      <c r="XDZ374" s="35"/>
      <c r="XEA374" s="35"/>
      <c r="XEB374" s="35"/>
      <c r="XEC374" s="35"/>
      <c r="XED374" s="35"/>
      <c r="XEE374" s="35"/>
      <c r="XEF374" s="35"/>
      <c r="XEG374" s="35"/>
      <c r="XEH374" s="35"/>
      <c r="XEI374" s="35"/>
      <c r="XEJ374" s="35"/>
      <c r="XEK374" s="35"/>
      <c r="XEL374" s="35"/>
      <c r="XEM374" s="35"/>
      <c r="XEN374" s="35"/>
      <c r="XEO374" s="35"/>
      <c r="XEP374" s="35"/>
      <c r="XEQ374" s="35"/>
      <c r="XER374" s="35"/>
      <c r="XES374" s="35"/>
      <c r="XET374" s="35"/>
      <c r="XEU374" s="35"/>
      <c r="XEV374" s="35"/>
      <c r="XEW374" s="35"/>
      <c r="XEX374" s="35"/>
      <c r="XEY374" s="35"/>
      <c r="XEZ374" s="35"/>
      <c r="XFA374" s="35"/>
      <c r="XFB374" s="35"/>
      <c r="XFC374" s="35"/>
      <c r="XFD374" s="35"/>
    </row>
    <row r="375" spans="1:151 16227:16384" s="11" customFormat="1" ht="20.25" customHeight="1" x14ac:dyDescent="0.25">
      <c r="A375" s="144" t="s">
        <v>257</v>
      </c>
      <c r="B375" s="145"/>
      <c r="C375" s="145"/>
      <c r="D375" s="145"/>
      <c r="E375" s="145"/>
      <c r="F375" s="145"/>
      <c r="G375" s="145"/>
      <c r="H375" s="145"/>
      <c r="I375" s="146"/>
      <c r="J375" s="35"/>
      <c r="K375" s="35"/>
      <c r="L375" s="35"/>
      <c r="M375" s="35"/>
      <c r="N375" s="35">
        <f t="shared" si="90"/>
        <v>0</v>
      </c>
      <c r="O375" s="35"/>
      <c r="P375" s="35"/>
      <c r="Q375" s="35"/>
      <c r="R375" s="35"/>
      <c r="S375" s="35"/>
      <c r="T375" s="35"/>
      <c r="U375" s="43" t="str">
        <f t="shared" ca="1" si="91"/>
        <v>102,..,102</v>
      </c>
      <c r="V375" s="43">
        <f ca="1">V374+1</f>
        <v>102</v>
      </c>
      <c r="W375" s="43">
        <f ca="1">W374+1</f>
        <v>102</v>
      </c>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WZC375" s="35"/>
      <c r="WZD375" s="35"/>
      <c r="WZE375" s="35"/>
      <c r="WZF375" s="35"/>
      <c r="WZG375" s="35"/>
      <c r="WZH375" s="35"/>
      <c r="WZI375" s="35"/>
      <c r="WZJ375" s="35"/>
      <c r="WZK375" s="35"/>
      <c r="WZL375" s="35"/>
      <c r="WZM375" s="35"/>
      <c r="WZN375" s="35"/>
      <c r="WZO375" s="35"/>
      <c r="WZP375" s="35"/>
      <c r="WZQ375" s="35"/>
      <c r="WZR375" s="35"/>
      <c r="WZS375" s="35"/>
      <c r="WZT375" s="35"/>
      <c r="WZU375" s="35"/>
      <c r="WZV375" s="35"/>
      <c r="WZW375" s="35"/>
      <c r="WZX375" s="35"/>
      <c r="WZY375" s="35"/>
      <c r="WZZ375" s="35"/>
      <c r="XAA375" s="35"/>
      <c r="XAB375" s="35"/>
      <c r="XAC375" s="35"/>
      <c r="XAD375" s="35"/>
      <c r="XAE375" s="35"/>
      <c r="XAF375" s="35"/>
      <c r="XAG375" s="35"/>
      <c r="XAH375" s="35"/>
      <c r="XAI375" s="35"/>
      <c r="XAJ375" s="35"/>
      <c r="XAK375" s="35"/>
      <c r="XAL375" s="35"/>
      <c r="XAM375" s="35"/>
      <c r="XAN375" s="35"/>
      <c r="XAO375" s="35"/>
      <c r="XAP375" s="35"/>
      <c r="XAQ375" s="35"/>
      <c r="XAR375" s="35"/>
      <c r="XAS375" s="35"/>
      <c r="XAT375" s="35"/>
      <c r="XAU375" s="35"/>
      <c r="XAV375" s="35"/>
      <c r="XAW375" s="35"/>
      <c r="XAX375" s="35"/>
      <c r="XAY375" s="35"/>
      <c r="XAZ375" s="35"/>
      <c r="XBA375" s="35"/>
      <c r="XBB375" s="35"/>
      <c r="XBC375" s="35"/>
      <c r="XBD375" s="35"/>
      <c r="XBE375" s="35"/>
      <c r="XBF375" s="35"/>
      <c r="XBG375" s="35"/>
      <c r="XBH375" s="35"/>
      <c r="XBI375" s="35"/>
      <c r="XBJ375" s="35"/>
      <c r="XBK375" s="35"/>
      <c r="XBL375" s="35"/>
      <c r="XBM375" s="35"/>
      <c r="XBN375" s="35"/>
      <c r="XBO375" s="35"/>
      <c r="XBP375" s="35"/>
      <c r="XBQ375" s="35"/>
      <c r="XBR375" s="35"/>
      <c r="XBS375" s="35"/>
      <c r="XBT375" s="35"/>
      <c r="XBU375" s="35"/>
      <c r="XBV375" s="35"/>
      <c r="XBW375" s="35"/>
      <c r="XBX375" s="35"/>
      <c r="XBY375" s="35"/>
      <c r="XBZ375" s="35"/>
      <c r="XCA375" s="35"/>
      <c r="XCB375" s="35"/>
      <c r="XCC375" s="35"/>
      <c r="XCD375" s="35"/>
      <c r="XCE375" s="35"/>
      <c r="XCF375" s="35"/>
      <c r="XCG375" s="35"/>
      <c r="XCH375" s="35"/>
      <c r="XCI375" s="35"/>
      <c r="XCJ375" s="35"/>
      <c r="XCK375" s="35"/>
      <c r="XCL375" s="35"/>
      <c r="XCM375" s="35"/>
      <c r="XCN375" s="35"/>
      <c r="XCO375" s="35"/>
      <c r="XCP375" s="35"/>
      <c r="XCQ375" s="35"/>
      <c r="XCR375" s="35"/>
      <c r="XCS375" s="35"/>
      <c r="XCT375" s="35"/>
      <c r="XCU375" s="35"/>
      <c r="XCV375" s="35"/>
      <c r="XCW375" s="35"/>
      <c r="XCX375" s="35"/>
      <c r="XCY375" s="35"/>
      <c r="XCZ375" s="35"/>
      <c r="XDA375" s="35"/>
      <c r="XDB375" s="35"/>
      <c r="XDC375" s="35"/>
      <c r="XDD375" s="35"/>
      <c r="XDE375" s="35"/>
      <c r="XDF375" s="35"/>
      <c r="XDG375" s="35"/>
      <c r="XDH375" s="35"/>
      <c r="XDI375" s="35"/>
      <c r="XDJ375" s="35"/>
      <c r="XDK375" s="35"/>
      <c r="XDL375" s="35"/>
      <c r="XDM375" s="35"/>
      <c r="XDN375" s="35"/>
      <c r="XDO375" s="35"/>
      <c r="XDP375" s="35"/>
      <c r="XDQ375" s="35"/>
      <c r="XDR375" s="35"/>
      <c r="XDS375" s="35"/>
      <c r="XDT375" s="35"/>
      <c r="XDU375" s="35"/>
      <c r="XDV375" s="35"/>
      <c r="XDW375" s="35"/>
      <c r="XDX375" s="35"/>
      <c r="XDY375" s="35"/>
      <c r="XDZ375" s="35"/>
      <c r="XEA375" s="35"/>
      <c r="XEB375" s="35"/>
      <c r="XEC375" s="35"/>
      <c r="XED375" s="35"/>
      <c r="XEE375" s="35"/>
      <c r="XEF375" s="35"/>
      <c r="XEG375" s="35"/>
      <c r="XEH375" s="35"/>
      <c r="XEI375" s="35"/>
      <c r="XEJ375" s="35"/>
      <c r="XEK375" s="35"/>
      <c r="XEL375" s="35"/>
      <c r="XEM375" s="35"/>
      <c r="XEN375" s="35"/>
      <c r="XEO375" s="35"/>
      <c r="XEP375" s="35"/>
      <c r="XEQ375" s="35"/>
      <c r="XER375" s="35"/>
      <c r="XES375" s="35"/>
      <c r="XET375" s="35"/>
      <c r="XEU375" s="35"/>
      <c r="XEV375" s="35"/>
      <c r="XEW375" s="35"/>
      <c r="XEX375" s="35"/>
      <c r="XEY375" s="35"/>
      <c r="XEZ375" s="35"/>
      <c r="XFA375" s="35"/>
      <c r="XFB375" s="35"/>
      <c r="XFC375" s="35"/>
      <c r="XFD375" s="35"/>
    </row>
    <row r="376" spans="1:151 16227:16384" s="11" customFormat="1" ht="20.25" customHeight="1" x14ac:dyDescent="0.25">
      <c r="A376" s="135" t="str">
        <f>A375</f>
        <v>1st Podium Floor For Part Residential &amp; Parking</v>
      </c>
      <c r="B376" s="136"/>
      <c r="C376" s="133">
        <v>1</v>
      </c>
      <c r="D376" s="134"/>
      <c r="E376" s="135" t="s">
        <v>260</v>
      </c>
      <c r="F376" s="141"/>
      <c r="G376" s="141"/>
      <c r="H376" s="141"/>
      <c r="I376" s="136"/>
      <c r="J376" s="35"/>
      <c r="K376" s="35" t="s">
        <v>273</v>
      </c>
      <c r="L376" s="35"/>
      <c r="M376" s="35"/>
      <c r="N376" s="35">
        <f t="shared" si="90"/>
        <v>7108791.019199999</v>
      </c>
      <c r="O376" s="35"/>
      <c r="P376" s="35"/>
      <c r="Q376" s="35"/>
      <c r="R376" s="35"/>
      <c r="S376" s="35"/>
      <c r="T376" s="35"/>
      <c r="U376" s="43" t="str">
        <f t="shared" ca="1" si="91"/>
        <v>103,..,103</v>
      </c>
      <c r="V376" s="43">
        <f t="shared" ref="V376:W376" ca="1" si="92">V375+1</f>
        <v>103</v>
      </c>
      <c r="W376" s="43">
        <f t="shared" ca="1" si="92"/>
        <v>103</v>
      </c>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WZC376" s="35"/>
      <c r="WZD376" s="35"/>
      <c r="WZE376" s="35"/>
      <c r="WZF376" s="35"/>
      <c r="WZG376" s="35"/>
      <c r="WZH376" s="35"/>
      <c r="WZI376" s="35"/>
      <c r="WZJ376" s="35"/>
      <c r="WZK376" s="35"/>
      <c r="WZL376" s="35"/>
      <c r="WZM376" s="35"/>
      <c r="WZN376" s="35"/>
      <c r="WZO376" s="35"/>
      <c r="WZP376" s="35"/>
      <c r="WZQ376" s="35"/>
      <c r="WZR376" s="35"/>
      <c r="WZS376" s="35"/>
      <c r="WZT376" s="35"/>
      <c r="WZU376" s="35"/>
      <c r="WZV376" s="35"/>
      <c r="WZW376" s="35"/>
      <c r="WZX376" s="35"/>
      <c r="WZY376" s="35"/>
      <c r="WZZ376" s="35"/>
      <c r="XAA376" s="35"/>
      <c r="XAB376" s="35"/>
      <c r="XAC376" s="35"/>
      <c r="XAD376" s="35"/>
      <c r="XAE376" s="35"/>
      <c r="XAF376" s="35"/>
      <c r="XAG376" s="35"/>
      <c r="XAH376" s="35"/>
      <c r="XAI376" s="35"/>
      <c r="XAJ376" s="35"/>
      <c r="XAK376" s="35"/>
      <c r="XAL376" s="35"/>
      <c r="XAM376" s="35"/>
      <c r="XAN376" s="35"/>
      <c r="XAO376" s="35"/>
      <c r="XAP376" s="35"/>
      <c r="XAQ376" s="35"/>
      <c r="XAR376" s="35"/>
      <c r="XAS376" s="35"/>
      <c r="XAT376" s="35"/>
      <c r="XAU376" s="35"/>
      <c r="XAV376" s="35"/>
      <c r="XAW376" s="35"/>
      <c r="XAX376" s="35"/>
      <c r="XAY376" s="35"/>
      <c r="XAZ376" s="35"/>
      <c r="XBA376" s="35"/>
      <c r="XBB376" s="35"/>
      <c r="XBC376" s="35"/>
      <c r="XBD376" s="35"/>
      <c r="XBE376" s="35"/>
      <c r="XBF376" s="35"/>
      <c r="XBG376" s="35"/>
      <c r="XBH376" s="35"/>
      <c r="XBI376" s="35"/>
      <c r="XBJ376" s="35"/>
      <c r="XBK376" s="35"/>
      <c r="XBL376" s="35"/>
      <c r="XBM376" s="35"/>
      <c r="XBN376" s="35"/>
      <c r="XBO376" s="35"/>
      <c r="XBP376" s="35"/>
      <c r="XBQ376" s="35"/>
      <c r="XBR376" s="35"/>
      <c r="XBS376" s="35"/>
      <c r="XBT376" s="35"/>
      <c r="XBU376" s="35"/>
      <c r="XBV376" s="35"/>
      <c r="XBW376" s="35"/>
      <c r="XBX376" s="35"/>
      <c r="XBY376" s="35"/>
      <c r="XBZ376" s="35"/>
      <c r="XCA376" s="35"/>
      <c r="XCB376" s="35"/>
      <c r="XCC376" s="35"/>
      <c r="XCD376" s="35"/>
      <c r="XCE376" s="35"/>
      <c r="XCF376" s="35"/>
      <c r="XCG376" s="35"/>
      <c r="XCH376" s="35"/>
      <c r="XCI376" s="35"/>
      <c r="XCJ376" s="35"/>
      <c r="XCK376" s="35"/>
      <c r="XCL376" s="35"/>
      <c r="XCM376" s="35"/>
      <c r="XCN376" s="35"/>
      <c r="XCO376" s="35"/>
      <c r="XCP376" s="35"/>
      <c r="XCQ376" s="35"/>
      <c r="XCR376" s="35"/>
      <c r="XCS376" s="35"/>
      <c r="XCT376" s="35"/>
      <c r="XCU376" s="35"/>
      <c r="XCV376" s="35"/>
      <c r="XCW376" s="35"/>
      <c r="XCX376" s="35"/>
      <c r="XCY376" s="35"/>
      <c r="XCZ376" s="35"/>
      <c r="XDA376" s="35"/>
      <c r="XDB376" s="35"/>
      <c r="XDC376" s="35"/>
      <c r="XDD376" s="35"/>
      <c r="XDE376" s="35"/>
      <c r="XDF376" s="35"/>
      <c r="XDG376" s="35"/>
      <c r="XDH376" s="35"/>
      <c r="XDI376" s="35"/>
      <c r="XDJ376" s="35"/>
      <c r="XDK376" s="35"/>
      <c r="XDL376" s="35"/>
      <c r="XDM376" s="35"/>
      <c r="XDN376" s="35"/>
      <c r="XDO376" s="35"/>
      <c r="XDP376" s="35"/>
      <c r="XDQ376" s="35"/>
      <c r="XDR376" s="35"/>
      <c r="XDS376" s="35"/>
      <c r="XDT376" s="35"/>
      <c r="XDU376" s="35"/>
      <c r="XDV376" s="35"/>
      <c r="XDW376" s="35"/>
      <c r="XDX376" s="35"/>
      <c r="XDY376" s="35"/>
      <c r="XDZ376" s="35"/>
      <c r="XEA376" s="35"/>
      <c r="XEB376" s="35"/>
      <c r="XEC376" s="35"/>
      <c r="XED376" s="35"/>
      <c r="XEE376" s="35"/>
      <c r="XEF376" s="35"/>
      <c r="XEG376" s="35"/>
      <c r="XEH376" s="35"/>
      <c r="XEI376" s="35"/>
      <c r="XEJ376" s="35"/>
      <c r="XEK376" s="35"/>
      <c r="XEL376" s="35"/>
      <c r="XEM376" s="35"/>
      <c r="XEN376" s="35"/>
      <c r="XEO376" s="35"/>
      <c r="XEP376" s="35"/>
      <c r="XEQ376" s="35"/>
      <c r="XER376" s="35"/>
      <c r="XES376" s="35"/>
      <c r="XET376" s="35"/>
      <c r="XEU376" s="35"/>
      <c r="XEV376" s="35"/>
      <c r="XEW376" s="35"/>
      <c r="XEX376" s="35"/>
      <c r="XEY376" s="35"/>
      <c r="XEZ376" s="35"/>
      <c r="XFA376" s="35"/>
      <c r="XFB376" s="35"/>
      <c r="XFC376" s="35"/>
      <c r="XFD376" s="35"/>
    </row>
    <row r="377" spans="1:151 16227:16384" s="11" customFormat="1" ht="20.25" customHeight="1" x14ac:dyDescent="0.25">
      <c r="A377" s="137"/>
      <c r="B377" s="138"/>
      <c r="C377" s="133">
        <v>2</v>
      </c>
      <c r="D377" s="134"/>
      <c r="E377" s="139"/>
      <c r="F377" s="143"/>
      <c r="G377" s="143"/>
      <c r="H377" s="143"/>
      <c r="I377" s="140"/>
      <c r="J377" s="35"/>
      <c r="K377" s="133">
        <f>10.764</f>
        <v>10.763999999999999</v>
      </c>
      <c r="L377" s="134"/>
      <c r="M377" s="35"/>
      <c r="N377" s="35">
        <f t="shared" si="90"/>
        <v>7108791.019199999</v>
      </c>
      <c r="O377" s="35"/>
      <c r="P377" s="35"/>
      <c r="Q377" s="35"/>
      <c r="R377" s="35"/>
      <c r="S377" s="35"/>
      <c r="T377" s="35"/>
      <c r="U377" s="43" t="str">
        <f t="shared" ca="1" si="91"/>
        <v>104,..,104</v>
      </c>
      <c r="V377" s="43">
        <f t="shared" ref="V377:W377" ca="1" si="93">V376+1</f>
        <v>104</v>
      </c>
      <c r="W377" s="43">
        <f t="shared" ca="1" si="93"/>
        <v>104</v>
      </c>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WZC377" s="35"/>
      <c r="WZD377" s="35"/>
      <c r="WZE377" s="35"/>
      <c r="WZF377" s="35"/>
      <c r="WZG377" s="35"/>
      <c r="WZH377" s="35"/>
      <c r="WZI377" s="35"/>
      <c r="WZJ377" s="35"/>
      <c r="WZK377" s="35"/>
      <c r="WZL377" s="35"/>
      <c r="WZM377" s="35"/>
      <c r="WZN377" s="35"/>
      <c r="WZO377" s="35"/>
      <c r="WZP377" s="35"/>
      <c r="WZQ377" s="35"/>
      <c r="WZR377" s="35"/>
      <c r="WZS377" s="35"/>
      <c r="WZT377" s="35"/>
      <c r="WZU377" s="35"/>
      <c r="WZV377" s="35"/>
      <c r="WZW377" s="35"/>
      <c r="WZX377" s="35"/>
      <c r="WZY377" s="35"/>
      <c r="WZZ377" s="35"/>
      <c r="XAA377" s="35"/>
      <c r="XAB377" s="35"/>
      <c r="XAC377" s="35"/>
      <c r="XAD377" s="35"/>
      <c r="XAE377" s="35"/>
      <c r="XAF377" s="35"/>
      <c r="XAG377" s="35"/>
      <c r="XAH377" s="35"/>
      <c r="XAI377" s="35"/>
      <c r="XAJ377" s="35"/>
      <c r="XAK377" s="35"/>
      <c r="XAL377" s="35"/>
      <c r="XAM377" s="35"/>
      <c r="XAN377" s="35"/>
      <c r="XAO377" s="35"/>
      <c r="XAP377" s="35"/>
      <c r="XAQ377" s="35"/>
      <c r="XAR377" s="35"/>
      <c r="XAS377" s="35"/>
      <c r="XAT377" s="35"/>
      <c r="XAU377" s="35"/>
      <c r="XAV377" s="35"/>
      <c r="XAW377" s="35"/>
      <c r="XAX377" s="35"/>
      <c r="XAY377" s="35"/>
      <c r="XAZ377" s="35"/>
      <c r="XBA377" s="35"/>
      <c r="XBB377" s="35"/>
      <c r="XBC377" s="35"/>
      <c r="XBD377" s="35"/>
      <c r="XBE377" s="35"/>
      <c r="XBF377" s="35"/>
      <c r="XBG377" s="35"/>
      <c r="XBH377" s="35"/>
      <c r="XBI377" s="35"/>
      <c r="XBJ377" s="35"/>
      <c r="XBK377" s="35"/>
      <c r="XBL377" s="35"/>
      <c r="XBM377" s="35"/>
      <c r="XBN377" s="35"/>
      <c r="XBO377" s="35"/>
      <c r="XBP377" s="35"/>
      <c r="XBQ377" s="35"/>
      <c r="XBR377" s="35"/>
      <c r="XBS377" s="35"/>
      <c r="XBT377" s="35"/>
      <c r="XBU377" s="35"/>
      <c r="XBV377" s="35"/>
      <c r="XBW377" s="35"/>
      <c r="XBX377" s="35"/>
      <c r="XBY377" s="35"/>
      <c r="XBZ377" s="35"/>
      <c r="XCA377" s="35"/>
      <c r="XCB377" s="35"/>
      <c r="XCC377" s="35"/>
      <c r="XCD377" s="35"/>
      <c r="XCE377" s="35"/>
      <c r="XCF377" s="35"/>
      <c r="XCG377" s="35"/>
      <c r="XCH377" s="35"/>
      <c r="XCI377" s="35"/>
      <c r="XCJ377" s="35"/>
      <c r="XCK377" s="35"/>
      <c r="XCL377" s="35"/>
      <c r="XCM377" s="35"/>
      <c r="XCN377" s="35"/>
      <c r="XCO377" s="35"/>
      <c r="XCP377" s="35"/>
      <c r="XCQ377" s="35"/>
      <c r="XCR377" s="35"/>
      <c r="XCS377" s="35"/>
      <c r="XCT377" s="35"/>
      <c r="XCU377" s="35"/>
      <c r="XCV377" s="35"/>
      <c r="XCW377" s="35"/>
      <c r="XCX377" s="35"/>
      <c r="XCY377" s="35"/>
      <c r="XCZ377" s="35"/>
      <c r="XDA377" s="35"/>
      <c r="XDB377" s="35"/>
      <c r="XDC377" s="35"/>
      <c r="XDD377" s="35"/>
      <c r="XDE377" s="35"/>
      <c r="XDF377" s="35"/>
      <c r="XDG377" s="35"/>
      <c r="XDH377" s="35"/>
      <c r="XDI377" s="35"/>
      <c r="XDJ377" s="35"/>
      <c r="XDK377" s="35"/>
      <c r="XDL377" s="35"/>
      <c r="XDM377" s="35"/>
      <c r="XDN377" s="35"/>
      <c r="XDO377" s="35"/>
      <c r="XDP377" s="35"/>
      <c r="XDQ377" s="35"/>
      <c r="XDR377" s="35"/>
      <c r="XDS377" s="35"/>
      <c r="XDT377" s="35"/>
      <c r="XDU377" s="35"/>
      <c r="XDV377" s="35"/>
      <c r="XDW377" s="35"/>
      <c r="XDX377" s="35"/>
      <c r="XDY377" s="35"/>
      <c r="XDZ377" s="35"/>
      <c r="XEA377" s="35"/>
      <c r="XEB377" s="35"/>
      <c r="XEC377" s="35"/>
      <c r="XED377" s="35"/>
      <c r="XEE377" s="35"/>
      <c r="XEF377" s="35"/>
      <c r="XEG377" s="35"/>
      <c r="XEH377" s="35"/>
      <c r="XEI377" s="35"/>
      <c r="XEJ377" s="35"/>
      <c r="XEK377" s="35"/>
      <c r="XEL377" s="35"/>
      <c r="XEM377" s="35"/>
      <c r="XEN377" s="35"/>
      <c r="XEO377" s="35"/>
      <c r="XEP377" s="35"/>
      <c r="XEQ377" s="35"/>
      <c r="XER377" s="35"/>
      <c r="XES377" s="35"/>
      <c r="XET377" s="35"/>
      <c r="XEU377" s="35"/>
      <c r="XEV377" s="35"/>
      <c r="XEW377" s="35"/>
      <c r="XEX377" s="35"/>
      <c r="XEY377" s="35"/>
      <c r="XEZ377" s="35"/>
      <c r="XFA377" s="35"/>
      <c r="XFB377" s="35"/>
      <c r="XFC377" s="35"/>
      <c r="XFD377" s="35"/>
    </row>
    <row r="378" spans="1:151 16227:16384" s="11" customFormat="1" ht="20.25" customHeight="1" x14ac:dyDescent="0.25">
      <c r="A378" s="137"/>
      <c r="B378" s="138"/>
      <c r="C378" s="133">
        <v>3</v>
      </c>
      <c r="D378" s="134"/>
      <c r="E378" s="65" t="s">
        <v>258</v>
      </c>
      <c r="F378" s="133">
        <f t="shared" ref="F378:F379" si="94">(3.05*4.34+2.9*3.65+2.28*1.22+1.82*3.05+2.2*1.22+2.04*1.37+1.62*0.75)*(10.764)</f>
        <v>418.16417759999996</v>
      </c>
      <c r="G378" s="134"/>
      <c r="H378" s="65">
        <v>0</v>
      </c>
      <c r="I378" s="65">
        <f>F378*(($I$233)+1)+H378</f>
        <v>648.15447527999993</v>
      </c>
      <c r="J378" s="1"/>
      <c r="K378" s="1"/>
      <c r="L378" s="1"/>
      <c r="M378" s="1"/>
      <c r="N378" s="35">
        <f t="shared" si="90"/>
        <v>7108791.019199999</v>
      </c>
      <c r="O378" s="1"/>
      <c r="P378" s="1"/>
      <c r="Q378" s="1"/>
      <c r="R378" s="1"/>
      <c r="S378" s="1"/>
      <c r="T378" s="1"/>
      <c r="U378" s="43" t="str">
        <f t="shared" ca="1" si="91"/>
        <v>105,..,105</v>
      </c>
      <c r="V378" s="43">
        <f t="shared" ref="V378:W378" ca="1" si="95">V377+1</f>
        <v>105</v>
      </c>
      <c r="W378" s="43">
        <f t="shared" ca="1" si="95"/>
        <v>105</v>
      </c>
      <c r="X378" s="1"/>
      <c r="Y378" s="1"/>
      <c r="Z378" s="1"/>
      <c r="AA378" s="1"/>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WZC378" s="35"/>
      <c r="WZD378" s="35"/>
      <c r="WZE378" s="35"/>
      <c r="WZF378" s="35"/>
      <c r="WZG378" s="35"/>
      <c r="WZH378" s="35"/>
      <c r="WZI378" s="35"/>
      <c r="WZJ378" s="35"/>
      <c r="WZK378" s="35"/>
      <c r="WZL378" s="35"/>
      <c r="WZM378" s="35"/>
      <c r="WZN378" s="35"/>
      <c r="WZO378" s="35"/>
      <c r="WZP378" s="35"/>
      <c r="WZQ378" s="35"/>
      <c r="WZR378" s="35"/>
      <c r="WZS378" s="35"/>
      <c r="WZT378" s="35"/>
      <c r="WZU378" s="35"/>
      <c r="WZV378" s="35"/>
      <c r="WZW378" s="35"/>
      <c r="WZX378" s="35"/>
      <c r="WZY378" s="35"/>
      <c r="WZZ378" s="35"/>
      <c r="XAA378" s="35"/>
      <c r="XAB378" s="35"/>
      <c r="XAC378" s="35"/>
      <c r="XAD378" s="35"/>
      <c r="XAE378" s="35"/>
      <c r="XAF378" s="35"/>
      <c r="XAG378" s="35"/>
      <c r="XAH378" s="35"/>
      <c r="XAI378" s="35"/>
      <c r="XAJ378" s="35"/>
      <c r="XAK378" s="35"/>
      <c r="XAL378" s="35"/>
      <c r="XAM378" s="35"/>
      <c r="XAN378" s="35"/>
      <c r="XAO378" s="35"/>
      <c r="XAP378" s="35"/>
      <c r="XAQ378" s="35"/>
      <c r="XAR378" s="35"/>
      <c r="XAS378" s="35"/>
      <c r="XAT378" s="35"/>
      <c r="XAU378" s="35"/>
      <c r="XAV378" s="35"/>
      <c r="XAW378" s="35"/>
      <c r="XAX378" s="35"/>
      <c r="XAY378" s="35"/>
      <c r="XAZ378" s="35"/>
      <c r="XBA378" s="35"/>
      <c r="XBB378" s="35"/>
      <c r="XBC378" s="35"/>
      <c r="XBD378" s="35"/>
      <c r="XBE378" s="35"/>
      <c r="XBF378" s="35"/>
      <c r="XBG378" s="35"/>
      <c r="XBH378" s="35"/>
      <c r="XBI378" s="35"/>
      <c r="XBJ378" s="35"/>
      <c r="XBK378" s="35"/>
      <c r="XBL378" s="35"/>
      <c r="XBM378" s="35"/>
      <c r="XBN378" s="35"/>
      <c r="XBO378" s="35"/>
      <c r="XBP378" s="35"/>
      <c r="XBQ378" s="35"/>
      <c r="XBR378" s="35"/>
      <c r="XBS378" s="35"/>
      <c r="XBT378" s="35"/>
      <c r="XBU378" s="35"/>
      <c r="XBV378" s="35"/>
      <c r="XBW378" s="35"/>
      <c r="XBX378" s="35"/>
      <c r="XBY378" s="35"/>
      <c r="XBZ378" s="35"/>
      <c r="XCA378" s="35"/>
      <c r="XCB378" s="35"/>
      <c r="XCC378" s="35"/>
      <c r="XCD378" s="35"/>
      <c r="XCE378" s="35"/>
      <c r="XCF378" s="35"/>
      <c r="XCG378" s="35"/>
      <c r="XCH378" s="35"/>
      <c r="XCI378" s="35"/>
      <c r="XCJ378" s="35"/>
      <c r="XCK378" s="35"/>
      <c r="XCL378" s="35"/>
      <c r="XCM378" s="35"/>
      <c r="XCN378" s="35"/>
      <c r="XCO378" s="35"/>
      <c r="XCP378" s="35"/>
      <c r="XCQ378" s="35"/>
      <c r="XCR378" s="35"/>
      <c r="XCS378" s="35"/>
      <c r="XCT378" s="35"/>
      <c r="XCU378" s="35"/>
      <c r="XCV378" s="35"/>
      <c r="XCW378" s="35"/>
      <c r="XCX378" s="35"/>
      <c r="XCY378" s="35"/>
      <c r="XCZ378" s="35"/>
      <c r="XDA378" s="35"/>
      <c r="XDB378" s="35"/>
      <c r="XDC378" s="35"/>
      <c r="XDD378" s="35"/>
      <c r="XDE378" s="35"/>
      <c r="XDF378" s="35"/>
      <c r="XDG378" s="35"/>
      <c r="XDH378" s="35"/>
      <c r="XDI378" s="35"/>
      <c r="XDJ378" s="35"/>
      <c r="XDK378" s="35"/>
      <c r="XDL378" s="35"/>
      <c r="XDM378" s="35"/>
      <c r="XDN378" s="35"/>
      <c r="XDO378" s="35"/>
      <c r="XDP378" s="35"/>
      <c r="XDQ378" s="35"/>
      <c r="XDR378" s="35"/>
      <c r="XDS378" s="35"/>
      <c r="XDT378" s="35"/>
      <c r="XDU378" s="35"/>
      <c r="XDV378" s="35"/>
      <c r="XDW378" s="35"/>
      <c r="XDX378" s="35"/>
      <c r="XDY378" s="35"/>
      <c r="XDZ378" s="35"/>
      <c r="XEA378" s="35"/>
      <c r="XEB378" s="35"/>
      <c r="XEC378" s="35"/>
      <c r="XED378" s="35"/>
      <c r="XEE378" s="35"/>
      <c r="XEF378" s="35"/>
      <c r="XEG378" s="35"/>
      <c r="XEH378" s="35"/>
      <c r="XEI378" s="35"/>
      <c r="XEJ378" s="35"/>
      <c r="XEK378" s="35"/>
      <c r="XEL378" s="35"/>
      <c r="XEM378" s="35"/>
      <c r="XEN378" s="35"/>
      <c r="XEO378" s="35"/>
      <c r="XEP378" s="35"/>
      <c r="XEQ378" s="35"/>
      <c r="XER378" s="35"/>
      <c r="XES378" s="35"/>
      <c r="XET378" s="35"/>
      <c r="XEU378" s="35"/>
      <c r="XEV378" s="35"/>
      <c r="XEW378" s="35"/>
      <c r="XEX378" s="35"/>
      <c r="XEY378" s="35"/>
      <c r="XEZ378" s="35"/>
      <c r="XFA378" s="35"/>
      <c r="XFB378" s="35"/>
      <c r="XFC378" s="35"/>
      <c r="XFD378" s="35"/>
    </row>
    <row r="379" spans="1:151 16227:16384" s="11" customFormat="1" ht="20.25" customHeight="1" x14ac:dyDescent="0.25">
      <c r="A379" s="137"/>
      <c r="B379" s="138"/>
      <c r="C379" s="133">
        <v>4</v>
      </c>
      <c r="D379" s="134"/>
      <c r="E379" s="65" t="s">
        <v>258</v>
      </c>
      <c r="F379" s="133">
        <f t="shared" si="94"/>
        <v>418.16417759999996</v>
      </c>
      <c r="G379" s="134"/>
      <c r="H379" s="65">
        <v>0</v>
      </c>
      <c r="I379" s="65">
        <f>F379*(($I$233)+1)+H379</f>
        <v>648.15447527999993</v>
      </c>
      <c r="J379" s="35"/>
      <c r="K379" s="35"/>
      <c r="L379" s="35"/>
      <c r="M379" s="35"/>
      <c r="N379" s="35">
        <f t="shared" si="90"/>
        <v>0</v>
      </c>
      <c r="O379" s="35"/>
      <c r="P379" s="35"/>
      <c r="Q379" s="35"/>
      <c r="R379" s="35"/>
      <c r="S379" s="35"/>
      <c r="T379" s="35"/>
      <c r="U379" s="43" t="str">
        <f t="shared" ca="1" si="91"/>
        <v>106,..,106</v>
      </c>
      <c r="V379" s="43">
        <f t="shared" ref="V379:W379" ca="1" si="96">V378+1</f>
        <v>106</v>
      </c>
      <c r="W379" s="43">
        <f t="shared" ca="1" si="96"/>
        <v>106</v>
      </c>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WZC379" s="35"/>
      <c r="WZD379" s="35"/>
      <c r="WZE379" s="35"/>
      <c r="WZF379" s="35"/>
      <c r="WZG379" s="35"/>
      <c r="WZH379" s="35"/>
      <c r="WZI379" s="35"/>
      <c r="WZJ379" s="35"/>
      <c r="WZK379" s="35"/>
      <c r="WZL379" s="35"/>
      <c r="WZM379" s="35"/>
      <c r="WZN379" s="35"/>
      <c r="WZO379" s="35"/>
      <c r="WZP379" s="35"/>
      <c r="WZQ379" s="35"/>
      <c r="WZR379" s="35"/>
      <c r="WZS379" s="35"/>
      <c r="WZT379" s="35"/>
      <c r="WZU379" s="35"/>
      <c r="WZV379" s="35"/>
      <c r="WZW379" s="35"/>
      <c r="WZX379" s="35"/>
      <c r="WZY379" s="35"/>
      <c r="WZZ379" s="35"/>
      <c r="XAA379" s="35"/>
      <c r="XAB379" s="35"/>
      <c r="XAC379" s="35"/>
      <c r="XAD379" s="35"/>
      <c r="XAE379" s="35"/>
      <c r="XAF379" s="35"/>
      <c r="XAG379" s="35"/>
      <c r="XAH379" s="35"/>
      <c r="XAI379" s="35"/>
      <c r="XAJ379" s="35"/>
      <c r="XAK379" s="35"/>
      <c r="XAL379" s="35"/>
      <c r="XAM379" s="35"/>
      <c r="XAN379" s="35"/>
      <c r="XAO379" s="35"/>
      <c r="XAP379" s="35"/>
      <c r="XAQ379" s="35"/>
      <c r="XAR379" s="35"/>
      <c r="XAS379" s="35"/>
      <c r="XAT379" s="35"/>
      <c r="XAU379" s="35"/>
      <c r="XAV379" s="35"/>
      <c r="XAW379" s="35"/>
      <c r="XAX379" s="35"/>
      <c r="XAY379" s="35"/>
      <c r="XAZ379" s="35"/>
      <c r="XBA379" s="35"/>
      <c r="XBB379" s="35"/>
      <c r="XBC379" s="35"/>
      <c r="XBD379" s="35"/>
      <c r="XBE379" s="35"/>
      <c r="XBF379" s="35"/>
      <c r="XBG379" s="35"/>
      <c r="XBH379" s="35"/>
      <c r="XBI379" s="35"/>
      <c r="XBJ379" s="35"/>
      <c r="XBK379" s="35"/>
      <c r="XBL379" s="35"/>
      <c r="XBM379" s="35"/>
      <c r="XBN379" s="35"/>
      <c r="XBO379" s="35"/>
      <c r="XBP379" s="35"/>
      <c r="XBQ379" s="35"/>
      <c r="XBR379" s="35"/>
      <c r="XBS379" s="35"/>
      <c r="XBT379" s="35"/>
      <c r="XBU379" s="35"/>
      <c r="XBV379" s="35"/>
      <c r="XBW379" s="35"/>
      <c r="XBX379" s="35"/>
      <c r="XBY379" s="35"/>
      <c r="XBZ379" s="35"/>
      <c r="XCA379" s="35"/>
      <c r="XCB379" s="35"/>
      <c r="XCC379" s="35"/>
      <c r="XCD379" s="35"/>
      <c r="XCE379" s="35"/>
      <c r="XCF379" s="35"/>
      <c r="XCG379" s="35"/>
      <c r="XCH379" s="35"/>
      <c r="XCI379" s="35"/>
      <c r="XCJ379" s="35"/>
      <c r="XCK379" s="35"/>
      <c r="XCL379" s="35"/>
      <c r="XCM379" s="35"/>
      <c r="XCN379" s="35"/>
      <c r="XCO379" s="35"/>
      <c r="XCP379" s="35"/>
      <c r="XCQ379" s="35"/>
      <c r="XCR379" s="35"/>
      <c r="XCS379" s="35"/>
      <c r="XCT379" s="35"/>
      <c r="XCU379" s="35"/>
      <c r="XCV379" s="35"/>
      <c r="XCW379" s="35"/>
      <c r="XCX379" s="35"/>
      <c r="XCY379" s="35"/>
      <c r="XCZ379" s="35"/>
      <c r="XDA379" s="35"/>
      <c r="XDB379" s="35"/>
      <c r="XDC379" s="35"/>
      <c r="XDD379" s="35"/>
      <c r="XDE379" s="35"/>
      <c r="XDF379" s="35"/>
      <c r="XDG379" s="35"/>
      <c r="XDH379" s="35"/>
      <c r="XDI379" s="35"/>
      <c r="XDJ379" s="35"/>
      <c r="XDK379" s="35"/>
      <c r="XDL379" s="35"/>
      <c r="XDM379" s="35"/>
      <c r="XDN379" s="35"/>
      <c r="XDO379" s="35"/>
      <c r="XDP379" s="35"/>
      <c r="XDQ379" s="35"/>
      <c r="XDR379" s="35"/>
      <c r="XDS379" s="35"/>
      <c r="XDT379" s="35"/>
      <c r="XDU379" s="35"/>
      <c r="XDV379" s="35"/>
      <c r="XDW379" s="35"/>
      <c r="XDX379" s="35"/>
      <c r="XDY379" s="35"/>
      <c r="XDZ379" s="35"/>
      <c r="XEA379" s="35"/>
      <c r="XEB379" s="35"/>
      <c r="XEC379" s="35"/>
      <c r="XED379" s="35"/>
      <c r="XEE379" s="35"/>
      <c r="XEF379" s="35"/>
      <c r="XEG379" s="35"/>
      <c r="XEH379" s="35"/>
      <c r="XEI379" s="35"/>
      <c r="XEJ379" s="35"/>
      <c r="XEK379" s="35"/>
      <c r="XEL379" s="35"/>
      <c r="XEM379" s="35"/>
      <c r="XEN379" s="35"/>
      <c r="XEO379" s="35"/>
      <c r="XEP379" s="35"/>
      <c r="XEQ379" s="35"/>
      <c r="XER379" s="35"/>
      <c r="XES379" s="35"/>
      <c r="XET379" s="35"/>
      <c r="XEU379" s="35"/>
      <c r="XEV379" s="35"/>
      <c r="XEW379" s="35"/>
      <c r="XEX379" s="35"/>
      <c r="XEY379" s="35"/>
      <c r="XEZ379" s="35"/>
      <c r="XFA379" s="35"/>
      <c r="XFB379" s="35"/>
      <c r="XFC379" s="35"/>
      <c r="XFD379" s="35"/>
    </row>
    <row r="380" spans="1:151 16227:16384" s="11" customFormat="1" ht="20.25" customHeight="1" x14ac:dyDescent="0.25">
      <c r="A380" s="137"/>
      <c r="B380" s="138"/>
      <c r="C380" s="133">
        <v>5</v>
      </c>
      <c r="D380" s="134"/>
      <c r="E380" s="64" t="s">
        <v>258</v>
      </c>
      <c r="F380" s="133">
        <f>(3.05*4.34+2.9*3.65+2.28*1.22+1.82*3.05+2.2*1.22+2.04*1.37+1.62*0.75)*(10.764)</f>
        <v>418.16417759999996</v>
      </c>
      <c r="G380" s="134"/>
      <c r="H380" s="64">
        <v>0</v>
      </c>
      <c r="I380" s="64">
        <f>F380*(($I$233)+1)+H380</f>
        <v>648.15447527999993</v>
      </c>
      <c r="J380" s="35"/>
      <c r="K380" s="35"/>
      <c r="L380" s="35"/>
      <c r="M380" s="35"/>
      <c r="N380" s="35">
        <f t="shared" si="90"/>
        <v>0</v>
      </c>
      <c r="O380" s="35"/>
      <c r="P380" s="35"/>
      <c r="Q380" s="35"/>
      <c r="R380" s="35"/>
      <c r="S380" s="35"/>
      <c r="T380" s="35"/>
      <c r="U380" s="43" t="str">
        <f t="shared" ca="1" si="91"/>
        <v>107,..,107</v>
      </c>
      <c r="V380" s="43">
        <f t="shared" ref="V380:W380" ca="1" si="97">V379+1</f>
        <v>107</v>
      </c>
      <c r="W380" s="43">
        <f t="shared" ca="1" si="97"/>
        <v>107</v>
      </c>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WZC380" s="35"/>
      <c r="WZD380" s="35"/>
      <c r="WZE380" s="35"/>
      <c r="WZF380" s="35"/>
      <c r="WZG380" s="35"/>
      <c r="WZH380" s="35"/>
      <c r="WZI380" s="35"/>
      <c r="WZJ380" s="35"/>
      <c r="WZK380" s="35"/>
      <c r="WZL380" s="35"/>
      <c r="WZM380" s="35"/>
      <c r="WZN380" s="35"/>
      <c r="WZO380" s="35"/>
      <c r="WZP380" s="35"/>
      <c r="WZQ380" s="35"/>
      <c r="WZR380" s="35"/>
      <c r="WZS380" s="35"/>
      <c r="WZT380" s="35"/>
      <c r="WZU380" s="35"/>
      <c r="WZV380" s="35"/>
      <c r="WZW380" s="35"/>
      <c r="WZX380" s="35"/>
      <c r="WZY380" s="35"/>
      <c r="WZZ380" s="35"/>
      <c r="XAA380" s="35"/>
      <c r="XAB380" s="35"/>
      <c r="XAC380" s="35"/>
      <c r="XAD380" s="35"/>
      <c r="XAE380" s="35"/>
      <c r="XAF380" s="35"/>
      <c r="XAG380" s="35"/>
      <c r="XAH380" s="35"/>
      <c r="XAI380" s="35"/>
      <c r="XAJ380" s="35"/>
      <c r="XAK380" s="35"/>
      <c r="XAL380" s="35"/>
      <c r="XAM380" s="35"/>
      <c r="XAN380" s="35"/>
      <c r="XAO380" s="35"/>
      <c r="XAP380" s="35"/>
      <c r="XAQ380" s="35"/>
      <c r="XAR380" s="35"/>
      <c r="XAS380" s="35"/>
      <c r="XAT380" s="35"/>
      <c r="XAU380" s="35"/>
      <c r="XAV380" s="35"/>
      <c r="XAW380" s="35"/>
      <c r="XAX380" s="35"/>
      <c r="XAY380" s="35"/>
      <c r="XAZ380" s="35"/>
      <c r="XBA380" s="35"/>
      <c r="XBB380" s="35"/>
      <c r="XBC380" s="35"/>
      <c r="XBD380" s="35"/>
      <c r="XBE380" s="35"/>
      <c r="XBF380" s="35"/>
      <c r="XBG380" s="35"/>
      <c r="XBH380" s="35"/>
      <c r="XBI380" s="35"/>
      <c r="XBJ380" s="35"/>
      <c r="XBK380" s="35"/>
      <c r="XBL380" s="35"/>
      <c r="XBM380" s="35"/>
      <c r="XBN380" s="35"/>
      <c r="XBO380" s="35"/>
      <c r="XBP380" s="35"/>
      <c r="XBQ380" s="35"/>
      <c r="XBR380" s="35"/>
      <c r="XBS380" s="35"/>
      <c r="XBT380" s="35"/>
      <c r="XBU380" s="35"/>
      <c r="XBV380" s="35"/>
      <c r="XBW380" s="35"/>
      <c r="XBX380" s="35"/>
      <c r="XBY380" s="35"/>
      <c r="XBZ380" s="35"/>
      <c r="XCA380" s="35"/>
      <c r="XCB380" s="35"/>
      <c r="XCC380" s="35"/>
      <c r="XCD380" s="35"/>
      <c r="XCE380" s="35"/>
      <c r="XCF380" s="35"/>
      <c r="XCG380" s="35"/>
      <c r="XCH380" s="35"/>
      <c r="XCI380" s="35"/>
      <c r="XCJ380" s="35"/>
      <c r="XCK380" s="35"/>
      <c r="XCL380" s="35"/>
      <c r="XCM380" s="35"/>
      <c r="XCN380" s="35"/>
      <c r="XCO380" s="35"/>
      <c r="XCP380" s="35"/>
      <c r="XCQ380" s="35"/>
      <c r="XCR380" s="35"/>
      <c r="XCS380" s="35"/>
      <c r="XCT380" s="35"/>
      <c r="XCU380" s="35"/>
      <c r="XCV380" s="35"/>
      <c r="XCW380" s="35"/>
      <c r="XCX380" s="35"/>
      <c r="XCY380" s="35"/>
      <c r="XCZ380" s="35"/>
      <c r="XDA380" s="35"/>
      <c r="XDB380" s="35"/>
      <c r="XDC380" s="35"/>
      <c r="XDD380" s="35"/>
      <c r="XDE380" s="35"/>
      <c r="XDF380" s="35"/>
      <c r="XDG380" s="35"/>
      <c r="XDH380" s="35"/>
      <c r="XDI380" s="35"/>
      <c r="XDJ380" s="35"/>
      <c r="XDK380" s="35"/>
      <c r="XDL380" s="35"/>
      <c r="XDM380" s="35"/>
      <c r="XDN380" s="35"/>
      <c r="XDO380" s="35"/>
      <c r="XDP380" s="35"/>
      <c r="XDQ380" s="35"/>
      <c r="XDR380" s="35"/>
      <c r="XDS380" s="35"/>
      <c r="XDT380" s="35"/>
      <c r="XDU380" s="35"/>
      <c r="XDV380" s="35"/>
      <c r="XDW380" s="35"/>
      <c r="XDX380" s="35"/>
      <c r="XDY380" s="35"/>
      <c r="XDZ380" s="35"/>
      <c r="XEA380" s="35"/>
      <c r="XEB380" s="35"/>
      <c r="XEC380" s="35"/>
      <c r="XED380" s="35"/>
      <c r="XEE380" s="35"/>
      <c r="XEF380" s="35"/>
      <c r="XEG380" s="35"/>
      <c r="XEH380" s="35"/>
      <c r="XEI380" s="35"/>
      <c r="XEJ380" s="35"/>
      <c r="XEK380" s="35"/>
      <c r="XEL380" s="35"/>
      <c r="XEM380" s="35"/>
      <c r="XEN380" s="35"/>
      <c r="XEO380" s="35"/>
      <c r="XEP380" s="35"/>
      <c r="XEQ380" s="35"/>
      <c r="XER380" s="35"/>
      <c r="XES380" s="35"/>
      <c r="XET380" s="35"/>
      <c r="XEU380" s="35"/>
      <c r="XEV380" s="35"/>
      <c r="XEW380" s="35"/>
      <c r="XEX380" s="35"/>
      <c r="XEY380" s="35"/>
      <c r="XEZ380" s="35"/>
      <c r="XFA380" s="35"/>
      <c r="XFB380" s="35"/>
      <c r="XFC380" s="35"/>
      <c r="XFD380" s="35"/>
    </row>
    <row r="381" spans="1:151 16227:16384" s="11" customFormat="1" ht="20.25" customHeight="1" x14ac:dyDescent="0.25">
      <c r="A381" s="137"/>
      <c r="B381" s="138"/>
      <c r="C381" s="133">
        <v>6</v>
      </c>
      <c r="D381" s="134"/>
      <c r="E381" s="135" t="s">
        <v>272</v>
      </c>
      <c r="F381" s="141"/>
      <c r="G381" s="141"/>
      <c r="H381" s="141"/>
      <c r="I381" s="136"/>
      <c r="J381" s="35"/>
      <c r="K381" s="35"/>
      <c r="L381" s="35"/>
      <c r="M381" s="35"/>
      <c r="N381" s="35">
        <f t="shared" si="90"/>
        <v>0</v>
      </c>
      <c r="O381" s="35"/>
      <c r="P381" s="35"/>
      <c r="Q381" s="35"/>
      <c r="R381" s="35"/>
      <c r="S381" s="35"/>
      <c r="T381" s="35"/>
      <c r="U381" s="43" t="str">
        <f t="shared" ref="U381:U382" ca="1" si="98">V381&amp;""&amp;",..,"&amp;""&amp;W381</f>
        <v>108,..,108</v>
      </c>
      <c r="V381" s="43">
        <f t="shared" ref="V381:W381" ca="1" si="99">V380+1</f>
        <v>108</v>
      </c>
      <c r="W381" s="43">
        <f t="shared" ca="1" si="99"/>
        <v>108</v>
      </c>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WZC381" s="35"/>
      <c r="WZD381" s="35"/>
      <c r="WZE381" s="35"/>
      <c r="WZF381" s="35"/>
      <c r="WZG381" s="35"/>
      <c r="WZH381" s="35"/>
      <c r="WZI381" s="35"/>
      <c r="WZJ381" s="35"/>
      <c r="WZK381" s="35"/>
      <c r="WZL381" s="35"/>
      <c r="WZM381" s="35"/>
      <c r="WZN381" s="35"/>
      <c r="WZO381" s="35"/>
      <c r="WZP381" s="35"/>
      <c r="WZQ381" s="35"/>
      <c r="WZR381" s="35"/>
      <c r="WZS381" s="35"/>
      <c r="WZT381" s="35"/>
      <c r="WZU381" s="35"/>
      <c r="WZV381" s="35"/>
      <c r="WZW381" s="35"/>
      <c r="WZX381" s="35"/>
      <c r="WZY381" s="35"/>
      <c r="WZZ381" s="35"/>
      <c r="XAA381" s="35"/>
      <c r="XAB381" s="35"/>
      <c r="XAC381" s="35"/>
      <c r="XAD381" s="35"/>
      <c r="XAE381" s="35"/>
      <c r="XAF381" s="35"/>
      <c r="XAG381" s="35"/>
      <c r="XAH381" s="35"/>
      <c r="XAI381" s="35"/>
      <c r="XAJ381" s="35"/>
      <c r="XAK381" s="35"/>
      <c r="XAL381" s="35"/>
      <c r="XAM381" s="35"/>
      <c r="XAN381" s="35"/>
      <c r="XAO381" s="35"/>
      <c r="XAP381" s="35"/>
      <c r="XAQ381" s="35"/>
      <c r="XAR381" s="35"/>
      <c r="XAS381" s="35"/>
      <c r="XAT381" s="35"/>
      <c r="XAU381" s="35"/>
      <c r="XAV381" s="35"/>
      <c r="XAW381" s="35"/>
      <c r="XAX381" s="35"/>
      <c r="XAY381" s="35"/>
      <c r="XAZ381" s="35"/>
      <c r="XBA381" s="35"/>
      <c r="XBB381" s="35"/>
      <c r="XBC381" s="35"/>
      <c r="XBD381" s="35"/>
      <c r="XBE381" s="35"/>
      <c r="XBF381" s="35"/>
      <c r="XBG381" s="35"/>
      <c r="XBH381" s="35"/>
      <c r="XBI381" s="35"/>
      <c r="XBJ381" s="35"/>
      <c r="XBK381" s="35"/>
      <c r="XBL381" s="35"/>
      <c r="XBM381" s="35"/>
      <c r="XBN381" s="35"/>
      <c r="XBO381" s="35"/>
      <c r="XBP381" s="35"/>
      <c r="XBQ381" s="35"/>
      <c r="XBR381" s="35"/>
      <c r="XBS381" s="35"/>
      <c r="XBT381" s="35"/>
      <c r="XBU381" s="35"/>
      <c r="XBV381" s="35"/>
      <c r="XBW381" s="35"/>
      <c r="XBX381" s="35"/>
      <c r="XBY381" s="35"/>
      <c r="XBZ381" s="35"/>
      <c r="XCA381" s="35"/>
      <c r="XCB381" s="35"/>
      <c r="XCC381" s="35"/>
      <c r="XCD381" s="35"/>
      <c r="XCE381" s="35"/>
      <c r="XCF381" s="35"/>
      <c r="XCG381" s="35"/>
      <c r="XCH381" s="35"/>
      <c r="XCI381" s="35"/>
      <c r="XCJ381" s="35"/>
      <c r="XCK381" s="35"/>
      <c r="XCL381" s="35"/>
      <c r="XCM381" s="35"/>
      <c r="XCN381" s="35"/>
      <c r="XCO381" s="35"/>
      <c r="XCP381" s="35"/>
      <c r="XCQ381" s="35"/>
      <c r="XCR381" s="35"/>
      <c r="XCS381" s="35"/>
      <c r="XCT381" s="35"/>
      <c r="XCU381" s="35"/>
      <c r="XCV381" s="35"/>
      <c r="XCW381" s="35"/>
      <c r="XCX381" s="35"/>
      <c r="XCY381" s="35"/>
      <c r="XCZ381" s="35"/>
      <c r="XDA381" s="35"/>
      <c r="XDB381" s="35"/>
      <c r="XDC381" s="35"/>
      <c r="XDD381" s="35"/>
      <c r="XDE381" s="35"/>
      <c r="XDF381" s="35"/>
      <c r="XDG381" s="35"/>
      <c r="XDH381" s="35"/>
      <c r="XDI381" s="35"/>
      <c r="XDJ381" s="35"/>
      <c r="XDK381" s="35"/>
      <c r="XDL381" s="35"/>
      <c r="XDM381" s="35"/>
      <c r="XDN381" s="35"/>
      <c r="XDO381" s="35"/>
      <c r="XDP381" s="35"/>
      <c r="XDQ381" s="35"/>
      <c r="XDR381" s="35"/>
      <c r="XDS381" s="35"/>
      <c r="XDT381" s="35"/>
      <c r="XDU381" s="35"/>
      <c r="XDV381" s="35"/>
      <c r="XDW381" s="35"/>
      <c r="XDX381" s="35"/>
      <c r="XDY381" s="35"/>
      <c r="XDZ381" s="35"/>
      <c r="XEA381" s="35"/>
      <c r="XEB381" s="35"/>
      <c r="XEC381" s="35"/>
      <c r="XED381" s="35"/>
      <c r="XEE381" s="35"/>
      <c r="XEF381" s="35"/>
      <c r="XEG381" s="35"/>
      <c r="XEH381" s="35"/>
      <c r="XEI381" s="35"/>
      <c r="XEJ381" s="35"/>
      <c r="XEK381" s="35"/>
      <c r="XEL381" s="35"/>
      <c r="XEM381" s="35"/>
      <c r="XEN381" s="35"/>
      <c r="XEO381" s="35"/>
      <c r="XEP381" s="35"/>
      <c r="XEQ381" s="35"/>
      <c r="XER381" s="35"/>
      <c r="XES381" s="35"/>
      <c r="XET381" s="35"/>
      <c r="XEU381" s="35"/>
      <c r="XEV381" s="35"/>
      <c r="XEW381" s="35"/>
      <c r="XEX381" s="35"/>
      <c r="XEY381" s="35"/>
      <c r="XEZ381" s="35"/>
      <c r="XFA381" s="35"/>
      <c r="XFB381" s="35"/>
      <c r="XFC381" s="35"/>
      <c r="XFD381" s="35"/>
    </row>
    <row r="382" spans="1:151 16227:16384" s="11" customFormat="1" ht="20.25" customHeight="1" x14ac:dyDescent="0.25">
      <c r="A382" s="137"/>
      <c r="B382" s="138"/>
      <c r="C382" s="133">
        <v>7</v>
      </c>
      <c r="D382" s="134"/>
      <c r="E382" s="137"/>
      <c r="F382" s="142"/>
      <c r="G382" s="142"/>
      <c r="H382" s="142"/>
      <c r="I382" s="138"/>
      <c r="J382" s="35"/>
      <c r="K382" s="35"/>
      <c r="L382" s="35"/>
      <c r="M382" s="35"/>
      <c r="N382" s="35">
        <f t="shared" si="90"/>
        <v>0</v>
      </c>
      <c r="O382" s="35"/>
      <c r="P382" s="35"/>
      <c r="Q382" s="35"/>
      <c r="R382" s="35"/>
      <c r="S382" s="35"/>
      <c r="T382" s="35"/>
      <c r="U382" s="43" t="str">
        <f t="shared" ca="1" si="98"/>
        <v>109,..,109</v>
      </c>
      <c r="V382" s="43">
        <f t="shared" ref="V382:W382" ca="1" si="100">V381+1</f>
        <v>109</v>
      </c>
      <c r="W382" s="43">
        <f t="shared" ca="1" si="100"/>
        <v>109</v>
      </c>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WZC382" s="35"/>
      <c r="WZD382" s="35"/>
      <c r="WZE382" s="35"/>
      <c r="WZF382" s="35"/>
      <c r="WZG382" s="35"/>
      <c r="WZH382" s="35"/>
      <c r="WZI382" s="35"/>
      <c r="WZJ382" s="35"/>
      <c r="WZK382" s="35"/>
      <c r="WZL382" s="35"/>
      <c r="WZM382" s="35"/>
      <c r="WZN382" s="35"/>
      <c r="WZO382" s="35"/>
      <c r="WZP382" s="35"/>
      <c r="WZQ382" s="35"/>
      <c r="WZR382" s="35"/>
      <c r="WZS382" s="35"/>
      <c r="WZT382" s="35"/>
      <c r="WZU382" s="35"/>
      <c r="WZV382" s="35"/>
      <c r="WZW382" s="35"/>
      <c r="WZX382" s="35"/>
      <c r="WZY382" s="35"/>
      <c r="WZZ382" s="35"/>
      <c r="XAA382" s="35"/>
      <c r="XAB382" s="35"/>
      <c r="XAC382" s="35"/>
      <c r="XAD382" s="35"/>
      <c r="XAE382" s="35"/>
      <c r="XAF382" s="35"/>
      <c r="XAG382" s="35"/>
      <c r="XAH382" s="35"/>
      <c r="XAI382" s="35"/>
      <c r="XAJ382" s="35"/>
      <c r="XAK382" s="35"/>
      <c r="XAL382" s="35"/>
      <c r="XAM382" s="35"/>
      <c r="XAN382" s="35"/>
      <c r="XAO382" s="35"/>
      <c r="XAP382" s="35"/>
      <c r="XAQ382" s="35"/>
      <c r="XAR382" s="35"/>
      <c r="XAS382" s="35"/>
      <c r="XAT382" s="35"/>
      <c r="XAU382" s="35"/>
      <c r="XAV382" s="35"/>
      <c r="XAW382" s="35"/>
      <c r="XAX382" s="35"/>
      <c r="XAY382" s="35"/>
      <c r="XAZ382" s="35"/>
      <c r="XBA382" s="35"/>
      <c r="XBB382" s="35"/>
      <c r="XBC382" s="35"/>
      <c r="XBD382" s="35"/>
      <c r="XBE382" s="35"/>
      <c r="XBF382" s="35"/>
      <c r="XBG382" s="35"/>
      <c r="XBH382" s="35"/>
      <c r="XBI382" s="35"/>
      <c r="XBJ382" s="35"/>
      <c r="XBK382" s="35"/>
      <c r="XBL382" s="35"/>
      <c r="XBM382" s="35"/>
      <c r="XBN382" s="35"/>
      <c r="XBO382" s="35"/>
      <c r="XBP382" s="35"/>
      <c r="XBQ382" s="35"/>
      <c r="XBR382" s="35"/>
      <c r="XBS382" s="35"/>
      <c r="XBT382" s="35"/>
      <c r="XBU382" s="35"/>
      <c r="XBV382" s="35"/>
      <c r="XBW382" s="35"/>
      <c r="XBX382" s="35"/>
      <c r="XBY382" s="35"/>
      <c r="XBZ382" s="35"/>
      <c r="XCA382" s="35"/>
      <c r="XCB382" s="35"/>
      <c r="XCC382" s="35"/>
      <c r="XCD382" s="35"/>
      <c r="XCE382" s="35"/>
      <c r="XCF382" s="35"/>
      <c r="XCG382" s="35"/>
      <c r="XCH382" s="35"/>
      <c r="XCI382" s="35"/>
      <c r="XCJ382" s="35"/>
      <c r="XCK382" s="35"/>
      <c r="XCL382" s="35"/>
      <c r="XCM382" s="35"/>
      <c r="XCN382" s="35"/>
      <c r="XCO382" s="35"/>
      <c r="XCP382" s="35"/>
      <c r="XCQ382" s="35"/>
      <c r="XCR382" s="35"/>
      <c r="XCS382" s="35"/>
      <c r="XCT382" s="35"/>
      <c r="XCU382" s="35"/>
      <c r="XCV382" s="35"/>
      <c r="XCW382" s="35"/>
      <c r="XCX382" s="35"/>
      <c r="XCY382" s="35"/>
      <c r="XCZ382" s="35"/>
      <c r="XDA382" s="35"/>
      <c r="XDB382" s="35"/>
      <c r="XDC382" s="35"/>
      <c r="XDD382" s="35"/>
      <c r="XDE382" s="35"/>
      <c r="XDF382" s="35"/>
      <c r="XDG382" s="35"/>
      <c r="XDH382" s="35"/>
      <c r="XDI382" s="35"/>
      <c r="XDJ382" s="35"/>
      <c r="XDK382" s="35"/>
      <c r="XDL382" s="35"/>
      <c r="XDM382" s="35"/>
      <c r="XDN382" s="35"/>
      <c r="XDO382" s="35"/>
      <c r="XDP382" s="35"/>
      <c r="XDQ382" s="35"/>
      <c r="XDR382" s="35"/>
      <c r="XDS382" s="35"/>
      <c r="XDT382" s="35"/>
      <c r="XDU382" s="35"/>
      <c r="XDV382" s="35"/>
      <c r="XDW382" s="35"/>
      <c r="XDX382" s="35"/>
      <c r="XDY382" s="35"/>
      <c r="XDZ382" s="35"/>
      <c r="XEA382" s="35"/>
      <c r="XEB382" s="35"/>
      <c r="XEC382" s="35"/>
      <c r="XED382" s="35"/>
      <c r="XEE382" s="35"/>
      <c r="XEF382" s="35"/>
      <c r="XEG382" s="35"/>
      <c r="XEH382" s="35"/>
      <c r="XEI382" s="35"/>
      <c r="XEJ382" s="35"/>
      <c r="XEK382" s="35"/>
      <c r="XEL382" s="35"/>
      <c r="XEM382" s="35"/>
      <c r="XEN382" s="35"/>
      <c r="XEO382" s="35"/>
      <c r="XEP382" s="35"/>
      <c r="XEQ382" s="35"/>
      <c r="XER382" s="35"/>
      <c r="XES382" s="35"/>
      <c r="XET382" s="35"/>
      <c r="XEU382" s="35"/>
      <c r="XEV382" s="35"/>
      <c r="XEW382" s="35"/>
      <c r="XEX382" s="35"/>
      <c r="XEY382" s="35"/>
      <c r="XEZ382" s="35"/>
      <c r="XFA382" s="35"/>
      <c r="XFB382" s="35"/>
      <c r="XFC382" s="35"/>
      <c r="XFD382" s="35"/>
    </row>
    <row r="383" spans="1:151 16227:16384" s="11" customFormat="1" ht="39.75" customHeight="1" x14ac:dyDescent="0.25">
      <c r="A383" s="137"/>
      <c r="B383" s="138"/>
      <c r="C383" s="133">
        <v>8</v>
      </c>
      <c r="D383" s="134"/>
      <c r="E383" s="137"/>
      <c r="F383" s="142"/>
      <c r="G383" s="142"/>
      <c r="H383" s="142"/>
      <c r="I383" s="138"/>
      <c r="J383" s="35"/>
      <c r="K383" s="35"/>
      <c r="L383" s="35"/>
      <c r="M383" s="35"/>
      <c r="N383" s="35">
        <f t="shared" si="90"/>
        <v>0</v>
      </c>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WZC383" s="35"/>
      <c r="WZD383" s="35"/>
      <c r="WZE383" s="35"/>
      <c r="WZF383" s="35"/>
      <c r="WZG383" s="35"/>
      <c r="WZH383" s="35"/>
      <c r="WZI383" s="35"/>
      <c r="WZJ383" s="35"/>
      <c r="WZK383" s="35"/>
      <c r="WZL383" s="35"/>
      <c r="WZM383" s="35"/>
      <c r="WZN383" s="35"/>
      <c r="WZO383" s="35"/>
      <c r="WZP383" s="35"/>
      <c r="WZQ383" s="35"/>
      <c r="WZR383" s="35"/>
      <c r="WZS383" s="35"/>
      <c r="WZT383" s="35"/>
      <c r="WZU383" s="35"/>
      <c r="WZV383" s="35"/>
      <c r="WZW383" s="35"/>
      <c r="WZX383" s="35"/>
      <c r="WZY383" s="35"/>
      <c r="WZZ383" s="35"/>
      <c r="XAA383" s="35"/>
      <c r="XAB383" s="35"/>
      <c r="XAC383" s="35"/>
      <c r="XAD383" s="35"/>
      <c r="XAE383" s="35"/>
      <c r="XAF383" s="35"/>
      <c r="XAG383" s="35"/>
      <c r="XAH383" s="35"/>
      <c r="XAI383" s="35"/>
      <c r="XAJ383" s="35"/>
      <c r="XAK383" s="35"/>
      <c r="XAL383" s="35"/>
      <c r="XAM383" s="35"/>
      <c r="XAN383" s="35"/>
      <c r="XAO383" s="35"/>
      <c r="XAP383" s="35"/>
      <c r="XAQ383" s="35"/>
      <c r="XAR383" s="35"/>
      <c r="XAS383" s="35"/>
      <c r="XAT383" s="35"/>
      <c r="XAU383" s="35"/>
      <c r="XAV383" s="35"/>
      <c r="XAW383" s="35"/>
      <c r="XAX383" s="35"/>
      <c r="XAY383" s="35"/>
      <c r="XAZ383" s="35"/>
      <c r="XBA383" s="35"/>
      <c r="XBB383" s="35"/>
      <c r="XBC383" s="35"/>
      <c r="XBD383" s="35"/>
      <c r="XBE383" s="35"/>
      <c r="XBF383" s="35"/>
      <c r="XBG383" s="35"/>
      <c r="XBH383" s="35"/>
      <c r="XBI383" s="35"/>
      <c r="XBJ383" s="35"/>
      <c r="XBK383" s="35"/>
      <c r="XBL383" s="35"/>
      <c r="XBM383" s="35"/>
      <c r="XBN383" s="35"/>
      <c r="XBO383" s="35"/>
      <c r="XBP383" s="35"/>
      <c r="XBQ383" s="35"/>
      <c r="XBR383" s="35"/>
      <c r="XBS383" s="35"/>
      <c r="XBT383" s="35"/>
      <c r="XBU383" s="35"/>
      <c r="XBV383" s="35"/>
      <c r="XBW383" s="35"/>
      <c r="XBX383" s="35"/>
      <c r="XBY383" s="35"/>
      <c r="XBZ383" s="35"/>
      <c r="XCA383" s="35"/>
      <c r="XCB383" s="35"/>
      <c r="XCC383" s="35"/>
      <c r="XCD383" s="35"/>
      <c r="XCE383" s="35"/>
      <c r="XCF383" s="35"/>
      <c r="XCG383" s="35"/>
      <c r="XCH383" s="35"/>
      <c r="XCI383" s="35"/>
      <c r="XCJ383" s="35"/>
      <c r="XCK383" s="35"/>
      <c r="XCL383" s="35"/>
      <c r="XCM383" s="35"/>
      <c r="XCN383" s="35"/>
      <c r="XCO383" s="35"/>
      <c r="XCP383" s="35"/>
      <c r="XCQ383" s="35"/>
      <c r="XCR383" s="35"/>
      <c r="XCS383" s="35"/>
      <c r="XCT383" s="35"/>
      <c r="XCU383" s="35"/>
      <c r="XCV383" s="35"/>
      <c r="XCW383" s="35"/>
      <c r="XCX383" s="35"/>
      <c r="XCY383" s="35"/>
      <c r="XCZ383" s="35"/>
      <c r="XDA383" s="35"/>
      <c r="XDB383" s="35"/>
      <c r="XDC383" s="35"/>
      <c r="XDD383" s="35"/>
      <c r="XDE383" s="35"/>
      <c r="XDF383" s="35"/>
      <c r="XDG383" s="35"/>
      <c r="XDH383" s="35"/>
      <c r="XDI383" s="35"/>
      <c r="XDJ383" s="35"/>
      <c r="XDK383" s="35"/>
      <c r="XDL383" s="35"/>
      <c r="XDM383" s="35"/>
      <c r="XDN383" s="35"/>
      <c r="XDO383" s="35"/>
      <c r="XDP383" s="35"/>
      <c r="XDQ383" s="35"/>
      <c r="XDR383" s="35"/>
      <c r="XDS383" s="35"/>
      <c r="XDT383" s="35"/>
      <c r="XDU383" s="35"/>
      <c r="XDV383" s="35"/>
      <c r="XDW383" s="35"/>
      <c r="XDX383" s="35"/>
      <c r="XDY383" s="35"/>
      <c r="XDZ383" s="35"/>
      <c r="XEA383" s="35"/>
      <c r="XEB383" s="35"/>
      <c r="XEC383" s="35"/>
      <c r="XED383" s="35"/>
      <c r="XEE383" s="35"/>
      <c r="XEF383" s="35"/>
      <c r="XEG383" s="35"/>
      <c r="XEH383" s="35"/>
      <c r="XEI383" s="35"/>
      <c r="XEJ383" s="35"/>
      <c r="XEK383" s="35"/>
      <c r="XEL383" s="35"/>
      <c r="XEM383" s="35"/>
      <c r="XEN383" s="35"/>
      <c r="XEO383" s="35"/>
      <c r="XEP383" s="35"/>
      <c r="XEQ383" s="35"/>
      <c r="XER383" s="35"/>
      <c r="XES383" s="35"/>
      <c r="XET383" s="35"/>
      <c r="XEU383" s="35"/>
      <c r="XEV383" s="35"/>
      <c r="XEW383" s="35"/>
      <c r="XEX383" s="35"/>
      <c r="XEY383" s="35"/>
      <c r="XEZ383" s="35"/>
      <c r="XFA383" s="35"/>
      <c r="XFB383" s="35"/>
      <c r="XFC383" s="35"/>
      <c r="XFD383" s="35"/>
    </row>
    <row r="384" spans="1:151 16227:16384" s="11" customFormat="1" ht="20.25" x14ac:dyDescent="0.25">
      <c r="A384" s="139"/>
      <c r="B384" s="140"/>
      <c r="C384" s="133">
        <v>9</v>
      </c>
      <c r="D384" s="134"/>
      <c r="E384" s="139"/>
      <c r="F384" s="143"/>
      <c r="G384" s="143"/>
      <c r="H384" s="143"/>
      <c r="I384" s="140"/>
      <c r="J384" s="35"/>
      <c r="K384" s="35"/>
      <c r="L384" s="35"/>
      <c r="M384" s="35"/>
      <c r="N384" s="35">
        <f t="shared" si="90"/>
        <v>0</v>
      </c>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WZC384" s="35"/>
      <c r="WZD384" s="35"/>
      <c r="WZE384" s="35"/>
      <c r="WZF384" s="35"/>
      <c r="WZG384" s="35"/>
      <c r="WZH384" s="35"/>
      <c r="WZI384" s="35"/>
      <c r="WZJ384" s="35"/>
      <c r="WZK384" s="35"/>
      <c r="WZL384" s="35"/>
      <c r="WZM384" s="35"/>
      <c r="WZN384" s="35"/>
      <c r="WZO384" s="35"/>
      <c r="WZP384" s="35"/>
      <c r="WZQ384" s="35"/>
      <c r="WZR384" s="35"/>
      <c r="WZS384" s="35"/>
      <c r="WZT384" s="35"/>
      <c r="WZU384" s="35"/>
      <c r="WZV384" s="35"/>
      <c r="WZW384" s="35"/>
      <c r="WZX384" s="35"/>
      <c r="WZY384" s="35"/>
      <c r="WZZ384" s="35"/>
      <c r="XAA384" s="35"/>
      <c r="XAB384" s="35"/>
      <c r="XAC384" s="35"/>
      <c r="XAD384" s="35"/>
      <c r="XAE384" s="35"/>
      <c r="XAF384" s="35"/>
      <c r="XAG384" s="35"/>
      <c r="XAH384" s="35"/>
      <c r="XAI384" s="35"/>
      <c r="XAJ384" s="35"/>
      <c r="XAK384" s="35"/>
      <c r="XAL384" s="35"/>
      <c r="XAM384" s="35"/>
      <c r="XAN384" s="35"/>
      <c r="XAO384" s="35"/>
      <c r="XAP384" s="35"/>
      <c r="XAQ384" s="35"/>
      <c r="XAR384" s="35"/>
      <c r="XAS384" s="35"/>
      <c r="XAT384" s="35"/>
      <c r="XAU384" s="35"/>
      <c r="XAV384" s="35"/>
      <c r="XAW384" s="35"/>
      <c r="XAX384" s="35"/>
      <c r="XAY384" s="35"/>
      <c r="XAZ384" s="35"/>
      <c r="XBA384" s="35"/>
      <c r="XBB384" s="35"/>
      <c r="XBC384" s="35"/>
      <c r="XBD384" s="35"/>
      <c r="XBE384" s="35"/>
      <c r="XBF384" s="35"/>
      <c r="XBG384" s="35"/>
      <c r="XBH384" s="35"/>
      <c r="XBI384" s="35"/>
      <c r="XBJ384" s="35"/>
      <c r="XBK384" s="35"/>
      <c r="XBL384" s="35"/>
      <c r="XBM384" s="35"/>
      <c r="XBN384" s="35"/>
      <c r="XBO384" s="35"/>
      <c r="XBP384" s="35"/>
      <c r="XBQ384" s="35"/>
      <c r="XBR384" s="35"/>
      <c r="XBS384" s="35"/>
      <c r="XBT384" s="35"/>
      <c r="XBU384" s="35"/>
      <c r="XBV384" s="35"/>
      <c r="XBW384" s="35"/>
      <c r="XBX384" s="35"/>
      <c r="XBY384" s="35"/>
      <c r="XBZ384" s="35"/>
      <c r="XCA384" s="35"/>
      <c r="XCB384" s="35"/>
      <c r="XCC384" s="35"/>
      <c r="XCD384" s="35"/>
      <c r="XCE384" s="35"/>
      <c r="XCF384" s="35"/>
      <c r="XCG384" s="35"/>
      <c r="XCH384" s="35"/>
      <c r="XCI384" s="35"/>
      <c r="XCJ384" s="35"/>
      <c r="XCK384" s="35"/>
      <c r="XCL384" s="35"/>
      <c r="XCM384" s="35"/>
      <c r="XCN384" s="35"/>
      <c r="XCO384" s="35"/>
      <c r="XCP384" s="35"/>
      <c r="XCQ384" s="35"/>
      <c r="XCR384" s="35"/>
      <c r="XCS384" s="35"/>
      <c r="XCT384" s="35"/>
      <c r="XCU384" s="35"/>
      <c r="XCV384" s="35"/>
      <c r="XCW384" s="35"/>
      <c r="XCX384" s="35"/>
      <c r="XCY384" s="35"/>
      <c r="XCZ384" s="35"/>
      <c r="XDA384" s="35"/>
      <c r="XDB384" s="35"/>
      <c r="XDC384" s="35"/>
      <c r="XDD384" s="35"/>
      <c r="XDE384" s="35"/>
      <c r="XDF384" s="35"/>
      <c r="XDG384" s="35"/>
      <c r="XDH384" s="35"/>
      <c r="XDI384" s="35"/>
      <c r="XDJ384" s="35"/>
      <c r="XDK384" s="35"/>
      <c r="XDL384" s="35"/>
      <c r="XDM384" s="35"/>
      <c r="XDN384" s="35"/>
      <c r="XDO384" s="35"/>
      <c r="XDP384" s="35"/>
      <c r="XDQ384" s="35"/>
      <c r="XDR384" s="35"/>
      <c r="XDS384" s="35"/>
      <c r="XDT384" s="35"/>
      <c r="XDU384" s="35"/>
      <c r="XDV384" s="35"/>
      <c r="XDW384" s="35"/>
      <c r="XDX384" s="35"/>
      <c r="XDY384" s="35"/>
      <c r="XDZ384" s="35"/>
      <c r="XEA384" s="35"/>
      <c r="XEB384" s="35"/>
      <c r="XEC384" s="35"/>
      <c r="XED384" s="35"/>
      <c r="XEE384" s="35"/>
      <c r="XEF384" s="35"/>
      <c r="XEG384" s="35"/>
      <c r="XEH384" s="35"/>
      <c r="XEI384" s="35"/>
      <c r="XEJ384" s="35"/>
      <c r="XEK384" s="35"/>
      <c r="XEL384" s="35"/>
      <c r="XEM384" s="35"/>
      <c r="XEN384" s="35"/>
      <c r="XEO384" s="35"/>
      <c r="XEP384" s="35"/>
      <c r="XEQ384" s="35"/>
      <c r="XER384" s="35"/>
      <c r="XES384" s="35"/>
      <c r="XET384" s="35"/>
      <c r="XEU384" s="35"/>
      <c r="XEV384" s="35"/>
      <c r="XEW384" s="35"/>
      <c r="XEX384" s="35"/>
      <c r="XEY384" s="35"/>
      <c r="XEZ384" s="35"/>
      <c r="XFA384" s="35"/>
      <c r="XFB384" s="35"/>
      <c r="XFC384" s="35"/>
      <c r="XFD384" s="35"/>
    </row>
    <row r="385" spans="1:151 16227:16384" s="11" customFormat="1" ht="20.25" customHeight="1" x14ac:dyDescent="0.25">
      <c r="A385" s="144" t="s">
        <v>261</v>
      </c>
      <c r="B385" s="145"/>
      <c r="C385" s="145"/>
      <c r="D385" s="145"/>
      <c r="E385" s="145"/>
      <c r="F385" s="145"/>
      <c r="G385" s="145"/>
      <c r="H385" s="145"/>
      <c r="I385" s="146"/>
      <c r="J385" s="35"/>
      <c r="K385" s="35"/>
      <c r="L385" s="35"/>
      <c r="M385" s="35"/>
      <c r="N385" s="35">
        <f t="shared" si="90"/>
        <v>10539138.963599999</v>
      </c>
      <c r="O385" s="35"/>
      <c r="P385" s="35"/>
      <c r="Q385" s="35"/>
      <c r="R385" s="35"/>
      <c r="S385" s="35"/>
      <c r="T385" s="35"/>
      <c r="U385" s="43" t="str">
        <f t="shared" ref="U385:U393" ca="1" si="101">V385&amp;""&amp;",..,"&amp;""&amp;W385</f>
        <v>101,..,101</v>
      </c>
      <c r="V385" s="43">
        <f ca="1">(SUMPRODUCT(MID(0&amp;(LEFT(A386,SUM(LEN(A386)-LEN(SUBSTITUTE(A386,{"0","1","2","3"},""))))), LARGE(INDEX(ISNUMBER(--MID((LEFT(A386,SUM(LEN(A386)-LEN(SUBSTITUTE(A386,{"0","1","2","3"},""))))), ROW(INDIRECT("1:"&amp;LEN((LEFT(A386,SUM(LEN(A386)-LEN(SUBSTITUTE(A386,{"0","1","2","3"},"")))))))), 1)) * ROW(INDIRECT("1:"&amp;LEN((LEFT(A386,SUM(LEN(A386)-LEN(SUBSTITUTE(A386,{"0","1","2","3"},"")))))))), 0), ROW(INDIRECT("1:"&amp;LEN((LEFT(A386,SUM(LEN(A386)-LEN(SUBSTITUTE(A386,{"0","1","2","3"},"")))))))))+1, 1) * 10^ROW(INDIRECT("1:"&amp;LEN((LEFT(A386,SUM(LEN(A386)-LEN(SUBSTITUTE(A386,{"0","1","2","3"},""))))))))/10))*100+1</f>
        <v>101</v>
      </c>
      <c r="W385" s="43">
        <f ca="1">(SUMPRODUCT(MID(0&amp;(--TRIM(RIGHT(SUBSTITUTE(LEFT(A386,_xlfn.AGGREGATE(16,6,FIND({0,1,2,3,4,5,6,7,8,9},A386,ROW(INDIRECT("1:"&amp;LEN(A386)))),1))," ",REPT(" ",LEN(A386))),LEN(A386)))), LARGE(INDEX(ISNUMBER(--MID((--TRIM(RIGHT(SUBSTITUTE(LEFT(A386,_xlfn.AGGREGATE(16,6,FIND({0,1,2,3,4,5,6,7,8,9},A386,ROW(INDIRECT("1:"&amp;LEN(A386)))),1))," ",REPT(" ",LEN(A386))),LEN(A386)))), ROW(INDIRECT("1:"&amp;LEN((--TRIM(RIGHT(SUBSTITUTE(LEFT(A386,_xlfn.AGGREGATE(16,6,FIND({0,1,2,3,4,5,6,7,8,9},A386,ROW(INDIRECT("1:"&amp;LEN(A386)))),1))," ",REPT(" ",LEN(A386))),LEN(A386))))))), 1)) * ROW(INDIRECT("1:"&amp;LEN((--TRIM(RIGHT(SUBSTITUTE(LEFT(A386,_xlfn.AGGREGATE(16,6,FIND({0,1,2,3,4,5,6,7,8,9},A386,ROW(INDIRECT("1:"&amp;LEN(A386)))),1))," ",REPT(" ",LEN(A386))),LEN(A386))))))), 0), ROW(INDIRECT("1:"&amp;LEN((--TRIM(RIGHT(SUBSTITUTE(LEFT(A386,_xlfn.AGGREGATE(16,6,FIND({0,1,2,3,4,5,6,7,8,9},A386,ROW(INDIRECT("1:"&amp;LEN(A386)))),1))," ",REPT(" ",LEN(A386))),LEN(A386))))))))+1, 1) * 10^ROW(INDIRECT("1:"&amp;LEN((--TRIM(RIGHT(SUBSTITUTE(LEFT(A386,_xlfn.AGGREGATE(16,6,FIND({0,1,2,3,4,5,6,7,8,9},A386,ROW(INDIRECT("1:"&amp;LEN(A386)))),1))," ",REPT(" ",LEN(A386))),LEN(A386)))))))/10))*100+1</f>
        <v>101</v>
      </c>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WZC385" s="35"/>
      <c r="WZD385" s="35"/>
      <c r="WZE385" s="35"/>
      <c r="WZF385" s="35"/>
      <c r="WZG385" s="35"/>
      <c r="WZH385" s="35"/>
      <c r="WZI385" s="35"/>
      <c r="WZJ385" s="35"/>
      <c r="WZK385" s="35"/>
      <c r="WZL385" s="35"/>
      <c r="WZM385" s="35"/>
      <c r="WZN385" s="35"/>
      <c r="WZO385" s="35"/>
      <c r="WZP385" s="35"/>
      <c r="WZQ385" s="35"/>
      <c r="WZR385" s="35"/>
      <c r="WZS385" s="35"/>
      <c r="WZT385" s="35"/>
      <c r="WZU385" s="35"/>
      <c r="WZV385" s="35"/>
      <c r="WZW385" s="35"/>
      <c r="WZX385" s="35"/>
      <c r="WZY385" s="35"/>
      <c r="WZZ385" s="35"/>
      <c r="XAA385" s="35"/>
      <c r="XAB385" s="35"/>
      <c r="XAC385" s="35"/>
      <c r="XAD385" s="35"/>
      <c r="XAE385" s="35"/>
      <c r="XAF385" s="35"/>
      <c r="XAG385" s="35"/>
      <c r="XAH385" s="35"/>
      <c r="XAI385" s="35"/>
      <c r="XAJ385" s="35"/>
      <c r="XAK385" s="35"/>
      <c r="XAL385" s="35"/>
      <c r="XAM385" s="35"/>
      <c r="XAN385" s="35"/>
      <c r="XAO385" s="35"/>
      <c r="XAP385" s="35"/>
      <c r="XAQ385" s="35"/>
      <c r="XAR385" s="35"/>
      <c r="XAS385" s="35"/>
      <c r="XAT385" s="35"/>
      <c r="XAU385" s="35"/>
      <c r="XAV385" s="35"/>
      <c r="XAW385" s="35"/>
      <c r="XAX385" s="35"/>
      <c r="XAY385" s="35"/>
      <c r="XAZ385" s="35"/>
      <c r="XBA385" s="35"/>
      <c r="XBB385" s="35"/>
      <c r="XBC385" s="35"/>
      <c r="XBD385" s="35"/>
      <c r="XBE385" s="35"/>
      <c r="XBF385" s="35"/>
      <c r="XBG385" s="35"/>
      <c r="XBH385" s="35"/>
      <c r="XBI385" s="35"/>
      <c r="XBJ385" s="35"/>
      <c r="XBK385" s="35"/>
      <c r="XBL385" s="35"/>
      <c r="XBM385" s="35"/>
      <c r="XBN385" s="35"/>
      <c r="XBO385" s="35"/>
      <c r="XBP385" s="35"/>
      <c r="XBQ385" s="35"/>
      <c r="XBR385" s="35"/>
      <c r="XBS385" s="35"/>
      <c r="XBT385" s="35"/>
      <c r="XBU385" s="35"/>
      <c r="XBV385" s="35"/>
      <c r="XBW385" s="35"/>
      <c r="XBX385" s="35"/>
      <c r="XBY385" s="35"/>
      <c r="XBZ385" s="35"/>
      <c r="XCA385" s="35"/>
      <c r="XCB385" s="35"/>
      <c r="XCC385" s="35"/>
      <c r="XCD385" s="35"/>
      <c r="XCE385" s="35"/>
      <c r="XCF385" s="35"/>
      <c r="XCG385" s="35"/>
      <c r="XCH385" s="35"/>
      <c r="XCI385" s="35"/>
      <c r="XCJ385" s="35"/>
      <c r="XCK385" s="35"/>
      <c r="XCL385" s="35"/>
      <c r="XCM385" s="35"/>
      <c r="XCN385" s="35"/>
      <c r="XCO385" s="35"/>
      <c r="XCP385" s="35"/>
      <c r="XCQ385" s="35"/>
      <c r="XCR385" s="35"/>
      <c r="XCS385" s="35"/>
      <c r="XCT385" s="35"/>
      <c r="XCU385" s="35"/>
      <c r="XCV385" s="35"/>
      <c r="XCW385" s="35"/>
      <c r="XCX385" s="35"/>
      <c r="XCY385" s="35"/>
      <c r="XCZ385" s="35"/>
      <c r="XDA385" s="35"/>
      <c r="XDB385" s="35"/>
      <c r="XDC385" s="35"/>
      <c r="XDD385" s="35"/>
      <c r="XDE385" s="35"/>
      <c r="XDF385" s="35"/>
      <c r="XDG385" s="35"/>
      <c r="XDH385" s="35"/>
      <c r="XDI385" s="35"/>
      <c r="XDJ385" s="35"/>
      <c r="XDK385" s="35"/>
      <c r="XDL385" s="35"/>
      <c r="XDM385" s="35"/>
      <c r="XDN385" s="35"/>
      <c r="XDO385" s="35"/>
      <c r="XDP385" s="35"/>
      <c r="XDQ385" s="35"/>
      <c r="XDR385" s="35"/>
      <c r="XDS385" s="35"/>
      <c r="XDT385" s="35"/>
      <c r="XDU385" s="35"/>
      <c r="XDV385" s="35"/>
      <c r="XDW385" s="35"/>
      <c r="XDX385" s="35"/>
      <c r="XDY385" s="35"/>
      <c r="XDZ385" s="35"/>
      <c r="XEA385" s="35"/>
      <c r="XEB385" s="35"/>
      <c r="XEC385" s="35"/>
      <c r="XED385" s="35"/>
      <c r="XEE385" s="35"/>
      <c r="XEF385" s="35"/>
      <c r="XEG385" s="35"/>
      <c r="XEH385" s="35"/>
      <c r="XEI385" s="35"/>
      <c r="XEJ385" s="35"/>
      <c r="XEK385" s="35"/>
      <c r="XEL385" s="35"/>
      <c r="XEM385" s="35"/>
      <c r="XEN385" s="35"/>
      <c r="XEO385" s="35"/>
      <c r="XEP385" s="35"/>
      <c r="XEQ385" s="35"/>
      <c r="XER385" s="35"/>
      <c r="XES385" s="35"/>
      <c r="XET385" s="35"/>
      <c r="XEU385" s="35"/>
      <c r="XEV385" s="35"/>
      <c r="XEW385" s="35"/>
      <c r="XEX385" s="35"/>
      <c r="XEY385" s="35"/>
      <c r="XEZ385" s="35"/>
      <c r="XFA385" s="35"/>
      <c r="XFB385" s="35"/>
      <c r="XFC385" s="35"/>
      <c r="XFD385" s="35"/>
    </row>
    <row r="386" spans="1:151 16227:16384" s="11" customFormat="1" ht="20.25" customHeight="1" x14ac:dyDescent="0.25">
      <c r="A386" s="144" t="s">
        <v>214</v>
      </c>
      <c r="B386" s="145"/>
      <c r="C386" s="145"/>
      <c r="D386" s="145"/>
      <c r="E386" s="145"/>
      <c r="F386" s="145"/>
      <c r="G386" s="145"/>
      <c r="H386" s="145"/>
      <c r="I386" s="146"/>
      <c r="J386" s="35"/>
      <c r="K386" s="35"/>
      <c r="L386" s="35"/>
      <c r="M386" s="35"/>
      <c r="N386" s="35">
        <f t="shared" si="90"/>
        <v>12086393.997599995</v>
      </c>
      <c r="O386" s="35"/>
      <c r="P386" s="35"/>
      <c r="Q386" s="35"/>
      <c r="R386" s="35"/>
      <c r="S386" s="35"/>
      <c r="T386" s="35"/>
      <c r="U386" s="43" t="str">
        <f t="shared" ca="1" si="101"/>
        <v>102,..,102</v>
      </c>
      <c r="V386" s="43">
        <f ca="1">V385+1</f>
        <v>102</v>
      </c>
      <c r="W386" s="43">
        <f ca="1">W385+1</f>
        <v>102</v>
      </c>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WZC386" s="35"/>
      <c r="WZD386" s="35"/>
      <c r="WZE386" s="35"/>
      <c r="WZF386" s="35"/>
      <c r="WZG386" s="35"/>
      <c r="WZH386" s="35"/>
      <c r="WZI386" s="35"/>
      <c r="WZJ386" s="35"/>
      <c r="WZK386" s="35"/>
      <c r="WZL386" s="35"/>
      <c r="WZM386" s="35"/>
      <c r="WZN386" s="35"/>
      <c r="WZO386" s="35"/>
      <c r="WZP386" s="35"/>
      <c r="WZQ386" s="35"/>
      <c r="WZR386" s="35"/>
      <c r="WZS386" s="35"/>
      <c r="WZT386" s="35"/>
      <c r="WZU386" s="35"/>
      <c r="WZV386" s="35"/>
      <c r="WZW386" s="35"/>
      <c r="WZX386" s="35"/>
      <c r="WZY386" s="35"/>
      <c r="WZZ386" s="35"/>
      <c r="XAA386" s="35"/>
      <c r="XAB386" s="35"/>
      <c r="XAC386" s="35"/>
      <c r="XAD386" s="35"/>
      <c r="XAE386" s="35"/>
      <c r="XAF386" s="35"/>
      <c r="XAG386" s="35"/>
      <c r="XAH386" s="35"/>
      <c r="XAI386" s="35"/>
      <c r="XAJ386" s="35"/>
      <c r="XAK386" s="35"/>
      <c r="XAL386" s="35"/>
      <c r="XAM386" s="35"/>
      <c r="XAN386" s="35"/>
      <c r="XAO386" s="35"/>
      <c r="XAP386" s="35"/>
      <c r="XAQ386" s="35"/>
      <c r="XAR386" s="35"/>
      <c r="XAS386" s="35"/>
      <c r="XAT386" s="35"/>
      <c r="XAU386" s="35"/>
      <c r="XAV386" s="35"/>
      <c r="XAW386" s="35"/>
      <c r="XAX386" s="35"/>
      <c r="XAY386" s="35"/>
      <c r="XAZ386" s="35"/>
      <c r="XBA386" s="35"/>
      <c r="XBB386" s="35"/>
      <c r="XBC386" s="35"/>
      <c r="XBD386" s="35"/>
      <c r="XBE386" s="35"/>
      <c r="XBF386" s="35"/>
      <c r="XBG386" s="35"/>
      <c r="XBH386" s="35"/>
      <c r="XBI386" s="35"/>
      <c r="XBJ386" s="35"/>
      <c r="XBK386" s="35"/>
      <c r="XBL386" s="35"/>
      <c r="XBM386" s="35"/>
      <c r="XBN386" s="35"/>
      <c r="XBO386" s="35"/>
      <c r="XBP386" s="35"/>
      <c r="XBQ386" s="35"/>
      <c r="XBR386" s="35"/>
      <c r="XBS386" s="35"/>
      <c r="XBT386" s="35"/>
      <c r="XBU386" s="35"/>
      <c r="XBV386" s="35"/>
      <c r="XBW386" s="35"/>
      <c r="XBX386" s="35"/>
      <c r="XBY386" s="35"/>
      <c r="XBZ386" s="35"/>
      <c r="XCA386" s="35"/>
      <c r="XCB386" s="35"/>
      <c r="XCC386" s="35"/>
      <c r="XCD386" s="35"/>
      <c r="XCE386" s="35"/>
      <c r="XCF386" s="35"/>
      <c r="XCG386" s="35"/>
      <c r="XCH386" s="35"/>
      <c r="XCI386" s="35"/>
      <c r="XCJ386" s="35"/>
      <c r="XCK386" s="35"/>
      <c r="XCL386" s="35"/>
      <c r="XCM386" s="35"/>
      <c r="XCN386" s="35"/>
      <c r="XCO386" s="35"/>
      <c r="XCP386" s="35"/>
      <c r="XCQ386" s="35"/>
      <c r="XCR386" s="35"/>
      <c r="XCS386" s="35"/>
      <c r="XCT386" s="35"/>
      <c r="XCU386" s="35"/>
      <c r="XCV386" s="35"/>
      <c r="XCW386" s="35"/>
      <c r="XCX386" s="35"/>
      <c r="XCY386" s="35"/>
      <c r="XCZ386" s="35"/>
      <c r="XDA386" s="35"/>
      <c r="XDB386" s="35"/>
      <c r="XDC386" s="35"/>
      <c r="XDD386" s="35"/>
      <c r="XDE386" s="35"/>
      <c r="XDF386" s="35"/>
      <c r="XDG386" s="35"/>
      <c r="XDH386" s="35"/>
      <c r="XDI386" s="35"/>
      <c r="XDJ386" s="35"/>
      <c r="XDK386" s="35"/>
      <c r="XDL386" s="35"/>
      <c r="XDM386" s="35"/>
      <c r="XDN386" s="35"/>
      <c r="XDO386" s="35"/>
      <c r="XDP386" s="35"/>
      <c r="XDQ386" s="35"/>
      <c r="XDR386" s="35"/>
      <c r="XDS386" s="35"/>
      <c r="XDT386" s="35"/>
      <c r="XDU386" s="35"/>
      <c r="XDV386" s="35"/>
      <c r="XDW386" s="35"/>
      <c r="XDX386" s="35"/>
      <c r="XDY386" s="35"/>
      <c r="XDZ386" s="35"/>
      <c r="XEA386" s="35"/>
      <c r="XEB386" s="35"/>
      <c r="XEC386" s="35"/>
      <c r="XED386" s="35"/>
      <c r="XEE386" s="35"/>
      <c r="XEF386" s="35"/>
      <c r="XEG386" s="35"/>
      <c r="XEH386" s="35"/>
      <c r="XEI386" s="35"/>
      <c r="XEJ386" s="35"/>
      <c r="XEK386" s="35"/>
      <c r="XEL386" s="35"/>
      <c r="XEM386" s="35"/>
      <c r="XEN386" s="35"/>
      <c r="XEO386" s="35"/>
      <c r="XEP386" s="35"/>
      <c r="XEQ386" s="35"/>
      <c r="XER386" s="35"/>
      <c r="XES386" s="35"/>
      <c r="XET386" s="35"/>
      <c r="XEU386" s="35"/>
      <c r="XEV386" s="35"/>
      <c r="XEW386" s="35"/>
      <c r="XEX386" s="35"/>
      <c r="XEY386" s="35"/>
      <c r="XEZ386" s="35"/>
      <c r="XFA386" s="35"/>
      <c r="XFB386" s="35"/>
      <c r="XFC386" s="35"/>
      <c r="XFD386" s="35"/>
    </row>
    <row r="387" spans="1:151 16227:16384" s="11" customFormat="1" ht="20.25" customHeight="1" x14ac:dyDescent="0.25">
      <c r="A387" s="135" t="str">
        <f>A386</f>
        <v>1st Floor for Residential</v>
      </c>
      <c r="B387" s="136"/>
      <c r="C387" s="133">
        <v>1</v>
      </c>
      <c r="D387" s="134"/>
      <c r="E387" s="64" t="s">
        <v>209</v>
      </c>
      <c r="F387" s="133">
        <f>(3.05*5.18+2.2*2.98+2.9*3.65+3.05*3.65+2*(2.28*1.37)+3*1+2.5*1.05+2.2*0.75)*(10.764)</f>
        <v>619.94935079999993</v>
      </c>
      <c r="G387" s="134"/>
      <c r="H387" s="64">
        <v>0</v>
      </c>
      <c r="I387" s="64">
        <f t="shared" ref="I387:I395" si="102">F387*(($I$233)+1)+H387</f>
        <v>960.92149373999996</v>
      </c>
      <c r="J387" s="35"/>
      <c r="K387" s="35"/>
      <c r="L387" s="35"/>
      <c r="M387" s="35"/>
      <c r="N387" s="35">
        <f t="shared" si="90"/>
        <v>7108791.019199999</v>
      </c>
      <c r="O387" s="35"/>
      <c r="P387" s="35"/>
      <c r="Q387" s="35"/>
      <c r="R387" s="35"/>
      <c r="S387" s="35"/>
      <c r="T387" s="35"/>
      <c r="U387" s="43" t="str">
        <f t="shared" ca="1" si="101"/>
        <v>103,..,103</v>
      </c>
      <c r="V387" s="43">
        <f t="shared" ref="V387:W387" ca="1" si="103">V386+1</f>
        <v>103</v>
      </c>
      <c r="W387" s="43">
        <f t="shared" ca="1" si="103"/>
        <v>103</v>
      </c>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WZC387" s="35"/>
      <c r="WZD387" s="35"/>
      <c r="WZE387" s="35"/>
      <c r="WZF387" s="35"/>
      <c r="WZG387" s="35"/>
      <c r="WZH387" s="35"/>
      <c r="WZI387" s="35"/>
      <c r="WZJ387" s="35"/>
      <c r="WZK387" s="35"/>
      <c r="WZL387" s="35"/>
      <c r="WZM387" s="35"/>
      <c r="WZN387" s="35"/>
      <c r="WZO387" s="35"/>
      <c r="WZP387" s="35"/>
      <c r="WZQ387" s="35"/>
      <c r="WZR387" s="35"/>
      <c r="WZS387" s="35"/>
      <c r="WZT387" s="35"/>
      <c r="WZU387" s="35"/>
      <c r="WZV387" s="35"/>
      <c r="WZW387" s="35"/>
      <c r="WZX387" s="35"/>
      <c r="WZY387" s="35"/>
      <c r="WZZ387" s="35"/>
      <c r="XAA387" s="35"/>
      <c r="XAB387" s="35"/>
      <c r="XAC387" s="35"/>
      <c r="XAD387" s="35"/>
      <c r="XAE387" s="35"/>
      <c r="XAF387" s="35"/>
      <c r="XAG387" s="35"/>
      <c r="XAH387" s="35"/>
      <c r="XAI387" s="35"/>
      <c r="XAJ387" s="35"/>
      <c r="XAK387" s="35"/>
      <c r="XAL387" s="35"/>
      <c r="XAM387" s="35"/>
      <c r="XAN387" s="35"/>
      <c r="XAO387" s="35"/>
      <c r="XAP387" s="35"/>
      <c r="XAQ387" s="35"/>
      <c r="XAR387" s="35"/>
      <c r="XAS387" s="35"/>
      <c r="XAT387" s="35"/>
      <c r="XAU387" s="35"/>
      <c r="XAV387" s="35"/>
      <c r="XAW387" s="35"/>
      <c r="XAX387" s="35"/>
      <c r="XAY387" s="35"/>
      <c r="XAZ387" s="35"/>
      <c r="XBA387" s="35"/>
      <c r="XBB387" s="35"/>
      <c r="XBC387" s="35"/>
      <c r="XBD387" s="35"/>
      <c r="XBE387" s="35"/>
      <c r="XBF387" s="35"/>
      <c r="XBG387" s="35"/>
      <c r="XBH387" s="35"/>
      <c r="XBI387" s="35"/>
      <c r="XBJ387" s="35"/>
      <c r="XBK387" s="35"/>
      <c r="XBL387" s="35"/>
      <c r="XBM387" s="35"/>
      <c r="XBN387" s="35"/>
      <c r="XBO387" s="35"/>
      <c r="XBP387" s="35"/>
      <c r="XBQ387" s="35"/>
      <c r="XBR387" s="35"/>
      <c r="XBS387" s="35"/>
      <c r="XBT387" s="35"/>
      <c r="XBU387" s="35"/>
      <c r="XBV387" s="35"/>
      <c r="XBW387" s="35"/>
      <c r="XBX387" s="35"/>
      <c r="XBY387" s="35"/>
      <c r="XBZ387" s="35"/>
      <c r="XCA387" s="35"/>
      <c r="XCB387" s="35"/>
      <c r="XCC387" s="35"/>
      <c r="XCD387" s="35"/>
      <c r="XCE387" s="35"/>
      <c r="XCF387" s="35"/>
      <c r="XCG387" s="35"/>
      <c r="XCH387" s="35"/>
      <c r="XCI387" s="35"/>
      <c r="XCJ387" s="35"/>
      <c r="XCK387" s="35"/>
      <c r="XCL387" s="35"/>
      <c r="XCM387" s="35"/>
      <c r="XCN387" s="35"/>
      <c r="XCO387" s="35"/>
      <c r="XCP387" s="35"/>
      <c r="XCQ387" s="35"/>
      <c r="XCR387" s="35"/>
      <c r="XCS387" s="35"/>
      <c r="XCT387" s="35"/>
      <c r="XCU387" s="35"/>
      <c r="XCV387" s="35"/>
      <c r="XCW387" s="35"/>
      <c r="XCX387" s="35"/>
      <c r="XCY387" s="35"/>
      <c r="XCZ387" s="35"/>
      <c r="XDA387" s="35"/>
      <c r="XDB387" s="35"/>
      <c r="XDC387" s="35"/>
      <c r="XDD387" s="35"/>
      <c r="XDE387" s="35"/>
      <c r="XDF387" s="35"/>
      <c r="XDG387" s="35"/>
      <c r="XDH387" s="35"/>
      <c r="XDI387" s="35"/>
      <c r="XDJ387" s="35"/>
      <c r="XDK387" s="35"/>
      <c r="XDL387" s="35"/>
      <c r="XDM387" s="35"/>
      <c r="XDN387" s="35"/>
      <c r="XDO387" s="35"/>
      <c r="XDP387" s="35"/>
      <c r="XDQ387" s="35"/>
      <c r="XDR387" s="35"/>
      <c r="XDS387" s="35"/>
      <c r="XDT387" s="35"/>
      <c r="XDU387" s="35"/>
      <c r="XDV387" s="35"/>
      <c r="XDW387" s="35"/>
      <c r="XDX387" s="35"/>
      <c r="XDY387" s="35"/>
      <c r="XDZ387" s="35"/>
      <c r="XEA387" s="35"/>
      <c r="XEB387" s="35"/>
      <c r="XEC387" s="35"/>
      <c r="XED387" s="35"/>
      <c r="XEE387" s="35"/>
      <c r="XEF387" s="35"/>
      <c r="XEG387" s="35"/>
      <c r="XEH387" s="35"/>
      <c r="XEI387" s="35"/>
      <c r="XEJ387" s="35"/>
      <c r="XEK387" s="35"/>
      <c r="XEL387" s="35"/>
      <c r="XEM387" s="35"/>
      <c r="XEN387" s="35"/>
      <c r="XEO387" s="35"/>
      <c r="XEP387" s="35"/>
      <c r="XEQ387" s="35"/>
      <c r="XER387" s="35"/>
      <c r="XES387" s="35"/>
      <c r="XET387" s="35"/>
      <c r="XEU387" s="35"/>
      <c r="XEV387" s="35"/>
      <c r="XEW387" s="35"/>
      <c r="XEX387" s="35"/>
      <c r="XEY387" s="35"/>
      <c r="XEZ387" s="35"/>
      <c r="XFA387" s="35"/>
      <c r="XFB387" s="35"/>
      <c r="XFC387" s="35"/>
      <c r="XFD387" s="35"/>
    </row>
    <row r="388" spans="1:151 16227:16384" s="11" customFormat="1" ht="20.25" customHeight="1" x14ac:dyDescent="0.25">
      <c r="A388" s="137"/>
      <c r="B388" s="138"/>
      <c r="C388" s="133">
        <v>2</v>
      </c>
      <c r="D388" s="134"/>
      <c r="E388" s="64" t="s">
        <v>209</v>
      </c>
      <c r="F388" s="133">
        <f>(1.75*0.86+3.05*6.76+2.28*3.05+2*(2.28*1.37)+3.05*3.96+0.9*1.37+3.05*3.65+1*1.37+3.05*1.05+2.28*0.75)*(10.764)</f>
        <v>710.96435279999969</v>
      </c>
      <c r="G388" s="134"/>
      <c r="H388" s="64">
        <v>0</v>
      </c>
      <c r="I388" s="64">
        <f t="shared" si="102"/>
        <v>1101.9947468399996</v>
      </c>
      <c r="J388" s="35"/>
      <c r="K388" s="35"/>
      <c r="L388" s="35"/>
      <c r="M388" s="35"/>
      <c r="N388" s="35">
        <f t="shared" si="90"/>
        <v>7108791.019199999</v>
      </c>
      <c r="O388" s="35"/>
      <c r="P388" s="35"/>
      <c r="Q388" s="35"/>
      <c r="R388" s="35"/>
      <c r="S388" s="35"/>
      <c r="T388" s="35"/>
      <c r="U388" s="43" t="str">
        <f t="shared" ca="1" si="101"/>
        <v>104,..,104</v>
      </c>
      <c r="V388" s="43">
        <f t="shared" ref="V388:W388" ca="1" si="104">V387+1</f>
        <v>104</v>
      </c>
      <c r="W388" s="43">
        <f t="shared" ca="1" si="104"/>
        <v>104</v>
      </c>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WZC388" s="35"/>
      <c r="WZD388" s="35"/>
      <c r="WZE388" s="35"/>
      <c r="WZF388" s="35"/>
      <c r="WZG388" s="35"/>
      <c r="WZH388" s="35"/>
      <c r="WZI388" s="35"/>
      <c r="WZJ388" s="35"/>
      <c r="WZK388" s="35"/>
      <c r="WZL388" s="35"/>
      <c r="WZM388" s="35"/>
      <c r="WZN388" s="35"/>
      <c r="WZO388" s="35"/>
      <c r="WZP388" s="35"/>
      <c r="WZQ388" s="35"/>
      <c r="WZR388" s="35"/>
      <c r="WZS388" s="35"/>
      <c r="WZT388" s="35"/>
      <c r="WZU388" s="35"/>
      <c r="WZV388" s="35"/>
      <c r="WZW388" s="35"/>
      <c r="WZX388" s="35"/>
      <c r="WZY388" s="35"/>
      <c r="WZZ388" s="35"/>
      <c r="XAA388" s="35"/>
      <c r="XAB388" s="35"/>
      <c r="XAC388" s="35"/>
      <c r="XAD388" s="35"/>
      <c r="XAE388" s="35"/>
      <c r="XAF388" s="35"/>
      <c r="XAG388" s="35"/>
      <c r="XAH388" s="35"/>
      <c r="XAI388" s="35"/>
      <c r="XAJ388" s="35"/>
      <c r="XAK388" s="35"/>
      <c r="XAL388" s="35"/>
      <c r="XAM388" s="35"/>
      <c r="XAN388" s="35"/>
      <c r="XAO388" s="35"/>
      <c r="XAP388" s="35"/>
      <c r="XAQ388" s="35"/>
      <c r="XAR388" s="35"/>
      <c r="XAS388" s="35"/>
      <c r="XAT388" s="35"/>
      <c r="XAU388" s="35"/>
      <c r="XAV388" s="35"/>
      <c r="XAW388" s="35"/>
      <c r="XAX388" s="35"/>
      <c r="XAY388" s="35"/>
      <c r="XAZ388" s="35"/>
      <c r="XBA388" s="35"/>
      <c r="XBB388" s="35"/>
      <c r="XBC388" s="35"/>
      <c r="XBD388" s="35"/>
      <c r="XBE388" s="35"/>
      <c r="XBF388" s="35"/>
      <c r="XBG388" s="35"/>
      <c r="XBH388" s="35"/>
      <c r="XBI388" s="35"/>
      <c r="XBJ388" s="35"/>
      <c r="XBK388" s="35"/>
      <c r="XBL388" s="35"/>
      <c r="XBM388" s="35"/>
      <c r="XBN388" s="35"/>
      <c r="XBO388" s="35"/>
      <c r="XBP388" s="35"/>
      <c r="XBQ388" s="35"/>
      <c r="XBR388" s="35"/>
      <c r="XBS388" s="35"/>
      <c r="XBT388" s="35"/>
      <c r="XBU388" s="35"/>
      <c r="XBV388" s="35"/>
      <c r="XBW388" s="35"/>
      <c r="XBX388" s="35"/>
      <c r="XBY388" s="35"/>
      <c r="XBZ388" s="35"/>
      <c r="XCA388" s="35"/>
      <c r="XCB388" s="35"/>
      <c r="XCC388" s="35"/>
      <c r="XCD388" s="35"/>
      <c r="XCE388" s="35"/>
      <c r="XCF388" s="35"/>
      <c r="XCG388" s="35"/>
      <c r="XCH388" s="35"/>
      <c r="XCI388" s="35"/>
      <c r="XCJ388" s="35"/>
      <c r="XCK388" s="35"/>
      <c r="XCL388" s="35"/>
      <c r="XCM388" s="35"/>
      <c r="XCN388" s="35"/>
      <c r="XCO388" s="35"/>
      <c r="XCP388" s="35"/>
      <c r="XCQ388" s="35"/>
      <c r="XCR388" s="35"/>
      <c r="XCS388" s="35"/>
      <c r="XCT388" s="35"/>
      <c r="XCU388" s="35"/>
      <c r="XCV388" s="35"/>
      <c r="XCW388" s="35"/>
      <c r="XCX388" s="35"/>
      <c r="XCY388" s="35"/>
      <c r="XCZ388" s="35"/>
      <c r="XDA388" s="35"/>
      <c r="XDB388" s="35"/>
      <c r="XDC388" s="35"/>
      <c r="XDD388" s="35"/>
      <c r="XDE388" s="35"/>
      <c r="XDF388" s="35"/>
      <c r="XDG388" s="35"/>
      <c r="XDH388" s="35"/>
      <c r="XDI388" s="35"/>
      <c r="XDJ388" s="35"/>
      <c r="XDK388" s="35"/>
      <c r="XDL388" s="35"/>
      <c r="XDM388" s="35"/>
      <c r="XDN388" s="35"/>
      <c r="XDO388" s="35"/>
      <c r="XDP388" s="35"/>
      <c r="XDQ388" s="35"/>
      <c r="XDR388" s="35"/>
      <c r="XDS388" s="35"/>
      <c r="XDT388" s="35"/>
      <c r="XDU388" s="35"/>
      <c r="XDV388" s="35"/>
      <c r="XDW388" s="35"/>
      <c r="XDX388" s="35"/>
      <c r="XDY388" s="35"/>
      <c r="XDZ388" s="35"/>
      <c r="XEA388" s="35"/>
      <c r="XEB388" s="35"/>
      <c r="XEC388" s="35"/>
      <c r="XED388" s="35"/>
      <c r="XEE388" s="35"/>
      <c r="XEF388" s="35"/>
      <c r="XEG388" s="35"/>
      <c r="XEH388" s="35"/>
      <c r="XEI388" s="35"/>
      <c r="XEJ388" s="35"/>
      <c r="XEK388" s="35"/>
      <c r="XEL388" s="35"/>
      <c r="XEM388" s="35"/>
      <c r="XEN388" s="35"/>
      <c r="XEO388" s="35"/>
      <c r="XEP388" s="35"/>
      <c r="XEQ388" s="35"/>
      <c r="XER388" s="35"/>
      <c r="XES388" s="35"/>
      <c r="XET388" s="35"/>
      <c r="XEU388" s="35"/>
      <c r="XEV388" s="35"/>
      <c r="XEW388" s="35"/>
      <c r="XEX388" s="35"/>
      <c r="XEY388" s="35"/>
      <c r="XEZ388" s="35"/>
      <c r="XFA388" s="35"/>
      <c r="XFB388" s="35"/>
      <c r="XFC388" s="35"/>
      <c r="XFD388" s="35"/>
    </row>
    <row r="389" spans="1:151 16227:16384" s="11" customFormat="1" ht="20.25" customHeight="1" x14ac:dyDescent="0.25">
      <c r="A389" s="137"/>
      <c r="B389" s="138"/>
      <c r="C389" s="133">
        <v>3</v>
      </c>
      <c r="D389" s="134"/>
      <c r="E389" s="64" t="s">
        <v>258</v>
      </c>
      <c r="F389" s="133">
        <f>(3.05*4.34+2.9*3.65+2.28*1.22+1.82*3.05+2.2*1.22+2.04*1.37+1.62*0.75)*(10.764)</f>
        <v>418.16417759999996</v>
      </c>
      <c r="G389" s="134"/>
      <c r="H389" s="64">
        <v>0</v>
      </c>
      <c r="I389" s="64">
        <f t="shared" si="102"/>
        <v>648.15447527999993</v>
      </c>
      <c r="J389" s="1"/>
      <c r="K389" s="1"/>
      <c r="L389" s="1"/>
      <c r="M389" s="1"/>
      <c r="N389" s="35">
        <f t="shared" si="90"/>
        <v>7108791.019199999</v>
      </c>
      <c r="O389" s="1"/>
      <c r="P389" s="1"/>
      <c r="Q389" s="1"/>
      <c r="R389" s="1"/>
      <c r="S389" s="1"/>
      <c r="T389" s="1"/>
      <c r="U389" s="43" t="str">
        <f t="shared" ca="1" si="101"/>
        <v>105,..,105</v>
      </c>
      <c r="V389" s="43">
        <f t="shared" ref="V389:W389" ca="1" si="105">V388+1</f>
        <v>105</v>
      </c>
      <c r="W389" s="43">
        <f t="shared" ca="1" si="105"/>
        <v>105</v>
      </c>
      <c r="X389" s="1"/>
      <c r="Y389" s="1"/>
      <c r="Z389" s="1"/>
      <c r="AA389" s="1"/>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WZC389" s="35"/>
      <c r="WZD389" s="35"/>
      <c r="WZE389" s="35"/>
      <c r="WZF389" s="35"/>
      <c r="WZG389" s="35"/>
      <c r="WZH389" s="35"/>
      <c r="WZI389" s="35"/>
      <c r="WZJ389" s="35"/>
      <c r="WZK389" s="35"/>
      <c r="WZL389" s="35"/>
      <c r="WZM389" s="35"/>
      <c r="WZN389" s="35"/>
      <c r="WZO389" s="35"/>
      <c r="WZP389" s="35"/>
      <c r="WZQ389" s="35"/>
      <c r="WZR389" s="35"/>
      <c r="WZS389" s="35"/>
      <c r="WZT389" s="35"/>
      <c r="WZU389" s="35"/>
      <c r="WZV389" s="35"/>
      <c r="WZW389" s="35"/>
      <c r="WZX389" s="35"/>
      <c r="WZY389" s="35"/>
      <c r="WZZ389" s="35"/>
      <c r="XAA389" s="35"/>
      <c r="XAB389" s="35"/>
      <c r="XAC389" s="35"/>
      <c r="XAD389" s="35"/>
      <c r="XAE389" s="35"/>
      <c r="XAF389" s="35"/>
      <c r="XAG389" s="35"/>
      <c r="XAH389" s="35"/>
      <c r="XAI389" s="35"/>
      <c r="XAJ389" s="35"/>
      <c r="XAK389" s="35"/>
      <c r="XAL389" s="35"/>
      <c r="XAM389" s="35"/>
      <c r="XAN389" s="35"/>
      <c r="XAO389" s="35"/>
      <c r="XAP389" s="35"/>
      <c r="XAQ389" s="35"/>
      <c r="XAR389" s="35"/>
      <c r="XAS389" s="35"/>
      <c r="XAT389" s="35"/>
      <c r="XAU389" s="35"/>
      <c r="XAV389" s="35"/>
      <c r="XAW389" s="35"/>
      <c r="XAX389" s="35"/>
      <c r="XAY389" s="35"/>
      <c r="XAZ389" s="35"/>
      <c r="XBA389" s="35"/>
      <c r="XBB389" s="35"/>
      <c r="XBC389" s="35"/>
      <c r="XBD389" s="35"/>
      <c r="XBE389" s="35"/>
      <c r="XBF389" s="35"/>
      <c r="XBG389" s="35"/>
      <c r="XBH389" s="35"/>
      <c r="XBI389" s="35"/>
      <c r="XBJ389" s="35"/>
      <c r="XBK389" s="35"/>
      <c r="XBL389" s="35"/>
      <c r="XBM389" s="35"/>
      <c r="XBN389" s="35"/>
      <c r="XBO389" s="35"/>
      <c r="XBP389" s="35"/>
      <c r="XBQ389" s="35"/>
      <c r="XBR389" s="35"/>
      <c r="XBS389" s="35"/>
      <c r="XBT389" s="35"/>
      <c r="XBU389" s="35"/>
      <c r="XBV389" s="35"/>
      <c r="XBW389" s="35"/>
      <c r="XBX389" s="35"/>
      <c r="XBY389" s="35"/>
      <c r="XBZ389" s="35"/>
      <c r="XCA389" s="35"/>
      <c r="XCB389" s="35"/>
      <c r="XCC389" s="35"/>
      <c r="XCD389" s="35"/>
      <c r="XCE389" s="35"/>
      <c r="XCF389" s="35"/>
      <c r="XCG389" s="35"/>
      <c r="XCH389" s="35"/>
      <c r="XCI389" s="35"/>
      <c r="XCJ389" s="35"/>
      <c r="XCK389" s="35"/>
      <c r="XCL389" s="35"/>
      <c r="XCM389" s="35"/>
      <c r="XCN389" s="35"/>
      <c r="XCO389" s="35"/>
      <c r="XCP389" s="35"/>
      <c r="XCQ389" s="35"/>
      <c r="XCR389" s="35"/>
      <c r="XCS389" s="35"/>
      <c r="XCT389" s="35"/>
      <c r="XCU389" s="35"/>
      <c r="XCV389" s="35"/>
      <c r="XCW389" s="35"/>
      <c r="XCX389" s="35"/>
      <c r="XCY389" s="35"/>
      <c r="XCZ389" s="35"/>
      <c r="XDA389" s="35"/>
      <c r="XDB389" s="35"/>
      <c r="XDC389" s="35"/>
      <c r="XDD389" s="35"/>
      <c r="XDE389" s="35"/>
      <c r="XDF389" s="35"/>
      <c r="XDG389" s="35"/>
      <c r="XDH389" s="35"/>
      <c r="XDI389" s="35"/>
      <c r="XDJ389" s="35"/>
      <c r="XDK389" s="35"/>
      <c r="XDL389" s="35"/>
      <c r="XDM389" s="35"/>
      <c r="XDN389" s="35"/>
      <c r="XDO389" s="35"/>
      <c r="XDP389" s="35"/>
      <c r="XDQ389" s="35"/>
      <c r="XDR389" s="35"/>
      <c r="XDS389" s="35"/>
      <c r="XDT389" s="35"/>
      <c r="XDU389" s="35"/>
      <c r="XDV389" s="35"/>
      <c r="XDW389" s="35"/>
      <c r="XDX389" s="35"/>
      <c r="XDY389" s="35"/>
      <c r="XDZ389" s="35"/>
      <c r="XEA389" s="35"/>
      <c r="XEB389" s="35"/>
      <c r="XEC389" s="35"/>
      <c r="XED389" s="35"/>
      <c r="XEE389" s="35"/>
      <c r="XEF389" s="35"/>
      <c r="XEG389" s="35"/>
      <c r="XEH389" s="35"/>
      <c r="XEI389" s="35"/>
      <c r="XEJ389" s="35"/>
      <c r="XEK389" s="35"/>
      <c r="XEL389" s="35"/>
      <c r="XEM389" s="35"/>
      <c r="XEN389" s="35"/>
      <c r="XEO389" s="35"/>
      <c r="XEP389" s="35"/>
      <c r="XEQ389" s="35"/>
      <c r="XER389" s="35"/>
      <c r="XES389" s="35"/>
      <c r="XET389" s="35"/>
      <c r="XEU389" s="35"/>
      <c r="XEV389" s="35"/>
      <c r="XEW389" s="35"/>
      <c r="XEX389" s="35"/>
      <c r="XEY389" s="35"/>
      <c r="XEZ389" s="35"/>
      <c r="XFA389" s="35"/>
      <c r="XFB389" s="35"/>
      <c r="XFC389" s="35"/>
      <c r="XFD389" s="35"/>
    </row>
    <row r="390" spans="1:151 16227:16384" s="11" customFormat="1" ht="20.25" customHeight="1" x14ac:dyDescent="0.25">
      <c r="A390" s="137"/>
      <c r="B390" s="138"/>
      <c r="C390" s="133">
        <v>4</v>
      </c>
      <c r="D390" s="134"/>
      <c r="E390" s="64" t="s">
        <v>258</v>
      </c>
      <c r="F390" s="133">
        <f>(3.05*4.34+2.9*3.65+2.28*1.22+1.82*3.05+2.2*1.22+2.04*1.37+1.62*0.75)*(10.764)</f>
        <v>418.16417759999996</v>
      </c>
      <c r="G390" s="134"/>
      <c r="H390" s="64">
        <v>0</v>
      </c>
      <c r="I390" s="64">
        <f t="shared" si="102"/>
        <v>648.15447527999993</v>
      </c>
      <c r="J390" s="35"/>
      <c r="K390" s="35"/>
      <c r="L390" s="35"/>
      <c r="M390" s="35"/>
      <c r="N390" s="35">
        <f t="shared" si="90"/>
        <v>12086393.997599995</v>
      </c>
      <c r="O390" s="35"/>
      <c r="P390" s="35"/>
      <c r="Q390" s="35"/>
      <c r="R390" s="35"/>
      <c r="S390" s="35"/>
      <c r="T390" s="35"/>
      <c r="U390" s="43" t="str">
        <f t="shared" ca="1" si="101"/>
        <v>106,..,106</v>
      </c>
      <c r="V390" s="43">
        <f t="shared" ref="V390:W390" ca="1" si="106">V389+1</f>
        <v>106</v>
      </c>
      <c r="W390" s="43">
        <f t="shared" ca="1" si="106"/>
        <v>106</v>
      </c>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WZC390" s="35"/>
      <c r="WZD390" s="35"/>
      <c r="WZE390" s="35"/>
      <c r="WZF390" s="35"/>
      <c r="WZG390" s="35"/>
      <c r="WZH390" s="35"/>
      <c r="WZI390" s="35"/>
      <c r="WZJ390" s="35"/>
      <c r="WZK390" s="35"/>
      <c r="WZL390" s="35"/>
      <c r="WZM390" s="35"/>
      <c r="WZN390" s="35"/>
      <c r="WZO390" s="35"/>
      <c r="WZP390" s="35"/>
      <c r="WZQ390" s="35"/>
      <c r="WZR390" s="35"/>
      <c r="WZS390" s="35"/>
      <c r="WZT390" s="35"/>
      <c r="WZU390" s="35"/>
      <c r="WZV390" s="35"/>
      <c r="WZW390" s="35"/>
      <c r="WZX390" s="35"/>
      <c r="WZY390" s="35"/>
      <c r="WZZ390" s="35"/>
      <c r="XAA390" s="35"/>
      <c r="XAB390" s="35"/>
      <c r="XAC390" s="35"/>
      <c r="XAD390" s="35"/>
      <c r="XAE390" s="35"/>
      <c r="XAF390" s="35"/>
      <c r="XAG390" s="35"/>
      <c r="XAH390" s="35"/>
      <c r="XAI390" s="35"/>
      <c r="XAJ390" s="35"/>
      <c r="XAK390" s="35"/>
      <c r="XAL390" s="35"/>
      <c r="XAM390" s="35"/>
      <c r="XAN390" s="35"/>
      <c r="XAO390" s="35"/>
      <c r="XAP390" s="35"/>
      <c r="XAQ390" s="35"/>
      <c r="XAR390" s="35"/>
      <c r="XAS390" s="35"/>
      <c r="XAT390" s="35"/>
      <c r="XAU390" s="35"/>
      <c r="XAV390" s="35"/>
      <c r="XAW390" s="35"/>
      <c r="XAX390" s="35"/>
      <c r="XAY390" s="35"/>
      <c r="XAZ390" s="35"/>
      <c r="XBA390" s="35"/>
      <c r="XBB390" s="35"/>
      <c r="XBC390" s="35"/>
      <c r="XBD390" s="35"/>
      <c r="XBE390" s="35"/>
      <c r="XBF390" s="35"/>
      <c r="XBG390" s="35"/>
      <c r="XBH390" s="35"/>
      <c r="XBI390" s="35"/>
      <c r="XBJ390" s="35"/>
      <c r="XBK390" s="35"/>
      <c r="XBL390" s="35"/>
      <c r="XBM390" s="35"/>
      <c r="XBN390" s="35"/>
      <c r="XBO390" s="35"/>
      <c r="XBP390" s="35"/>
      <c r="XBQ390" s="35"/>
      <c r="XBR390" s="35"/>
      <c r="XBS390" s="35"/>
      <c r="XBT390" s="35"/>
      <c r="XBU390" s="35"/>
      <c r="XBV390" s="35"/>
      <c r="XBW390" s="35"/>
      <c r="XBX390" s="35"/>
      <c r="XBY390" s="35"/>
      <c r="XBZ390" s="35"/>
      <c r="XCA390" s="35"/>
      <c r="XCB390" s="35"/>
      <c r="XCC390" s="35"/>
      <c r="XCD390" s="35"/>
      <c r="XCE390" s="35"/>
      <c r="XCF390" s="35"/>
      <c r="XCG390" s="35"/>
      <c r="XCH390" s="35"/>
      <c r="XCI390" s="35"/>
      <c r="XCJ390" s="35"/>
      <c r="XCK390" s="35"/>
      <c r="XCL390" s="35"/>
      <c r="XCM390" s="35"/>
      <c r="XCN390" s="35"/>
      <c r="XCO390" s="35"/>
      <c r="XCP390" s="35"/>
      <c r="XCQ390" s="35"/>
      <c r="XCR390" s="35"/>
      <c r="XCS390" s="35"/>
      <c r="XCT390" s="35"/>
      <c r="XCU390" s="35"/>
      <c r="XCV390" s="35"/>
      <c r="XCW390" s="35"/>
      <c r="XCX390" s="35"/>
      <c r="XCY390" s="35"/>
      <c r="XCZ390" s="35"/>
      <c r="XDA390" s="35"/>
      <c r="XDB390" s="35"/>
      <c r="XDC390" s="35"/>
      <c r="XDD390" s="35"/>
      <c r="XDE390" s="35"/>
      <c r="XDF390" s="35"/>
      <c r="XDG390" s="35"/>
      <c r="XDH390" s="35"/>
      <c r="XDI390" s="35"/>
      <c r="XDJ390" s="35"/>
      <c r="XDK390" s="35"/>
      <c r="XDL390" s="35"/>
      <c r="XDM390" s="35"/>
      <c r="XDN390" s="35"/>
      <c r="XDO390" s="35"/>
      <c r="XDP390" s="35"/>
      <c r="XDQ390" s="35"/>
      <c r="XDR390" s="35"/>
      <c r="XDS390" s="35"/>
      <c r="XDT390" s="35"/>
      <c r="XDU390" s="35"/>
      <c r="XDV390" s="35"/>
      <c r="XDW390" s="35"/>
      <c r="XDX390" s="35"/>
      <c r="XDY390" s="35"/>
      <c r="XDZ390" s="35"/>
      <c r="XEA390" s="35"/>
      <c r="XEB390" s="35"/>
      <c r="XEC390" s="35"/>
      <c r="XED390" s="35"/>
      <c r="XEE390" s="35"/>
      <c r="XEF390" s="35"/>
      <c r="XEG390" s="35"/>
      <c r="XEH390" s="35"/>
      <c r="XEI390" s="35"/>
      <c r="XEJ390" s="35"/>
      <c r="XEK390" s="35"/>
      <c r="XEL390" s="35"/>
      <c r="XEM390" s="35"/>
      <c r="XEN390" s="35"/>
      <c r="XEO390" s="35"/>
      <c r="XEP390" s="35"/>
      <c r="XEQ390" s="35"/>
      <c r="XER390" s="35"/>
      <c r="XES390" s="35"/>
      <c r="XET390" s="35"/>
      <c r="XEU390" s="35"/>
      <c r="XEV390" s="35"/>
      <c r="XEW390" s="35"/>
      <c r="XEX390" s="35"/>
      <c r="XEY390" s="35"/>
      <c r="XEZ390" s="35"/>
      <c r="XFA390" s="35"/>
      <c r="XFB390" s="35"/>
      <c r="XFC390" s="35"/>
      <c r="XFD390" s="35"/>
    </row>
    <row r="391" spans="1:151 16227:16384" s="11" customFormat="1" ht="20.25" customHeight="1" x14ac:dyDescent="0.25">
      <c r="A391" s="137"/>
      <c r="B391" s="138"/>
      <c r="C391" s="133">
        <v>5</v>
      </c>
      <c r="D391" s="134"/>
      <c r="E391" s="64" t="s">
        <v>258</v>
      </c>
      <c r="F391" s="133">
        <f>(3.05*4.34+2.9*3.65+2.28*1.22+1.82*3.05+2.2*1.22+2.04*1.37+1.62*0.75)*(10.764)</f>
        <v>418.16417759999996</v>
      </c>
      <c r="G391" s="134"/>
      <c r="H391" s="64">
        <v>0</v>
      </c>
      <c r="I391" s="64">
        <f t="shared" si="102"/>
        <v>648.15447527999993</v>
      </c>
      <c r="J391" s="35"/>
      <c r="K391" s="35"/>
      <c r="L391" s="35"/>
      <c r="M391" s="35"/>
      <c r="N391" s="35">
        <f t="shared" si="90"/>
        <v>10539138.963599999</v>
      </c>
      <c r="O391" s="35"/>
      <c r="P391" s="35"/>
      <c r="Q391" s="35"/>
      <c r="R391" s="35"/>
      <c r="S391" s="35"/>
      <c r="T391" s="35"/>
      <c r="U391" s="43" t="str">
        <f t="shared" ca="1" si="101"/>
        <v>107,..,107</v>
      </c>
      <c r="V391" s="43">
        <f t="shared" ref="V391:W391" ca="1" si="107">V390+1</f>
        <v>107</v>
      </c>
      <c r="W391" s="43">
        <f t="shared" ca="1" si="107"/>
        <v>107</v>
      </c>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WZC391" s="35"/>
      <c r="WZD391" s="35"/>
      <c r="WZE391" s="35"/>
      <c r="WZF391" s="35"/>
      <c r="WZG391" s="35"/>
      <c r="WZH391" s="35"/>
      <c r="WZI391" s="35"/>
      <c r="WZJ391" s="35"/>
      <c r="WZK391" s="35"/>
      <c r="WZL391" s="35"/>
      <c r="WZM391" s="35"/>
      <c r="WZN391" s="35"/>
      <c r="WZO391" s="35"/>
      <c r="WZP391" s="35"/>
      <c r="WZQ391" s="35"/>
      <c r="WZR391" s="35"/>
      <c r="WZS391" s="35"/>
      <c r="WZT391" s="35"/>
      <c r="WZU391" s="35"/>
      <c r="WZV391" s="35"/>
      <c r="WZW391" s="35"/>
      <c r="WZX391" s="35"/>
      <c r="WZY391" s="35"/>
      <c r="WZZ391" s="35"/>
      <c r="XAA391" s="35"/>
      <c r="XAB391" s="35"/>
      <c r="XAC391" s="35"/>
      <c r="XAD391" s="35"/>
      <c r="XAE391" s="35"/>
      <c r="XAF391" s="35"/>
      <c r="XAG391" s="35"/>
      <c r="XAH391" s="35"/>
      <c r="XAI391" s="35"/>
      <c r="XAJ391" s="35"/>
      <c r="XAK391" s="35"/>
      <c r="XAL391" s="35"/>
      <c r="XAM391" s="35"/>
      <c r="XAN391" s="35"/>
      <c r="XAO391" s="35"/>
      <c r="XAP391" s="35"/>
      <c r="XAQ391" s="35"/>
      <c r="XAR391" s="35"/>
      <c r="XAS391" s="35"/>
      <c r="XAT391" s="35"/>
      <c r="XAU391" s="35"/>
      <c r="XAV391" s="35"/>
      <c r="XAW391" s="35"/>
      <c r="XAX391" s="35"/>
      <c r="XAY391" s="35"/>
      <c r="XAZ391" s="35"/>
      <c r="XBA391" s="35"/>
      <c r="XBB391" s="35"/>
      <c r="XBC391" s="35"/>
      <c r="XBD391" s="35"/>
      <c r="XBE391" s="35"/>
      <c r="XBF391" s="35"/>
      <c r="XBG391" s="35"/>
      <c r="XBH391" s="35"/>
      <c r="XBI391" s="35"/>
      <c r="XBJ391" s="35"/>
      <c r="XBK391" s="35"/>
      <c r="XBL391" s="35"/>
      <c r="XBM391" s="35"/>
      <c r="XBN391" s="35"/>
      <c r="XBO391" s="35"/>
      <c r="XBP391" s="35"/>
      <c r="XBQ391" s="35"/>
      <c r="XBR391" s="35"/>
      <c r="XBS391" s="35"/>
      <c r="XBT391" s="35"/>
      <c r="XBU391" s="35"/>
      <c r="XBV391" s="35"/>
      <c r="XBW391" s="35"/>
      <c r="XBX391" s="35"/>
      <c r="XBY391" s="35"/>
      <c r="XBZ391" s="35"/>
      <c r="XCA391" s="35"/>
      <c r="XCB391" s="35"/>
      <c r="XCC391" s="35"/>
      <c r="XCD391" s="35"/>
      <c r="XCE391" s="35"/>
      <c r="XCF391" s="35"/>
      <c r="XCG391" s="35"/>
      <c r="XCH391" s="35"/>
      <c r="XCI391" s="35"/>
      <c r="XCJ391" s="35"/>
      <c r="XCK391" s="35"/>
      <c r="XCL391" s="35"/>
      <c r="XCM391" s="35"/>
      <c r="XCN391" s="35"/>
      <c r="XCO391" s="35"/>
      <c r="XCP391" s="35"/>
      <c r="XCQ391" s="35"/>
      <c r="XCR391" s="35"/>
      <c r="XCS391" s="35"/>
      <c r="XCT391" s="35"/>
      <c r="XCU391" s="35"/>
      <c r="XCV391" s="35"/>
      <c r="XCW391" s="35"/>
      <c r="XCX391" s="35"/>
      <c r="XCY391" s="35"/>
      <c r="XCZ391" s="35"/>
      <c r="XDA391" s="35"/>
      <c r="XDB391" s="35"/>
      <c r="XDC391" s="35"/>
      <c r="XDD391" s="35"/>
      <c r="XDE391" s="35"/>
      <c r="XDF391" s="35"/>
      <c r="XDG391" s="35"/>
      <c r="XDH391" s="35"/>
      <c r="XDI391" s="35"/>
      <c r="XDJ391" s="35"/>
      <c r="XDK391" s="35"/>
      <c r="XDL391" s="35"/>
      <c r="XDM391" s="35"/>
      <c r="XDN391" s="35"/>
      <c r="XDO391" s="35"/>
      <c r="XDP391" s="35"/>
      <c r="XDQ391" s="35"/>
      <c r="XDR391" s="35"/>
      <c r="XDS391" s="35"/>
      <c r="XDT391" s="35"/>
      <c r="XDU391" s="35"/>
      <c r="XDV391" s="35"/>
      <c r="XDW391" s="35"/>
      <c r="XDX391" s="35"/>
      <c r="XDY391" s="35"/>
      <c r="XDZ391" s="35"/>
      <c r="XEA391" s="35"/>
      <c r="XEB391" s="35"/>
      <c r="XEC391" s="35"/>
      <c r="XED391" s="35"/>
      <c r="XEE391" s="35"/>
      <c r="XEF391" s="35"/>
      <c r="XEG391" s="35"/>
      <c r="XEH391" s="35"/>
      <c r="XEI391" s="35"/>
      <c r="XEJ391" s="35"/>
      <c r="XEK391" s="35"/>
      <c r="XEL391" s="35"/>
      <c r="XEM391" s="35"/>
      <c r="XEN391" s="35"/>
      <c r="XEO391" s="35"/>
      <c r="XEP391" s="35"/>
      <c r="XEQ391" s="35"/>
      <c r="XER391" s="35"/>
      <c r="XES391" s="35"/>
      <c r="XET391" s="35"/>
      <c r="XEU391" s="35"/>
      <c r="XEV391" s="35"/>
      <c r="XEW391" s="35"/>
      <c r="XEX391" s="35"/>
      <c r="XEY391" s="35"/>
      <c r="XEZ391" s="35"/>
      <c r="XFA391" s="35"/>
      <c r="XFB391" s="35"/>
      <c r="XFC391" s="35"/>
      <c r="XFD391" s="35"/>
    </row>
    <row r="392" spans="1:151 16227:16384" s="11" customFormat="1" ht="20.25" customHeight="1" x14ac:dyDescent="0.25">
      <c r="A392" s="137"/>
      <c r="B392" s="138"/>
      <c r="C392" s="133">
        <v>6</v>
      </c>
      <c r="D392" s="134"/>
      <c r="E392" s="64" t="s">
        <v>209</v>
      </c>
      <c r="F392" s="133">
        <f>(1.75*0.86+3.05*6.76+2.28*3.05+2*(2.28*1.37)+3.05*3.96+0.9*1.37+3.05*3.65+1*1.37+3.05*1.05+2.28*0.75)*(10.764)</f>
        <v>710.96435279999969</v>
      </c>
      <c r="G392" s="134"/>
      <c r="H392" s="64">
        <v>0</v>
      </c>
      <c r="I392" s="64">
        <f t="shared" si="102"/>
        <v>1101.9947468399996</v>
      </c>
      <c r="J392" s="35"/>
      <c r="K392" s="35"/>
      <c r="L392" s="35"/>
      <c r="M392" s="35"/>
      <c r="N392" s="35">
        <f t="shared" si="90"/>
        <v>11624440.791599998</v>
      </c>
      <c r="O392" s="35"/>
      <c r="P392" s="35"/>
      <c r="Q392" s="35"/>
      <c r="R392" s="35"/>
      <c r="S392" s="35"/>
      <c r="T392" s="35"/>
      <c r="U392" s="43" t="str">
        <f t="shared" ca="1" si="101"/>
        <v>108,..,108</v>
      </c>
      <c r="V392" s="43">
        <f t="shared" ref="V392:W392" ca="1" si="108">V391+1</f>
        <v>108</v>
      </c>
      <c r="W392" s="43">
        <f t="shared" ca="1" si="108"/>
        <v>108</v>
      </c>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WZC392" s="35"/>
      <c r="WZD392" s="35"/>
      <c r="WZE392" s="35"/>
      <c r="WZF392" s="35"/>
      <c r="WZG392" s="35"/>
      <c r="WZH392" s="35"/>
      <c r="WZI392" s="35"/>
      <c r="WZJ392" s="35"/>
      <c r="WZK392" s="35"/>
      <c r="WZL392" s="35"/>
      <c r="WZM392" s="35"/>
      <c r="WZN392" s="35"/>
      <c r="WZO392" s="35"/>
      <c r="WZP392" s="35"/>
      <c r="WZQ392" s="35"/>
      <c r="WZR392" s="35"/>
      <c r="WZS392" s="35"/>
      <c r="WZT392" s="35"/>
      <c r="WZU392" s="35"/>
      <c r="WZV392" s="35"/>
      <c r="WZW392" s="35"/>
      <c r="WZX392" s="35"/>
      <c r="WZY392" s="35"/>
      <c r="WZZ392" s="35"/>
      <c r="XAA392" s="35"/>
      <c r="XAB392" s="35"/>
      <c r="XAC392" s="35"/>
      <c r="XAD392" s="35"/>
      <c r="XAE392" s="35"/>
      <c r="XAF392" s="35"/>
      <c r="XAG392" s="35"/>
      <c r="XAH392" s="35"/>
      <c r="XAI392" s="35"/>
      <c r="XAJ392" s="35"/>
      <c r="XAK392" s="35"/>
      <c r="XAL392" s="35"/>
      <c r="XAM392" s="35"/>
      <c r="XAN392" s="35"/>
      <c r="XAO392" s="35"/>
      <c r="XAP392" s="35"/>
      <c r="XAQ392" s="35"/>
      <c r="XAR392" s="35"/>
      <c r="XAS392" s="35"/>
      <c r="XAT392" s="35"/>
      <c r="XAU392" s="35"/>
      <c r="XAV392" s="35"/>
      <c r="XAW392" s="35"/>
      <c r="XAX392" s="35"/>
      <c r="XAY392" s="35"/>
      <c r="XAZ392" s="35"/>
      <c r="XBA392" s="35"/>
      <c r="XBB392" s="35"/>
      <c r="XBC392" s="35"/>
      <c r="XBD392" s="35"/>
      <c r="XBE392" s="35"/>
      <c r="XBF392" s="35"/>
      <c r="XBG392" s="35"/>
      <c r="XBH392" s="35"/>
      <c r="XBI392" s="35"/>
      <c r="XBJ392" s="35"/>
      <c r="XBK392" s="35"/>
      <c r="XBL392" s="35"/>
      <c r="XBM392" s="35"/>
      <c r="XBN392" s="35"/>
      <c r="XBO392" s="35"/>
      <c r="XBP392" s="35"/>
      <c r="XBQ392" s="35"/>
      <c r="XBR392" s="35"/>
      <c r="XBS392" s="35"/>
      <c r="XBT392" s="35"/>
      <c r="XBU392" s="35"/>
      <c r="XBV392" s="35"/>
      <c r="XBW392" s="35"/>
      <c r="XBX392" s="35"/>
      <c r="XBY392" s="35"/>
      <c r="XBZ392" s="35"/>
      <c r="XCA392" s="35"/>
      <c r="XCB392" s="35"/>
      <c r="XCC392" s="35"/>
      <c r="XCD392" s="35"/>
      <c r="XCE392" s="35"/>
      <c r="XCF392" s="35"/>
      <c r="XCG392" s="35"/>
      <c r="XCH392" s="35"/>
      <c r="XCI392" s="35"/>
      <c r="XCJ392" s="35"/>
      <c r="XCK392" s="35"/>
      <c r="XCL392" s="35"/>
      <c r="XCM392" s="35"/>
      <c r="XCN392" s="35"/>
      <c r="XCO392" s="35"/>
      <c r="XCP392" s="35"/>
      <c r="XCQ392" s="35"/>
      <c r="XCR392" s="35"/>
      <c r="XCS392" s="35"/>
      <c r="XCT392" s="35"/>
      <c r="XCU392" s="35"/>
      <c r="XCV392" s="35"/>
      <c r="XCW392" s="35"/>
      <c r="XCX392" s="35"/>
      <c r="XCY392" s="35"/>
      <c r="XCZ392" s="35"/>
      <c r="XDA392" s="35"/>
      <c r="XDB392" s="35"/>
      <c r="XDC392" s="35"/>
      <c r="XDD392" s="35"/>
      <c r="XDE392" s="35"/>
      <c r="XDF392" s="35"/>
      <c r="XDG392" s="35"/>
      <c r="XDH392" s="35"/>
      <c r="XDI392" s="35"/>
      <c r="XDJ392" s="35"/>
      <c r="XDK392" s="35"/>
      <c r="XDL392" s="35"/>
      <c r="XDM392" s="35"/>
      <c r="XDN392" s="35"/>
      <c r="XDO392" s="35"/>
      <c r="XDP392" s="35"/>
      <c r="XDQ392" s="35"/>
      <c r="XDR392" s="35"/>
      <c r="XDS392" s="35"/>
      <c r="XDT392" s="35"/>
      <c r="XDU392" s="35"/>
      <c r="XDV392" s="35"/>
      <c r="XDW392" s="35"/>
      <c r="XDX392" s="35"/>
      <c r="XDY392" s="35"/>
      <c r="XDZ392" s="35"/>
      <c r="XEA392" s="35"/>
      <c r="XEB392" s="35"/>
      <c r="XEC392" s="35"/>
      <c r="XED392" s="35"/>
      <c r="XEE392" s="35"/>
      <c r="XEF392" s="35"/>
      <c r="XEG392" s="35"/>
      <c r="XEH392" s="35"/>
      <c r="XEI392" s="35"/>
      <c r="XEJ392" s="35"/>
      <c r="XEK392" s="35"/>
      <c r="XEL392" s="35"/>
      <c r="XEM392" s="35"/>
      <c r="XEN392" s="35"/>
      <c r="XEO392" s="35"/>
      <c r="XEP392" s="35"/>
      <c r="XEQ392" s="35"/>
      <c r="XER392" s="35"/>
      <c r="XES392" s="35"/>
      <c r="XET392" s="35"/>
      <c r="XEU392" s="35"/>
      <c r="XEV392" s="35"/>
      <c r="XEW392" s="35"/>
      <c r="XEX392" s="35"/>
      <c r="XEY392" s="35"/>
      <c r="XEZ392" s="35"/>
      <c r="XFA392" s="35"/>
      <c r="XFB392" s="35"/>
      <c r="XFC392" s="35"/>
      <c r="XFD392" s="35"/>
    </row>
    <row r="393" spans="1:151 16227:16384" s="11" customFormat="1" ht="20.25" customHeight="1" x14ac:dyDescent="0.25">
      <c r="A393" s="137"/>
      <c r="B393" s="138"/>
      <c r="C393" s="133">
        <v>7</v>
      </c>
      <c r="D393" s="134"/>
      <c r="E393" s="64" t="s">
        <v>209</v>
      </c>
      <c r="F393" s="133">
        <f>(3.05*5.18+2.2*2.98+2.9*3.65+3.05*3.65+2*(2.28*1.37)+3*1+2.5*1.05+2.2*0.75)*(10.764)</f>
        <v>619.94935079999993</v>
      </c>
      <c r="G393" s="134"/>
      <c r="H393" s="64">
        <v>0</v>
      </c>
      <c r="I393" s="64">
        <f t="shared" si="102"/>
        <v>960.92149373999996</v>
      </c>
      <c r="J393" s="35"/>
      <c r="K393" s="35"/>
      <c r="L393" s="35"/>
      <c r="M393" s="35"/>
      <c r="N393" s="35">
        <f t="shared" si="90"/>
        <v>11624440.791599998</v>
      </c>
      <c r="O393" s="35"/>
      <c r="P393" s="35"/>
      <c r="Q393" s="35"/>
      <c r="R393" s="35"/>
      <c r="S393" s="35"/>
      <c r="T393" s="35"/>
      <c r="U393" s="43" t="str">
        <f t="shared" ca="1" si="101"/>
        <v>109,..,109</v>
      </c>
      <c r="V393" s="43">
        <f t="shared" ref="V393:W393" ca="1" si="109">V392+1</f>
        <v>109</v>
      </c>
      <c r="W393" s="43">
        <f t="shared" ca="1" si="109"/>
        <v>109</v>
      </c>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WZC393" s="35"/>
      <c r="WZD393" s="35"/>
      <c r="WZE393" s="35"/>
      <c r="WZF393" s="35"/>
      <c r="WZG393" s="35"/>
      <c r="WZH393" s="35"/>
      <c r="WZI393" s="35"/>
      <c r="WZJ393" s="35"/>
      <c r="WZK393" s="35"/>
      <c r="WZL393" s="35"/>
      <c r="WZM393" s="35"/>
      <c r="WZN393" s="35"/>
      <c r="WZO393" s="35"/>
      <c r="WZP393" s="35"/>
      <c r="WZQ393" s="35"/>
      <c r="WZR393" s="35"/>
      <c r="WZS393" s="35"/>
      <c r="WZT393" s="35"/>
      <c r="WZU393" s="35"/>
      <c r="WZV393" s="35"/>
      <c r="WZW393" s="35"/>
      <c r="WZX393" s="35"/>
      <c r="WZY393" s="35"/>
      <c r="WZZ393" s="35"/>
      <c r="XAA393" s="35"/>
      <c r="XAB393" s="35"/>
      <c r="XAC393" s="35"/>
      <c r="XAD393" s="35"/>
      <c r="XAE393" s="35"/>
      <c r="XAF393" s="35"/>
      <c r="XAG393" s="35"/>
      <c r="XAH393" s="35"/>
      <c r="XAI393" s="35"/>
      <c r="XAJ393" s="35"/>
      <c r="XAK393" s="35"/>
      <c r="XAL393" s="35"/>
      <c r="XAM393" s="35"/>
      <c r="XAN393" s="35"/>
      <c r="XAO393" s="35"/>
      <c r="XAP393" s="35"/>
      <c r="XAQ393" s="35"/>
      <c r="XAR393" s="35"/>
      <c r="XAS393" s="35"/>
      <c r="XAT393" s="35"/>
      <c r="XAU393" s="35"/>
      <c r="XAV393" s="35"/>
      <c r="XAW393" s="35"/>
      <c r="XAX393" s="35"/>
      <c r="XAY393" s="35"/>
      <c r="XAZ393" s="35"/>
      <c r="XBA393" s="35"/>
      <c r="XBB393" s="35"/>
      <c r="XBC393" s="35"/>
      <c r="XBD393" s="35"/>
      <c r="XBE393" s="35"/>
      <c r="XBF393" s="35"/>
      <c r="XBG393" s="35"/>
      <c r="XBH393" s="35"/>
      <c r="XBI393" s="35"/>
      <c r="XBJ393" s="35"/>
      <c r="XBK393" s="35"/>
      <c r="XBL393" s="35"/>
      <c r="XBM393" s="35"/>
      <c r="XBN393" s="35"/>
      <c r="XBO393" s="35"/>
      <c r="XBP393" s="35"/>
      <c r="XBQ393" s="35"/>
      <c r="XBR393" s="35"/>
      <c r="XBS393" s="35"/>
      <c r="XBT393" s="35"/>
      <c r="XBU393" s="35"/>
      <c r="XBV393" s="35"/>
      <c r="XBW393" s="35"/>
      <c r="XBX393" s="35"/>
      <c r="XBY393" s="35"/>
      <c r="XBZ393" s="35"/>
      <c r="XCA393" s="35"/>
      <c r="XCB393" s="35"/>
      <c r="XCC393" s="35"/>
      <c r="XCD393" s="35"/>
      <c r="XCE393" s="35"/>
      <c r="XCF393" s="35"/>
      <c r="XCG393" s="35"/>
      <c r="XCH393" s="35"/>
      <c r="XCI393" s="35"/>
      <c r="XCJ393" s="35"/>
      <c r="XCK393" s="35"/>
      <c r="XCL393" s="35"/>
      <c r="XCM393" s="35"/>
      <c r="XCN393" s="35"/>
      <c r="XCO393" s="35"/>
      <c r="XCP393" s="35"/>
      <c r="XCQ393" s="35"/>
      <c r="XCR393" s="35"/>
      <c r="XCS393" s="35"/>
      <c r="XCT393" s="35"/>
      <c r="XCU393" s="35"/>
      <c r="XCV393" s="35"/>
      <c r="XCW393" s="35"/>
      <c r="XCX393" s="35"/>
      <c r="XCY393" s="35"/>
      <c r="XCZ393" s="35"/>
      <c r="XDA393" s="35"/>
      <c r="XDB393" s="35"/>
      <c r="XDC393" s="35"/>
      <c r="XDD393" s="35"/>
      <c r="XDE393" s="35"/>
      <c r="XDF393" s="35"/>
      <c r="XDG393" s="35"/>
      <c r="XDH393" s="35"/>
      <c r="XDI393" s="35"/>
      <c r="XDJ393" s="35"/>
      <c r="XDK393" s="35"/>
      <c r="XDL393" s="35"/>
      <c r="XDM393" s="35"/>
      <c r="XDN393" s="35"/>
      <c r="XDO393" s="35"/>
      <c r="XDP393" s="35"/>
      <c r="XDQ393" s="35"/>
      <c r="XDR393" s="35"/>
      <c r="XDS393" s="35"/>
      <c r="XDT393" s="35"/>
      <c r="XDU393" s="35"/>
      <c r="XDV393" s="35"/>
      <c r="XDW393" s="35"/>
      <c r="XDX393" s="35"/>
      <c r="XDY393" s="35"/>
      <c r="XDZ393" s="35"/>
      <c r="XEA393" s="35"/>
      <c r="XEB393" s="35"/>
      <c r="XEC393" s="35"/>
      <c r="XED393" s="35"/>
      <c r="XEE393" s="35"/>
      <c r="XEF393" s="35"/>
      <c r="XEG393" s="35"/>
      <c r="XEH393" s="35"/>
      <c r="XEI393" s="35"/>
      <c r="XEJ393" s="35"/>
      <c r="XEK393" s="35"/>
      <c r="XEL393" s="35"/>
      <c r="XEM393" s="35"/>
      <c r="XEN393" s="35"/>
      <c r="XEO393" s="35"/>
      <c r="XEP393" s="35"/>
      <c r="XEQ393" s="35"/>
      <c r="XER393" s="35"/>
      <c r="XES393" s="35"/>
      <c r="XET393" s="35"/>
      <c r="XEU393" s="35"/>
      <c r="XEV393" s="35"/>
      <c r="XEW393" s="35"/>
      <c r="XEX393" s="35"/>
      <c r="XEY393" s="35"/>
      <c r="XEZ393" s="35"/>
      <c r="XFA393" s="35"/>
      <c r="XFB393" s="35"/>
      <c r="XFC393" s="35"/>
      <c r="XFD393" s="35"/>
    </row>
    <row r="394" spans="1:151 16227:16384" s="11" customFormat="1" ht="20.25" x14ac:dyDescent="0.25">
      <c r="A394" s="137"/>
      <c r="B394" s="138"/>
      <c r="C394" s="133">
        <v>8</v>
      </c>
      <c r="D394" s="134"/>
      <c r="E394" s="64" t="s">
        <v>209</v>
      </c>
      <c r="F394" s="133">
        <f>(5.18*3.05+2.5*1.38+3.05*2.28+3.65*2.9+3.96*3.05+2*(2.28*1.37)+3.5*1+3.05*1.05+2.28*0.75)*(10.764)</f>
        <v>683.79063479999991</v>
      </c>
      <c r="G394" s="134"/>
      <c r="H394" s="64">
        <v>0</v>
      </c>
      <c r="I394" s="64">
        <f t="shared" si="102"/>
        <v>1059.8754839399999</v>
      </c>
      <c r="J394" s="35"/>
      <c r="K394" s="35"/>
      <c r="L394" s="35"/>
      <c r="M394" s="35"/>
      <c r="N394" s="35">
        <f t="shared" si="90"/>
        <v>0</v>
      </c>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WZC394" s="35"/>
      <c r="WZD394" s="35"/>
      <c r="WZE394" s="35"/>
      <c r="WZF394" s="35"/>
      <c r="WZG394" s="35"/>
      <c r="WZH394" s="35"/>
      <c r="WZI394" s="35"/>
      <c r="WZJ394" s="35"/>
      <c r="WZK394" s="35"/>
      <c r="WZL394" s="35"/>
      <c r="WZM394" s="35"/>
      <c r="WZN394" s="35"/>
      <c r="WZO394" s="35"/>
      <c r="WZP394" s="35"/>
      <c r="WZQ394" s="35"/>
      <c r="WZR394" s="35"/>
      <c r="WZS394" s="35"/>
      <c r="WZT394" s="35"/>
      <c r="WZU394" s="35"/>
      <c r="WZV394" s="35"/>
      <c r="WZW394" s="35"/>
      <c r="WZX394" s="35"/>
      <c r="WZY394" s="35"/>
      <c r="WZZ394" s="35"/>
      <c r="XAA394" s="35"/>
      <c r="XAB394" s="35"/>
      <c r="XAC394" s="35"/>
      <c r="XAD394" s="35"/>
      <c r="XAE394" s="35"/>
      <c r="XAF394" s="35"/>
      <c r="XAG394" s="35"/>
      <c r="XAH394" s="35"/>
      <c r="XAI394" s="35"/>
      <c r="XAJ394" s="35"/>
      <c r="XAK394" s="35"/>
      <c r="XAL394" s="35"/>
      <c r="XAM394" s="35"/>
      <c r="XAN394" s="35"/>
      <c r="XAO394" s="35"/>
      <c r="XAP394" s="35"/>
      <c r="XAQ394" s="35"/>
      <c r="XAR394" s="35"/>
      <c r="XAS394" s="35"/>
      <c r="XAT394" s="35"/>
      <c r="XAU394" s="35"/>
      <c r="XAV394" s="35"/>
      <c r="XAW394" s="35"/>
      <c r="XAX394" s="35"/>
      <c r="XAY394" s="35"/>
      <c r="XAZ394" s="35"/>
      <c r="XBA394" s="35"/>
      <c r="XBB394" s="35"/>
      <c r="XBC394" s="35"/>
      <c r="XBD394" s="35"/>
      <c r="XBE394" s="35"/>
      <c r="XBF394" s="35"/>
      <c r="XBG394" s="35"/>
      <c r="XBH394" s="35"/>
      <c r="XBI394" s="35"/>
      <c r="XBJ394" s="35"/>
      <c r="XBK394" s="35"/>
      <c r="XBL394" s="35"/>
      <c r="XBM394" s="35"/>
      <c r="XBN394" s="35"/>
      <c r="XBO394" s="35"/>
      <c r="XBP394" s="35"/>
      <c r="XBQ394" s="35"/>
      <c r="XBR394" s="35"/>
      <c r="XBS394" s="35"/>
      <c r="XBT394" s="35"/>
      <c r="XBU394" s="35"/>
      <c r="XBV394" s="35"/>
      <c r="XBW394" s="35"/>
      <c r="XBX394" s="35"/>
      <c r="XBY394" s="35"/>
      <c r="XBZ394" s="35"/>
      <c r="XCA394" s="35"/>
      <c r="XCB394" s="35"/>
      <c r="XCC394" s="35"/>
      <c r="XCD394" s="35"/>
      <c r="XCE394" s="35"/>
      <c r="XCF394" s="35"/>
      <c r="XCG394" s="35"/>
      <c r="XCH394" s="35"/>
      <c r="XCI394" s="35"/>
      <c r="XCJ394" s="35"/>
      <c r="XCK394" s="35"/>
      <c r="XCL394" s="35"/>
      <c r="XCM394" s="35"/>
      <c r="XCN394" s="35"/>
      <c r="XCO394" s="35"/>
      <c r="XCP394" s="35"/>
      <c r="XCQ394" s="35"/>
      <c r="XCR394" s="35"/>
      <c r="XCS394" s="35"/>
      <c r="XCT394" s="35"/>
      <c r="XCU394" s="35"/>
      <c r="XCV394" s="35"/>
      <c r="XCW394" s="35"/>
      <c r="XCX394" s="35"/>
      <c r="XCY394" s="35"/>
      <c r="XCZ394" s="35"/>
      <c r="XDA394" s="35"/>
      <c r="XDB394" s="35"/>
      <c r="XDC394" s="35"/>
      <c r="XDD394" s="35"/>
      <c r="XDE394" s="35"/>
      <c r="XDF394" s="35"/>
      <c r="XDG394" s="35"/>
      <c r="XDH394" s="35"/>
      <c r="XDI394" s="35"/>
      <c r="XDJ394" s="35"/>
      <c r="XDK394" s="35"/>
      <c r="XDL394" s="35"/>
      <c r="XDM394" s="35"/>
      <c r="XDN394" s="35"/>
      <c r="XDO394" s="35"/>
      <c r="XDP394" s="35"/>
      <c r="XDQ394" s="35"/>
      <c r="XDR394" s="35"/>
      <c r="XDS394" s="35"/>
      <c r="XDT394" s="35"/>
      <c r="XDU394" s="35"/>
      <c r="XDV394" s="35"/>
      <c r="XDW394" s="35"/>
      <c r="XDX394" s="35"/>
      <c r="XDY394" s="35"/>
      <c r="XDZ394" s="35"/>
      <c r="XEA394" s="35"/>
      <c r="XEB394" s="35"/>
      <c r="XEC394" s="35"/>
      <c r="XED394" s="35"/>
      <c r="XEE394" s="35"/>
      <c r="XEF394" s="35"/>
      <c r="XEG394" s="35"/>
      <c r="XEH394" s="35"/>
      <c r="XEI394" s="35"/>
      <c r="XEJ394" s="35"/>
      <c r="XEK394" s="35"/>
      <c r="XEL394" s="35"/>
      <c r="XEM394" s="35"/>
      <c r="XEN394" s="35"/>
      <c r="XEO394" s="35"/>
      <c r="XEP394" s="35"/>
      <c r="XEQ394" s="35"/>
      <c r="XER394" s="35"/>
      <c r="XES394" s="35"/>
      <c r="XET394" s="35"/>
      <c r="XEU394" s="35"/>
      <c r="XEV394" s="35"/>
      <c r="XEW394" s="35"/>
      <c r="XEX394" s="35"/>
      <c r="XEY394" s="35"/>
      <c r="XEZ394" s="35"/>
      <c r="XFA394" s="35"/>
      <c r="XFB394" s="35"/>
      <c r="XFC394" s="35"/>
      <c r="XFD394" s="35"/>
    </row>
    <row r="395" spans="1:151 16227:16384" s="11" customFormat="1" ht="20.25" customHeight="1" x14ac:dyDescent="0.25">
      <c r="A395" s="139"/>
      <c r="B395" s="140"/>
      <c r="C395" s="133">
        <v>9</v>
      </c>
      <c r="D395" s="134"/>
      <c r="E395" s="64" t="s">
        <v>209</v>
      </c>
      <c r="F395" s="133">
        <f>(5.18*3.05+2.5*1.38+3.05*2.28+3.65*2.9+3.96*3.05+2*(2.28*1.37)+3.5*1+3.05*1.05+2.28*0.75)*(10.764)</f>
        <v>683.79063479999991</v>
      </c>
      <c r="G395" s="134"/>
      <c r="H395" s="64">
        <v>0</v>
      </c>
      <c r="I395" s="64">
        <f t="shared" si="102"/>
        <v>1059.8754839399999</v>
      </c>
      <c r="J395" s="35"/>
      <c r="K395" s="35"/>
      <c r="L395" s="35"/>
      <c r="M395" s="35"/>
      <c r="N395" s="35">
        <f t="shared" si="90"/>
        <v>10539138.963599999</v>
      </c>
      <c r="O395" s="35"/>
      <c r="P395" s="35"/>
      <c r="Q395" s="35"/>
      <c r="R395" s="35"/>
      <c r="S395" s="35"/>
      <c r="T395" s="35"/>
      <c r="U395" s="43" t="str">
        <f t="shared" ref="U395:U403" ca="1" si="110">V395&amp;""&amp;",..,"&amp;""&amp;W395</f>
        <v>25701,..,2801</v>
      </c>
      <c r="V395" s="43">
        <f ca="1">(SUMPRODUCT(MID(0&amp;(LEFT(A396,SUM(LEN(A396)-LEN(SUBSTITUTE(A396,{"0","1","2","3"},""))))), LARGE(INDEX(ISNUMBER(--MID((LEFT(A396,SUM(LEN(A396)-LEN(SUBSTITUTE(A396,{"0","1","2","3"},""))))), ROW(INDIRECT("1:"&amp;LEN((LEFT(A396,SUM(LEN(A396)-LEN(SUBSTITUTE(A396,{"0","1","2","3"},"")))))))), 1)) * ROW(INDIRECT("1:"&amp;LEN((LEFT(A396,SUM(LEN(A396)-LEN(SUBSTITUTE(A396,{"0","1","2","3"},"")))))))), 0), ROW(INDIRECT("1:"&amp;LEN((LEFT(A396,SUM(LEN(A396)-LEN(SUBSTITUTE(A396,{"0","1","2","3"},"")))))))))+1, 1) * 10^ROW(INDIRECT("1:"&amp;LEN((LEFT(A396,SUM(LEN(A396)-LEN(SUBSTITUTE(A396,{"0","1","2","3"},""))))))))/10))*100+1</f>
        <v>25701</v>
      </c>
      <c r="W395" s="43">
        <f ca="1">(SUMPRODUCT(MID(0&amp;(--TRIM(RIGHT(SUBSTITUTE(LEFT(A396,_xlfn.AGGREGATE(16,6,FIND({0,1,2,3,4,5,6,7,8,9},A396,ROW(INDIRECT("1:"&amp;LEN(A396)))),1))," ",REPT(" ",LEN(A396))),LEN(A396)))), LARGE(INDEX(ISNUMBER(--MID((--TRIM(RIGHT(SUBSTITUTE(LEFT(A396,_xlfn.AGGREGATE(16,6,FIND({0,1,2,3,4,5,6,7,8,9},A396,ROW(INDIRECT("1:"&amp;LEN(A396)))),1))," ",REPT(" ",LEN(A396))),LEN(A396)))), ROW(INDIRECT("1:"&amp;LEN((--TRIM(RIGHT(SUBSTITUTE(LEFT(A396,_xlfn.AGGREGATE(16,6,FIND({0,1,2,3,4,5,6,7,8,9},A396,ROW(INDIRECT("1:"&amp;LEN(A396)))),1))," ",REPT(" ",LEN(A396))),LEN(A396))))))), 1)) * ROW(INDIRECT("1:"&amp;LEN((--TRIM(RIGHT(SUBSTITUTE(LEFT(A396,_xlfn.AGGREGATE(16,6,FIND({0,1,2,3,4,5,6,7,8,9},A396,ROW(INDIRECT("1:"&amp;LEN(A396)))),1))," ",REPT(" ",LEN(A396))),LEN(A396))))))), 0), ROW(INDIRECT("1:"&amp;LEN((--TRIM(RIGHT(SUBSTITUTE(LEFT(A396,_xlfn.AGGREGATE(16,6,FIND({0,1,2,3,4,5,6,7,8,9},A396,ROW(INDIRECT("1:"&amp;LEN(A396)))),1))," ",REPT(" ",LEN(A396))),LEN(A396))))))))+1, 1) * 10^ROW(INDIRECT("1:"&amp;LEN((--TRIM(RIGHT(SUBSTITUTE(LEFT(A396,_xlfn.AGGREGATE(16,6,FIND({0,1,2,3,4,5,6,7,8,9},A396,ROW(INDIRECT("1:"&amp;LEN(A396)))),1))," ",REPT(" ",LEN(A396))),LEN(A396)))))))/10))*100+1</f>
        <v>2801</v>
      </c>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WZC395" s="35"/>
      <c r="WZD395" s="35"/>
      <c r="WZE395" s="35"/>
      <c r="WZF395" s="35"/>
      <c r="WZG395" s="35"/>
      <c r="WZH395" s="35"/>
      <c r="WZI395" s="35"/>
      <c r="WZJ395" s="35"/>
      <c r="WZK395" s="35"/>
      <c r="WZL395" s="35"/>
      <c r="WZM395" s="35"/>
      <c r="WZN395" s="35"/>
      <c r="WZO395" s="35"/>
      <c r="WZP395" s="35"/>
      <c r="WZQ395" s="35"/>
      <c r="WZR395" s="35"/>
      <c r="WZS395" s="35"/>
      <c r="WZT395" s="35"/>
      <c r="WZU395" s="35"/>
      <c r="WZV395" s="35"/>
      <c r="WZW395" s="35"/>
      <c r="WZX395" s="35"/>
      <c r="WZY395" s="35"/>
      <c r="WZZ395" s="35"/>
      <c r="XAA395" s="35"/>
      <c r="XAB395" s="35"/>
      <c r="XAC395" s="35"/>
      <c r="XAD395" s="35"/>
      <c r="XAE395" s="35"/>
      <c r="XAF395" s="35"/>
      <c r="XAG395" s="35"/>
      <c r="XAH395" s="35"/>
      <c r="XAI395" s="35"/>
      <c r="XAJ395" s="35"/>
      <c r="XAK395" s="35"/>
      <c r="XAL395" s="35"/>
      <c r="XAM395" s="35"/>
      <c r="XAN395" s="35"/>
      <c r="XAO395" s="35"/>
      <c r="XAP395" s="35"/>
      <c r="XAQ395" s="35"/>
      <c r="XAR395" s="35"/>
      <c r="XAS395" s="35"/>
      <c r="XAT395" s="35"/>
      <c r="XAU395" s="35"/>
      <c r="XAV395" s="35"/>
      <c r="XAW395" s="35"/>
      <c r="XAX395" s="35"/>
      <c r="XAY395" s="35"/>
      <c r="XAZ395" s="35"/>
      <c r="XBA395" s="35"/>
      <c r="XBB395" s="35"/>
      <c r="XBC395" s="35"/>
      <c r="XBD395" s="35"/>
      <c r="XBE395" s="35"/>
      <c r="XBF395" s="35"/>
      <c r="XBG395" s="35"/>
      <c r="XBH395" s="35"/>
      <c r="XBI395" s="35"/>
      <c r="XBJ395" s="35"/>
      <c r="XBK395" s="35"/>
      <c r="XBL395" s="35"/>
      <c r="XBM395" s="35"/>
      <c r="XBN395" s="35"/>
      <c r="XBO395" s="35"/>
      <c r="XBP395" s="35"/>
      <c r="XBQ395" s="35"/>
      <c r="XBR395" s="35"/>
      <c r="XBS395" s="35"/>
      <c r="XBT395" s="35"/>
      <c r="XBU395" s="35"/>
      <c r="XBV395" s="35"/>
      <c r="XBW395" s="35"/>
      <c r="XBX395" s="35"/>
      <c r="XBY395" s="35"/>
      <c r="XBZ395" s="35"/>
      <c r="XCA395" s="35"/>
      <c r="XCB395" s="35"/>
      <c r="XCC395" s="35"/>
      <c r="XCD395" s="35"/>
      <c r="XCE395" s="35"/>
      <c r="XCF395" s="35"/>
      <c r="XCG395" s="35"/>
      <c r="XCH395" s="35"/>
      <c r="XCI395" s="35"/>
      <c r="XCJ395" s="35"/>
      <c r="XCK395" s="35"/>
      <c r="XCL395" s="35"/>
      <c r="XCM395" s="35"/>
      <c r="XCN395" s="35"/>
      <c r="XCO395" s="35"/>
      <c r="XCP395" s="35"/>
      <c r="XCQ395" s="35"/>
      <c r="XCR395" s="35"/>
      <c r="XCS395" s="35"/>
      <c r="XCT395" s="35"/>
      <c r="XCU395" s="35"/>
      <c r="XCV395" s="35"/>
      <c r="XCW395" s="35"/>
      <c r="XCX395" s="35"/>
      <c r="XCY395" s="35"/>
      <c r="XCZ395" s="35"/>
      <c r="XDA395" s="35"/>
      <c r="XDB395" s="35"/>
      <c r="XDC395" s="35"/>
      <c r="XDD395" s="35"/>
      <c r="XDE395" s="35"/>
      <c r="XDF395" s="35"/>
      <c r="XDG395" s="35"/>
      <c r="XDH395" s="35"/>
      <c r="XDI395" s="35"/>
      <c r="XDJ395" s="35"/>
      <c r="XDK395" s="35"/>
      <c r="XDL395" s="35"/>
      <c r="XDM395" s="35"/>
      <c r="XDN395" s="35"/>
      <c r="XDO395" s="35"/>
      <c r="XDP395" s="35"/>
      <c r="XDQ395" s="35"/>
      <c r="XDR395" s="35"/>
      <c r="XDS395" s="35"/>
      <c r="XDT395" s="35"/>
      <c r="XDU395" s="35"/>
      <c r="XDV395" s="35"/>
      <c r="XDW395" s="35"/>
      <c r="XDX395" s="35"/>
      <c r="XDY395" s="35"/>
      <c r="XDZ395" s="35"/>
      <c r="XEA395" s="35"/>
      <c r="XEB395" s="35"/>
      <c r="XEC395" s="35"/>
      <c r="XED395" s="35"/>
      <c r="XEE395" s="35"/>
      <c r="XEF395" s="35"/>
      <c r="XEG395" s="35"/>
      <c r="XEH395" s="35"/>
      <c r="XEI395" s="35"/>
      <c r="XEJ395" s="35"/>
      <c r="XEK395" s="35"/>
      <c r="XEL395" s="35"/>
      <c r="XEM395" s="35"/>
      <c r="XEN395" s="35"/>
      <c r="XEO395" s="35"/>
      <c r="XEP395" s="35"/>
      <c r="XEQ395" s="35"/>
      <c r="XER395" s="35"/>
      <c r="XES395" s="35"/>
      <c r="XET395" s="35"/>
      <c r="XEU395" s="35"/>
      <c r="XEV395" s="35"/>
      <c r="XEW395" s="35"/>
      <c r="XEX395" s="35"/>
      <c r="XEY395" s="35"/>
      <c r="XEZ395" s="35"/>
      <c r="XFA395" s="35"/>
      <c r="XFB395" s="35"/>
      <c r="XFC395" s="35"/>
      <c r="XFD395" s="35"/>
    </row>
    <row r="396" spans="1:151 16227:16384" s="11" customFormat="1" ht="20.25" customHeight="1" x14ac:dyDescent="0.25">
      <c r="A396" s="144" t="s">
        <v>265</v>
      </c>
      <c r="B396" s="145"/>
      <c r="C396" s="145"/>
      <c r="D396" s="145"/>
      <c r="E396" s="145"/>
      <c r="F396" s="145"/>
      <c r="G396" s="145"/>
      <c r="H396" s="145"/>
      <c r="I396" s="146"/>
      <c r="J396" s="35"/>
      <c r="K396" s="35"/>
      <c r="L396" s="35"/>
      <c r="M396" s="35"/>
      <c r="N396" s="35">
        <f t="shared" si="90"/>
        <v>12086393.997599995</v>
      </c>
      <c r="O396" s="35"/>
      <c r="P396" s="35"/>
      <c r="Q396" s="35"/>
      <c r="R396" s="35"/>
      <c r="S396" s="35"/>
      <c r="T396" s="35"/>
      <c r="U396" s="43" t="str">
        <f t="shared" ca="1" si="110"/>
        <v>25702,..,2802</v>
      </c>
      <c r="V396" s="43">
        <f ca="1">V395+1</f>
        <v>25702</v>
      </c>
      <c r="W396" s="43">
        <f ca="1">W395+1</f>
        <v>2802</v>
      </c>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WZC396" s="35"/>
      <c r="WZD396" s="35"/>
      <c r="WZE396" s="35"/>
      <c r="WZF396" s="35"/>
      <c r="WZG396" s="35"/>
      <c r="WZH396" s="35"/>
      <c r="WZI396" s="35"/>
      <c r="WZJ396" s="35"/>
      <c r="WZK396" s="35"/>
      <c r="WZL396" s="35"/>
      <c r="WZM396" s="35"/>
      <c r="WZN396" s="35"/>
      <c r="WZO396" s="35"/>
      <c r="WZP396" s="35"/>
      <c r="WZQ396" s="35"/>
      <c r="WZR396" s="35"/>
      <c r="WZS396" s="35"/>
      <c r="WZT396" s="35"/>
      <c r="WZU396" s="35"/>
      <c r="WZV396" s="35"/>
      <c r="WZW396" s="35"/>
      <c r="WZX396" s="35"/>
      <c r="WZY396" s="35"/>
      <c r="WZZ396" s="35"/>
      <c r="XAA396" s="35"/>
      <c r="XAB396" s="35"/>
      <c r="XAC396" s="35"/>
      <c r="XAD396" s="35"/>
      <c r="XAE396" s="35"/>
      <c r="XAF396" s="35"/>
      <c r="XAG396" s="35"/>
      <c r="XAH396" s="35"/>
      <c r="XAI396" s="35"/>
      <c r="XAJ396" s="35"/>
      <c r="XAK396" s="35"/>
      <c r="XAL396" s="35"/>
      <c r="XAM396" s="35"/>
      <c r="XAN396" s="35"/>
      <c r="XAO396" s="35"/>
      <c r="XAP396" s="35"/>
      <c r="XAQ396" s="35"/>
      <c r="XAR396" s="35"/>
      <c r="XAS396" s="35"/>
      <c r="XAT396" s="35"/>
      <c r="XAU396" s="35"/>
      <c r="XAV396" s="35"/>
      <c r="XAW396" s="35"/>
      <c r="XAX396" s="35"/>
      <c r="XAY396" s="35"/>
      <c r="XAZ396" s="35"/>
      <c r="XBA396" s="35"/>
      <c r="XBB396" s="35"/>
      <c r="XBC396" s="35"/>
      <c r="XBD396" s="35"/>
      <c r="XBE396" s="35"/>
      <c r="XBF396" s="35"/>
      <c r="XBG396" s="35"/>
      <c r="XBH396" s="35"/>
      <c r="XBI396" s="35"/>
      <c r="XBJ396" s="35"/>
      <c r="XBK396" s="35"/>
      <c r="XBL396" s="35"/>
      <c r="XBM396" s="35"/>
      <c r="XBN396" s="35"/>
      <c r="XBO396" s="35"/>
      <c r="XBP396" s="35"/>
      <c r="XBQ396" s="35"/>
      <c r="XBR396" s="35"/>
      <c r="XBS396" s="35"/>
      <c r="XBT396" s="35"/>
      <c r="XBU396" s="35"/>
      <c r="XBV396" s="35"/>
      <c r="XBW396" s="35"/>
      <c r="XBX396" s="35"/>
      <c r="XBY396" s="35"/>
      <c r="XBZ396" s="35"/>
      <c r="XCA396" s="35"/>
      <c r="XCB396" s="35"/>
      <c r="XCC396" s="35"/>
      <c r="XCD396" s="35"/>
      <c r="XCE396" s="35"/>
      <c r="XCF396" s="35"/>
      <c r="XCG396" s="35"/>
      <c r="XCH396" s="35"/>
      <c r="XCI396" s="35"/>
      <c r="XCJ396" s="35"/>
      <c r="XCK396" s="35"/>
      <c r="XCL396" s="35"/>
      <c r="XCM396" s="35"/>
      <c r="XCN396" s="35"/>
      <c r="XCO396" s="35"/>
      <c r="XCP396" s="35"/>
      <c r="XCQ396" s="35"/>
      <c r="XCR396" s="35"/>
      <c r="XCS396" s="35"/>
      <c r="XCT396" s="35"/>
      <c r="XCU396" s="35"/>
      <c r="XCV396" s="35"/>
      <c r="XCW396" s="35"/>
      <c r="XCX396" s="35"/>
      <c r="XCY396" s="35"/>
      <c r="XCZ396" s="35"/>
      <c r="XDA396" s="35"/>
      <c r="XDB396" s="35"/>
      <c r="XDC396" s="35"/>
      <c r="XDD396" s="35"/>
      <c r="XDE396" s="35"/>
      <c r="XDF396" s="35"/>
      <c r="XDG396" s="35"/>
      <c r="XDH396" s="35"/>
      <c r="XDI396" s="35"/>
      <c r="XDJ396" s="35"/>
      <c r="XDK396" s="35"/>
      <c r="XDL396" s="35"/>
      <c r="XDM396" s="35"/>
      <c r="XDN396" s="35"/>
      <c r="XDO396" s="35"/>
      <c r="XDP396" s="35"/>
      <c r="XDQ396" s="35"/>
      <c r="XDR396" s="35"/>
      <c r="XDS396" s="35"/>
      <c r="XDT396" s="35"/>
      <c r="XDU396" s="35"/>
      <c r="XDV396" s="35"/>
      <c r="XDW396" s="35"/>
      <c r="XDX396" s="35"/>
      <c r="XDY396" s="35"/>
      <c r="XDZ396" s="35"/>
      <c r="XEA396" s="35"/>
      <c r="XEB396" s="35"/>
      <c r="XEC396" s="35"/>
      <c r="XED396" s="35"/>
      <c r="XEE396" s="35"/>
      <c r="XEF396" s="35"/>
      <c r="XEG396" s="35"/>
      <c r="XEH396" s="35"/>
      <c r="XEI396" s="35"/>
      <c r="XEJ396" s="35"/>
      <c r="XEK396" s="35"/>
      <c r="XEL396" s="35"/>
      <c r="XEM396" s="35"/>
      <c r="XEN396" s="35"/>
      <c r="XEO396" s="35"/>
      <c r="XEP396" s="35"/>
      <c r="XEQ396" s="35"/>
      <c r="XER396" s="35"/>
      <c r="XES396" s="35"/>
      <c r="XET396" s="35"/>
      <c r="XEU396" s="35"/>
      <c r="XEV396" s="35"/>
      <c r="XEW396" s="35"/>
      <c r="XEX396" s="35"/>
      <c r="XEY396" s="35"/>
      <c r="XEZ396" s="35"/>
      <c r="XFA396" s="35"/>
      <c r="XFB396" s="35"/>
      <c r="XFC396" s="35"/>
      <c r="XFD396" s="35"/>
    </row>
    <row r="397" spans="1:151 16227:16384" s="11" customFormat="1" ht="20.25" customHeight="1" x14ac:dyDescent="0.25">
      <c r="A397" s="135" t="str">
        <f>A396</f>
        <v>2nd to 5th, 7th to 10th, 12th to 15th, 17th to 20th, 22nd to 25th, 27th &amp; 28th Floor</v>
      </c>
      <c r="B397" s="136"/>
      <c r="C397" s="133">
        <v>1</v>
      </c>
      <c r="D397" s="134"/>
      <c r="E397" s="64" t="s">
        <v>209</v>
      </c>
      <c r="F397" s="133">
        <f>(3.05*5.18+2.2*2.98+2.9*3.65+3.05*3.65+2*(2.28*1.37)+3*1+2.5*1.05+2.2*0.75)*(10.764)</f>
        <v>619.94935079999993</v>
      </c>
      <c r="G397" s="134"/>
      <c r="H397" s="64">
        <v>0</v>
      </c>
      <c r="I397" s="64">
        <f t="shared" ref="I397:I405" si="111">F397*(($I$233)+1)+H397</f>
        <v>960.92149373999996</v>
      </c>
      <c r="J397" s="35"/>
      <c r="K397" s="35"/>
      <c r="L397" s="35"/>
      <c r="M397" s="35"/>
      <c r="N397" s="35">
        <f t="shared" si="90"/>
        <v>7108791.019199999</v>
      </c>
      <c r="O397" s="35"/>
      <c r="P397" s="35"/>
      <c r="Q397" s="35"/>
      <c r="R397" s="35"/>
      <c r="S397" s="35"/>
      <c r="T397" s="35"/>
      <c r="U397" s="43" t="str">
        <f t="shared" ca="1" si="110"/>
        <v>25703,..,2803</v>
      </c>
      <c r="V397" s="43">
        <f t="shared" ref="V397:W397" ca="1" si="112">V396+1</f>
        <v>25703</v>
      </c>
      <c r="W397" s="43">
        <f t="shared" ca="1" si="112"/>
        <v>2803</v>
      </c>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WZC397" s="35"/>
      <c r="WZD397" s="35"/>
      <c r="WZE397" s="35"/>
      <c r="WZF397" s="35"/>
      <c r="WZG397" s="35"/>
      <c r="WZH397" s="35"/>
      <c r="WZI397" s="35"/>
      <c r="WZJ397" s="35"/>
      <c r="WZK397" s="35"/>
      <c r="WZL397" s="35"/>
      <c r="WZM397" s="35"/>
      <c r="WZN397" s="35"/>
      <c r="WZO397" s="35"/>
      <c r="WZP397" s="35"/>
      <c r="WZQ397" s="35"/>
      <c r="WZR397" s="35"/>
      <c r="WZS397" s="35"/>
      <c r="WZT397" s="35"/>
      <c r="WZU397" s="35"/>
      <c r="WZV397" s="35"/>
      <c r="WZW397" s="35"/>
      <c r="WZX397" s="35"/>
      <c r="WZY397" s="35"/>
      <c r="WZZ397" s="35"/>
      <c r="XAA397" s="35"/>
      <c r="XAB397" s="35"/>
      <c r="XAC397" s="35"/>
      <c r="XAD397" s="35"/>
      <c r="XAE397" s="35"/>
      <c r="XAF397" s="35"/>
      <c r="XAG397" s="35"/>
      <c r="XAH397" s="35"/>
      <c r="XAI397" s="35"/>
      <c r="XAJ397" s="35"/>
      <c r="XAK397" s="35"/>
      <c r="XAL397" s="35"/>
      <c r="XAM397" s="35"/>
      <c r="XAN397" s="35"/>
      <c r="XAO397" s="35"/>
      <c r="XAP397" s="35"/>
      <c r="XAQ397" s="35"/>
      <c r="XAR397" s="35"/>
      <c r="XAS397" s="35"/>
      <c r="XAT397" s="35"/>
      <c r="XAU397" s="35"/>
      <c r="XAV397" s="35"/>
      <c r="XAW397" s="35"/>
      <c r="XAX397" s="35"/>
      <c r="XAY397" s="35"/>
      <c r="XAZ397" s="35"/>
      <c r="XBA397" s="35"/>
      <c r="XBB397" s="35"/>
      <c r="XBC397" s="35"/>
      <c r="XBD397" s="35"/>
      <c r="XBE397" s="35"/>
      <c r="XBF397" s="35"/>
      <c r="XBG397" s="35"/>
      <c r="XBH397" s="35"/>
      <c r="XBI397" s="35"/>
      <c r="XBJ397" s="35"/>
      <c r="XBK397" s="35"/>
      <c r="XBL397" s="35"/>
      <c r="XBM397" s="35"/>
      <c r="XBN397" s="35"/>
      <c r="XBO397" s="35"/>
      <c r="XBP397" s="35"/>
      <c r="XBQ397" s="35"/>
      <c r="XBR397" s="35"/>
      <c r="XBS397" s="35"/>
      <c r="XBT397" s="35"/>
      <c r="XBU397" s="35"/>
      <c r="XBV397" s="35"/>
      <c r="XBW397" s="35"/>
      <c r="XBX397" s="35"/>
      <c r="XBY397" s="35"/>
      <c r="XBZ397" s="35"/>
      <c r="XCA397" s="35"/>
      <c r="XCB397" s="35"/>
      <c r="XCC397" s="35"/>
      <c r="XCD397" s="35"/>
      <c r="XCE397" s="35"/>
      <c r="XCF397" s="35"/>
      <c r="XCG397" s="35"/>
      <c r="XCH397" s="35"/>
      <c r="XCI397" s="35"/>
      <c r="XCJ397" s="35"/>
      <c r="XCK397" s="35"/>
      <c r="XCL397" s="35"/>
      <c r="XCM397" s="35"/>
      <c r="XCN397" s="35"/>
      <c r="XCO397" s="35"/>
      <c r="XCP397" s="35"/>
      <c r="XCQ397" s="35"/>
      <c r="XCR397" s="35"/>
      <c r="XCS397" s="35"/>
      <c r="XCT397" s="35"/>
      <c r="XCU397" s="35"/>
      <c r="XCV397" s="35"/>
      <c r="XCW397" s="35"/>
      <c r="XCX397" s="35"/>
      <c r="XCY397" s="35"/>
      <c r="XCZ397" s="35"/>
      <c r="XDA397" s="35"/>
      <c r="XDB397" s="35"/>
      <c r="XDC397" s="35"/>
      <c r="XDD397" s="35"/>
      <c r="XDE397" s="35"/>
      <c r="XDF397" s="35"/>
      <c r="XDG397" s="35"/>
      <c r="XDH397" s="35"/>
      <c r="XDI397" s="35"/>
      <c r="XDJ397" s="35"/>
      <c r="XDK397" s="35"/>
      <c r="XDL397" s="35"/>
      <c r="XDM397" s="35"/>
      <c r="XDN397" s="35"/>
      <c r="XDO397" s="35"/>
      <c r="XDP397" s="35"/>
      <c r="XDQ397" s="35"/>
      <c r="XDR397" s="35"/>
      <c r="XDS397" s="35"/>
      <c r="XDT397" s="35"/>
      <c r="XDU397" s="35"/>
      <c r="XDV397" s="35"/>
      <c r="XDW397" s="35"/>
      <c r="XDX397" s="35"/>
      <c r="XDY397" s="35"/>
      <c r="XDZ397" s="35"/>
      <c r="XEA397" s="35"/>
      <c r="XEB397" s="35"/>
      <c r="XEC397" s="35"/>
      <c r="XED397" s="35"/>
      <c r="XEE397" s="35"/>
      <c r="XEF397" s="35"/>
      <c r="XEG397" s="35"/>
      <c r="XEH397" s="35"/>
      <c r="XEI397" s="35"/>
      <c r="XEJ397" s="35"/>
      <c r="XEK397" s="35"/>
      <c r="XEL397" s="35"/>
      <c r="XEM397" s="35"/>
      <c r="XEN397" s="35"/>
      <c r="XEO397" s="35"/>
      <c r="XEP397" s="35"/>
      <c r="XEQ397" s="35"/>
      <c r="XER397" s="35"/>
      <c r="XES397" s="35"/>
      <c r="XET397" s="35"/>
      <c r="XEU397" s="35"/>
      <c r="XEV397" s="35"/>
      <c r="XEW397" s="35"/>
      <c r="XEX397" s="35"/>
      <c r="XEY397" s="35"/>
      <c r="XEZ397" s="35"/>
      <c r="XFA397" s="35"/>
      <c r="XFB397" s="35"/>
      <c r="XFC397" s="35"/>
      <c r="XFD397" s="35"/>
    </row>
    <row r="398" spans="1:151 16227:16384" s="11" customFormat="1" ht="20.25" customHeight="1" x14ac:dyDescent="0.25">
      <c r="A398" s="137"/>
      <c r="B398" s="138"/>
      <c r="C398" s="133">
        <v>2</v>
      </c>
      <c r="D398" s="134"/>
      <c r="E398" s="64" t="s">
        <v>209</v>
      </c>
      <c r="F398" s="133">
        <f>(1.75*0.86+3.05*6.76+2.28*3.05+2*(2.28*1.37)+3.05*3.96+0.9*1.37+3.05*3.65+1*1.37+3.05*1.05+2.28*0.75)*(10.764)</f>
        <v>710.96435279999969</v>
      </c>
      <c r="G398" s="134"/>
      <c r="H398" s="64">
        <v>0</v>
      </c>
      <c r="I398" s="64">
        <f t="shared" si="111"/>
        <v>1101.9947468399996</v>
      </c>
      <c r="J398" s="35"/>
      <c r="K398" s="35"/>
      <c r="L398" s="35"/>
      <c r="M398" s="35"/>
      <c r="N398" s="35">
        <f t="shared" si="90"/>
        <v>7108791.019199999</v>
      </c>
      <c r="O398" s="35"/>
      <c r="P398" s="35"/>
      <c r="Q398" s="35"/>
      <c r="R398" s="35"/>
      <c r="S398" s="35"/>
      <c r="T398" s="35"/>
      <c r="U398" s="43" t="str">
        <f t="shared" ca="1" si="110"/>
        <v>25704,..,2804</v>
      </c>
      <c r="V398" s="43">
        <f t="shared" ref="V398:W398" ca="1" si="113">V397+1</f>
        <v>25704</v>
      </c>
      <c r="W398" s="43">
        <f t="shared" ca="1" si="113"/>
        <v>2804</v>
      </c>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WZC398" s="35"/>
      <c r="WZD398" s="35"/>
      <c r="WZE398" s="35"/>
      <c r="WZF398" s="35"/>
      <c r="WZG398" s="35"/>
      <c r="WZH398" s="35"/>
      <c r="WZI398" s="35"/>
      <c r="WZJ398" s="35"/>
      <c r="WZK398" s="35"/>
      <c r="WZL398" s="35"/>
      <c r="WZM398" s="35"/>
      <c r="WZN398" s="35"/>
      <c r="WZO398" s="35"/>
      <c r="WZP398" s="35"/>
      <c r="WZQ398" s="35"/>
      <c r="WZR398" s="35"/>
      <c r="WZS398" s="35"/>
      <c r="WZT398" s="35"/>
      <c r="WZU398" s="35"/>
      <c r="WZV398" s="35"/>
      <c r="WZW398" s="35"/>
      <c r="WZX398" s="35"/>
      <c r="WZY398" s="35"/>
      <c r="WZZ398" s="35"/>
      <c r="XAA398" s="35"/>
      <c r="XAB398" s="35"/>
      <c r="XAC398" s="35"/>
      <c r="XAD398" s="35"/>
      <c r="XAE398" s="35"/>
      <c r="XAF398" s="35"/>
      <c r="XAG398" s="35"/>
      <c r="XAH398" s="35"/>
      <c r="XAI398" s="35"/>
      <c r="XAJ398" s="35"/>
      <c r="XAK398" s="35"/>
      <c r="XAL398" s="35"/>
      <c r="XAM398" s="35"/>
      <c r="XAN398" s="35"/>
      <c r="XAO398" s="35"/>
      <c r="XAP398" s="35"/>
      <c r="XAQ398" s="35"/>
      <c r="XAR398" s="35"/>
      <c r="XAS398" s="35"/>
      <c r="XAT398" s="35"/>
      <c r="XAU398" s="35"/>
      <c r="XAV398" s="35"/>
      <c r="XAW398" s="35"/>
      <c r="XAX398" s="35"/>
      <c r="XAY398" s="35"/>
      <c r="XAZ398" s="35"/>
      <c r="XBA398" s="35"/>
      <c r="XBB398" s="35"/>
      <c r="XBC398" s="35"/>
      <c r="XBD398" s="35"/>
      <c r="XBE398" s="35"/>
      <c r="XBF398" s="35"/>
      <c r="XBG398" s="35"/>
      <c r="XBH398" s="35"/>
      <c r="XBI398" s="35"/>
      <c r="XBJ398" s="35"/>
      <c r="XBK398" s="35"/>
      <c r="XBL398" s="35"/>
      <c r="XBM398" s="35"/>
      <c r="XBN398" s="35"/>
      <c r="XBO398" s="35"/>
      <c r="XBP398" s="35"/>
      <c r="XBQ398" s="35"/>
      <c r="XBR398" s="35"/>
      <c r="XBS398" s="35"/>
      <c r="XBT398" s="35"/>
      <c r="XBU398" s="35"/>
      <c r="XBV398" s="35"/>
      <c r="XBW398" s="35"/>
      <c r="XBX398" s="35"/>
      <c r="XBY398" s="35"/>
      <c r="XBZ398" s="35"/>
      <c r="XCA398" s="35"/>
      <c r="XCB398" s="35"/>
      <c r="XCC398" s="35"/>
      <c r="XCD398" s="35"/>
      <c r="XCE398" s="35"/>
      <c r="XCF398" s="35"/>
      <c r="XCG398" s="35"/>
      <c r="XCH398" s="35"/>
      <c r="XCI398" s="35"/>
      <c r="XCJ398" s="35"/>
      <c r="XCK398" s="35"/>
      <c r="XCL398" s="35"/>
      <c r="XCM398" s="35"/>
      <c r="XCN398" s="35"/>
      <c r="XCO398" s="35"/>
      <c r="XCP398" s="35"/>
      <c r="XCQ398" s="35"/>
      <c r="XCR398" s="35"/>
      <c r="XCS398" s="35"/>
      <c r="XCT398" s="35"/>
      <c r="XCU398" s="35"/>
      <c r="XCV398" s="35"/>
      <c r="XCW398" s="35"/>
      <c r="XCX398" s="35"/>
      <c r="XCY398" s="35"/>
      <c r="XCZ398" s="35"/>
      <c r="XDA398" s="35"/>
      <c r="XDB398" s="35"/>
      <c r="XDC398" s="35"/>
      <c r="XDD398" s="35"/>
      <c r="XDE398" s="35"/>
      <c r="XDF398" s="35"/>
      <c r="XDG398" s="35"/>
      <c r="XDH398" s="35"/>
      <c r="XDI398" s="35"/>
      <c r="XDJ398" s="35"/>
      <c r="XDK398" s="35"/>
      <c r="XDL398" s="35"/>
      <c r="XDM398" s="35"/>
      <c r="XDN398" s="35"/>
      <c r="XDO398" s="35"/>
      <c r="XDP398" s="35"/>
      <c r="XDQ398" s="35"/>
      <c r="XDR398" s="35"/>
      <c r="XDS398" s="35"/>
      <c r="XDT398" s="35"/>
      <c r="XDU398" s="35"/>
      <c r="XDV398" s="35"/>
      <c r="XDW398" s="35"/>
      <c r="XDX398" s="35"/>
      <c r="XDY398" s="35"/>
      <c r="XDZ398" s="35"/>
      <c r="XEA398" s="35"/>
      <c r="XEB398" s="35"/>
      <c r="XEC398" s="35"/>
      <c r="XED398" s="35"/>
      <c r="XEE398" s="35"/>
      <c r="XEF398" s="35"/>
      <c r="XEG398" s="35"/>
      <c r="XEH398" s="35"/>
      <c r="XEI398" s="35"/>
      <c r="XEJ398" s="35"/>
      <c r="XEK398" s="35"/>
      <c r="XEL398" s="35"/>
      <c r="XEM398" s="35"/>
      <c r="XEN398" s="35"/>
      <c r="XEO398" s="35"/>
      <c r="XEP398" s="35"/>
      <c r="XEQ398" s="35"/>
      <c r="XER398" s="35"/>
      <c r="XES398" s="35"/>
      <c r="XET398" s="35"/>
      <c r="XEU398" s="35"/>
      <c r="XEV398" s="35"/>
      <c r="XEW398" s="35"/>
      <c r="XEX398" s="35"/>
      <c r="XEY398" s="35"/>
      <c r="XEZ398" s="35"/>
      <c r="XFA398" s="35"/>
      <c r="XFB398" s="35"/>
      <c r="XFC398" s="35"/>
      <c r="XFD398" s="35"/>
    </row>
    <row r="399" spans="1:151 16227:16384" s="11" customFormat="1" ht="20.25" customHeight="1" x14ac:dyDescent="0.25">
      <c r="A399" s="137"/>
      <c r="B399" s="138"/>
      <c r="C399" s="133">
        <v>3</v>
      </c>
      <c r="D399" s="134"/>
      <c r="E399" s="64" t="s">
        <v>258</v>
      </c>
      <c r="F399" s="133">
        <f>(3.05*4.34+2.9*3.65+2.28*1.22+1.82*3.05+2.2*1.22+2.04*1.37+1.62*0.75)*(10.764)</f>
        <v>418.16417759999996</v>
      </c>
      <c r="G399" s="134"/>
      <c r="H399" s="64">
        <v>0</v>
      </c>
      <c r="I399" s="64">
        <f t="shared" si="111"/>
        <v>648.15447527999993</v>
      </c>
      <c r="J399" s="1"/>
      <c r="K399" s="1"/>
      <c r="L399" s="1"/>
      <c r="M399" s="1"/>
      <c r="N399" s="35">
        <f t="shared" si="90"/>
        <v>7108791.019199999</v>
      </c>
      <c r="O399" s="1"/>
      <c r="P399" s="1"/>
      <c r="Q399" s="1"/>
      <c r="R399" s="1"/>
      <c r="S399" s="1"/>
      <c r="T399" s="1"/>
      <c r="U399" s="43" t="str">
        <f t="shared" ca="1" si="110"/>
        <v>25705,..,2805</v>
      </c>
      <c r="V399" s="43">
        <f t="shared" ref="V399:W399" ca="1" si="114">V398+1</f>
        <v>25705</v>
      </c>
      <c r="W399" s="43">
        <f t="shared" ca="1" si="114"/>
        <v>2805</v>
      </c>
      <c r="X399" s="1"/>
      <c r="Y399" s="1"/>
      <c r="Z399" s="1"/>
      <c r="AA399" s="1"/>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WZC399" s="35"/>
      <c r="WZD399" s="35"/>
      <c r="WZE399" s="35"/>
      <c r="WZF399" s="35"/>
      <c r="WZG399" s="35"/>
      <c r="WZH399" s="35"/>
      <c r="WZI399" s="35"/>
      <c r="WZJ399" s="35"/>
      <c r="WZK399" s="35"/>
      <c r="WZL399" s="35"/>
      <c r="WZM399" s="35"/>
      <c r="WZN399" s="35"/>
      <c r="WZO399" s="35"/>
      <c r="WZP399" s="35"/>
      <c r="WZQ399" s="35"/>
      <c r="WZR399" s="35"/>
      <c r="WZS399" s="35"/>
      <c r="WZT399" s="35"/>
      <c r="WZU399" s="35"/>
      <c r="WZV399" s="35"/>
      <c r="WZW399" s="35"/>
      <c r="WZX399" s="35"/>
      <c r="WZY399" s="35"/>
      <c r="WZZ399" s="35"/>
      <c r="XAA399" s="35"/>
      <c r="XAB399" s="35"/>
      <c r="XAC399" s="35"/>
      <c r="XAD399" s="35"/>
      <c r="XAE399" s="35"/>
      <c r="XAF399" s="35"/>
      <c r="XAG399" s="35"/>
      <c r="XAH399" s="35"/>
      <c r="XAI399" s="35"/>
      <c r="XAJ399" s="35"/>
      <c r="XAK399" s="35"/>
      <c r="XAL399" s="35"/>
      <c r="XAM399" s="35"/>
      <c r="XAN399" s="35"/>
      <c r="XAO399" s="35"/>
      <c r="XAP399" s="35"/>
      <c r="XAQ399" s="35"/>
      <c r="XAR399" s="35"/>
      <c r="XAS399" s="35"/>
      <c r="XAT399" s="35"/>
      <c r="XAU399" s="35"/>
      <c r="XAV399" s="35"/>
      <c r="XAW399" s="35"/>
      <c r="XAX399" s="35"/>
      <c r="XAY399" s="35"/>
      <c r="XAZ399" s="35"/>
      <c r="XBA399" s="35"/>
      <c r="XBB399" s="35"/>
      <c r="XBC399" s="35"/>
      <c r="XBD399" s="35"/>
      <c r="XBE399" s="35"/>
      <c r="XBF399" s="35"/>
      <c r="XBG399" s="35"/>
      <c r="XBH399" s="35"/>
      <c r="XBI399" s="35"/>
      <c r="XBJ399" s="35"/>
      <c r="XBK399" s="35"/>
      <c r="XBL399" s="35"/>
      <c r="XBM399" s="35"/>
      <c r="XBN399" s="35"/>
      <c r="XBO399" s="35"/>
      <c r="XBP399" s="35"/>
      <c r="XBQ399" s="35"/>
      <c r="XBR399" s="35"/>
      <c r="XBS399" s="35"/>
      <c r="XBT399" s="35"/>
      <c r="XBU399" s="35"/>
      <c r="XBV399" s="35"/>
      <c r="XBW399" s="35"/>
      <c r="XBX399" s="35"/>
      <c r="XBY399" s="35"/>
      <c r="XBZ399" s="35"/>
      <c r="XCA399" s="35"/>
      <c r="XCB399" s="35"/>
      <c r="XCC399" s="35"/>
      <c r="XCD399" s="35"/>
      <c r="XCE399" s="35"/>
      <c r="XCF399" s="35"/>
      <c r="XCG399" s="35"/>
      <c r="XCH399" s="35"/>
      <c r="XCI399" s="35"/>
      <c r="XCJ399" s="35"/>
      <c r="XCK399" s="35"/>
      <c r="XCL399" s="35"/>
      <c r="XCM399" s="35"/>
      <c r="XCN399" s="35"/>
      <c r="XCO399" s="35"/>
      <c r="XCP399" s="35"/>
      <c r="XCQ399" s="35"/>
      <c r="XCR399" s="35"/>
      <c r="XCS399" s="35"/>
      <c r="XCT399" s="35"/>
      <c r="XCU399" s="35"/>
      <c r="XCV399" s="35"/>
      <c r="XCW399" s="35"/>
      <c r="XCX399" s="35"/>
      <c r="XCY399" s="35"/>
      <c r="XCZ399" s="35"/>
      <c r="XDA399" s="35"/>
      <c r="XDB399" s="35"/>
      <c r="XDC399" s="35"/>
      <c r="XDD399" s="35"/>
      <c r="XDE399" s="35"/>
      <c r="XDF399" s="35"/>
      <c r="XDG399" s="35"/>
      <c r="XDH399" s="35"/>
      <c r="XDI399" s="35"/>
      <c r="XDJ399" s="35"/>
      <c r="XDK399" s="35"/>
      <c r="XDL399" s="35"/>
      <c r="XDM399" s="35"/>
      <c r="XDN399" s="35"/>
      <c r="XDO399" s="35"/>
      <c r="XDP399" s="35"/>
      <c r="XDQ399" s="35"/>
      <c r="XDR399" s="35"/>
      <c r="XDS399" s="35"/>
      <c r="XDT399" s="35"/>
      <c r="XDU399" s="35"/>
      <c r="XDV399" s="35"/>
      <c r="XDW399" s="35"/>
      <c r="XDX399" s="35"/>
      <c r="XDY399" s="35"/>
      <c r="XDZ399" s="35"/>
      <c r="XEA399" s="35"/>
      <c r="XEB399" s="35"/>
      <c r="XEC399" s="35"/>
      <c r="XED399" s="35"/>
      <c r="XEE399" s="35"/>
      <c r="XEF399" s="35"/>
      <c r="XEG399" s="35"/>
      <c r="XEH399" s="35"/>
      <c r="XEI399" s="35"/>
      <c r="XEJ399" s="35"/>
      <c r="XEK399" s="35"/>
      <c r="XEL399" s="35"/>
      <c r="XEM399" s="35"/>
      <c r="XEN399" s="35"/>
      <c r="XEO399" s="35"/>
      <c r="XEP399" s="35"/>
      <c r="XEQ399" s="35"/>
      <c r="XER399" s="35"/>
      <c r="XES399" s="35"/>
      <c r="XET399" s="35"/>
      <c r="XEU399" s="35"/>
      <c r="XEV399" s="35"/>
      <c r="XEW399" s="35"/>
      <c r="XEX399" s="35"/>
      <c r="XEY399" s="35"/>
      <c r="XEZ399" s="35"/>
      <c r="XFA399" s="35"/>
      <c r="XFB399" s="35"/>
      <c r="XFC399" s="35"/>
      <c r="XFD399" s="35"/>
    </row>
    <row r="400" spans="1:151 16227:16384" s="11" customFormat="1" ht="20.25" customHeight="1" x14ac:dyDescent="0.25">
      <c r="A400" s="137"/>
      <c r="B400" s="138"/>
      <c r="C400" s="133">
        <v>4</v>
      </c>
      <c r="D400" s="134"/>
      <c r="E400" s="64" t="s">
        <v>258</v>
      </c>
      <c r="F400" s="133">
        <f>(3.05*4.34+2.9*3.65+2.28*1.22+1.82*3.05+2.2*1.22+2.04*1.37+1.62*0.75)*(10.764)</f>
        <v>418.16417759999996</v>
      </c>
      <c r="G400" s="134"/>
      <c r="H400" s="64">
        <v>0</v>
      </c>
      <c r="I400" s="64">
        <f t="shared" si="111"/>
        <v>648.15447527999993</v>
      </c>
      <c r="J400" s="35"/>
      <c r="K400" s="35"/>
      <c r="L400" s="35"/>
      <c r="M400" s="35"/>
      <c r="N400" s="35">
        <f t="shared" si="90"/>
        <v>12086393.997599995</v>
      </c>
      <c r="O400" s="35"/>
      <c r="P400" s="35"/>
      <c r="Q400" s="35"/>
      <c r="R400" s="35"/>
      <c r="S400" s="35"/>
      <c r="T400" s="35"/>
      <c r="U400" s="43" t="str">
        <f t="shared" ca="1" si="110"/>
        <v>25706,..,2806</v>
      </c>
      <c r="V400" s="43">
        <f t="shared" ref="V400:W400" ca="1" si="115">V399+1</f>
        <v>25706</v>
      </c>
      <c r="W400" s="43">
        <f t="shared" ca="1" si="115"/>
        <v>2806</v>
      </c>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WZC400" s="35"/>
      <c r="WZD400" s="35"/>
      <c r="WZE400" s="35"/>
      <c r="WZF400" s="35"/>
      <c r="WZG400" s="35"/>
      <c r="WZH400" s="35"/>
      <c r="WZI400" s="35"/>
      <c r="WZJ400" s="35"/>
      <c r="WZK400" s="35"/>
      <c r="WZL400" s="35"/>
      <c r="WZM400" s="35"/>
      <c r="WZN400" s="35"/>
      <c r="WZO400" s="35"/>
      <c r="WZP400" s="35"/>
      <c r="WZQ400" s="35"/>
      <c r="WZR400" s="35"/>
      <c r="WZS400" s="35"/>
      <c r="WZT400" s="35"/>
      <c r="WZU400" s="35"/>
      <c r="WZV400" s="35"/>
      <c r="WZW400" s="35"/>
      <c r="WZX400" s="35"/>
      <c r="WZY400" s="35"/>
      <c r="WZZ400" s="35"/>
      <c r="XAA400" s="35"/>
      <c r="XAB400" s="35"/>
      <c r="XAC400" s="35"/>
      <c r="XAD400" s="35"/>
      <c r="XAE400" s="35"/>
      <c r="XAF400" s="35"/>
      <c r="XAG400" s="35"/>
      <c r="XAH400" s="35"/>
      <c r="XAI400" s="35"/>
      <c r="XAJ400" s="35"/>
      <c r="XAK400" s="35"/>
      <c r="XAL400" s="35"/>
      <c r="XAM400" s="35"/>
      <c r="XAN400" s="35"/>
      <c r="XAO400" s="35"/>
      <c r="XAP400" s="35"/>
      <c r="XAQ400" s="35"/>
      <c r="XAR400" s="35"/>
      <c r="XAS400" s="35"/>
      <c r="XAT400" s="35"/>
      <c r="XAU400" s="35"/>
      <c r="XAV400" s="35"/>
      <c r="XAW400" s="35"/>
      <c r="XAX400" s="35"/>
      <c r="XAY400" s="35"/>
      <c r="XAZ400" s="35"/>
      <c r="XBA400" s="35"/>
      <c r="XBB400" s="35"/>
      <c r="XBC400" s="35"/>
      <c r="XBD400" s="35"/>
      <c r="XBE400" s="35"/>
      <c r="XBF400" s="35"/>
      <c r="XBG400" s="35"/>
      <c r="XBH400" s="35"/>
      <c r="XBI400" s="35"/>
      <c r="XBJ400" s="35"/>
      <c r="XBK400" s="35"/>
      <c r="XBL400" s="35"/>
      <c r="XBM400" s="35"/>
      <c r="XBN400" s="35"/>
      <c r="XBO400" s="35"/>
      <c r="XBP400" s="35"/>
      <c r="XBQ400" s="35"/>
      <c r="XBR400" s="35"/>
      <c r="XBS400" s="35"/>
      <c r="XBT400" s="35"/>
      <c r="XBU400" s="35"/>
      <c r="XBV400" s="35"/>
      <c r="XBW400" s="35"/>
      <c r="XBX400" s="35"/>
      <c r="XBY400" s="35"/>
      <c r="XBZ400" s="35"/>
      <c r="XCA400" s="35"/>
      <c r="XCB400" s="35"/>
      <c r="XCC400" s="35"/>
      <c r="XCD400" s="35"/>
      <c r="XCE400" s="35"/>
      <c r="XCF400" s="35"/>
      <c r="XCG400" s="35"/>
      <c r="XCH400" s="35"/>
      <c r="XCI400" s="35"/>
      <c r="XCJ400" s="35"/>
      <c r="XCK400" s="35"/>
      <c r="XCL400" s="35"/>
      <c r="XCM400" s="35"/>
      <c r="XCN400" s="35"/>
      <c r="XCO400" s="35"/>
      <c r="XCP400" s="35"/>
      <c r="XCQ400" s="35"/>
      <c r="XCR400" s="35"/>
      <c r="XCS400" s="35"/>
      <c r="XCT400" s="35"/>
      <c r="XCU400" s="35"/>
      <c r="XCV400" s="35"/>
      <c r="XCW400" s="35"/>
      <c r="XCX400" s="35"/>
      <c r="XCY400" s="35"/>
      <c r="XCZ400" s="35"/>
      <c r="XDA400" s="35"/>
      <c r="XDB400" s="35"/>
      <c r="XDC400" s="35"/>
      <c r="XDD400" s="35"/>
      <c r="XDE400" s="35"/>
      <c r="XDF400" s="35"/>
      <c r="XDG400" s="35"/>
      <c r="XDH400" s="35"/>
      <c r="XDI400" s="35"/>
      <c r="XDJ400" s="35"/>
      <c r="XDK400" s="35"/>
      <c r="XDL400" s="35"/>
      <c r="XDM400" s="35"/>
      <c r="XDN400" s="35"/>
      <c r="XDO400" s="35"/>
      <c r="XDP400" s="35"/>
      <c r="XDQ400" s="35"/>
      <c r="XDR400" s="35"/>
      <c r="XDS400" s="35"/>
      <c r="XDT400" s="35"/>
      <c r="XDU400" s="35"/>
      <c r="XDV400" s="35"/>
      <c r="XDW400" s="35"/>
      <c r="XDX400" s="35"/>
      <c r="XDY400" s="35"/>
      <c r="XDZ400" s="35"/>
      <c r="XEA400" s="35"/>
      <c r="XEB400" s="35"/>
      <c r="XEC400" s="35"/>
      <c r="XED400" s="35"/>
      <c r="XEE400" s="35"/>
      <c r="XEF400" s="35"/>
      <c r="XEG400" s="35"/>
      <c r="XEH400" s="35"/>
      <c r="XEI400" s="35"/>
      <c r="XEJ400" s="35"/>
      <c r="XEK400" s="35"/>
      <c r="XEL400" s="35"/>
      <c r="XEM400" s="35"/>
      <c r="XEN400" s="35"/>
      <c r="XEO400" s="35"/>
      <c r="XEP400" s="35"/>
      <c r="XEQ400" s="35"/>
      <c r="XER400" s="35"/>
      <c r="XES400" s="35"/>
      <c r="XET400" s="35"/>
      <c r="XEU400" s="35"/>
      <c r="XEV400" s="35"/>
      <c r="XEW400" s="35"/>
      <c r="XEX400" s="35"/>
      <c r="XEY400" s="35"/>
      <c r="XEZ400" s="35"/>
      <c r="XFA400" s="35"/>
      <c r="XFB400" s="35"/>
      <c r="XFC400" s="35"/>
      <c r="XFD400" s="35"/>
    </row>
    <row r="401" spans="1:151 16227:16384" s="11" customFormat="1" ht="20.25" customHeight="1" x14ac:dyDescent="0.25">
      <c r="A401" s="137"/>
      <c r="B401" s="138"/>
      <c r="C401" s="133">
        <v>5</v>
      </c>
      <c r="D401" s="134"/>
      <c r="E401" s="64" t="s">
        <v>258</v>
      </c>
      <c r="F401" s="133">
        <f>(3.05*4.34+2.9*3.65+2.28*1.22+1.82*3.05+2.2*1.22+2.04*1.37+1.62*0.75)*(10.764)</f>
        <v>418.16417759999996</v>
      </c>
      <c r="G401" s="134"/>
      <c r="H401" s="64">
        <v>0</v>
      </c>
      <c r="I401" s="64">
        <f t="shared" si="111"/>
        <v>648.15447527999993</v>
      </c>
      <c r="J401" s="35"/>
      <c r="K401" s="35"/>
      <c r="L401" s="35"/>
      <c r="M401" s="35"/>
      <c r="N401" s="35">
        <f t="shared" si="90"/>
        <v>10539138.963599999</v>
      </c>
      <c r="O401" s="35"/>
      <c r="P401" s="35"/>
      <c r="Q401" s="35"/>
      <c r="R401" s="35"/>
      <c r="S401" s="35"/>
      <c r="T401" s="35"/>
      <c r="U401" s="43" t="str">
        <f t="shared" ca="1" si="110"/>
        <v>25707,..,2807</v>
      </c>
      <c r="V401" s="43">
        <f t="shared" ref="V401:W401" ca="1" si="116">V400+1</f>
        <v>25707</v>
      </c>
      <c r="W401" s="43">
        <f t="shared" ca="1" si="116"/>
        <v>2807</v>
      </c>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WZC401" s="35"/>
      <c r="WZD401" s="35"/>
      <c r="WZE401" s="35"/>
      <c r="WZF401" s="35"/>
      <c r="WZG401" s="35"/>
      <c r="WZH401" s="35"/>
      <c r="WZI401" s="35"/>
      <c r="WZJ401" s="35"/>
      <c r="WZK401" s="35"/>
      <c r="WZL401" s="35"/>
      <c r="WZM401" s="35"/>
      <c r="WZN401" s="35"/>
      <c r="WZO401" s="35"/>
      <c r="WZP401" s="35"/>
      <c r="WZQ401" s="35"/>
      <c r="WZR401" s="35"/>
      <c r="WZS401" s="35"/>
      <c r="WZT401" s="35"/>
      <c r="WZU401" s="35"/>
      <c r="WZV401" s="35"/>
      <c r="WZW401" s="35"/>
      <c r="WZX401" s="35"/>
      <c r="WZY401" s="35"/>
      <c r="WZZ401" s="35"/>
      <c r="XAA401" s="35"/>
      <c r="XAB401" s="35"/>
      <c r="XAC401" s="35"/>
      <c r="XAD401" s="35"/>
      <c r="XAE401" s="35"/>
      <c r="XAF401" s="35"/>
      <c r="XAG401" s="35"/>
      <c r="XAH401" s="35"/>
      <c r="XAI401" s="35"/>
      <c r="XAJ401" s="35"/>
      <c r="XAK401" s="35"/>
      <c r="XAL401" s="35"/>
      <c r="XAM401" s="35"/>
      <c r="XAN401" s="35"/>
      <c r="XAO401" s="35"/>
      <c r="XAP401" s="35"/>
      <c r="XAQ401" s="35"/>
      <c r="XAR401" s="35"/>
      <c r="XAS401" s="35"/>
      <c r="XAT401" s="35"/>
      <c r="XAU401" s="35"/>
      <c r="XAV401" s="35"/>
      <c r="XAW401" s="35"/>
      <c r="XAX401" s="35"/>
      <c r="XAY401" s="35"/>
      <c r="XAZ401" s="35"/>
      <c r="XBA401" s="35"/>
      <c r="XBB401" s="35"/>
      <c r="XBC401" s="35"/>
      <c r="XBD401" s="35"/>
      <c r="XBE401" s="35"/>
      <c r="XBF401" s="35"/>
      <c r="XBG401" s="35"/>
      <c r="XBH401" s="35"/>
      <c r="XBI401" s="35"/>
      <c r="XBJ401" s="35"/>
      <c r="XBK401" s="35"/>
      <c r="XBL401" s="35"/>
      <c r="XBM401" s="35"/>
      <c r="XBN401" s="35"/>
      <c r="XBO401" s="35"/>
      <c r="XBP401" s="35"/>
      <c r="XBQ401" s="35"/>
      <c r="XBR401" s="35"/>
      <c r="XBS401" s="35"/>
      <c r="XBT401" s="35"/>
      <c r="XBU401" s="35"/>
      <c r="XBV401" s="35"/>
      <c r="XBW401" s="35"/>
      <c r="XBX401" s="35"/>
      <c r="XBY401" s="35"/>
      <c r="XBZ401" s="35"/>
      <c r="XCA401" s="35"/>
      <c r="XCB401" s="35"/>
      <c r="XCC401" s="35"/>
      <c r="XCD401" s="35"/>
      <c r="XCE401" s="35"/>
      <c r="XCF401" s="35"/>
      <c r="XCG401" s="35"/>
      <c r="XCH401" s="35"/>
      <c r="XCI401" s="35"/>
      <c r="XCJ401" s="35"/>
      <c r="XCK401" s="35"/>
      <c r="XCL401" s="35"/>
      <c r="XCM401" s="35"/>
      <c r="XCN401" s="35"/>
      <c r="XCO401" s="35"/>
      <c r="XCP401" s="35"/>
      <c r="XCQ401" s="35"/>
      <c r="XCR401" s="35"/>
      <c r="XCS401" s="35"/>
      <c r="XCT401" s="35"/>
      <c r="XCU401" s="35"/>
      <c r="XCV401" s="35"/>
      <c r="XCW401" s="35"/>
      <c r="XCX401" s="35"/>
      <c r="XCY401" s="35"/>
      <c r="XCZ401" s="35"/>
      <c r="XDA401" s="35"/>
      <c r="XDB401" s="35"/>
      <c r="XDC401" s="35"/>
      <c r="XDD401" s="35"/>
      <c r="XDE401" s="35"/>
      <c r="XDF401" s="35"/>
      <c r="XDG401" s="35"/>
      <c r="XDH401" s="35"/>
      <c r="XDI401" s="35"/>
      <c r="XDJ401" s="35"/>
      <c r="XDK401" s="35"/>
      <c r="XDL401" s="35"/>
      <c r="XDM401" s="35"/>
      <c r="XDN401" s="35"/>
      <c r="XDO401" s="35"/>
      <c r="XDP401" s="35"/>
      <c r="XDQ401" s="35"/>
      <c r="XDR401" s="35"/>
      <c r="XDS401" s="35"/>
      <c r="XDT401" s="35"/>
      <c r="XDU401" s="35"/>
      <c r="XDV401" s="35"/>
      <c r="XDW401" s="35"/>
      <c r="XDX401" s="35"/>
      <c r="XDY401" s="35"/>
      <c r="XDZ401" s="35"/>
      <c r="XEA401" s="35"/>
      <c r="XEB401" s="35"/>
      <c r="XEC401" s="35"/>
      <c r="XED401" s="35"/>
      <c r="XEE401" s="35"/>
      <c r="XEF401" s="35"/>
      <c r="XEG401" s="35"/>
      <c r="XEH401" s="35"/>
      <c r="XEI401" s="35"/>
      <c r="XEJ401" s="35"/>
      <c r="XEK401" s="35"/>
      <c r="XEL401" s="35"/>
      <c r="XEM401" s="35"/>
      <c r="XEN401" s="35"/>
      <c r="XEO401" s="35"/>
      <c r="XEP401" s="35"/>
      <c r="XEQ401" s="35"/>
      <c r="XER401" s="35"/>
      <c r="XES401" s="35"/>
      <c r="XET401" s="35"/>
      <c r="XEU401" s="35"/>
      <c r="XEV401" s="35"/>
      <c r="XEW401" s="35"/>
      <c r="XEX401" s="35"/>
      <c r="XEY401" s="35"/>
      <c r="XEZ401" s="35"/>
      <c r="XFA401" s="35"/>
      <c r="XFB401" s="35"/>
      <c r="XFC401" s="35"/>
      <c r="XFD401" s="35"/>
    </row>
    <row r="402" spans="1:151 16227:16384" s="11" customFormat="1" ht="20.25" customHeight="1" x14ac:dyDescent="0.25">
      <c r="A402" s="137"/>
      <c r="B402" s="138"/>
      <c r="C402" s="133">
        <v>6</v>
      </c>
      <c r="D402" s="134"/>
      <c r="E402" s="64" t="s">
        <v>209</v>
      </c>
      <c r="F402" s="133">
        <f>(1.75*0.86+3.05*6.76+2.28*3.05+2*(2.28*1.37)+3.05*3.96+0.9*1.37+3.05*3.65+1*1.37+3.05*1.05+2.28*0.75)*(10.764)</f>
        <v>710.96435279999969</v>
      </c>
      <c r="G402" s="134"/>
      <c r="H402" s="64">
        <v>0</v>
      </c>
      <c r="I402" s="64">
        <f t="shared" si="111"/>
        <v>1101.9947468399996</v>
      </c>
      <c r="J402" s="35"/>
      <c r="K402" s="35"/>
      <c r="L402" s="35"/>
      <c r="M402" s="35"/>
      <c r="N402" s="35">
        <f t="shared" si="90"/>
        <v>11624440.791599998</v>
      </c>
      <c r="O402" s="35"/>
      <c r="P402" s="35"/>
      <c r="Q402" s="35"/>
      <c r="R402" s="35"/>
      <c r="S402" s="35"/>
      <c r="T402" s="35"/>
      <c r="U402" s="43" t="str">
        <f t="shared" ca="1" si="110"/>
        <v>25708,..,2808</v>
      </c>
      <c r="V402" s="43">
        <f t="shared" ref="V402:W402" ca="1" si="117">V401+1</f>
        <v>25708</v>
      </c>
      <c r="W402" s="43">
        <f t="shared" ca="1" si="117"/>
        <v>2808</v>
      </c>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WZC402" s="35"/>
      <c r="WZD402" s="35"/>
      <c r="WZE402" s="35"/>
      <c r="WZF402" s="35"/>
      <c r="WZG402" s="35"/>
      <c r="WZH402" s="35"/>
      <c r="WZI402" s="35"/>
      <c r="WZJ402" s="35"/>
      <c r="WZK402" s="35"/>
      <c r="WZL402" s="35"/>
      <c r="WZM402" s="35"/>
      <c r="WZN402" s="35"/>
      <c r="WZO402" s="35"/>
      <c r="WZP402" s="35"/>
      <c r="WZQ402" s="35"/>
      <c r="WZR402" s="35"/>
      <c r="WZS402" s="35"/>
      <c r="WZT402" s="35"/>
      <c r="WZU402" s="35"/>
      <c r="WZV402" s="35"/>
      <c r="WZW402" s="35"/>
      <c r="WZX402" s="35"/>
      <c r="WZY402" s="35"/>
      <c r="WZZ402" s="35"/>
      <c r="XAA402" s="35"/>
      <c r="XAB402" s="35"/>
      <c r="XAC402" s="35"/>
      <c r="XAD402" s="35"/>
      <c r="XAE402" s="35"/>
      <c r="XAF402" s="35"/>
      <c r="XAG402" s="35"/>
      <c r="XAH402" s="35"/>
      <c r="XAI402" s="35"/>
      <c r="XAJ402" s="35"/>
      <c r="XAK402" s="35"/>
      <c r="XAL402" s="35"/>
      <c r="XAM402" s="35"/>
      <c r="XAN402" s="35"/>
      <c r="XAO402" s="35"/>
      <c r="XAP402" s="35"/>
      <c r="XAQ402" s="35"/>
      <c r="XAR402" s="35"/>
      <c r="XAS402" s="35"/>
      <c r="XAT402" s="35"/>
      <c r="XAU402" s="35"/>
      <c r="XAV402" s="35"/>
      <c r="XAW402" s="35"/>
      <c r="XAX402" s="35"/>
      <c r="XAY402" s="35"/>
      <c r="XAZ402" s="35"/>
      <c r="XBA402" s="35"/>
      <c r="XBB402" s="35"/>
      <c r="XBC402" s="35"/>
      <c r="XBD402" s="35"/>
      <c r="XBE402" s="35"/>
      <c r="XBF402" s="35"/>
      <c r="XBG402" s="35"/>
      <c r="XBH402" s="35"/>
      <c r="XBI402" s="35"/>
      <c r="XBJ402" s="35"/>
      <c r="XBK402" s="35"/>
      <c r="XBL402" s="35"/>
      <c r="XBM402" s="35"/>
      <c r="XBN402" s="35"/>
      <c r="XBO402" s="35"/>
      <c r="XBP402" s="35"/>
      <c r="XBQ402" s="35"/>
      <c r="XBR402" s="35"/>
      <c r="XBS402" s="35"/>
      <c r="XBT402" s="35"/>
      <c r="XBU402" s="35"/>
      <c r="XBV402" s="35"/>
      <c r="XBW402" s="35"/>
      <c r="XBX402" s="35"/>
      <c r="XBY402" s="35"/>
      <c r="XBZ402" s="35"/>
      <c r="XCA402" s="35"/>
      <c r="XCB402" s="35"/>
      <c r="XCC402" s="35"/>
      <c r="XCD402" s="35"/>
      <c r="XCE402" s="35"/>
      <c r="XCF402" s="35"/>
      <c r="XCG402" s="35"/>
      <c r="XCH402" s="35"/>
      <c r="XCI402" s="35"/>
      <c r="XCJ402" s="35"/>
      <c r="XCK402" s="35"/>
      <c r="XCL402" s="35"/>
      <c r="XCM402" s="35"/>
      <c r="XCN402" s="35"/>
      <c r="XCO402" s="35"/>
      <c r="XCP402" s="35"/>
      <c r="XCQ402" s="35"/>
      <c r="XCR402" s="35"/>
      <c r="XCS402" s="35"/>
      <c r="XCT402" s="35"/>
      <c r="XCU402" s="35"/>
      <c r="XCV402" s="35"/>
      <c r="XCW402" s="35"/>
      <c r="XCX402" s="35"/>
      <c r="XCY402" s="35"/>
      <c r="XCZ402" s="35"/>
      <c r="XDA402" s="35"/>
      <c r="XDB402" s="35"/>
      <c r="XDC402" s="35"/>
      <c r="XDD402" s="35"/>
      <c r="XDE402" s="35"/>
      <c r="XDF402" s="35"/>
      <c r="XDG402" s="35"/>
      <c r="XDH402" s="35"/>
      <c r="XDI402" s="35"/>
      <c r="XDJ402" s="35"/>
      <c r="XDK402" s="35"/>
      <c r="XDL402" s="35"/>
      <c r="XDM402" s="35"/>
      <c r="XDN402" s="35"/>
      <c r="XDO402" s="35"/>
      <c r="XDP402" s="35"/>
      <c r="XDQ402" s="35"/>
      <c r="XDR402" s="35"/>
      <c r="XDS402" s="35"/>
      <c r="XDT402" s="35"/>
      <c r="XDU402" s="35"/>
      <c r="XDV402" s="35"/>
      <c r="XDW402" s="35"/>
      <c r="XDX402" s="35"/>
      <c r="XDY402" s="35"/>
      <c r="XDZ402" s="35"/>
      <c r="XEA402" s="35"/>
      <c r="XEB402" s="35"/>
      <c r="XEC402" s="35"/>
      <c r="XED402" s="35"/>
      <c r="XEE402" s="35"/>
      <c r="XEF402" s="35"/>
      <c r="XEG402" s="35"/>
      <c r="XEH402" s="35"/>
      <c r="XEI402" s="35"/>
      <c r="XEJ402" s="35"/>
      <c r="XEK402" s="35"/>
      <c r="XEL402" s="35"/>
      <c r="XEM402" s="35"/>
      <c r="XEN402" s="35"/>
      <c r="XEO402" s="35"/>
      <c r="XEP402" s="35"/>
      <c r="XEQ402" s="35"/>
      <c r="XER402" s="35"/>
      <c r="XES402" s="35"/>
      <c r="XET402" s="35"/>
      <c r="XEU402" s="35"/>
      <c r="XEV402" s="35"/>
      <c r="XEW402" s="35"/>
      <c r="XEX402" s="35"/>
      <c r="XEY402" s="35"/>
      <c r="XEZ402" s="35"/>
      <c r="XFA402" s="35"/>
      <c r="XFB402" s="35"/>
      <c r="XFC402" s="35"/>
      <c r="XFD402" s="35"/>
    </row>
    <row r="403" spans="1:151 16227:16384" s="11" customFormat="1" ht="20.25" customHeight="1" x14ac:dyDescent="0.25">
      <c r="A403" s="137"/>
      <c r="B403" s="138"/>
      <c r="C403" s="133">
        <v>7</v>
      </c>
      <c r="D403" s="134"/>
      <c r="E403" s="64" t="s">
        <v>209</v>
      </c>
      <c r="F403" s="133">
        <f>(3.05*5.18+2.2*2.98+2.9*3.65+3.05*3.65+2*(2.28*1.37)+3*1+2.5*1.05+2.2*0.75)*(10.764)</f>
        <v>619.94935079999993</v>
      </c>
      <c r="G403" s="134"/>
      <c r="H403" s="64">
        <v>0</v>
      </c>
      <c r="I403" s="64">
        <f t="shared" si="111"/>
        <v>960.92149373999996</v>
      </c>
      <c r="J403" s="35"/>
      <c r="K403" s="35"/>
      <c r="L403" s="35"/>
      <c r="M403" s="35"/>
      <c r="N403" s="35">
        <f t="shared" si="90"/>
        <v>11624440.791599998</v>
      </c>
      <c r="O403" s="35"/>
      <c r="P403" s="35"/>
      <c r="Q403" s="35"/>
      <c r="R403" s="35"/>
      <c r="S403" s="35"/>
      <c r="T403" s="35"/>
      <c r="U403" s="43" t="str">
        <f t="shared" ca="1" si="110"/>
        <v>25709,..,2809</v>
      </c>
      <c r="V403" s="43">
        <f t="shared" ref="V403:W403" ca="1" si="118">V402+1</f>
        <v>25709</v>
      </c>
      <c r="W403" s="43">
        <f t="shared" ca="1" si="118"/>
        <v>2809</v>
      </c>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WZC403" s="35"/>
      <c r="WZD403" s="35"/>
      <c r="WZE403" s="35"/>
      <c r="WZF403" s="35"/>
      <c r="WZG403" s="35"/>
      <c r="WZH403" s="35"/>
      <c r="WZI403" s="35"/>
      <c r="WZJ403" s="35"/>
      <c r="WZK403" s="35"/>
      <c r="WZL403" s="35"/>
      <c r="WZM403" s="35"/>
      <c r="WZN403" s="35"/>
      <c r="WZO403" s="35"/>
      <c r="WZP403" s="35"/>
      <c r="WZQ403" s="35"/>
      <c r="WZR403" s="35"/>
      <c r="WZS403" s="35"/>
      <c r="WZT403" s="35"/>
      <c r="WZU403" s="35"/>
      <c r="WZV403" s="35"/>
      <c r="WZW403" s="35"/>
      <c r="WZX403" s="35"/>
      <c r="WZY403" s="35"/>
      <c r="WZZ403" s="35"/>
      <c r="XAA403" s="35"/>
      <c r="XAB403" s="35"/>
      <c r="XAC403" s="35"/>
      <c r="XAD403" s="35"/>
      <c r="XAE403" s="35"/>
      <c r="XAF403" s="35"/>
      <c r="XAG403" s="35"/>
      <c r="XAH403" s="35"/>
      <c r="XAI403" s="35"/>
      <c r="XAJ403" s="35"/>
      <c r="XAK403" s="35"/>
      <c r="XAL403" s="35"/>
      <c r="XAM403" s="35"/>
      <c r="XAN403" s="35"/>
      <c r="XAO403" s="35"/>
      <c r="XAP403" s="35"/>
      <c r="XAQ403" s="35"/>
      <c r="XAR403" s="35"/>
      <c r="XAS403" s="35"/>
      <c r="XAT403" s="35"/>
      <c r="XAU403" s="35"/>
      <c r="XAV403" s="35"/>
      <c r="XAW403" s="35"/>
      <c r="XAX403" s="35"/>
      <c r="XAY403" s="35"/>
      <c r="XAZ403" s="35"/>
      <c r="XBA403" s="35"/>
      <c r="XBB403" s="35"/>
      <c r="XBC403" s="35"/>
      <c r="XBD403" s="35"/>
      <c r="XBE403" s="35"/>
      <c r="XBF403" s="35"/>
      <c r="XBG403" s="35"/>
      <c r="XBH403" s="35"/>
      <c r="XBI403" s="35"/>
      <c r="XBJ403" s="35"/>
      <c r="XBK403" s="35"/>
      <c r="XBL403" s="35"/>
      <c r="XBM403" s="35"/>
      <c r="XBN403" s="35"/>
      <c r="XBO403" s="35"/>
      <c r="XBP403" s="35"/>
      <c r="XBQ403" s="35"/>
      <c r="XBR403" s="35"/>
      <c r="XBS403" s="35"/>
      <c r="XBT403" s="35"/>
      <c r="XBU403" s="35"/>
      <c r="XBV403" s="35"/>
      <c r="XBW403" s="35"/>
      <c r="XBX403" s="35"/>
      <c r="XBY403" s="35"/>
      <c r="XBZ403" s="35"/>
      <c r="XCA403" s="35"/>
      <c r="XCB403" s="35"/>
      <c r="XCC403" s="35"/>
      <c r="XCD403" s="35"/>
      <c r="XCE403" s="35"/>
      <c r="XCF403" s="35"/>
      <c r="XCG403" s="35"/>
      <c r="XCH403" s="35"/>
      <c r="XCI403" s="35"/>
      <c r="XCJ403" s="35"/>
      <c r="XCK403" s="35"/>
      <c r="XCL403" s="35"/>
      <c r="XCM403" s="35"/>
      <c r="XCN403" s="35"/>
      <c r="XCO403" s="35"/>
      <c r="XCP403" s="35"/>
      <c r="XCQ403" s="35"/>
      <c r="XCR403" s="35"/>
      <c r="XCS403" s="35"/>
      <c r="XCT403" s="35"/>
      <c r="XCU403" s="35"/>
      <c r="XCV403" s="35"/>
      <c r="XCW403" s="35"/>
      <c r="XCX403" s="35"/>
      <c r="XCY403" s="35"/>
      <c r="XCZ403" s="35"/>
      <c r="XDA403" s="35"/>
      <c r="XDB403" s="35"/>
      <c r="XDC403" s="35"/>
      <c r="XDD403" s="35"/>
      <c r="XDE403" s="35"/>
      <c r="XDF403" s="35"/>
      <c r="XDG403" s="35"/>
      <c r="XDH403" s="35"/>
      <c r="XDI403" s="35"/>
      <c r="XDJ403" s="35"/>
      <c r="XDK403" s="35"/>
      <c r="XDL403" s="35"/>
      <c r="XDM403" s="35"/>
      <c r="XDN403" s="35"/>
      <c r="XDO403" s="35"/>
      <c r="XDP403" s="35"/>
      <c r="XDQ403" s="35"/>
      <c r="XDR403" s="35"/>
      <c r="XDS403" s="35"/>
      <c r="XDT403" s="35"/>
      <c r="XDU403" s="35"/>
      <c r="XDV403" s="35"/>
      <c r="XDW403" s="35"/>
      <c r="XDX403" s="35"/>
      <c r="XDY403" s="35"/>
      <c r="XDZ403" s="35"/>
      <c r="XEA403" s="35"/>
      <c r="XEB403" s="35"/>
      <c r="XEC403" s="35"/>
      <c r="XED403" s="35"/>
      <c r="XEE403" s="35"/>
      <c r="XEF403" s="35"/>
      <c r="XEG403" s="35"/>
      <c r="XEH403" s="35"/>
      <c r="XEI403" s="35"/>
      <c r="XEJ403" s="35"/>
      <c r="XEK403" s="35"/>
      <c r="XEL403" s="35"/>
      <c r="XEM403" s="35"/>
      <c r="XEN403" s="35"/>
      <c r="XEO403" s="35"/>
      <c r="XEP403" s="35"/>
      <c r="XEQ403" s="35"/>
      <c r="XER403" s="35"/>
      <c r="XES403" s="35"/>
      <c r="XET403" s="35"/>
      <c r="XEU403" s="35"/>
      <c r="XEV403" s="35"/>
      <c r="XEW403" s="35"/>
      <c r="XEX403" s="35"/>
      <c r="XEY403" s="35"/>
      <c r="XEZ403" s="35"/>
      <c r="XFA403" s="35"/>
      <c r="XFB403" s="35"/>
      <c r="XFC403" s="35"/>
      <c r="XFD403" s="35"/>
    </row>
    <row r="404" spans="1:151 16227:16384" s="11" customFormat="1" ht="20.25" x14ac:dyDescent="0.25">
      <c r="A404" s="137"/>
      <c r="B404" s="138"/>
      <c r="C404" s="133">
        <v>8</v>
      </c>
      <c r="D404" s="134"/>
      <c r="E404" s="64" t="s">
        <v>209</v>
      </c>
      <c r="F404" s="133">
        <f>(5.18*3.05+2.5*1.38+3.05*2.28+3.65*2.9+3.96*3.05+2*(2.28*1.37)+3.5*1+3.05*1.05+2.28*0.75)*(10.764)</f>
        <v>683.79063479999991</v>
      </c>
      <c r="G404" s="134"/>
      <c r="H404" s="64">
        <v>0</v>
      </c>
      <c r="I404" s="64">
        <f t="shared" si="111"/>
        <v>1059.8754839399999</v>
      </c>
      <c r="J404" s="35"/>
      <c r="K404" s="35"/>
      <c r="L404" s="35"/>
      <c r="M404" s="35"/>
      <c r="N404" s="35">
        <f t="shared" si="90"/>
        <v>0</v>
      </c>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WZC404" s="35"/>
      <c r="WZD404" s="35"/>
      <c r="WZE404" s="35"/>
      <c r="WZF404" s="35"/>
      <c r="WZG404" s="35"/>
      <c r="WZH404" s="35"/>
      <c r="WZI404" s="35"/>
      <c r="WZJ404" s="35"/>
      <c r="WZK404" s="35"/>
      <c r="WZL404" s="35"/>
      <c r="WZM404" s="35"/>
      <c r="WZN404" s="35"/>
      <c r="WZO404" s="35"/>
      <c r="WZP404" s="35"/>
      <c r="WZQ404" s="35"/>
      <c r="WZR404" s="35"/>
      <c r="WZS404" s="35"/>
      <c r="WZT404" s="35"/>
      <c r="WZU404" s="35"/>
      <c r="WZV404" s="35"/>
      <c r="WZW404" s="35"/>
      <c r="WZX404" s="35"/>
      <c r="WZY404" s="35"/>
      <c r="WZZ404" s="35"/>
      <c r="XAA404" s="35"/>
      <c r="XAB404" s="35"/>
      <c r="XAC404" s="35"/>
      <c r="XAD404" s="35"/>
      <c r="XAE404" s="35"/>
      <c r="XAF404" s="35"/>
      <c r="XAG404" s="35"/>
      <c r="XAH404" s="35"/>
      <c r="XAI404" s="35"/>
      <c r="XAJ404" s="35"/>
      <c r="XAK404" s="35"/>
      <c r="XAL404" s="35"/>
      <c r="XAM404" s="35"/>
      <c r="XAN404" s="35"/>
      <c r="XAO404" s="35"/>
      <c r="XAP404" s="35"/>
      <c r="XAQ404" s="35"/>
      <c r="XAR404" s="35"/>
      <c r="XAS404" s="35"/>
      <c r="XAT404" s="35"/>
      <c r="XAU404" s="35"/>
      <c r="XAV404" s="35"/>
      <c r="XAW404" s="35"/>
      <c r="XAX404" s="35"/>
      <c r="XAY404" s="35"/>
      <c r="XAZ404" s="35"/>
      <c r="XBA404" s="35"/>
      <c r="XBB404" s="35"/>
      <c r="XBC404" s="35"/>
      <c r="XBD404" s="35"/>
      <c r="XBE404" s="35"/>
      <c r="XBF404" s="35"/>
      <c r="XBG404" s="35"/>
      <c r="XBH404" s="35"/>
      <c r="XBI404" s="35"/>
      <c r="XBJ404" s="35"/>
      <c r="XBK404" s="35"/>
      <c r="XBL404" s="35"/>
      <c r="XBM404" s="35"/>
      <c r="XBN404" s="35"/>
      <c r="XBO404" s="35"/>
      <c r="XBP404" s="35"/>
      <c r="XBQ404" s="35"/>
      <c r="XBR404" s="35"/>
      <c r="XBS404" s="35"/>
      <c r="XBT404" s="35"/>
      <c r="XBU404" s="35"/>
      <c r="XBV404" s="35"/>
      <c r="XBW404" s="35"/>
      <c r="XBX404" s="35"/>
      <c r="XBY404" s="35"/>
      <c r="XBZ404" s="35"/>
      <c r="XCA404" s="35"/>
      <c r="XCB404" s="35"/>
      <c r="XCC404" s="35"/>
      <c r="XCD404" s="35"/>
      <c r="XCE404" s="35"/>
      <c r="XCF404" s="35"/>
      <c r="XCG404" s="35"/>
      <c r="XCH404" s="35"/>
      <c r="XCI404" s="35"/>
      <c r="XCJ404" s="35"/>
      <c r="XCK404" s="35"/>
      <c r="XCL404" s="35"/>
      <c r="XCM404" s="35"/>
      <c r="XCN404" s="35"/>
      <c r="XCO404" s="35"/>
      <c r="XCP404" s="35"/>
      <c r="XCQ404" s="35"/>
      <c r="XCR404" s="35"/>
      <c r="XCS404" s="35"/>
      <c r="XCT404" s="35"/>
      <c r="XCU404" s="35"/>
      <c r="XCV404" s="35"/>
      <c r="XCW404" s="35"/>
      <c r="XCX404" s="35"/>
      <c r="XCY404" s="35"/>
      <c r="XCZ404" s="35"/>
      <c r="XDA404" s="35"/>
      <c r="XDB404" s="35"/>
      <c r="XDC404" s="35"/>
      <c r="XDD404" s="35"/>
      <c r="XDE404" s="35"/>
      <c r="XDF404" s="35"/>
      <c r="XDG404" s="35"/>
      <c r="XDH404" s="35"/>
      <c r="XDI404" s="35"/>
      <c r="XDJ404" s="35"/>
      <c r="XDK404" s="35"/>
      <c r="XDL404" s="35"/>
      <c r="XDM404" s="35"/>
      <c r="XDN404" s="35"/>
      <c r="XDO404" s="35"/>
      <c r="XDP404" s="35"/>
      <c r="XDQ404" s="35"/>
      <c r="XDR404" s="35"/>
      <c r="XDS404" s="35"/>
      <c r="XDT404" s="35"/>
      <c r="XDU404" s="35"/>
      <c r="XDV404" s="35"/>
      <c r="XDW404" s="35"/>
      <c r="XDX404" s="35"/>
      <c r="XDY404" s="35"/>
      <c r="XDZ404" s="35"/>
      <c r="XEA404" s="35"/>
      <c r="XEB404" s="35"/>
      <c r="XEC404" s="35"/>
      <c r="XED404" s="35"/>
      <c r="XEE404" s="35"/>
      <c r="XEF404" s="35"/>
      <c r="XEG404" s="35"/>
      <c r="XEH404" s="35"/>
      <c r="XEI404" s="35"/>
      <c r="XEJ404" s="35"/>
      <c r="XEK404" s="35"/>
      <c r="XEL404" s="35"/>
      <c r="XEM404" s="35"/>
      <c r="XEN404" s="35"/>
      <c r="XEO404" s="35"/>
      <c r="XEP404" s="35"/>
      <c r="XEQ404" s="35"/>
      <c r="XER404" s="35"/>
      <c r="XES404" s="35"/>
      <c r="XET404" s="35"/>
      <c r="XEU404" s="35"/>
      <c r="XEV404" s="35"/>
      <c r="XEW404" s="35"/>
      <c r="XEX404" s="35"/>
      <c r="XEY404" s="35"/>
      <c r="XEZ404" s="35"/>
      <c r="XFA404" s="35"/>
      <c r="XFB404" s="35"/>
      <c r="XFC404" s="35"/>
      <c r="XFD404" s="35"/>
    </row>
    <row r="405" spans="1:151 16227:16384" s="11" customFormat="1" ht="20.25" customHeight="1" x14ac:dyDescent="0.25">
      <c r="A405" s="139"/>
      <c r="B405" s="140"/>
      <c r="C405" s="133">
        <v>9</v>
      </c>
      <c r="D405" s="134"/>
      <c r="E405" s="64" t="s">
        <v>209</v>
      </c>
      <c r="F405" s="133">
        <f>(5.18*3.05+2.5*1.38+3.05*2.28+3.65*2.9+3.96*3.05+2*(2.28*1.37)+3.5*1+3.05*1.05+2.28*0.75)*(10.764)</f>
        <v>683.79063479999991</v>
      </c>
      <c r="G405" s="134"/>
      <c r="H405" s="64">
        <v>0</v>
      </c>
      <c r="I405" s="64">
        <f t="shared" si="111"/>
        <v>1059.8754839399999</v>
      </c>
      <c r="J405" s="35"/>
      <c r="K405" s="35"/>
      <c r="L405" s="35"/>
      <c r="M405" s="35"/>
      <c r="N405" s="35">
        <f t="shared" ref="N405:N431" si="119">17000*F407</f>
        <v>10539138.963599999</v>
      </c>
      <c r="O405" s="35"/>
      <c r="P405" s="35"/>
      <c r="Q405" s="35"/>
      <c r="R405" s="35"/>
      <c r="S405" s="35"/>
      <c r="T405" s="35"/>
      <c r="U405" s="43" t="str">
        <f t="shared" ref="U405:U413" ca="1" si="120">V405&amp;""&amp;",..,"&amp;""&amp;W405</f>
        <v>6101,..,2601</v>
      </c>
      <c r="V405" s="43">
        <f ca="1">(SUMPRODUCT(MID(0&amp;(LEFT(A406,SUM(LEN(A406)-LEN(SUBSTITUTE(A406,{"0","1","2","3"},""))))), LARGE(INDEX(ISNUMBER(--MID((LEFT(A406,SUM(LEN(A406)-LEN(SUBSTITUTE(A406,{"0","1","2","3"},""))))), ROW(INDIRECT("1:"&amp;LEN((LEFT(A406,SUM(LEN(A406)-LEN(SUBSTITUTE(A406,{"0","1","2","3"},"")))))))), 1)) * ROW(INDIRECT("1:"&amp;LEN((LEFT(A406,SUM(LEN(A406)-LEN(SUBSTITUTE(A406,{"0","1","2","3"},"")))))))), 0), ROW(INDIRECT("1:"&amp;LEN((LEFT(A406,SUM(LEN(A406)-LEN(SUBSTITUTE(A406,{"0","1","2","3"},"")))))))))+1, 1) * 10^ROW(INDIRECT("1:"&amp;LEN((LEFT(A406,SUM(LEN(A406)-LEN(SUBSTITUTE(A406,{"0","1","2","3"},""))))))))/10))*100+1</f>
        <v>6101</v>
      </c>
      <c r="W405" s="43">
        <f ca="1">(SUMPRODUCT(MID(0&amp;(--TRIM(RIGHT(SUBSTITUTE(LEFT(A406,_xlfn.AGGREGATE(16,6,FIND({0,1,2,3,4,5,6,7,8,9},A406,ROW(INDIRECT("1:"&amp;LEN(A406)))),1))," ",REPT(" ",LEN(A406))),LEN(A406)))), LARGE(INDEX(ISNUMBER(--MID((--TRIM(RIGHT(SUBSTITUTE(LEFT(A406,_xlfn.AGGREGATE(16,6,FIND({0,1,2,3,4,5,6,7,8,9},A406,ROW(INDIRECT("1:"&amp;LEN(A406)))),1))," ",REPT(" ",LEN(A406))),LEN(A406)))), ROW(INDIRECT("1:"&amp;LEN((--TRIM(RIGHT(SUBSTITUTE(LEFT(A406,_xlfn.AGGREGATE(16,6,FIND({0,1,2,3,4,5,6,7,8,9},A406,ROW(INDIRECT("1:"&amp;LEN(A406)))),1))," ",REPT(" ",LEN(A406))),LEN(A406))))))), 1)) * ROW(INDIRECT("1:"&amp;LEN((--TRIM(RIGHT(SUBSTITUTE(LEFT(A406,_xlfn.AGGREGATE(16,6,FIND({0,1,2,3,4,5,6,7,8,9},A406,ROW(INDIRECT("1:"&amp;LEN(A406)))),1))," ",REPT(" ",LEN(A406))),LEN(A406))))))), 0), ROW(INDIRECT("1:"&amp;LEN((--TRIM(RIGHT(SUBSTITUTE(LEFT(A406,_xlfn.AGGREGATE(16,6,FIND({0,1,2,3,4,5,6,7,8,9},A406,ROW(INDIRECT("1:"&amp;LEN(A406)))),1))," ",REPT(" ",LEN(A406))),LEN(A406))))))))+1, 1) * 10^ROW(INDIRECT("1:"&amp;LEN((--TRIM(RIGHT(SUBSTITUTE(LEFT(A406,_xlfn.AGGREGATE(16,6,FIND({0,1,2,3,4,5,6,7,8,9},A406,ROW(INDIRECT("1:"&amp;LEN(A406)))),1))," ",REPT(" ",LEN(A406))),LEN(A406)))))))/10))*100+1</f>
        <v>2601</v>
      </c>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WZC405" s="35"/>
      <c r="WZD405" s="35"/>
      <c r="WZE405" s="35"/>
      <c r="WZF405" s="35"/>
      <c r="WZG405" s="35"/>
      <c r="WZH405" s="35"/>
      <c r="WZI405" s="35"/>
      <c r="WZJ405" s="35"/>
      <c r="WZK405" s="35"/>
      <c r="WZL405" s="35"/>
      <c r="WZM405" s="35"/>
      <c r="WZN405" s="35"/>
      <c r="WZO405" s="35"/>
      <c r="WZP405" s="35"/>
      <c r="WZQ405" s="35"/>
      <c r="WZR405" s="35"/>
      <c r="WZS405" s="35"/>
      <c r="WZT405" s="35"/>
      <c r="WZU405" s="35"/>
      <c r="WZV405" s="35"/>
      <c r="WZW405" s="35"/>
      <c r="WZX405" s="35"/>
      <c r="WZY405" s="35"/>
      <c r="WZZ405" s="35"/>
      <c r="XAA405" s="35"/>
      <c r="XAB405" s="35"/>
      <c r="XAC405" s="35"/>
      <c r="XAD405" s="35"/>
      <c r="XAE405" s="35"/>
      <c r="XAF405" s="35"/>
      <c r="XAG405" s="35"/>
      <c r="XAH405" s="35"/>
      <c r="XAI405" s="35"/>
      <c r="XAJ405" s="35"/>
      <c r="XAK405" s="35"/>
      <c r="XAL405" s="35"/>
      <c r="XAM405" s="35"/>
      <c r="XAN405" s="35"/>
      <c r="XAO405" s="35"/>
      <c r="XAP405" s="35"/>
      <c r="XAQ405" s="35"/>
      <c r="XAR405" s="35"/>
      <c r="XAS405" s="35"/>
      <c r="XAT405" s="35"/>
      <c r="XAU405" s="35"/>
      <c r="XAV405" s="35"/>
      <c r="XAW405" s="35"/>
      <c r="XAX405" s="35"/>
      <c r="XAY405" s="35"/>
      <c r="XAZ405" s="35"/>
      <c r="XBA405" s="35"/>
      <c r="XBB405" s="35"/>
      <c r="XBC405" s="35"/>
      <c r="XBD405" s="35"/>
      <c r="XBE405" s="35"/>
      <c r="XBF405" s="35"/>
      <c r="XBG405" s="35"/>
      <c r="XBH405" s="35"/>
      <c r="XBI405" s="35"/>
      <c r="XBJ405" s="35"/>
      <c r="XBK405" s="35"/>
      <c r="XBL405" s="35"/>
      <c r="XBM405" s="35"/>
      <c r="XBN405" s="35"/>
      <c r="XBO405" s="35"/>
      <c r="XBP405" s="35"/>
      <c r="XBQ405" s="35"/>
      <c r="XBR405" s="35"/>
      <c r="XBS405" s="35"/>
      <c r="XBT405" s="35"/>
      <c r="XBU405" s="35"/>
      <c r="XBV405" s="35"/>
      <c r="XBW405" s="35"/>
      <c r="XBX405" s="35"/>
      <c r="XBY405" s="35"/>
      <c r="XBZ405" s="35"/>
      <c r="XCA405" s="35"/>
      <c r="XCB405" s="35"/>
      <c r="XCC405" s="35"/>
      <c r="XCD405" s="35"/>
      <c r="XCE405" s="35"/>
      <c r="XCF405" s="35"/>
      <c r="XCG405" s="35"/>
      <c r="XCH405" s="35"/>
      <c r="XCI405" s="35"/>
      <c r="XCJ405" s="35"/>
      <c r="XCK405" s="35"/>
      <c r="XCL405" s="35"/>
      <c r="XCM405" s="35"/>
      <c r="XCN405" s="35"/>
      <c r="XCO405" s="35"/>
      <c r="XCP405" s="35"/>
      <c r="XCQ405" s="35"/>
      <c r="XCR405" s="35"/>
      <c r="XCS405" s="35"/>
      <c r="XCT405" s="35"/>
      <c r="XCU405" s="35"/>
      <c r="XCV405" s="35"/>
      <c r="XCW405" s="35"/>
      <c r="XCX405" s="35"/>
      <c r="XCY405" s="35"/>
      <c r="XCZ405" s="35"/>
      <c r="XDA405" s="35"/>
      <c r="XDB405" s="35"/>
      <c r="XDC405" s="35"/>
      <c r="XDD405" s="35"/>
      <c r="XDE405" s="35"/>
      <c r="XDF405" s="35"/>
      <c r="XDG405" s="35"/>
      <c r="XDH405" s="35"/>
      <c r="XDI405" s="35"/>
      <c r="XDJ405" s="35"/>
      <c r="XDK405" s="35"/>
      <c r="XDL405" s="35"/>
      <c r="XDM405" s="35"/>
      <c r="XDN405" s="35"/>
      <c r="XDO405" s="35"/>
      <c r="XDP405" s="35"/>
      <c r="XDQ405" s="35"/>
      <c r="XDR405" s="35"/>
      <c r="XDS405" s="35"/>
      <c r="XDT405" s="35"/>
      <c r="XDU405" s="35"/>
      <c r="XDV405" s="35"/>
      <c r="XDW405" s="35"/>
      <c r="XDX405" s="35"/>
      <c r="XDY405" s="35"/>
      <c r="XDZ405" s="35"/>
      <c r="XEA405" s="35"/>
      <c r="XEB405" s="35"/>
      <c r="XEC405" s="35"/>
      <c r="XED405" s="35"/>
      <c r="XEE405" s="35"/>
      <c r="XEF405" s="35"/>
      <c r="XEG405" s="35"/>
      <c r="XEH405" s="35"/>
      <c r="XEI405" s="35"/>
      <c r="XEJ405" s="35"/>
      <c r="XEK405" s="35"/>
      <c r="XEL405" s="35"/>
      <c r="XEM405" s="35"/>
      <c r="XEN405" s="35"/>
      <c r="XEO405" s="35"/>
      <c r="XEP405" s="35"/>
      <c r="XEQ405" s="35"/>
      <c r="XER405" s="35"/>
      <c r="XES405" s="35"/>
      <c r="XET405" s="35"/>
      <c r="XEU405" s="35"/>
      <c r="XEV405" s="35"/>
      <c r="XEW405" s="35"/>
      <c r="XEX405" s="35"/>
      <c r="XEY405" s="35"/>
      <c r="XEZ405" s="35"/>
      <c r="XFA405" s="35"/>
      <c r="XFB405" s="35"/>
      <c r="XFC405" s="35"/>
      <c r="XFD405" s="35"/>
    </row>
    <row r="406" spans="1:151 16227:16384" s="11" customFormat="1" ht="20.25" customHeight="1" x14ac:dyDescent="0.25">
      <c r="A406" s="144" t="s">
        <v>223</v>
      </c>
      <c r="B406" s="145"/>
      <c r="C406" s="145"/>
      <c r="D406" s="145"/>
      <c r="E406" s="145"/>
      <c r="F406" s="145"/>
      <c r="G406" s="145"/>
      <c r="H406" s="145"/>
      <c r="I406" s="146"/>
      <c r="J406" s="35"/>
      <c r="K406" s="35"/>
      <c r="L406" s="35"/>
      <c r="M406" s="35"/>
      <c r="N406" s="35">
        <f t="shared" si="119"/>
        <v>12086393.997599995</v>
      </c>
      <c r="O406" s="35"/>
      <c r="P406" s="35"/>
      <c r="Q406" s="35"/>
      <c r="R406" s="35"/>
      <c r="S406" s="35"/>
      <c r="T406" s="35"/>
      <c r="U406" s="43" t="str">
        <f t="shared" ca="1" si="120"/>
        <v>6102,..,2602</v>
      </c>
      <c r="V406" s="43">
        <f ca="1">V405+1</f>
        <v>6102</v>
      </c>
      <c r="W406" s="43">
        <f ca="1">W405+1</f>
        <v>2602</v>
      </c>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WZC406" s="35"/>
      <c r="WZD406" s="35"/>
      <c r="WZE406" s="35"/>
      <c r="WZF406" s="35"/>
      <c r="WZG406" s="35"/>
      <c r="WZH406" s="35"/>
      <c r="WZI406" s="35"/>
      <c r="WZJ406" s="35"/>
      <c r="WZK406" s="35"/>
      <c r="WZL406" s="35"/>
      <c r="WZM406" s="35"/>
      <c r="WZN406" s="35"/>
      <c r="WZO406" s="35"/>
      <c r="WZP406" s="35"/>
      <c r="WZQ406" s="35"/>
      <c r="WZR406" s="35"/>
      <c r="WZS406" s="35"/>
      <c r="WZT406" s="35"/>
      <c r="WZU406" s="35"/>
      <c r="WZV406" s="35"/>
      <c r="WZW406" s="35"/>
      <c r="WZX406" s="35"/>
      <c r="WZY406" s="35"/>
      <c r="WZZ406" s="35"/>
      <c r="XAA406" s="35"/>
      <c r="XAB406" s="35"/>
      <c r="XAC406" s="35"/>
      <c r="XAD406" s="35"/>
      <c r="XAE406" s="35"/>
      <c r="XAF406" s="35"/>
      <c r="XAG406" s="35"/>
      <c r="XAH406" s="35"/>
      <c r="XAI406" s="35"/>
      <c r="XAJ406" s="35"/>
      <c r="XAK406" s="35"/>
      <c r="XAL406" s="35"/>
      <c r="XAM406" s="35"/>
      <c r="XAN406" s="35"/>
      <c r="XAO406" s="35"/>
      <c r="XAP406" s="35"/>
      <c r="XAQ406" s="35"/>
      <c r="XAR406" s="35"/>
      <c r="XAS406" s="35"/>
      <c r="XAT406" s="35"/>
      <c r="XAU406" s="35"/>
      <c r="XAV406" s="35"/>
      <c r="XAW406" s="35"/>
      <c r="XAX406" s="35"/>
      <c r="XAY406" s="35"/>
      <c r="XAZ406" s="35"/>
      <c r="XBA406" s="35"/>
      <c r="XBB406" s="35"/>
      <c r="XBC406" s="35"/>
      <c r="XBD406" s="35"/>
      <c r="XBE406" s="35"/>
      <c r="XBF406" s="35"/>
      <c r="XBG406" s="35"/>
      <c r="XBH406" s="35"/>
      <c r="XBI406" s="35"/>
      <c r="XBJ406" s="35"/>
      <c r="XBK406" s="35"/>
      <c r="XBL406" s="35"/>
      <c r="XBM406" s="35"/>
      <c r="XBN406" s="35"/>
      <c r="XBO406" s="35"/>
      <c r="XBP406" s="35"/>
      <c r="XBQ406" s="35"/>
      <c r="XBR406" s="35"/>
      <c r="XBS406" s="35"/>
      <c r="XBT406" s="35"/>
      <c r="XBU406" s="35"/>
      <c r="XBV406" s="35"/>
      <c r="XBW406" s="35"/>
      <c r="XBX406" s="35"/>
      <c r="XBY406" s="35"/>
      <c r="XBZ406" s="35"/>
      <c r="XCA406" s="35"/>
      <c r="XCB406" s="35"/>
      <c r="XCC406" s="35"/>
      <c r="XCD406" s="35"/>
      <c r="XCE406" s="35"/>
      <c r="XCF406" s="35"/>
      <c r="XCG406" s="35"/>
      <c r="XCH406" s="35"/>
      <c r="XCI406" s="35"/>
      <c r="XCJ406" s="35"/>
      <c r="XCK406" s="35"/>
      <c r="XCL406" s="35"/>
      <c r="XCM406" s="35"/>
      <c r="XCN406" s="35"/>
      <c r="XCO406" s="35"/>
      <c r="XCP406" s="35"/>
      <c r="XCQ406" s="35"/>
      <c r="XCR406" s="35"/>
      <c r="XCS406" s="35"/>
      <c r="XCT406" s="35"/>
      <c r="XCU406" s="35"/>
      <c r="XCV406" s="35"/>
      <c r="XCW406" s="35"/>
      <c r="XCX406" s="35"/>
      <c r="XCY406" s="35"/>
      <c r="XCZ406" s="35"/>
      <c r="XDA406" s="35"/>
      <c r="XDB406" s="35"/>
      <c r="XDC406" s="35"/>
      <c r="XDD406" s="35"/>
      <c r="XDE406" s="35"/>
      <c r="XDF406" s="35"/>
      <c r="XDG406" s="35"/>
      <c r="XDH406" s="35"/>
      <c r="XDI406" s="35"/>
      <c r="XDJ406" s="35"/>
      <c r="XDK406" s="35"/>
      <c r="XDL406" s="35"/>
      <c r="XDM406" s="35"/>
      <c r="XDN406" s="35"/>
      <c r="XDO406" s="35"/>
      <c r="XDP406" s="35"/>
      <c r="XDQ406" s="35"/>
      <c r="XDR406" s="35"/>
      <c r="XDS406" s="35"/>
      <c r="XDT406" s="35"/>
      <c r="XDU406" s="35"/>
      <c r="XDV406" s="35"/>
      <c r="XDW406" s="35"/>
      <c r="XDX406" s="35"/>
      <c r="XDY406" s="35"/>
      <c r="XDZ406" s="35"/>
      <c r="XEA406" s="35"/>
      <c r="XEB406" s="35"/>
      <c r="XEC406" s="35"/>
      <c r="XED406" s="35"/>
      <c r="XEE406" s="35"/>
      <c r="XEF406" s="35"/>
      <c r="XEG406" s="35"/>
      <c r="XEH406" s="35"/>
      <c r="XEI406" s="35"/>
      <c r="XEJ406" s="35"/>
      <c r="XEK406" s="35"/>
      <c r="XEL406" s="35"/>
      <c r="XEM406" s="35"/>
      <c r="XEN406" s="35"/>
      <c r="XEO406" s="35"/>
      <c r="XEP406" s="35"/>
      <c r="XEQ406" s="35"/>
      <c r="XER406" s="35"/>
      <c r="XES406" s="35"/>
      <c r="XET406" s="35"/>
      <c r="XEU406" s="35"/>
      <c r="XEV406" s="35"/>
      <c r="XEW406" s="35"/>
      <c r="XEX406" s="35"/>
      <c r="XEY406" s="35"/>
      <c r="XEZ406" s="35"/>
      <c r="XFA406" s="35"/>
      <c r="XFB406" s="35"/>
      <c r="XFC406" s="35"/>
      <c r="XFD406" s="35"/>
    </row>
    <row r="407" spans="1:151 16227:16384" s="11" customFormat="1" ht="20.25" customHeight="1" x14ac:dyDescent="0.25">
      <c r="A407" s="135" t="str">
        <f>A406</f>
        <v>6th, 11th, 16th, 21st &amp; 26th Floor (Part Refuge Area)</v>
      </c>
      <c r="B407" s="136"/>
      <c r="C407" s="133">
        <v>1</v>
      </c>
      <c r="D407" s="134"/>
      <c r="E407" s="64" t="s">
        <v>209</v>
      </c>
      <c r="F407" s="133">
        <f>(3.05*5.18+2.2*2.98+2.9*3.65+3.05*3.65+2*(2.28*1.37)+3*1+2.5*1.05+2.2*0.75)*(10.764)</f>
        <v>619.94935079999993</v>
      </c>
      <c r="G407" s="134"/>
      <c r="H407" s="64">
        <v>0</v>
      </c>
      <c r="I407" s="64">
        <f t="shared" ref="I407:I414" si="121">F407*(($I$233)+1)+H407</f>
        <v>960.92149373999996</v>
      </c>
      <c r="J407" s="35"/>
      <c r="K407" s="35"/>
      <c r="L407" s="35"/>
      <c r="M407" s="35"/>
      <c r="N407" s="35">
        <f t="shared" si="119"/>
        <v>7108791.019199999</v>
      </c>
      <c r="O407" s="35"/>
      <c r="P407" s="35"/>
      <c r="Q407" s="35"/>
      <c r="R407" s="35"/>
      <c r="S407" s="35"/>
      <c r="T407" s="35"/>
      <c r="U407" s="43" t="str">
        <f t="shared" ca="1" si="120"/>
        <v>6103,..,2603</v>
      </c>
      <c r="V407" s="43">
        <f t="shared" ref="V407:W407" ca="1" si="122">V406+1</f>
        <v>6103</v>
      </c>
      <c r="W407" s="43">
        <f t="shared" ca="1" si="122"/>
        <v>2603</v>
      </c>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WZC407" s="35"/>
      <c r="WZD407" s="35"/>
      <c r="WZE407" s="35"/>
      <c r="WZF407" s="35"/>
      <c r="WZG407" s="35"/>
      <c r="WZH407" s="35"/>
      <c r="WZI407" s="35"/>
      <c r="WZJ407" s="35"/>
      <c r="WZK407" s="35"/>
      <c r="WZL407" s="35"/>
      <c r="WZM407" s="35"/>
      <c r="WZN407" s="35"/>
      <c r="WZO407" s="35"/>
      <c r="WZP407" s="35"/>
      <c r="WZQ407" s="35"/>
      <c r="WZR407" s="35"/>
      <c r="WZS407" s="35"/>
      <c r="WZT407" s="35"/>
      <c r="WZU407" s="35"/>
      <c r="WZV407" s="35"/>
      <c r="WZW407" s="35"/>
      <c r="WZX407" s="35"/>
      <c r="WZY407" s="35"/>
      <c r="WZZ407" s="35"/>
      <c r="XAA407" s="35"/>
      <c r="XAB407" s="35"/>
      <c r="XAC407" s="35"/>
      <c r="XAD407" s="35"/>
      <c r="XAE407" s="35"/>
      <c r="XAF407" s="35"/>
      <c r="XAG407" s="35"/>
      <c r="XAH407" s="35"/>
      <c r="XAI407" s="35"/>
      <c r="XAJ407" s="35"/>
      <c r="XAK407" s="35"/>
      <c r="XAL407" s="35"/>
      <c r="XAM407" s="35"/>
      <c r="XAN407" s="35"/>
      <c r="XAO407" s="35"/>
      <c r="XAP407" s="35"/>
      <c r="XAQ407" s="35"/>
      <c r="XAR407" s="35"/>
      <c r="XAS407" s="35"/>
      <c r="XAT407" s="35"/>
      <c r="XAU407" s="35"/>
      <c r="XAV407" s="35"/>
      <c r="XAW407" s="35"/>
      <c r="XAX407" s="35"/>
      <c r="XAY407" s="35"/>
      <c r="XAZ407" s="35"/>
      <c r="XBA407" s="35"/>
      <c r="XBB407" s="35"/>
      <c r="XBC407" s="35"/>
      <c r="XBD407" s="35"/>
      <c r="XBE407" s="35"/>
      <c r="XBF407" s="35"/>
      <c r="XBG407" s="35"/>
      <c r="XBH407" s="35"/>
      <c r="XBI407" s="35"/>
      <c r="XBJ407" s="35"/>
      <c r="XBK407" s="35"/>
      <c r="XBL407" s="35"/>
      <c r="XBM407" s="35"/>
      <c r="XBN407" s="35"/>
      <c r="XBO407" s="35"/>
      <c r="XBP407" s="35"/>
      <c r="XBQ407" s="35"/>
      <c r="XBR407" s="35"/>
      <c r="XBS407" s="35"/>
      <c r="XBT407" s="35"/>
      <c r="XBU407" s="35"/>
      <c r="XBV407" s="35"/>
      <c r="XBW407" s="35"/>
      <c r="XBX407" s="35"/>
      <c r="XBY407" s="35"/>
      <c r="XBZ407" s="35"/>
      <c r="XCA407" s="35"/>
      <c r="XCB407" s="35"/>
      <c r="XCC407" s="35"/>
      <c r="XCD407" s="35"/>
      <c r="XCE407" s="35"/>
      <c r="XCF407" s="35"/>
      <c r="XCG407" s="35"/>
      <c r="XCH407" s="35"/>
      <c r="XCI407" s="35"/>
      <c r="XCJ407" s="35"/>
      <c r="XCK407" s="35"/>
      <c r="XCL407" s="35"/>
      <c r="XCM407" s="35"/>
      <c r="XCN407" s="35"/>
      <c r="XCO407" s="35"/>
      <c r="XCP407" s="35"/>
      <c r="XCQ407" s="35"/>
      <c r="XCR407" s="35"/>
      <c r="XCS407" s="35"/>
      <c r="XCT407" s="35"/>
      <c r="XCU407" s="35"/>
      <c r="XCV407" s="35"/>
      <c r="XCW407" s="35"/>
      <c r="XCX407" s="35"/>
      <c r="XCY407" s="35"/>
      <c r="XCZ407" s="35"/>
      <c r="XDA407" s="35"/>
      <c r="XDB407" s="35"/>
      <c r="XDC407" s="35"/>
      <c r="XDD407" s="35"/>
      <c r="XDE407" s="35"/>
      <c r="XDF407" s="35"/>
      <c r="XDG407" s="35"/>
      <c r="XDH407" s="35"/>
      <c r="XDI407" s="35"/>
      <c r="XDJ407" s="35"/>
      <c r="XDK407" s="35"/>
      <c r="XDL407" s="35"/>
      <c r="XDM407" s="35"/>
      <c r="XDN407" s="35"/>
      <c r="XDO407" s="35"/>
      <c r="XDP407" s="35"/>
      <c r="XDQ407" s="35"/>
      <c r="XDR407" s="35"/>
      <c r="XDS407" s="35"/>
      <c r="XDT407" s="35"/>
      <c r="XDU407" s="35"/>
      <c r="XDV407" s="35"/>
      <c r="XDW407" s="35"/>
      <c r="XDX407" s="35"/>
      <c r="XDY407" s="35"/>
      <c r="XDZ407" s="35"/>
      <c r="XEA407" s="35"/>
      <c r="XEB407" s="35"/>
      <c r="XEC407" s="35"/>
      <c r="XED407" s="35"/>
      <c r="XEE407" s="35"/>
      <c r="XEF407" s="35"/>
      <c r="XEG407" s="35"/>
      <c r="XEH407" s="35"/>
      <c r="XEI407" s="35"/>
      <c r="XEJ407" s="35"/>
      <c r="XEK407" s="35"/>
      <c r="XEL407" s="35"/>
      <c r="XEM407" s="35"/>
      <c r="XEN407" s="35"/>
      <c r="XEO407" s="35"/>
      <c r="XEP407" s="35"/>
      <c r="XEQ407" s="35"/>
      <c r="XER407" s="35"/>
      <c r="XES407" s="35"/>
      <c r="XET407" s="35"/>
      <c r="XEU407" s="35"/>
      <c r="XEV407" s="35"/>
      <c r="XEW407" s="35"/>
      <c r="XEX407" s="35"/>
      <c r="XEY407" s="35"/>
      <c r="XEZ407" s="35"/>
      <c r="XFA407" s="35"/>
      <c r="XFB407" s="35"/>
      <c r="XFC407" s="35"/>
      <c r="XFD407" s="35"/>
    </row>
    <row r="408" spans="1:151 16227:16384" s="11" customFormat="1" ht="20.25" customHeight="1" x14ac:dyDescent="0.25">
      <c r="A408" s="137"/>
      <c r="B408" s="138"/>
      <c r="C408" s="133">
        <v>2</v>
      </c>
      <c r="D408" s="134"/>
      <c r="E408" s="64" t="s">
        <v>209</v>
      </c>
      <c r="F408" s="133">
        <f>(1.75*0.86+3.05*6.76+2.28*3.05+2*(2.28*1.37)+3.05*3.96+0.9*1.37+3.05*3.65+1*1.37+3.05*1.05+2.28*0.75)*(10.764)</f>
        <v>710.96435279999969</v>
      </c>
      <c r="G408" s="134"/>
      <c r="H408" s="64">
        <v>0</v>
      </c>
      <c r="I408" s="64">
        <f t="shared" si="121"/>
        <v>1101.9947468399996</v>
      </c>
      <c r="J408" s="35"/>
      <c r="K408" s="35"/>
      <c r="L408" s="35"/>
      <c r="M408" s="35"/>
      <c r="N408" s="35">
        <f t="shared" si="119"/>
        <v>7108791.019199999</v>
      </c>
      <c r="O408" s="35"/>
      <c r="P408" s="35"/>
      <c r="Q408" s="35"/>
      <c r="R408" s="35"/>
      <c r="S408" s="35"/>
      <c r="T408" s="35"/>
      <c r="U408" s="43" t="str">
        <f t="shared" ca="1" si="120"/>
        <v>6104,..,2604</v>
      </c>
      <c r="V408" s="43">
        <f t="shared" ref="V408:W408" ca="1" si="123">V407+1</f>
        <v>6104</v>
      </c>
      <c r="W408" s="43">
        <f t="shared" ca="1" si="123"/>
        <v>2604</v>
      </c>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WZC408" s="35"/>
      <c r="WZD408" s="35"/>
      <c r="WZE408" s="35"/>
      <c r="WZF408" s="35"/>
      <c r="WZG408" s="35"/>
      <c r="WZH408" s="35"/>
      <c r="WZI408" s="35"/>
      <c r="WZJ408" s="35"/>
      <c r="WZK408" s="35"/>
      <c r="WZL408" s="35"/>
      <c r="WZM408" s="35"/>
      <c r="WZN408" s="35"/>
      <c r="WZO408" s="35"/>
      <c r="WZP408" s="35"/>
      <c r="WZQ408" s="35"/>
      <c r="WZR408" s="35"/>
      <c r="WZS408" s="35"/>
      <c r="WZT408" s="35"/>
      <c r="WZU408" s="35"/>
      <c r="WZV408" s="35"/>
      <c r="WZW408" s="35"/>
      <c r="WZX408" s="35"/>
      <c r="WZY408" s="35"/>
      <c r="WZZ408" s="35"/>
      <c r="XAA408" s="35"/>
      <c r="XAB408" s="35"/>
      <c r="XAC408" s="35"/>
      <c r="XAD408" s="35"/>
      <c r="XAE408" s="35"/>
      <c r="XAF408" s="35"/>
      <c r="XAG408" s="35"/>
      <c r="XAH408" s="35"/>
      <c r="XAI408" s="35"/>
      <c r="XAJ408" s="35"/>
      <c r="XAK408" s="35"/>
      <c r="XAL408" s="35"/>
      <c r="XAM408" s="35"/>
      <c r="XAN408" s="35"/>
      <c r="XAO408" s="35"/>
      <c r="XAP408" s="35"/>
      <c r="XAQ408" s="35"/>
      <c r="XAR408" s="35"/>
      <c r="XAS408" s="35"/>
      <c r="XAT408" s="35"/>
      <c r="XAU408" s="35"/>
      <c r="XAV408" s="35"/>
      <c r="XAW408" s="35"/>
      <c r="XAX408" s="35"/>
      <c r="XAY408" s="35"/>
      <c r="XAZ408" s="35"/>
      <c r="XBA408" s="35"/>
      <c r="XBB408" s="35"/>
      <c r="XBC408" s="35"/>
      <c r="XBD408" s="35"/>
      <c r="XBE408" s="35"/>
      <c r="XBF408" s="35"/>
      <c r="XBG408" s="35"/>
      <c r="XBH408" s="35"/>
      <c r="XBI408" s="35"/>
      <c r="XBJ408" s="35"/>
      <c r="XBK408" s="35"/>
      <c r="XBL408" s="35"/>
      <c r="XBM408" s="35"/>
      <c r="XBN408" s="35"/>
      <c r="XBO408" s="35"/>
      <c r="XBP408" s="35"/>
      <c r="XBQ408" s="35"/>
      <c r="XBR408" s="35"/>
      <c r="XBS408" s="35"/>
      <c r="XBT408" s="35"/>
      <c r="XBU408" s="35"/>
      <c r="XBV408" s="35"/>
      <c r="XBW408" s="35"/>
      <c r="XBX408" s="35"/>
      <c r="XBY408" s="35"/>
      <c r="XBZ408" s="35"/>
      <c r="XCA408" s="35"/>
      <c r="XCB408" s="35"/>
      <c r="XCC408" s="35"/>
      <c r="XCD408" s="35"/>
      <c r="XCE408" s="35"/>
      <c r="XCF408" s="35"/>
      <c r="XCG408" s="35"/>
      <c r="XCH408" s="35"/>
      <c r="XCI408" s="35"/>
      <c r="XCJ408" s="35"/>
      <c r="XCK408" s="35"/>
      <c r="XCL408" s="35"/>
      <c r="XCM408" s="35"/>
      <c r="XCN408" s="35"/>
      <c r="XCO408" s="35"/>
      <c r="XCP408" s="35"/>
      <c r="XCQ408" s="35"/>
      <c r="XCR408" s="35"/>
      <c r="XCS408" s="35"/>
      <c r="XCT408" s="35"/>
      <c r="XCU408" s="35"/>
      <c r="XCV408" s="35"/>
      <c r="XCW408" s="35"/>
      <c r="XCX408" s="35"/>
      <c r="XCY408" s="35"/>
      <c r="XCZ408" s="35"/>
      <c r="XDA408" s="35"/>
      <c r="XDB408" s="35"/>
      <c r="XDC408" s="35"/>
      <c r="XDD408" s="35"/>
      <c r="XDE408" s="35"/>
      <c r="XDF408" s="35"/>
      <c r="XDG408" s="35"/>
      <c r="XDH408" s="35"/>
      <c r="XDI408" s="35"/>
      <c r="XDJ408" s="35"/>
      <c r="XDK408" s="35"/>
      <c r="XDL408" s="35"/>
      <c r="XDM408" s="35"/>
      <c r="XDN408" s="35"/>
      <c r="XDO408" s="35"/>
      <c r="XDP408" s="35"/>
      <c r="XDQ408" s="35"/>
      <c r="XDR408" s="35"/>
      <c r="XDS408" s="35"/>
      <c r="XDT408" s="35"/>
      <c r="XDU408" s="35"/>
      <c r="XDV408" s="35"/>
      <c r="XDW408" s="35"/>
      <c r="XDX408" s="35"/>
      <c r="XDY408" s="35"/>
      <c r="XDZ408" s="35"/>
      <c r="XEA408" s="35"/>
      <c r="XEB408" s="35"/>
      <c r="XEC408" s="35"/>
      <c r="XED408" s="35"/>
      <c r="XEE408" s="35"/>
      <c r="XEF408" s="35"/>
      <c r="XEG408" s="35"/>
      <c r="XEH408" s="35"/>
      <c r="XEI408" s="35"/>
      <c r="XEJ408" s="35"/>
      <c r="XEK408" s="35"/>
      <c r="XEL408" s="35"/>
      <c r="XEM408" s="35"/>
      <c r="XEN408" s="35"/>
      <c r="XEO408" s="35"/>
      <c r="XEP408" s="35"/>
      <c r="XEQ408" s="35"/>
      <c r="XER408" s="35"/>
      <c r="XES408" s="35"/>
      <c r="XET408" s="35"/>
      <c r="XEU408" s="35"/>
      <c r="XEV408" s="35"/>
      <c r="XEW408" s="35"/>
      <c r="XEX408" s="35"/>
      <c r="XEY408" s="35"/>
      <c r="XEZ408" s="35"/>
      <c r="XFA408" s="35"/>
      <c r="XFB408" s="35"/>
      <c r="XFC408" s="35"/>
      <c r="XFD408" s="35"/>
    </row>
    <row r="409" spans="1:151 16227:16384" s="11" customFormat="1" ht="20.25" customHeight="1" x14ac:dyDescent="0.25">
      <c r="A409" s="137"/>
      <c r="B409" s="138"/>
      <c r="C409" s="133">
        <v>3</v>
      </c>
      <c r="D409" s="134"/>
      <c r="E409" s="64" t="s">
        <v>258</v>
      </c>
      <c r="F409" s="133">
        <f>(3.05*4.34+2.9*3.65+2.28*1.22+1.82*3.05+2.2*1.22+2.04*1.37+1.62*0.75)*(10.764)</f>
        <v>418.16417759999996</v>
      </c>
      <c r="G409" s="134"/>
      <c r="H409" s="64">
        <v>0</v>
      </c>
      <c r="I409" s="64">
        <f t="shared" si="121"/>
        <v>648.15447527999993</v>
      </c>
      <c r="J409" s="1"/>
      <c r="K409" s="1"/>
      <c r="L409" s="1"/>
      <c r="M409" s="1"/>
      <c r="N409" s="35">
        <f t="shared" si="119"/>
        <v>7108791.019199999</v>
      </c>
      <c r="O409" s="1"/>
      <c r="P409" s="1"/>
      <c r="Q409" s="1"/>
      <c r="R409" s="1"/>
      <c r="S409" s="1"/>
      <c r="T409" s="1"/>
      <c r="U409" s="43" t="str">
        <f t="shared" ca="1" si="120"/>
        <v>6105,..,2605</v>
      </c>
      <c r="V409" s="43">
        <f t="shared" ref="V409:W409" ca="1" si="124">V408+1</f>
        <v>6105</v>
      </c>
      <c r="W409" s="43">
        <f t="shared" ca="1" si="124"/>
        <v>2605</v>
      </c>
      <c r="X409" s="1"/>
      <c r="Y409" s="1"/>
      <c r="Z409" s="1"/>
      <c r="AA409" s="1"/>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WZC409" s="35"/>
      <c r="WZD409" s="35"/>
      <c r="WZE409" s="35"/>
      <c r="WZF409" s="35"/>
      <c r="WZG409" s="35"/>
      <c r="WZH409" s="35"/>
      <c r="WZI409" s="35"/>
      <c r="WZJ409" s="35"/>
      <c r="WZK409" s="35"/>
      <c r="WZL409" s="35"/>
      <c r="WZM409" s="35"/>
      <c r="WZN409" s="35"/>
      <c r="WZO409" s="35"/>
      <c r="WZP409" s="35"/>
      <c r="WZQ409" s="35"/>
      <c r="WZR409" s="35"/>
      <c r="WZS409" s="35"/>
      <c r="WZT409" s="35"/>
      <c r="WZU409" s="35"/>
      <c r="WZV409" s="35"/>
      <c r="WZW409" s="35"/>
      <c r="WZX409" s="35"/>
      <c r="WZY409" s="35"/>
      <c r="WZZ409" s="35"/>
      <c r="XAA409" s="35"/>
      <c r="XAB409" s="35"/>
      <c r="XAC409" s="35"/>
      <c r="XAD409" s="35"/>
      <c r="XAE409" s="35"/>
      <c r="XAF409" s="35"/>
      <c r="XAG409" s="35"/>
      <c r="XAH409" s="35"/>
      <c r="XAI409" s="35"/>
      <c r="XAJ409" s="35"/>
      <c r="XAK409" s="35"/>
      <c r="XAL409" s="35"/>
      <c r="XAM409" s="35"/>
      <c r="XAN409" s="35"/>
      <c r="XAO409" s="35"/>
      <c r="XAP409" s="35"/>
      <c r="XAQ409" s="35"/>
      <c r="XAR409" s="35"/>
      <c r="XAS409" s="35"/>
      <c r="XAT409" s="35"/>
      <c r="XAU409" s="35"/>
      <c r="XAV409" s="35"/>
      <c r="XAW409" s="35"/>
      <c r="XAX409" s="35"/>
      <c r="XAY409" s="35"/>
      <c r="XAZ409" s="35"/>
      <c r="XBA409" s="35"/>
      <c r="XBB409" s="35"/>
      <c r="XBC409" s="35"/>
      <c r="XBD409" s="35"/>
      <c r="XBE409" s="35"/>
      <c r="XBF409" s="35"/>
      <c r="XBG409" s="35"/>
      <c r="XBH409" s="35"/>
      <c r="XBI409" s="35"/>
      <c r="XBJ409" s="35"/>
      <c r="XBK409" s="35"/>
      <c r="XBL409" s="35"/>
      <c r="XBM409" s="35"/>
      <c r="XBN409" s="35"/>
      <c r="XBO409" s="35"/>
      <c r="XBP409" s="35"/>
      <c r="XBQ409" s="35"/>
      <c r="XBR409" s="35"/>
      <c r="XBS409" s="35"/>
      <c r="XBT409" s="35"/>
      <c r="XBU409" s="35"/>
      <c r="XBV409" s="35"/>
      <c r="XBW409" s="35"/>
      <c r="XBX409" s="35"/>
      <c r="XBY409" s="35"/>
      <c r="XBZ409" s="35"/>
      <c r="XCA409" s="35"/>
      <c r="XCB409" s="35"/>
      <c r="XCC409" s="35"/>
      <c r="XCD409" s="35"/>
      <c r="XCE409" s="35"/>
      <c r="XCF409" s="35"/>
      <c r="XCG409" s="35"/>
      <c r="XCH409" s="35"/>
      <c r="XCI409" s="35"/>
      <c r="XCJ409" s="35"/>
      <c r="XCK409" s="35"/>
      <c r="XCL409" s="35"/>
      <c r="XCM409" s="35"/>
      <c r="XCN409" s="35"/>
      <c r="XCO409" s="35"/>
      <c r="XCP409" s="35"/>
      <c r="XCQ409" s="35"/>
      <c r="XCR409" s="35"/>
      <c r="XCS409" s="35"/>
      <c r="XCT409" s="35"/>
      <c r="XCU409" s="35"/>
      <c r="XCV409" s="35"/>
      <c r="XCW409" s="35"/>
      <c r="XCX409" s="35"/>
      <c r="XCY409" s="35"/>
      <c r="XCZ409" s="35"/>
      <c r="XDA409" s="35"/>
      <c r="XDB409" s="35"/>
      <c r="XDC409" s="35"/>
      <c r="XDD409" s="35"/>
      <c r="XDE409" s="35"/>
      <c r="XDF409" s="35"/>
      <c r="XDG409" s="35"/>
      <c r="XDH409" s="35"/>
      <c r="XDI409" s="35"/>
      <c r="XDJ409" s="35"/>
      <c r="XDK409" s="35"/>
      <c r="XDL409" s="35"/>
      <c r="XDM409" s="35"/>
      <c r="XDN409" s="35"/>
      <c r="XDO409" s="35"/>
      <c r="XDP409" s="35"/>
      <c r="XDQ409" s="35"/>
      <c r="XDR409" s="35"/>
      <c r="XDS409" s="35"/>
      <c r="XDT409" s="35"/>
      <c r="XDU409" s="35"/>
      <c r="XDV409" s="35"/>
      <c r="XDW409" s="35"/>
      <c r="XDX409" s="35"/>
      <c r="XDY409" s="35"/>
      <c r="XDZ409" s="35"/>
      <c r="XEA409" s="35"/>
      <c r="XEB409" s="35"/>
      <c r="XEC409" s="35"/>
      <c r="XED409" s="35"/>
      <c r="XEE409" s="35"/>
      <c r="XEF409" s="35"/>
      <c r="XEG409" s="35"/>
      <c r="XEH409" s="35"/>
      <c r="XEI409" s="35"/>
      <c r="XEJ409" s="35"/>
      <c r="XEK409" s="35"/>
      <c r="XEL409" s="35"/>
      <c r="XEM409" s="35"/>
      <c r="XEN409" s="35"/>
      <c r="XEO409" s="35"/>
      <c r="XEP409" s="35"/>
      <c r="XEQ409" s="35"/>
      <c r="XER409" s="35"/>
      <c r="XES409" s="35"/>
      <c r="XET409" s="35"/>
      <c r="XEU409" s="35"/>
      <c r="XEV409" s="35"/>
      <c r="XEW409" s="35"/>
      <c r="XEX409" s="35"/>
      <c r="XEY409" s="35"/>
      <c r="XEZ409" s="35"/>
      <c r="XFA409" s="35"/>
      <c r="XFB409" s="35"/>
      <c r="XFC409" s="35"/>
      <c r="XFD409" s="35"/>
    </row>
    <row r="410" spans="1:151 16227:16384" s="11" customFormat="1" ht="20.25" customHeight="1" x14ac:dyDescent="0.25">
      <c r="A410" s="137"/>
      <c r="B410" s="138"/>
      <c r="C410" s="133">
        <v>4</v>
      </c>
      <c r="D410" s="134"/>
      <c r="E410" s="64" t="s">
        <v>258</v>
      </c>
      <c r="F410" s="133">
        <f>(3.05*4.34+2.9*3.65+2.28*1.22+1.82*3.05+2.2*1.22+2.04*1.37+1.62*0.75)*(10.764)</f>
        <v>418.16417759999996</v>
      </c>
      <c r="G410" s="134"/>
      <c r="H410" s="64">
        <v>0</v>
      </c>
      <c r="I410" s="64">
        <f t="shared" si="121"/>
        <v>648.15447527999993</v>
      </c>
      <c r="J410" s="35"/>
      <c r="K410" s="35"/>
      <c r="L410" s="35"/>
      <c r="M410" s="35"/>
      <c r="N410" s="35">
        <f t="shared" si="119"/>
        <v>12086393.997599995</v>
      </c>
      <c r="O410" s="35"/>
      <c r="P410" s="35"/>
      <c r="Q410" s="35"/>
      <c r="R410" s="35"/>
      <c r="S410" s="35"/>
      <c r="T410" s="35"/>
      <c r="U410" s="43" t="str">
        <f t="shared" ca="1" si="120"/>
        <v>6106,..,2606</v>
      </c>
      <c r="V410" s="43">
        <f t="shared" ref="V410:W410" ca="1" si="125">V409+1</f>
        <v>6106</v>
      </c>
      <c r="W410" s="43">
        <f t="shared" ca="1" si="125"/>
        <v>2606</v>
      </c>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WZC410" s="35"/>
      <c r="WZD410" s="35"/>
      <c r="WZE410" s="35"/>
      <c r="WZF410" s="35"/>
      <c r="WZG410" s="35"/>
      <c r="WZH410" s="35"/>
      <c r="WZI410" s="35"/>
      <c r="WZJ410" s="35"/>
      <c r="WZK410" s="35"/>
      <c r="WZL410" s="35"/>
      <c r="WZM410" s="35"/>
      <c r="WZN410" s="35"/>
      <c r="WZO410" s="35"/>
      <c r="WZP410" s="35"/>
      <c r="WZQ410" s="35"/>
      <c r="WZR410" s="35"/>
      <c r="WZS410" s="35"/>
      <c r="WZT410" s="35"/>
      <c r="WZU410" s="35"/>
      <c r="WZV410" s="35"/>
      <c r="WZW410" s="35"/>
      <c r="WZX410" s="35"/>
      <c r="WZY410" s="35"/>
      <c r="WZZ410" s="35"/>
      <c r="XAA410" s="35"/>
      <c r="XAB410" s="35"/>
      <c r="XAC410" s="35"/>
      <c r="XAD410" s="35"/>
      <c r="XAE410" s="35"/>
      <c r="XAF410" s="35"/>
      <c r="XAG410" s="35"/>
      <c r="XAH410" s="35"/>
      <c r="XAI410" s="35"/>
      <c r="XAJ410" s="35"/>
      <c r="XAK410" s="35"/>
      <c r="XAL410" s="35"/>
      <c r="XAM410" s="35"/>
      <c r="XAN410" s="35"/>
      <c r="XAO410" s="35"/>
      <c r="XAP410" s="35"/>
      <c r="XAQ410" s="35"/>
      <c r="XAR410" s="35"/>
      <c r="XAS410" s="35"/>
      <c r="XAT410" s="35"/>
      <c r="XAU410" s="35"/>
      <c r="XAV410" s="35"/>
      <c r="XAW410" s="35"/>
      <c r="XAX410" s="35"/>
      <c r="XAY410" s="35"/>
      <c r="XAZ410" s="35"/>
      <c r="XBA410" s="35"/>
      <c r="XBB410" s="35"/>
      <c r="XBC410" s="35"/>
      <c r="XBD410" s="35"/>
      <c r="XBE410" s="35"/>
      <c r="XBF410" s="35"/>
      <c r="XBG410" s="35"/>
      <c r="XBH410" s="35"/>
      <c r="XBI410" s="35"/>
      <c r="XBJ410" s="35"/>
      <c r="XBK410" s="35"/>
      <c r="XBL410" s="35"/>
      <c r="XBM410" s="35"/>
      <c r="XBN410" s="35"/>
      <c r="XBO410" s="35"/>
      <c r="XBP410" s="35"/>
      <c r="XBQ410" s="35"/>
      <c r="XBR410" s="35"/>
      <c r="XBS410" s="35"/>
      <c r="XBT410" s="35"/>
      <c r="XBU410" s="35"/>
      <c r="XBV410" s="35"/>
      <c r="XBW410" s="35"/>
      <c r="XBX410" s="35"/>
      <c r="XBY410" s="35"/>
      <c r="XBZ410" s="35"/>
      <c r="XCA410" s="35"/>
      <c r="XCB410" s="35"/>
      <c r="XCC410" s="35"/>
      <c r="XCD410" s="35"/>
      <c r="XCE410" s="35"/>
      <c r="XCF410" s="35"/>
      <c r="XCG410" s="35"/>
      <c r="XCH410" s="35"/>
      <c r="XCI410" s="35"/>
      <c r="XCJ410" s="35"/>
      <c r="XCK410" s="35"/>
      <c r="XCL410" s="35"/>
      <c r="XCM410" s="35"/>
      <c r="XCN410" s="35"/>
      <c r="XCO410" s="35"/>
      <c r="XCP410" s="35"/>
      <c r="XCQ410" s="35"/>
      <c r="XCR410" s="35"/>
      <c r="XCS410" s="35"/>
      <c r="XCT410" s="35"/>
      <c r="XCU410" s="35"/>
      <c r="XCV410" s="35"/>
      <c r="XCW410" s="35"/>
      <c r="XCX410" s="35"/>
      <c r="XCY410" s="35"/>
      <c r="XCZ410" s="35"/>
      <c r="XDA410" s="35"/>
      <c r="XDB410" s="35"/>
      <c r="XDC410" s="35"/>
      <c r="XDD410" s="35"/>
      <c r="XDE410" s="35"/>
      <c r="XDF410" s="35"/>
      <c r="XDG410" s="35"/>
      <c r="XDH410" s="35"/>
      <c r="XDI410" s="35"/>
      <c r="XDJ410" s="35"/>
      <c r="XDK410" s="35"/>
      <c r="XDL410" s="35"/>
      <c r="XDM410" s="35"/>
      <c r="XDN410" s="35"/>
      <c r="XDO410" s="35"/>
      <c r="XDP410" s="35"/>
      <c r="XDQ410" s="35"/>
      <c r="XDR410" s="35"/>
      <c r="XDS410" s="35"/>
      <c r="XDT410" s="35"/>
      <c r="XDU410" s="35"/>
      <c r="XDV410" s="35"/>
      <c r="XDW410" s="35"/>
      <c r="XDX410" s="35"/>
      <c r="XDY410" s="35"/>
      <c r="XDZ410" s="35"/>
      <c r="XEA410" s="35"/>
      <c r="XEB410" s="35"/>
      <c r="XEC410" s="35"/>
      <c r="XED410" s="35"/>
      <c r="XEE410" s="35"/>
      <c r="XEF410" s="35"/>
      <c r="XEG410" s="35"/>
      <c r="XEH410" s="35"/>
      <c r="XEI410" s="35"/>
      <c r="XEJ410" s="35"/>
      <c r="XEK410" s="35"/>
      <c r="XEL410" s="35"/>
      <c r="XEM410" s="35"/>
      <c r="XEN410" s="35"/>
      <c r="XEO410" s="35"/>
      <c r="XEP410" s="35"/>
      <c r="XEQ410" s="35"/>
      <c r="XER410" s="35"/>
      <c r="XES410" s="35"/>
      <c r="XET410" s="35"/>
      <c r="XEU410" s="35"/>
      <c r="XEV410" s="35"/>
      <c r="XEW410" s="35"/>
      <c r="XEX410" s="35"/>
      <c r="XEY410" s="35"/>
      <c r="XEZ410" s="35"/>
      <c r="XFA410" s="35"/>
      <c r="XFB410" s="35"/>
      <c r="XFC410" s="35"/>
      <c r="XFD410" s="35"/>
    </row>
    <row r="411" spans="1:151 16227:16384" s="11" customFormat="1" ht="20.25" customHeight="1" x14ac:dyDescent="0.25">
      <c r="A411" s="137"/>
      <c r="B411" s="138"/>
      <c r="C411" s="133">
        <v>5</v>
      </c>
      <c r="D411" s="134"/>
      <c r="E411" s="64" t="s">
        <v>258</v>
      </c>
      <c r="F411" s="133">
        <f>(3.05*4.34+2.9*3.65+2.28*1.22+1.82*3.05+2.2*1.22+2.04*1.37+1.62*0.75)*(10.764)</f>
        <v>418.16417759999996</v>
      </c>
      <c r="G411" s="134"/>
      <c r="H411" s="64">
        <v>0</v>
      </c>
      <c r="I411" s="64">
        <f t="shared" si="121"/>
        <v>648.15447527999993</v>
      </c>
      <c r="J411" s="35"/>
      <c r="K411" s="35"/>
      <c r="L411" s="35"/>
      <c r="M411" s="35"/>
      <c r="N411" s="35">
        <f t="shared" si="119"/>
        <v>10539138.963599999</v>
      </c>
      <c r="O411" s="35"/>
      <c r="P411" s="35"/>
      <c r="Q411" s="35"/>
      <c r="R411" s="35"/>
      <c r="S411" s="35"/>
      <c r="T411" s="35"/>
      <c r="U411" s="43" t="str">
        <f t="shared" ca="1" si="120"/>
        <v>6107,..,2607</v>
      </c>
      <c r="V411" s="43">
        <f t="shared" ref="V411:W411" ca="1" si="126">V410+1</f>
        <v>6107</v>
      </c>
      <c r="W411" s="43">
        <f t="shared" ca="1" si="126"/>
        <v>2607</v>
      </c>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WZC411" s="35"/>
      <c r="WZD411" s="35"/>
      <c r="WZE411" s="35"/>
      <c r="WZF411" s="35"/>
      <c r="WZG411" s="35"/>
      <c r="WZH411" s="35"/>
      <c r="WZI411" s="35"/>
      <c r="WZJ411" s="35"/>
      <c r="WZK411" s="35"/>
      <c r="WZL411" s="35"/>
      <c r="WZM411" s="35"/>
      <c r="WZN411" s="35"/>
      <c r="WZO411" s="35"/>
      <c r="WZP411" s="35"/>
      <c r="WZQ411" s="35"/>
      <c r="WZR411" s="35"/>
      <c r="WZS411" s="35"/>
      <c r="WZT411" s="35"/>
      <c r="WZU411" s="35"/>
      <c r="WZV411" s="35"/>
      <c r="WZW411" s="35"/>
      <c r="WZX411" s="35"/>
      <c r="WZY411" s="35"/>
      <c r="WZZ411" s="35"/>
      <c r="XAA411" s="35"/>
      <c r="XAB411" s="35"/>
      <c r="XAC411" s="35"/>
      <c r="XAD411" s="35"/>
      <c r="XAE411" s="35"/>
      <c r="XAF411" s="35"/>
      <c r="XAG411" s="35"/>
      <c r="XAH411" s="35"/>
      <c r="XAI411" s="35"/>
      <c r="XAJ411" s="35"/>
      <c r="XAK411" s="35"/>
      <c r="XAL411" s="35"/>
      <c r="XAM411" s="35"/>
      <c r="XAN411" s="35"/>
      <c r="XAO411" s="35"/>
      <c r="XAP411" s="35"/>
      <c r="XAQ411" s="35"/>
      <c r="XAR411" s="35"/>
      <c r="XAS411" s="35"/>
      <c r="XAT411" s="35"/>
      <c r="XAU411" s="35"/>
      <c r="XAV411" s="35"/>
      <c r="XAW411" s="35"/>
      <c r="XAX411" s="35"/>
      <c r="XAY411" s="35"/>
      <c r="XAZ411" s="35"/>
      <c r="XBA411" s="35"/>
      <c r="XBB411" s="35"/>
      <c r="XBC411" s="35"/>
      <c r="XBD411" s="35"/>
      <c r="XBE411" s="35"/>
      <c r="XBF411" s="35"/>
      <c r="XBG411" s="35"/>
      <c r="XBH411" s="35"/>
      <c r="XBI411" s="35"/>
      <c r="XBJ411" s="35"/>
      <c r="XBK411" s="35"/>
      <c r="XBL411" s="35"/>
      <c r="XBM411" s="35"/>
      <c r="XBN411" s="35"/>
      <c r="XBO411" s="35"/>
      <c r="XBP411" s="35"/>
      <c r="XBQ411" s="35"/>
      <c r="XBR411" s="35"/>
      <c r="XBS411" s="35"/>
      <c r="XBT411" s="35"/>
      <c r="XBU411" s="35"/>
      <c r="XBV411" s="35"/>
      <c r="XBW411" s="35"/>
      <c r="XBX411" s="35"/>
      <c r="XBY411" s="35"/>
      <c r="XBZ411" s="35"/>
      <c r="XCA411" s="35"/>
      <c r="XCB411" s="35"/>
      <c r="XCC411" s="35"/>
      <c r="XCD411" s="35"/>
      <c r="XCE411" s="35"/>
      <c r="XCF411" s="35"/>
      <c r="XCG411" s="35"/>
      <c r="XCH411" s="35"/>
      <c r="XCI411" s="35"/>
      <c r="XCJ411" s="35"/>
      <c r="XCK411" s="35"/>
      <c r="XCL411" s="35"/>
      <c r="XCM411" s="35"/>
      <c r="XCN411" s="35"/>
      <c r="XCO411" s="35"/>
      <c r="XCP411" s="35"/>
      <c r="XCQ411" s="35"/>
      <c r="XCR411" s="35"/>
      <c r="XCS411" s="35"/>
      <c r="XCT411" s="35"/>
      <c r="XCU411" s="35"/>
      <c r="XCV411" s="35"/>
      <c r="XCW411" s="35"/>
      <c r="XCX411" s="35"/>
      <c r="XCY411" s="35"/>
      <c r="XCZ411" s="35"/>
      <c r="XDA411" s="35"/>
      <c r="XDB411" s="35"/>
      <c r="XDC411" s="35"/>
      <c r="XDD411" s="35"/>
      <c r="XDE411" s="35"/>
      <c r="XDF411" s="35"/>
      <c r="XDG411" s="35"/>
      <c r="XDH411" s="35"/>
      <c r="XDI411" s="35"/>
      <c r="XDJ411" s="35"/>
      <c r="XDK411" s="35"/>
      <c r="XDL411" s="35"/>
      <c r="XDM411" s="35"/>
      <c r="XDN411" s="35"/>
      <c r="XDO411" s="35"/>
      <c r="XDP411" s="35"/>
      <c r="XDQ411" s="35"/>
      <c r="XDR411" s="35"/>
      <c r="XDS411" s="35"/>
      <c r="XDT411" s="35"/>
      <c r="XDU411" s="35"/>
      <c r="XDV411" s="35"/>
      <c r="XDW411" s="35"/>
      <c r="XDX411" s="35"/>
      <c r="XDY411" s="35"/>
      <c r="XDZ411" s="35"/>
      <c r="XEA411" s="35"/>
      <c r="XEB411" s="35"/>
      <c r="XEC411" s="35"/>
      <c r="XED411" s="35"/>
      <c r="XEE411" s="35"/>
      <c r="XEF411" s="35"/>
      <c r="XEG411" s="35"/>
      <c r="XEH411" s="35"/>
      <c r="XEI411" s="35"/>
      <c r="XEJ411" s="35"/>
      <c r="XEK411" s="35"/>
      <c r="XEL411" s="35"/>
      <c r="XEM411" s="35"/>
      <c r="XEN411" s="35"/>
      <c r="XEO411" s="35"/>
      <c r="XEP411" s="35"/>
      <c r="XEQ411" s="35"/>
      <c r="XER411" s="35"/>
      <c r="XES411" s="35"/>
      <c r="XET411" s="35"/>
      <c r="XEU411" s="35"/>
      <c r="XEV411" s="35"/>
      <c r="XEW411" s="35"/>
      <c r="XEX411" s="35"/>
      <c r="XEY411" s="35"/>
      <c r="XEZ411" s="35"/>
      <c r="XFA411" s="35"/>
      <c r="XFB411" s="35"/>
      <c r="XFC411" s="35"/>
      <c r="XFD411" s="35"/>
    </row>
    <row r="412" spans="1:151 16227:16384" s="11" customFormat="1" ht="20.25" customHeight="1" x14ac:dyDescent="0.25">
      <c r="A412" s="137"/>
      <c r="B412" s="138"/>
      <c r="C412" s="133">
        <v>6</v>
      </c>
      <c r="D412" s="134"/>
      <c r="E412" s="64" t="s">
        <v>209</v>
      </c>
      <c r="F412" s="133">
        <f>(1.75*0.86+3.05*6.76+2.28*3.05+2*(2.28*1.37)+3.05*3.96+0.9*1.37+3.05*3.65+1*1.37+3.05*1.05+2.28*0.75)*(10.764)</f>
        <v>710.96435279999969</v>
      </c>
      <c r="G412" s="134"/>
      <c r="H412" s="64">
        <v>0</v>
      </c>
      <c r="I412" s="64">
        <f t="shared" si="121"/>
        <v>1101.9947468399996</v>
      </c>
      <c r="J412" s="35"/>
      <c r="K412" s="35"/>
      <c r="L412" s="35"/>
      <c r="M412" s="35"/>
      <c r="N412" s="35">
        <f t="shared" si="119"/>
        <v>11624440.791599998</v>
      </c>
      <c r="O412" s="35"/>
      <c r="P412" s="35"/>
      <c r="Q412" s="35"/>
      <c r="R412" s="35"/>
      <c r="S412" s="35"/>
      <c r="T412" s="35"/>
      <c r="U412" s="43" t="str">
        <f t="shared" ca="1" si="120"/>
        <v>6108,..,2608</v>
      </c>
      <c r="V412" s="43">
        <f t="shared" ref="V412:W412" ca="1" si="127">V411+1</f>
        <v>6108</v>
      </c>
      <c r="W412" s="43">
        <f t="shared" ca="1" si="127"/>
        <v>2608</v>
      </c>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WZC412" s="35"/>
      <c r="WZD412" s="35"/>
      <c r="WZE412" s="35"/>
      <c r="WZF412" s="35"/>
      <c r="WZG412" s="35"/>
      <c r="WZH412" s="35"/>
      <c r="WZI412" s="35"/>
      <c r="WZJ412" s="35"/>
      <c r="WZK412" s="35"/>
      <c r="WZL412" s="35"/>
      <c r="WZM412" s="35"/>
      <c r="WZN412" s="35"/>
      <c r="WZO412" s="35"/>
      <c r="WZP412" s="35"/>
      <c r="WZQ412" s="35"/>
      <c r="WZR412" s="35"/>
      <c r="WZS412" s="35"/>
      <c r="WZT412" s="35"/>
      <c r="WZU412" s="35"/>
      <c r="WZV412" s="35"/>
      <c r="WZW412" s="35"/>
      <c r="WZX412" s="35"/>
      <c r="WZY412" s="35"/>
      <c r="WZZ412" s="35"/>
      <c r="XAA412" s="35"/>
      <c r="XAB412" s="35"/>
      <c r="XAC412" s="35"/>
      <c r="XAD412" s="35"/>
      <c r="XAE412" s="35"/>
      <c r="XAF412" s="35"/>
      <c r="XAG412" s="35"/>
      <c r="XAH412" s="35"/>
      <c r="XAI412" s="35"/>
      <c r="XAJ412" s="35"/>
      <c r="XAK412" s="35"/>
      <c r="XAL412" s="35"/>
      <c r="XAM412" s="35"/>
      <c r="XAN412" s="35"/>
      <c r="XAO412" s="35"/>
      <c r="XAP412" s="35"/>
      <c r="XAQ412" s="35"/>
      <c r="XAR412" s="35"/>
      <c r="XAS412" s="35"/>
      <c r="XAT412" s="35"/>
      <c r="XAU412" s="35"/>
      <c r="XAV412" s="35"/>
      <c r="XAW412" s="35"/>
      <c r="XAX412" s="35"/>
      <c r="XAY412" s="35"/>
      <c r="XAZ412" s="35"/>
      <c r="XBA412" s="35"/>
      <c r="XBB412" s="35"/>
      <c r="XBC412" s="35"/>
      <c r="XBD412" s="35"/>
      <c r="XBE412" s="35"/>
      <c r="XBF412" s="35"/>
      <c r="XBG412" s="35"/>
      <c r="XBH412" s="35"/>
      <c r="XBI412" s="35"/>
      <c r="XBJ412" s="35"/>
      <c r="XBK412" s="35"/>
      <c r="XBL412" s="35"/>
      <c r="XBM412" s="35"/>
      <c r="XBN412" s="35"/>
      <c r="XBO412" s="35"/>
      <c r="XBP412" s="35"/>
      <c r="XBQ412" s="35"/>
      <c r="XBR412" s="35"/>
      <c r="XBS412" s="35"/>
      <c r="XBT412" s="35"/>
      <c r="XBU412" s="35"/>
      <c r="XBV412" s="35"/>
      <c r="XBW412" s="35"/>
      <c r="XBX412" s="35"/>
      <c r="XBY412" s="35"/>
      <c r="XBZ412" s="35"/>
      <c r="XCA412" s="35"/>
      <c r="XCB412" s="35"/>
      <c r="XCC412" s="35"/>
      <c r="XCD412" s="35"/>
      <c r="XCE412" s="35"/>
      <c r="XCF412" s="35"/>
      <c r="XCG412" s="35"/>
      <c r="XCH412" s="35"/>
      <c r="XCI412" s="35"/>
      <c r="XCJ412" s="35"/>
      <c r="XCK412" s="35"/>
      <c r="XCL412" s="35"/>
      <c r="XCM412" s="35"/>
      <c r="XCN412" s="35"/>
      <c r="XCO412" s="35"/>
      <c r="XCP412" s="35"/>
      <c r="XCQ412" s="35"/>
      <c r="XCR412" s="35"/>
      <c r="XCS412" s="35"/>
      <c r="XCT412" s="35"/>
      <c r="XCU412" s="35"/>
      <c r="XCV412" s="35"/>
      <c r="XCW412" s="35"/>
      <c r="XCX412" s="35"/>
      <c r="XCY412" s="35"/>
      <c r="XCZ412" s="35"/>
      <c r="XDA412" s="35"/>
      <c r="XDB412" s="35"/>
      <c r="XDC412" s="35"/>
      <c r="XDD412" s="35"/>
      <c r="XDE412" s="35"/>
      <c r="XDF412" s="35"/>
      <c r="XDG412" s="35"/>
      <c r="XDH412" s="35"/>
      <c r="XDI412" s="35"/>
      <c r="XDJ412" s="35"/>
      <c r="XDK412" s="35"/>
      <c r="XDL412" s="35"/>
      <c r="XDM412" s="35"/>
      <c r="XDN412" s="35"/>
      <c r="XDO412" s="35"/>
      <c r="XDP412" s="35"/>
      <c r="XDQ412" s="35"/>
      <c r="XDR412" s="35"/>
      <c r="XDS412" s="35"/>
      <c r="XDT412" s="35"/>
      <c r="XDU412" s="35"/>
      <c r="XDV412" s="35"/>
      <c r="XDW412" s="35"/>
      <c r="XDX412" s="35"/>
      <c r="XDY412" s="35"/>
      <c r="XDZ412" s="35"/>
      <c r="XEA412" s="35"/>
      <c r="XEB412" s="35"/>
      <c r="XEC412" s="35"/>
      <c r="XED412" s="35"/>
      <c r="XEE412" s="35"/>
      <c r="XEF412" s="35"/>
      <c r="XEG412" s="35"/>
      <c r="XEH412" s="35"/>
      <c r="XEI412" s="35"/>
      <c r="XEJ412" s="35"/>
      <c r="XEK412" s="35"/>
      <c r="XEL412" s="35"/>
      <c r="XEM412" s="35"/>
      <c r="XEN412" s="35"/>
      <c r="XEO412" s="35"/>
      <c r="XEP412" s="35"/>
      <c r="XEQ412" s="35"/>
      <c r="XER412" s="35"/>
      <c r="XES412" s="35"/>
      <c r="XET412" s="35"/>
      <c r="XEU412" s="35"/>
      <c r="XEV412" s="35"/>
      <c r="XEW412" s="35"/>
      <c r="XEX412" s="35"/>
      <c r="XEY412" s="35"/>
      <c r="XEZ412" s="35"/>
      <c r="XFA412" s="35"/>
      <c r="XFB412" s="35"/>
      <c r="XFC412" s="35"/>
      <c r="XFD412" s="35"/>
    </row>
    <row r="413" spans="1:151 16227:16384" s="11" customFormat="1" ht="20.25" customHeight="1" x14ac:dyDescent="0.25">
      <c r="A413" s="137"/>
      <c r="B413" s="138"/>
      <c r="C413" s="133">
        <v>7</v>
      </c>
      <c r="D413" s="134"/>
      <c r="E413" s="64" t="s">
        <v>209</v>
      </c>
      <c r="F413" s="133">
        <f>(3.05*5.18+2.2*2.98+2.9*3.65+3.05*3.65+2*(2.28*1.37)+3*1+2.5*1.05+2.2*0.75)*(10.764)</f>
        <v>619.94935079999993</v>
      </c>
      <c r="G413" s="134"/>
      <c r="H413" s="64">
        <v>0</v>
      </c>
      <c r="I413" s="64">
        <f t="shared" si="121"/>
        <v>960.92149373999996</v>
      </c>
      <c r="J413" s="35"/>
      <c r="K413" s="35"/>
      <c r="L413" s="35"/>
      <c r="M413" s="35"/>
      <c r="N413" s="35">
        <f t="shared" si="119"/>
        <v>0</v>
      </c>
      <c r="O413" s="35"/>
      <c r="P413" s="35"/>
      <c r="Q413" s="35"/>
      <c r="R413" s="35"/>
      <c r="S413" s="35"/>
      <c r="T413" s="35"/>
      <c r="U413" s="43" t="str">
        <f t="shared" ca="1" si="120"/>
        <v>6109,..,2609</v>
      </c>
      <c r="V413" s="43">
        <f t="shared" ref="V413:W413" ca="1" si="128">V412+1</f>
        <v>6109</v>
      </c>
      <c r="W413" s="43">
        <f t="shared" ca="1" si="128"/>
        <v>2609</v>
      </c>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WZC413" s="35"/>
      <c r="WZD413" s="35"/>
      <c r="WZE413" s="35"/>
      <c r="WZF413" s="35"/>
      <c r="WZG413" s="35"/>
      <c r="WZH413" s="35"/>
      <c r="WZI413" s="35"/>
      <c r="WZJ413" s="35"/>
      <c r="WZK413" s="35"/>
      <c r="WZL413" s="35"/>
      <c r="WZM413" s="35"/>
      <c r="WZN413" s="35"/>
      <c r="WZO413" s="35"/>
      <c r="WZP413" s="35"/>
      <c r="WZQ413" s="35"/>
      <c r="WZR413" s="35"/>
      <c r="WZS413" s="35"/>
      <c r="WZT413" s="35"/>
      <c r="WZU413" s="35"/>
      <c r="WZV413" s="35"/>
      <c r="WZW413" s="35"/>
      <c r="WZX413" s="35"/>
      <c r="WZY413" s="35"/>
      <c r="WZZ413" s="35"/>
      <c r="XAA413" s="35"/>
      <c r="XAB413" s="35"/>
      <c r="XAC413" s="35"/>
      <c r="XAD413" s="35"/>
      <c r="XAE413" s="35"/>
      <c r="XAF413" s="35"/>
      <c r="XAG413" s="35"/>
      <c r="XAH413" s="35"/>
      <c r="XAI413" s="35"/>
      <c r="XAJ413" s="35"/>
      <c r="XAK413" s="35"/>
      <c r="XAL413" s="35"/>
      <c r="XAM413" s="35"/>
      <c r="XAN413" s="35"/>
      <c r="XAO413" s="35"/>
      <c r="XAP413" s="35"/>
      <c r="XAQ413" s="35"/>
      <c r="XAR413" s="35"/>
      <c r="XAS413" s="35"/>
      <c r="XAT413" s="35"/>
      <c r="XAU413" s="35"/>
      <c r="XAV413" s="35"/>
      <c r="XAW413" s="35"/>
      <c r="XAX413" s="35"/>
      <c r="XAY413" s="35"/>
      <c r="XAZ413" s="35"/>
      <c r="XBA413" s="35"/>
      <c r="XBB413" s="35"/>
      <c r="XBC413" s="35"/>
      <c r="XBD413" s="35"/>
      <c r="XBE413" s="35"/>
      <c r="XBF413" s="35"/>
      <c r="XBG413" s="35"/>
      <c r="XBH413" s="35"/>
      <c r="XBI413" s="35"/>
      <c r="XBJ413" s="35"/>
      <c r="XBK413" s="35"/>
      <c r="XBL413" s="35"/>
      <c r="XBM413" s="35"/>
      <c r="XBN413" s="35"/>
      <c r="XBO413" s="35"/>
      <c r="XBP413" s="35"/>
      <c r="XBQ413" s="35"/>
      <c r="XBR413" s="35"/>
      <c r="XBS413" s="35"/>
      <c r="XBT413" s="35"/>
      <c r="XBU413" s="35"/>
      <c r="XBV413" s="35"/>
      <c r="XBW413" s="35"/>
      <c r="XBX413" s="35"/>
      <c r="XBY413" s="35"/>
      <c r="XBZ413" s="35"/>
      <c r="XCA413" s="35"/>
      <c r="XCB413" s="35"/>
      <c r="XCC413" s="35"/>
      <c r="XCD413" s="35"/>
      <c r="XCE413" s="35"/>
      <c r="XCF413" s="35"/>
      <c r="XCG413" s="35"/>
      <c r="XCH413" s="35"/>
      <c r="XCI413" s="35"/>
      <c r="XCJ413" s="35"/>
      <c r="XCK413" s="35"/>
      <c r="XCL413" s="35"/>
      <c r="XCM413" s="35"/>
      <c r="XCN413" s="35"/>
      <c r="XCO413" s="35"/>
      <c r="XCP413" s="35"/>
      <c r="XCQ413" s="35"/>
      <c r="XCR413" s="35"/>
      <c r="XCS413" s="35"/>
      <c r="XCT413" s="35"/>
      <c r="XCU413" s="35"/>
      <c r="XCV413" s="35"/>
      <c r="XCW413" s="35"/>
      <c r="XCX413" s="35"/>
      <c r="XCY413" s="35"/>
      <c r="XCZ413" s="35"/>
      <c r="XDA413" s="35"/>
      <c r="XDB413" s="35"/>
      <c r="XDC413" s="35"/>
      <c r="XDD413" s="35"/>
      <c r="XDE413" s="35"/>
      <c r="XDF413" s="35"/>
      <c r="XDG413" s="35"/>
      <c r="XDH413" s="35"/>
      <c r="XDI413" s="35"/>
      <c r="XDJ413" s="35"/>
      <c r="XDK413" s="35"/>
      <c r="XDL413" s="35"/>
      <c r="XDM413" s="35"/>
      <c r="XDN413" s="35"/>
      <c r="XDO413" s="35"/>
      <c r="XDP413" s="35"/>
      <c r="XDQ413" s="35"/>
      <c r="XDR413" s="35"/>
      <c r="XDS413" s="35"/>
      <c r="XDT413" s="35"/>
      <c r="XDU413" s="35"/>
      <c r="XDV413" s="35"/>
      <c r="XDW413" s="35"/>
      <c r="XDX413" s="35"/>
      <c r="XDY413" s="35"/>
      <c r="XDZ413" s="35"/>
      <c r="XEA413" s="35"/>
      <c r="XEB413" s="35"/>
      <c r="XEC413" s="35"/>
      <c r="XED413" s="35"/>
      <c r="XEE413" s="35"/>
      <c r="XEF413" s="35"/>
      <c r="XEG413" s="35"/>
      <c r="XEH413" s="35"/>
      <c r="XEI413" s="35"/>
      <c r="XEJ413" s="35"/>
      <c r="XEK413" s="35"/>
      <c r="XEL413" s="35"/>
      <c r="XEM413" s="35"/>
      <c r="XEN413" s="35"/>
      <c r="XEO413" s="35"/>
      <c r="XEP413" s="35"/>
      <c r="XEQ413" s="35"/>
      <c r="XER413" s="35"/>
      <c r="XES413" s="35"/>
      <c r="XET413" s="35"/>
      <c r="XEU413" s="35"/>
      <c r="XEV413" s="35"/>
      <c r="XEW413" s="35"/>
      <c r="XEX413" s="35"/>
      <c r="XEY413" s="35"/>
      <c r="XEZ413" s="35"/>
      <c r="XFA413" s="35"/>
      <c r="XFB413" s="35"/>
      <c r="XFC413" s="35"/>
      <c r="XFD413" s="35"/>
    </row>
    <row r="414" spans="1:151 16227:16384" s="11" customFormat="1" ht="20.25" x14ac:dyDescent="0.25">
      <c r="A414" s="137"/>
      <c r="B414" s="138"/>
      <c r="C414" s="133">
        <v>8</v>
      </c>
      <c r="D414" s="134"/>
      <c r="E414" s="64" t="s">
        <v>209</v>
      </c>
      <c r="F414" s="133">
        <f>(5.18*3.05+2.5*1.38+3.05*2.28+3.65*2.9+3.96*3.05+2*(2.28*1.37)+3.5*1+3.05*1.05+2.28*0.75)*(10.764)</f>
        <v>683.79063479999991</v>
      </c>
      <c r="G414" s="134"/>
      <c r="H414" s="64">
        <v>0</v>
      </c>
      <c r="I414" s="64">
        <f t="shared" si="121"/>
        <v>1059.8754839399999</v>
      </c>
      <c r="J414" s="35"/>
      <c r="K414" s="35"/>
      <c r="L414" s="35"/>
      <c r="M414" s="35"/>
      <c r="N414" s="35">
        <f t="shared" si="119"/>
        <v>0</v>
      </c>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WZC414" s="35"/>
      <c r="WZD414" s="35"/>
      <c r="WZE414" s="35"/>
      <c r="WZF414" s="35"/>
      <c r="WZG414" s="35"/>
      <c r="WZH414" s="35"/>
      <c r="WZI414" s="35"/>
      <c r="WZJ414" s="35"/>
      <c r="WZK414" s="35"/>
      <c r="WZL414" s="35"/>
      <c r="WZM414" s="35"/>
      <c r="WZN414" s="35"/>
      <c r="WZO414" s="35"/>
      <c r="WZP414" s="35"/>
      <c r="WZQ414" s="35"/>
      <c r="WZR414" s="35"/>
      <c r="WZS414" s="35"/>
      <c r="WZT414" s="35"/>
      <c r="WZU414" s="35"/>
      <c r="WZV414" s="35"/>
      <c r="WZW414" s="35"/>
      <c r="WZX414" s="35"/>
      <c r="WZY414" s="35"/>
      <c r="WZZ414" s="35"/>
      <c r="XAA414" s="35"/>
      <c r="XAB414" s="35"/>
      <c r="XAC414" s="35"/>
      <c r="XAD414" s="35"/>
      <c r="XAE414" s="35"/>
      <c r="XAF414" s="35"/>
      <c r="XAG414" s="35"/>
      <c r="XAH414" s="35"/>
      <c r="XAI414" s="35"/>
      <c r="XAJ414" s="35"/>
      <c r="XAK414" s="35"/>
      <c r="XAL414" s="35"/>
      <c r="XAM414" s="35"/>
      <c r="XAN414" s="35"/>
      <c r="XAO414" s="35"/>
      <c r="XAP414" s="35"/>
      <c r="XAQ414" s="35"/>
      <c r="XAR414" s="35"/>
      <c r="XAS414" s="35"/>
      <c r="XAT414" s="35"/>
      <c r="XAU414" s="35"/>
      <c r="XAV414" s="35"/>
      <c r="XAW414" s="35"/>
      <c r="XAX414" s="35"/>
      <c r="XAY414" s="35"/>
      <c r="XAZ414" s="35"/>
      <c r="XBA414" s="35"/>
      <c r="XBB414" s="35"/>
      <c r="XBC414" s="35"/>
      <c r="XBD414" s="35"/>
      <c r="XBE414" s="35"/>
      <c r="XBF414" s="35"/>
      <c r="XBG414" s="35"/>
      <c r="XBH414" s="35"/>
      <c r="XBI414" s="35"/>
      <c r="XBJ414" s="35"/>
      <c r="XBK414" s="35"/>
      <c r="XBL414" s="35"/>
      <c r="XBM414" s="35"/>
      <c r="XBN414" s="35"/>
      <c r="XBO414" s="35"/>
      <c r="XBP414" s="35"/>
      <c r="XBQ414" s="35"/>
      <c r="XBR414" s="35"/>
      <c r="XBS414" s="35"/>
      <c r="XBT414" s="35"/>
      <c r="XBU414" s="35"/>
      <c r="XBV414" s="35"/>
      <c r="XBW414" s="35"/>
      <c r="XBX414" s="35"/>
      <c r="XBY414" s="35"/>
      <c r="XBZ414" s="35"/>
      <c r="XCA414" s="35"/>
      <c r="XCB414" s="35"/>
      <c r="XCC414" s="35"/>
      <c r="XCD414" s="35"/>
      <c r="XCE414" s="35"/>
      <c r="XCF414" s="35"/>
      <c r="XCG414" s="35"/>
      <c r="XCH414" s="35"/>
      <c r="XCI414" s="35"/>
      <c r="XCJ414" s="35"/>
      <c r="XCK414" s="35"/>
      <c r="XCL414" s="35"/>
      <c r="XCM414" s="35"/>
      <c r="XCN414" s="35"/>
      <c r="XCO414" s="35"/>
      <c r="XCP414" s="35"/>
      <c r="XCQ414" s="35"/>
      <c r="XCR414" s="35"/>
      <c r="XCS414" s="35"/>
      <c r="XCT414" s="35"/>
      <c r="XCU414" s="35"/>
      <c r="XCV414" s="35"/>
      <c r="XCW414" s="35"/>
      <c r="XCX414" s="35"/>
      <c r="XCY414" s="35"/>
      <c r="XCZ414" s="35"/>
      <c r="XDA414" s="35"/>
      <c r="XDB414" s="35"/>
      <c r="XDC414" s="35"/>
      <c r="XDD414" s="35"/>
      <c r="XDE414" s="35"/>
      <c r="XDF414" s="35"/>
      <c r="XDG414" s="35"/>
      <c r="XDH414" s="35"/>
      <c r="XDI414" s="35"/>
      <c r="XDJ414" s="35"/>
      <c r="XDK414" s="35"/>
      <c r="XDL414" s="35"/>
      <c r="XDM414" s="35"/>
      <c r="XDN414" s="35"/>
      <c r="XDO414" s="35"/>
      <c r="XDP414" s="35"/>
      <c r="XDQ414" s="35"/>
      <c r="XDR414" s="35"/>
      <c r="XDS414" s="35"/>
      <c r="XDT414" s="35"/>
      <c r="XDU414" s="35"/>
      <c r="XDV414" s="35"/>
      <c r="XDW414" s="35"/>
      <c r="XDX414" s="35"/>
      <c r="XDY414" s="35"/>
      <c r="XDZ414" s="35"/>
      <c r="XEA414" s="35"/>
      <c r="XEB414" s="35"/>
      <c r="XEC414" s="35"/>
      <c r="XED414" s="35"/>
      <c r="XEE414" s="35"/>
      <c r="XEF414" s="35"/>
      <c r="XEG414" s="35"/>
      <c r="XEH414" s="35"/>
      <c r="XEI414" s="35"/>
      <c r="XEJ414" s="35"/>
      <c r="XEK414" s="35"/>
      <c r="XEL414" s="35"/>
      <c r="XEM414" s="35"/>
      <c r="XEN414" s="35"/>
      <c r="XEO414" s="35"/>
      <c r="XEP414" s="35"/>
      <c r="XEQ414" s="35"/>
      <c r="XER414" s="35"/>
      <c r="XES414" s="35"/>
      <c r="XET414" s="35"/>
      <c r="XEU414" s="35"/>
      <c r="XEV414" s="35"/>
      <c r="XEW414" s="35"/>
      <c r="XEX414" s="35"/>
      <c r="XEY414" s="35"/>
      <c r="XEZ414" s="35"/>
      <c r="XFA414" s="35"/>
      <c r="XFB414" s="35"/>
      <c r="XFC414" s="35"/>
      <c r="XFD414" s="35"/>
    </row>
    <row r="415" spans="1:151 16227:16384" s="11" customFormat="1" ht="20.25" customHeight="1" x14ac:dyDescent="0.25">
      <c r="A415" s="139"/>
      <c r="B415" s="140"/>
      <c r="C415" s="133">
        <v>9</v>
      </c>
      <c r="D415" s="134"/>
      <c r="E415" s="133" t="s">
        <v>213</v>
      </c>
      <c r="F415" s="184"/>
      <c r="G415" s="184"/>
      <c r="H415" s="184"/>
      <c r="I415" s="134"/>
      <c r="J415" s="35"/>
      <c r="K415" s="35"/>
      <c r="L415" s="35"/>
      <c r="M415" s="35"/>
      <c r="N415" s="35">
        <f t="shared" si="119"/>
        <v>10539138.963599999</v>
      </c>
      <c r="O415" s="35"/>
      <c r="P415" s="35"/>
      <c r="Q415" s="35"/>
      <c r="R415" s="35"/>
      <c r="S415" s="35"/>
      <c r="T415" s="35"/>
      <c r="U415" s="43" t="str">
        <f t="shared" ref="U415:U422" ca="1" si="129">V415&amp;""&amp;",..,"&amp;""&amp;W415</f>
        <v>29301,..,3301</v>
      </c>
      <c r="V415" s="43">
        <f ca="1">(SUMPRODUCT(MID(0&amp;(LEFT(A416,SUM(LEN(A416)-LEN(SUBSTITUTE(A416,{"0","1","2","3"},""))))), LARGE(INDEX(ISNUMBER(--MID((LEFT(A416,SUM(LEN(A416)-LEN(SUBSTITUTE(A416,{"0","1","2","3"},""))))), ROW(INDIRECT("1:"&amp;LEN((LEFT(A416,SUM(LEN(A416)-LEN(SUBSTITUTE(A416,{"0","1","2","3"},"")))))))), 1)) * ROW(INDIRECT("1:"&amp;LEN((LEFT(A416,SUM(LEN(A416)-LEN(SUBSTITUTE(A416,{"0","1","2","3"},"")))))))), 0), ROW(INDIRECT("1:"&amp;LEN((LEFT(A416,SUM(LEN(A416)-LEN(SUBSTITUTE(A416,{"0","1","2","3"},"")))))))))+1, 1) * 10^ROW(INDIRECT("1:"&amp;LEN((LEFT(A416,SUM(LEN(A416)-LEN(SUBSTITUTE(A416,{"0","1","2","3"},""))))))))/10))*100+1</f>
        <v>29301</v>
      </c>
      <c r="W415" s="43">
        <f ca="1">(SUMPRODUCT(MID(0&amp;(--TRIM(RIGHT(SUBSTITUTE(LEFT(A416,_xlfn.AGGREGATE(16,6,FIND({0,1,2,3,4,5,6,7,8,9},A416,ROW(INDIRECT("1:"&amp;LEN(A416)))),1))," ",REPT(" ",LEN(A416))),LEN(A416)))), LARGE(INDEX(ISNUMBER(--MID((--TRIM(RIGHT(SUBSTITUTE(LEFT(A416,_xlfn.AGGREGATE(16,6,FIND({0,1,2,3,4,5,6,7,8,9},A416,ROW(INDIRECT("1:"&amp;LEN(A416)))),1))," ",REPT(" ",LEN(A416))),LEN(A416)))), ROW(INDIRECT("1:"&amp;LEN((--TRIM(RIGHT(SUBSTITUTE(LEFT(A416,_xlfn.AGGREGATE(16,6,FIND({0,1,2,3,4,5,6,7,8,9},A416,ROW(INDIRECT("1:"&amp;LEN(A416)))),1))," ",REPT(" ",LEN(A416))),LEN(A416))))))), 1)) * ROW(INDIRECT("1:"&amp;LEN((--TRIM(RIGHT(SUBSTITUTE(LEFT(A416,_xlfn.AGGREGATE(16,6,FIND({0,1,2,3,4,5,6,7,8,9},A416,ROW(INDIRECT("1:"&amp;LEN(A416)))),1))," ",REPT(" ",LEN(A416))),LEN(A416))))))), 0), ROW(INDIRECT("1:"&amp;LEN((--TRIM(RIGHT(SUBSTITUTE(LEFT(A416,_xlfn.AGGREGATE(16,6,FIND({0,1,2,3,4,5,6,7,8,9},A416,ROW(INDIRECT("1:"&amp;LEN(A416)))),1))," ",REPT(" ",LEN(A416))),LEN(A416))))))))+1, 1) * 10^ROW(INDIRECT("1:"&amp;LEN((--TRIM(RIGHT(SUBSTITUTE(LEFT(A416,_xlfn.AGGREGATE(16,6,FIND({0,1,2,3,4,5,6,7,8,9},A416,ROW(INDIRECT("1:"&amp;LEN(A416)))),1))," ",REPT(" ",LEN(A416))),LEN(A416)))))))/10))*100+1</f>
        <v>3301</v>
      </c>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WZC415" s="35"/>
      <c r="WZD415" s="35"/>
      <c r="WZE415" s="35"/>
      <c r="WZF415" s="35"/>
      <c r="WZG415" s="35"/>
      <c r="WZH415" s="35"/>
      <c r="WZI415" s="35"/>
      <c r="WZJ415" s="35"/>
      <c r="WZK415" s="35"/>
      <c r="WZL415" s="35"/>
      <c r="WZM415" s="35"/>
      <c r="WZN415" s="35"/>
      <c r="WZO415" s="35"/>
      <c r="WZP415" s="35"/>
      <c r="WZQ415" s="35"/>
      <c r="WZR415" s="35"/>
      <c r="WZS415" s="35"/>
      <c r="WZT415" s="35"/>
      <c r="WZU415" s="35"/>
      <c r="WZV415" s="35"/>
      <c r="WZW415" s="35"/>
      <c r="WZX415" s="35"/>
      <c r="WZY415" s="35"/>
      <c r="WZZ415" s="35"/>
      <c r="XAA415" s="35"/>
      <c r="XAB415" s="35"/>
      <c r="XAC415" s="35"/>
      <c r="XAD415" s="35"/>
      <c r="XAE415" s="35"/>
      <c r="XAF415" s="35"/>
      <c r="XAG415" s="35"/>
      <c r="XAH415" s="35"/>
      <c r="XAI415" s="35"/>
      <c r="XAJ415" s="35"/>
      <c r="XAK415" s="35"/>
      <c r="XAL415" s="35"/>
      <c r="XAM415" s="35"/>
      <c r="XAN415" s="35"/>
      <c r="XAO415" s="35"/>
      <c r="XAP415" s="35"/>
      <c r="XAQ415" s="35"/>
      <c r="XAR415" s="35"/>
      <c r="XAS415" s="35"/>
      <c r="XAT415" s="35"/>
      <c r="XAU415" s="35"/>
      <c r="XAV415" s="35"/>
      <c r="XAW415" s="35"/>
      <c r="XAX415" s="35"/>
      <c r="XAY415" s="35"/>
      <c r="XAZ415" s="35"/>
      <c r="XBA415" s="35"/>
      <c r="XBB415" s="35"/>
      <c r="XBC415" s="35"/>
      <c r="XBD415" s="35"/>
      <c r="XBE415" s="35"/>
      <c r="XBF415" s="35"/>
      <c r="XBG415" s="35"/>
      <c r="XBH415" s="35"/>
      <c r="XBI415" s="35"/>
      <c r="XBJ415" s="35"/>
      <c r="XBK415" s="35"/>
      <c r="XBL415" s="35"/>
      <c r="XBM415" s="35"/>
      <c r="XBN415" s="35"/>
      <c r="XBO415" s="35"/>
      <c r="XBP415" s="35"/>
      <c r="XBQ415" s="35"/>
      <c r="XBR415" s="35"/>
      <c r="XBS415" s="35"/>
      <c r="XBT415" s="35"/>
      <c r="XBU415" s="35"/>
      <c r="XBV415" s="35"/>
      <c r="XBW415" s="35"/>
      <c r="XBX415" s="35"/>
      <c r="XBY415" s="35"/>
      <c r="XBZ415" s="35"/>
      <c r="XCA415" s="35"/>
      <c r="XCB415" s="35"/>
      <c r="XCC415" s="35"/>
      <c r="XCD415" s="35"/>
      <c r="XCE415" s="35"/>
      <c r="XCF415" s="35"/>
      <c r="XCG415" s="35"/>
      <c r="XCH415" s="35"/>
      <c r="XCI415" s="35"/>
      <c r="XCJ415" s="35"/>
      <c r="XCK415" s="35"/>
      <c r="XCL415" s="35"/>
      <c r="XCM415" s="35"/>
      <c r="XCN415" s="35"/>
      <c r="XCO415" s="35"/>
      <c r="XCP415" s="35"/>
      <c r="XCQ415" s="35"/>
      <c r="XCR415" s="35"/>
      <c r="XCS415" s="35"/>
      <c r="XCT415" s="35"/>
      <c r="XCU415" s="35"/>
      <c r="XCV415" s="35"/>
      <c r="XCW415" s="35"/>
      <c r="XCX415" s="35"/>
      <c r="XCY415" s="35"/>
      <c r="XCZ415" s="35"/>
      <c r="XDA415" s="35"/>
      <c r="XDB415" s="35"/>
      <c r="XDC415" s="35"/>
      <c r="XDD415" s="35"/>
      <c r="XDE415" s="35"/>
      <c r="XDF415" s="35"/>
      <c r="XDG415" s="35"/>
      <c r="XDH415" s="35"/>
      <c r="XDI415" s="35"/>
      <c r="XDJ415" s="35"/>
      <c r="XDK415" s="35"/>
      <c r="XDL415" s="35"/>
      <c r="XDM415" s="35"/>
      <c r="XDN415" s="35"/>
      <c r="XDO415" s="35"/>
      <c r="XDP415" s="35"/>
      <c r="XDQ415" s="35"/>
      <c r="XDR415" s="35"/>
      <c r="XDS415" s="35"/>
      <c r="XDT415" s="35"/>
      <c r="XDU415" s="35"/>
      <c r="XDV415" s="35"/>
      <c r="XDW415" s="35"/>
      <c r="XDX415" s="35"/>
      <c r="XDY415" s="35"/>
      <c r="XDZ415" s="35"/>
      <c r="XEA415" s="35"/>
      <c r="XEB415" s="35"/>
      <c r="XEC415" s="35"/>
      <c r="XED415" s="35"/>
      <c r="XEE415" s="35"/>
      <c r="XEF415" s="35"/>
      <c r="XEG415" s="35"/>
      <c r="XEH415" s="35"/>
      <c r="XEI415" s="35"/>
      <c r="XEJ415" s="35"/>
      <c r="XEK415" s="35"/>
      <c r="XEL415" s="35"/>
      <c r="XEM415" s="35"/>
      <c r="XEN415" s="35"/>
      <c r="XEO415" s="35"/>
      <c r="XEP415" s="35"/>
      <c r="XEQ415" s="35"/>
      <c r="XER415" s="35"/>
      <c r="XES415" s="35"/>
      <c r="XET415" s="35"/>
      <c r="XEU415" s="35"/>
      <c r="XEV415" s="35"/>
      <c r="XEW415" s="35"/>
      <c r="XEX415" s="35"/>
      <c r="XEY415" s="35"/>
      <c r="XEZ415" s="35"/>
      <c r="XFA415" s="35"/>
      <c r="XFB415" s="35"/>
      <c r="XFC415" s="35"/>
      <c r="XFD415" s="35"/>
    </row>
    <row r="416" spans="1:151 16227:16384" s="11" customFormat="1" ht="20.25" customHeight="1" x14ac:dyDescent="0.25">
      <c r="A416" s="144" t="s">
        <v>262</v>
      </c>
      <c r="B416" s="145"/>
      <c r="C416" s="145"/>
      <c r="D416" s="145"/>
      <c r="E416" s="145"/>
      <c r="F416" s="145"/>
      <c r="G416" s="145"/>
      <c r="H416" s="145"/>
      <c r="I416" s="146"/>
      <c r="J416" s="35"/>
      <c r="K416" s="35"/>
      <c r="L416" s="35"/>
      <c r="M416" s="35"/>
      <c r="N416" s="35">
        <f t="shared" si="119"/>
        <v>12086393.997599995</v>
      </c>
      <c r="O416" s="35"/>
      <c r="P416" s="35"/>
      <c r="Q416" s="35"/>
      <c r="R416" s="35"/>
      <c r="S416" s="35"/>
      <c r="T416" s="35"/>
      <c r="U416" s="43" t="str">
        <f t="shared" ca="1" si="129"/>
        <v>29302,..,3302</v>
      </c>
      <c r="V416" s="43">
        <f ca="1">V415+1</f>
        <v>29302</v>
      </c>
      <c r="W416" s="43">
        <f ca="1">W415+1</f>
        <v>3302</v>
      </c>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WZC416" s="35"/>
      <c r="WZD416" s="35"/>
      <c r="WZE416" s="35"/>
      <c r="WZF416" s="35"/>
      <c r="WZG416" s="35"/>
      <c r="WZH416" s="35"/>
      <c r="WZI416" s="35"/>
      <c r="WZJ416" s="35"/>
      <c r="WZK416" s="35"/>
      <c r="WZL416" s="35"/>
      <c r="WZM416" s="35"/>
      <c r="WZN416" s="35"/>
      <c r="WZO416" s="35"/>
      <c r="WZP416" s="35"/>
      <c r="WZQ416" s="35"/>
      <c r="WZR416" s="35"/>
      <c r="WZS416" s="35"/>
      <c r="WZT416" s="35"/>
      <c r="WZU416" s="35"/>
      <c r="WZV416" s="35"/>
      <c r="WZW416" s="35"/>
      <c r="WZX416" s="35"/>
      <c r="WZY416" s="35"/>
      <c r="WZZ416" s="35"/>
      <c r="XAA416" s="35"/>
      <c r="XAB416" s="35"/>
      <c r="XAC416" s="35"/>
      <c r="XAD416" s="35"/>
      <c r="XAE416" s="35"/>
      <c r="XAF416" s="35"/>
      <c r="XAG416" s="35"/>
      <c r="XAH416" s="35"/>
      <c r="XAI416" s="35"/>
      <c r="XAJ416" s="35"/>
      <c r="XAK416" s="35"/>
      <c r="XAL416" s="35"/>
      <c r="XAM416" s="35"/>
      <c r="XAN416" s="35"/>
      <c r="XAO416" s="35"/>
      <c r="XAP416" s="35"/>
      <c r="XAQ416" s="35"/>
      <c r="XAR416" s="35"/>
      <c r="XAS416" s="35"/>
      <c r="XAT416" s="35"/>
      <c r="XAU416" s="35"/>
      <c r="XAV416" s="35"/>
      <c r="XAW416" s="35"/>
      <c r="XAX416" s="35"/>
      <c r="XAY416" s="35"/>
      <c r="XAZ416" s="35"/>
      <c r="XBA416" s="35"/>
      <c r="XBB416" s="35"/>
      <c r="XBC416" s="35"/>
      <c r="XBD416" s="35"/>
      <c r="XBE416" s="35"/>
      <c r="XBF416" s="35"/>
      <c r="XBG416" s="35"/>
      <c r="XBH416" s="35"/>
      <c r="XBI416" s="35"/>
      <c r="XBJ416" s="35"/>
      <c r="XBK416" s="35"/>
      <c r="XBL416" s="35"/>
      <c r="XBM416" s="35"/>
      <c r="XBN416" s="35"/>
      <c r="XBO416" s="35"/>
      <c r="XBP416" s="35"/>
      <c r="XBQ416" s="35"/>
      <c r="XBR416" s="35"/>
      <c r="XBS416" s="35"/>
      <c r="XBT416" s="35"/>
      <c r="XBU416" s="35"/>
      <c r="XBV416" s="35"/>
      <c r="XBW416" s="35"/>
      <c r="XBX416" s="35"/>
      <c r="XBY416" s="35"/>
      <c r="XBZ416" s="35"/>
      <c r="XCA416" s="35"/>
      <c r="XCB416" s="35"/>
      <c r="XCC416" s="35"/>
      <c r="XCD416" s="35"/>
      <c r="XCE416" s="35"/>
      <c r="XCF416" s="35"/>
      <c r="XCG416" s="35"/>
      <c r="XCH416" s="35"/>
      <c r="XCI416" s="35"/>
      <c r="XCJ416" s="35"/>
      <c r="XCK416" s="35"/>
      <c r="XCL416" s="35"/>
      <c r="XCM416" s="35"/>
      <c r="XCN416" s="35"/>
      <c r="XCO416" s="35"/>
      <c r="XCP416" s="35"/>
      <c r="XCQ416" s="35"/>
      <c r="XCR416" s="35"/>
      <c r="XCS416" s="35"/>
      <c r="XCT416" s="35"/>
      <c r="XCU416" s="35"/>
      <c r="XCV416" s="35"/>
      <c r="XCW416" s="35"/>
      <c r="XCX416" s="35"/>
      <c r="XCY416" s="35"/>
      <c r="XCZ416" s="35"/>
      <c r="XDA416" s="35"/>
      <c r="XDB416" s="35"/>
      <c r="XDC416" s="35"/>
      <c r="XDD416" s="35"/>
      <c r="XDE416" s="35"/>
      <c r="XDF416" s="35"/>
      <c r="XDG416" s="35"/>
      <c r="XDH416" s="35"/>
      <c r="XDI416" s="35"/>
      <c r="XDJ416" s="35"/>
      <c r="XDK416" s="35"/>
      <c r="XDL416" s="35"/>
      <c r="XDM416" s="35"/>
      <c r="XDN416" s="35"/>
      <c r="XDO416" s="35"/>
      <c r="XDP416" s="35"/>
      <c r="XDQ416" s="35"/>
      <c r="XDR416" s="35"/>
      <c r="XDS416" s="35"/>
      <c r="XDT416" s="35"/>
      <c r="XDU416" s="35"/>
      <c r="XDV416" s="35"/>
      <c r="XDW416" s="35"/>
      <c r="XDX416" s="35"/>
      <c r="XDY416" s="35"/>
      <c r="XDZ416" s="35"/>
      <c r="XEA416" s="35"/>
      <c r="XEB416" s="35"/>
      <c r="XEC416" s="35"/>
      <c r="XED416" s="35"/>
      <c r="XEE416" s="35"/>
      <c r="XEF416" s="35"/>
      <c r="XEG416" s="35"/>
      <c r="XEH416" s="35"/>
      <c r="XEI416" s="35"/>
      <c r="XEJ416" s="35"/>
      <c r="XEK416" s="35"/>
      <c r="XEL416" s="35"/>
      <c r="XEM416" s="35"/>
      <c r="XEN416" s="35"/>
      <c r="XEO416" s="35"/>
      <c r="XEP416" s="35"/>
      <c r="XEQ416" s="35"/>
      <c r="XER416" s="35"/>
      <c r="XES416" s="35"/>
      <c r="XET416" s="35"/>
      <c r="XEU416" s="35"/>
      <c r="XEV416" s="35"/>
      <c r="XEW416" s="35"/>
      <c r="XEX416" s="35"/>
      <c r="XEY416" s="35"/>
      <c r="XEZ416" s="35"/>
      <c r="XFA416" s="35"/>
      <c r="XFB416" s="35"/>
      <c r="XFC416" s="35"/>
      <c r="XFD416" s="35"/>
    </row>
    <row r="417" spans="1:151 16227:16384" s="11" customFormat="1" ht="20.25" customHeight="1" x14ac:dyDescent="0.25">
      <c r="A417" s="135" t="str">
        <f>A416</f>
        <v>29th, 30th, 32nd &amp; 33th Floor</v>
      </c>
      <c r="B417" s="136"/>
      <c r="C417" s="133">
        <v>1</v>
      </c>
      <c r="D417" s="134"/>
      <c r="E417" s="64" t="s">
        <v>209</v>
      </c>
      <c r="F417" s="133">
        <f>(3.05*5.18+2.2*2.98+2.9*3.65+3.05*3.65+2*(2.28*1.37)+3*1+2.5*1.05+2.2*0.75)*(10.764)</f>
        <v>619.94935079999993</v>
      </c>
      <c r="G417" s="134"/>
      <c r="H417" s="64">
        <v>0</v>
      </c>
      <c r="I417" s="64">
        <f t="shared" ref="I417:I424" si="130">F417*(($I$233)+1)+H417</f>
        <v>960.92149373999996</v>
      </c>
      <c r="J417" s="35"/>
      <c r="K417" s="35"/>
      <c r="L417" s="35"/>
      <c r="M417" s="35"/>
      <c r="N417" s="35">
        <f t="shared" si="119"/>
        <v>7108791.019199999</v>
      </c>
      <c r="O417" s="35"/>
      <c r="P417" s="35"/>
      <c r="Q417" s="35"/>
      <c r="R417" s="35"/>
      <c r="S417" s="35"/>
      <c r="T417" s="35"/>
      <c r="U417" s="43" t="str">
        <f t="shared" ca="1" si="129"/>
        <v>29303,..,3303</v>
      </c>
      <c r="V417" s="43">
        <f t="shared" ref="V417:W417" ca="1" si="131">V416+1</f>
        <v>29303</v>
      </c>
      <c r="W417" s="43">
        <f t="shared" ca="1" si="131"/>
        <v>3303</v>
      </c>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WZC417" s="35"/>
      <c r="WZD417" s="35"/>
      <c r="WZE417" s="35"/>
      <c r="WZF417" s="35"/>
      <c r="WZG417" s="35"/>
      <c r="WZH417" s="35"/>
      <c r="WZI417" s="35"/>
      <c r="WZJ417" s="35"/>
      <c r="WZK417" s="35"/>
      <c r="WZL417" s="35"/>
      <c r="WZM417" s="35"/>
      <c r="WZN417" s="35"/>
      <c r="WZO417" s="35"/>
      <c r="WZP417" s="35"/>
      <c r="WZQ417" s="35"/>
      <c r="WZR417" s="35"/>
      <c r="WZS417" s="35"/>
      <c r="WZT417" s="35"/>
      <c r="WZU417" s="35"/>
      <c r="WZV417" s="35"/>
      <c r="WZW417" s="35"/>
      <c r="WZX417" s="35"/>
      <c r="WZY417" s="35"/>
      <c r="WZZ417" s="35"/>
      <c r="XAA417" s="35"/>
      <c r="XAB417" s="35"/>
      <c r="XAC417" s="35"/>
      <c r="XAD417" s="35"/>
      <c r="XAE417" s="35"/>
      <c r="XAF417" s="35"/>
      <c r="XAG417" s="35"/>
      <c r="XAH417" s="35"/>
      <c r="XAI417" s="35"/>
      <c r="XAJ417" s="35"/>
      <c r="XAK417" s="35"/>
      <c r="XAL417" s="35"/>
      <c r="XAM417" s="35"/>
      <c r="XAN417" s="35"/>
      <c r="XAO417" s="35"/>
      <c r="XAP417" s="35"/>
      <c r="XAQ417" s="35"/>
      <c r="XAR417" s="35"/>
      <c r="XAS417" s="35"/>
      <c r="XAT417" s="35"/>
      <c r="XAU417" s="35"/>
      <c r="XAV417" s="35"/>
      <c r="XAW417" s="35"/>
      <c r="XAX417" s="35"/>
      <c r="XAY417" s="35"/>
      <c r="XAZ417" s="35"/>
      <c r="XBA417" s="35"/>
      <c r="XBB417" s="35"/>
      <c r="XBC417" s="35"/>
      <c r="XBD417" s="35"/>
      <c r="XBE417" s="35"/>
      <c r="XBF417" s="35"/>
      <c r="XBG417" s="35"/>
      <c r="XBH417" s="35"/>
      <c r="XBI417" s="35"/>
      <c r="XBJ417" s="35"/>
      <c r="XBK417" s="35"/>
      <c r="XBL417" s="35"/>
      <c r="XBM417" s="35"/>
      <c r="XBN417" s="35"/>
      <c r="XBO417" s="35"/>
      <c r="XBP417" s="35"/>
      <c r="XBQ417" s="35"/>
      <c r="XBR417" s="35"/>
      <c r="XBS417" s="35"/>
      <c r="XBT417" s="35"/>
      <c r="XBU417" s="35"/>
      <c r="XBV417" s="35"/>
      <c r="XBW417" s="35"/>
      <c r="XBX417" s="35"/>
      <c r="XBY417" s="35"/>
      <c r="XBZ417" s="35"/>
      <c r="XCA417" s="35"/>
      <c r="XCB417" s="35"/>
      <c r="XCC417" s="35"/>
      <c r="XCD417" s="35"/>
      <c r="XCE417" s="35"/>
      <c r="XCF417" s="35"/>
      <c r="XCG417" s="35"/>
      <c r="XCH417" s="35"/>
      <c r="XCI417" s="35"/>
      <c r="XCJ417" s="35"/>
      <c r="XCK417" s="35"/>
      <c r="XCL417" s="35"/>
      <c r="XCM417" s="35"/>
      <c r="XCN417" s="35"/>
      <c r="XCO417" s="35"/>
      <c r="XCP417" s="35"/>
      <c r="XCQ417" s="35"/>
      <c r="XCR417" s="35"/>
      <c r="XCS417" s="35"/>
      <c r="XCT417" s="35"/>
      <c r="XCU417" s="35"/>
      <c r="XCV417" s="35"/>
      <c r="XCW417" s="35"/>
      <c r="XCX417" s="35"/>
      <c r="XCY417" s="35"/>
      <c r="XCZ417" s="35"/>
      <c r="XDA417" s="35"/>
      <c r="XDB417" s="35"/>
      <c r="XDC417" s="35"/>
      <c r="XDD417" s="35"/>
      <c r="XDE417" s="35"/>
      <c r="XDF417" s="35"/>
      <c r="XDG417" s="35"/>
      <c r="XDH417" s="35"/>
      <c r="XDI417" s="35"/>
      <c r="XDJ417" s="35"/>
      <c r="XDK417" s="35"/>
      <c r="XDL417" s="35"/>
      <c r="XDM417" s="35"/>
      <c r="XDN417" s="35"/>
      <c r="XDO417" s="35"/>
      <c r="XDP417" s="35"/>
      <c r="XDQ417" s="35"/>
      <c r="XDR417" s="35"/>
      <c r="XDS417" s="35"/>
      <c r="XDT417" s="35"/>
      <c r="XDU417" s="35"/>
      <c r="XDV417" s="35"/>
      <c r="XDW417" s="35"/>
      <c r="XDX417" s="35"/>
      <c r="XDY417" s="35"/>
      <c r="XDZ417" s="35"/>
      <c r="XEA417" s="35"/>
      <c r="XEB417" s="35"/>
      <c r="XEC417" s="35"/>
      <c r="XED417" s="35"/>
      <c r="XEE417" s="35"/>
      <c r="XEF417" s="35"/>
      <c r="XEG417" s="35"/>
      <c r="XEH417" s="35"/>
      <c r="XEI417" s="35"/>
      <c r="XEJ417" s="35"/>
      <c r="XEK417" s="35"/>
      <c r="XEL417" s="35"/>
      <c r="XEM417" s="35"/>
      <c r="XEN417" s="35"/>
      <c r="XEO417" s="35"/>
      <c r="XEP417" s="35"/>
      <c r="XEQ417" s="35"/>
      <c r="XER417" s="35"/>
      <c r="XES417" s="35"/>
      <c r="XET417" s="35"/>
      <c r="XEU417" s="35"/>
      <c r="XEV417" s="35"/>
      <c r="XEW417" s="35"/>
      <c r="XEX417" s="35"/>
      <c r="XEY417" s="35"/>
      <c r="XEZ417" s="35"/>
      <c r="XFA417" s="35"/>
      <c r="XFB417" s="35"/>
      <c r="XFC417" s="35"/>
      <c r="XFD417" s="35"/>
    </row>
    <row r="418" spans="1:151 16227:16384" s="11" customFormat="1" ht="20.25" customHeight="1" x14ac:dyDescent="0.25">
      <c r="A418" s="137"/>
      <c r="B418" s="138"/>
      <c r="C418" s="133">
        <v>2</v>
      </c>
      <c r="D418" s="134"/>
      <c r="E418" s="64" t="s">
        <v>209</v>
      </c>
      <c r="F418" s="133">
        <f>(1.75*0.86+3.05*6.76+2.28*3.05+2*(2.28*1.37)+3.05*3.96+0.9*1.37+3.05*3.65+1*1.37+3.05*1.05+2.28*0.75)*(10.764)</f>
        <v>710.96435279999969</v>
      </c>
      <c r="G418" s="134"/>
      <c r="H418" s="64">
        <v>0</v>
      </c>
      <c r="I418" s="64">
        <f t="shared" si="130"/>
        <v>1101.9947468399996</v>
      </c>
      <c r="J418" s="35"/>
      <c r="K418" s="35"/>
      <c r="L418" s="35"/>
      <c r="M418" s="35"/>
      <c r="N418" s="35">
        <f t="shared" si="119"/>
        <v>7108791.019199999</v>
      </c>
      <c r="O418" s="35"/>
      <c r="P418" s="35"/>
      <c r="Q418" s="35"/>
      <c r="R418" s="35"/>
      <c r="S418" s="35"/>
      <c r="T418" s="35"/>
      <c r="U418" s="43" t="str">
        <f t="shared" ca="1" si="129"/>
        <v>29304,..,3304</v>
      </c>
      <c r="V418" s="43">
        <f t="shared" ref="V418:W418" ca="1" si="132">V417+1</f>
        <v>29304</v>
      </c>
      <c r="W418" s="43">
        <f t="shared" ca="1" si="132"/>
        <v>3304</v>
      </c>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WZC418" s="35"/>
      <c r="WZD418" s="35"/>
      <c r="WZE418" s="35"/>
      <c r="WZF418" s="35"/>
      <c r="WZG418" s="35"/>
      <c r="WZH418" s="35"/>
      <c r="WZI418" s="35"/>
      <c r="WZJ418" s="35"/>
      <c r="WZK418" s="35"/>
      <c r="WZL418" s="35"/>
      <c r="WZM418" s="35"/>
      <c r="WZN418" s="35"/>
      <c r="WZO418" s="35"/>
      <c r="WZP418" s="35"/>
      <c r="WZQ418" s="35"/>
      <c r="WZR418" s="35"/>
      <c r="WZS418" s="35"/>
      <c r="WZT418" s="35"/>
      <c r="WZU418" s="35"/>
      <c r="WZV418" s="35"/>
      <c r="WZW418" s="35"/>
      <c r="WZX418" s="35"/>
      <c r="WZY418" s="35"/>
      <c r="WZZ418" s="35"/>
      <c r="XAA418" s="35"/>
      <c r="XAB418" s="35"/>
      <c r="XAC418" s="35"/>
      <c r="XAD418" s="35"/>
      <c r="XAE418" s="35"/>
      <c r="XAF418" s="35"/>
      <c r="XAG418" s="35"/>
      <c r="XAH418" s="35"/>
      <c r="XAI418" s="35"/>
      <c r="XAJ418" s="35"/>
      <c r="XAK418" s="35"/>
      <c r="XAL418" s="35"/>
      <c r="XAM418" s="35"/>
      <c r="XAN418" s="35"/>
      <c r="XAO418" s="35"/>
      <c r="XAP418" s="35"/>
      <c r="XAQ418" s="35"/>
      <c r="XAR418" s="35"/>
      <c r="XAS418" s="35"/>
      <c r="XAT418" s="35"/>
      <c r="XAU418" s="35"/>
      <c r="XAV418" s="35"/>
      <c r="XAW418" s="35"/>
      <c r="XAX418" s="35"/>
      <c r="XAY418" s="35"/>
      <c r="XAZ418" s="35"/>
      <c r="XBA418" s="35"/>
      <c r="XBB418" s="35"/>
      <c r="XBC418" s="35"/>
      <c r="XBD418" s="35"/>
      <c r="XBE418" s="35"/>
      <c r="XBF418" s="35"/>
      <c r="XBG418" s="35"/>
      <c r="XBH418" s="35"/>
      <c r="XBI418" s="35"/>
      <c r="XBJ418" s="35"/>
      <c r="XBK418" s="35"/>
      <c r="XBL418" s="35"/>
      <c r="XBM418" s="35"/>
      <c r="XBN418" s="35"/>
      <c r="XBO418" s="35"/>
      <c r="XBP418" s="35"/>
      <c r="XBQ418" s="35"/>
      <c r="XBR418" s="35"/>
      <c r="XBS418" s="35"/>
      <c r="XBT418" s="35"/>
      <c r="XBU418" s="35"/>
      <c r="XBV418" s="35"/>
      <c r="XBW418" s="35"/>
      <c r="XBX418" s="35"/>
      <c r="XBY418" s="35"/>
      <c r="XBZ418" s="35"/>
      <c r="XCA418" s="35"/>
      <c r="XCB418" s="35"/>
      <c r="XCC418" s="35"/>
      <c r="XCD418" s="35"/>
      <c r="XCE418" s="35"/>
      <c r="XCF418" s="35"/>
      <c r="XCG418" s="35"/>
      <c r="XCH418" s="35"/>
      <c r="XCI418" s="35"/>
      <c r="XCJ418" s="35"/>
      <c r="XCK418" s="35"/>
      <c r="XCL418" s="35"/>
      <c r="XCM418" s="35"/>
      <c r="XCN418" s="35"/>
      <c r="XCO418" s="35"/>
      <c r="XCP418" s="35"/>
      <c r="XCQ418" s="35"/>
      <c r="XCR418" s="35"/>
      <c r="XCS418" s="35"/>
      <c r="XCT418" s="35"/>
      <c r="XCU418" s="35"/>
      <c r="XCV418" s="35"/>
      <c r="XCW418" s="35"/>
      <c r="XCX418" s="35"/>
      <c r="XCY418" s="35"/>
      <c r="XCZ418" s="35"/>
      <c r="XDA418" s="35"/>
      <c r="XDB418" s="35"/>
      <c r="XDC418" s="35"/>
      <c r="XDD418" s="35"/>
      <c r="XDE418" s="35"/>
      <c r="XDF418" s="35"/>
      <c r="XDG418" s="35"/>
      <c r="XDH418" s="35"/>
      <c r="XDI418" s="35"/>
      <c r="XDJ418" s="35"/>
      <c r="XDK418" s="35"/>
      <c r="XDL418" s="35"/>
      <c r="XDM418" s="35"/>
      <c r="XDN418" s="35"/>
      <c r="XDO418" s="35"/>
      <c r="XDP418" s="35"/>
      <c r="XDQ418" s="35"/>
      <c r="XDR418" s="35"/>
      <c r="XDS418" s="35"/>
      <c r="XDT418" s="35"/>
      <c r="XDU418" s="35"/>
      <c r="XDV418" s="35"/>
      <c r="XDW418" s="35"/>
      <c r="XDX418" s="35"/>
      <c r="XDY418" s="35"/>
      <c r="XDZ418" s="35"/>
      <c r="XEA418" s="35"/>
      <c r="XEB418" s="35"/>
      <c r="XEC418" s="35"/>
      <c r="XED418" s="35"/>
      <c r="XEE418" s="35"/>
      <c r="XEF418" s="35"/>
      <c r="XEG418" s="35"/>
      <c r="XEH418" s="35"/>
      <c r="XEI418" s="35"/>
      <c r="XEJ418" s="35"/>
      <c r="XEK418" s="35"/>
      <c r="XEL418" s="35"/>
      <c r="XEM418" s="35"/>
      <c r="XEN418" s="35"/>
      <c r="XEO418" s="35"/>
      <c r="XEP418" s="35"/>
      <c r="XEQ418" s="35"/>
      <c r="XER418" s="35"/>
      <c r="XES418" s="35"/>
      <c r="XET418" s="35"/>
      <c r="XEU418" s="35"/>
      <c r="XEV418" s="35"/>
      <c r="XEW418" s="35"/>
      <c r="XEX418" s="35"/>
      <c r="XEY418" s="35"/>
      <c r="XEZ418" s="35"/>
      <c r="XFA418" s="35"/>
      <c r="XFB418" s="35"/>
      <c r="XFC418" s="35"/>
      <c r="XFD418" s="35"/>
    </row>
    <row r="419" spans="1:151 16227:16384" s="11" customFormat="1" ht="20.25" customHeight="1" x14ac:dyDescent="0.25">
      <c r="A419" s="137"/>
      <c r="B419" s="138"/>
      <c r="C419" s="133">
        <v>3</v>
      </c>
      <c r="D419" s="134"/>
      <c r="E419" s="64" t="s">
        <v>258</v>
      </c>
      <c r="F419" s="133">
        <f>(3.05*4.34+2.9*3.65+2.28*1.22+1.82*3.05+2.2*1.22+2.04*1.37+1.62*0.75)*(10.764)</f>
        <v>418.16417759999996</v>
      </c>
      <c r="G419" s="134"/>
      <c r="H419" s="64">
        <v>0</v>
      </c>
      <c r="I419" s="64">
        <f t="shared" si="130"/>
        <v>648.15447527999993</v>
      </c>
      <c r="J419" s="1"/>
      <c r="K419" s="1"/>
      <c r="L419" s="1"/>
      <c r="M419" s="1"/>
      <c r="N419" s="35">
        <f t="shared" si="119"/>
        <v>7108791.019199999</v>
      </c>
      <c r="O419" s="1"/>
      <c r="P419" s="1"/>
      <c r="Q419" s="1"/>
      <c r="R419" s="1"/>
      <c r="S419" s="1"/>
      <c r="T419" s="1"/>
      <c r="U419" s="43" t="str">
        <f t="shared" ca="1" si="129"/>
        <v>29305,..,3305</v>
      </c>
      <c r="V419" s="43">
        <f t="shared" ref="V419:W419" ca="1" si="133">V418+1</f>
        <v>29305</v>
      </c>
      <c r="W419" s="43">
        <f t="shared" ca="1" si="133"/>
        <v>3305</v>
      </c>
      <c r="X419" s="1"/>
      <c r="Y419" s="1"/>
      <c r="Z419" s="1"/>
      <c r="AA419" s="1"/>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WZC419" s="35"/>
      <c r="WZD419" s="35"/>
      <c r="WZE419" s="35"/>
      <c r="WZF419" s="35"/>
      <c r="WZG419" s="35"/>
      <c r="WZH419" s="35"/>
      <c r="WZI419" s="35"/>
      <c r="WZJ419" s="35"/>
      <c r="WZK419" s="35"/>
      <c r="WZL419" s="35"/>
      <c r="WZM419" s="35"/>
      <c r="WZN419" s="35"/>
      <c r="WZO419" s="35"/>
      <c r="WZP419" s="35"/>
      <c r="WZQ419" s="35"/>
      <c r="WZR419" s="35"/>
      <c r="WZS419" s="35"/>
      <c r="WZT419" s="35"/>
      <c r="WZU419" s="35"/>
      <c r="WZV419" s="35"/>
      <c r="WZW419" s="35"/>
      <c r="WZX419" s="35"/>
      <c r="WZY419" s="35"/>
      <c r="WZZ419" s="35"/>
      <c r="XAA419" s="35"/>
      <c r="XAB419" s="35"/>
      <c r="XAC419" s="35"/>
      <c r="XAD419" s="35"/>
      <c r="XAE419" s="35"/>
      <c r="XAF419" s="35"/>
      <c r="XAG419" s="35"/>
      <c r="XAH419" s="35"/>
      <c r="XAI419" s="35"/>
      <c r="XAJ419" s="35"/>
      <c r="XAK419" s="35"/>
      <c r="XAL419" s="35"/>
      <c r="XAM419" s="35"/>
      <c r="XAN419" s="35"/>
      <c r="XAO419" s="35"/>
      <c r="XAP419" s="35"/>
      <c r="XAQ419" s="35"/>
      <c r="XAR419" s="35"/>
      <c r="XAS419" s="35"/>
      <c r="XAT419" s="35"/>
      <c r="XAU419" s="35"/>
      <c r="XAV419" s="35"/>
      <c r="XAW419" s="35"/>
      <c r="XAX419" s="35"/>
      <c r="XAY419" s="35"/>
      <c r="XAZ419" s="35"/>
      <c r="XBA419" s="35"/>
      <c r="XBB419" s="35"/>
      <c r="XBC419" s="35"/>
      <c r="XBD419" s="35"/>
      <c r="XBE419" s="35"/>
      <c r="XBF419" s="35"/>
      <c r="XBG419" s="35"/>
      <c r="XBH419" s="35"/>
      <c r="XBI419" s="35"/>
      <c r="XBJ419" s="35"/>
      <c r="XBK419" s="35"/>
      <c r="XBL419" s="35"/>
      <c r="XBM419" s="35"/>
      <c r="XBN419" s="35"/>
      <c r="XBO419" s="35"/>
      <c r="XBP419" s="35"/>
      <c r="XBQ419" s="35"/>
      <c r="XBR419" s="35"/>
      <c r="XBS419" s="35"/>
      <c r="XBT419" s="35"/>
      <c r="XBU419" s="35"/>
      <c r="XBV419" s="35"/>
      <c r="XBW419" s="35"/>
      <c r="XBX419" s="35"/>
      <c r="XBY419" s="35"/>
      <c r="XBZ419" s="35"/>
      <c r="XCA419" s="35"/>
      <c r="XCB419" s="35"/>
      <c r="XCC419" s="35"/>
      <c r="XCD419" s="35"/>
      <c r="XCE419" s="35"/>
      <c r="XCF419" s="35"/>
      <c r="XCG419" s="35"/>
      <c r="XCH419" s="35"/>
      <c r="XCI419" s="35"/>
      <c r="XCJ419" s="35"/>
      <c r="XCK419" s="35"/>
      <c r="XCL419" s="35"/>
      <c r="XCM419" s="35"/>
      <c r="XCN419" s="35"/>
      <c r="XCO419" s="35"/>
      <c r="XCP419" s="35"/>
      <c r="XCQ419" s="35"/>
      <c r="XCR419" s="35"/>
      <c r="XCS419" s="35"/>
      <c r="XCT419" s="35"/>
      <c r="XCU419" s="35"/>
      <c r="XCV419" s="35"/>
      <c r="XCW419" s="35"/>
      <c r="XCX419" s="35"/>
      <c r="XCY419" s="35"/>
      <c r="XCZ419" s="35"/>
      <c r="XDA419" s="35"/>
      <c r="XDB419" s="35"/>
      <c r="XDC419" s="35"/>
      <c r="XDD419" s="35"/>
      <c r="XDE419" s="35"/>
      <c r="XDF419" s="35"/>
      <c r="XDG419" s="35"/>
      <c r="XDH419" s="35"/>
      <c r="XDI419" s="35"/>
      <c r="XDJ419" s="35"/>
      <c r="XDK419" s="35"/>
      <c r="XDL419" s="35"/>
      <c r="XDM419" s="35"/>
      <c r="XDN419" s="35"/>
      <c r="XDO419" s="35"/>
      <c r="XDP419" s="35"/>
      <c r="XDQ419" s="35"/>
      <c r="XDR419" s="35"/>
      <c r="XDS419" s="35"/>
      <c r="XDT419" s="35"/>
      <c r="XDU419" s="35"/>
      <c r="XDV419" s="35"/>
      <c r="XDW419" s="35"/>
      <c r="XDX419" s="35"/>
      <c r="XDY419" s="35"/>
      <c r="XDZ419" s="35"/>
      <c r="XEA419" s="35"/>
      <c r="XEB419" s="35"/>
      <c r="XEC419" s="35"/>
      <c r="XED419" s="35"/>
      <c r="XEE419" s="35"/>
      <c r="XEF419" s="35"/>
      <c r="XEG419" s="35"/>
      <c r="XEH419" s="35"/>
      <c r="XEI419" s="35"/>
      <c r="XEJ419" s="35"/>
      <c r="XEK419" s="35"/>
      <c r="XEL419" s="35"/>
      <c r="XEM419" s="35"/>
      <c r="XEN419" s="35"/>
      <c r="XEO419" s="35"/>
      <c r="XEP419" s="35"/>
      <c r="XEQ419" s="35"/>
      <c r="XER419" s="35"/>
      <c r="XES419" s="35"/>
      <c r="XET419" s="35"/>
      <c r="XEU419" s="35"/>
      <c r="XEV419" s="35"/>
      <c r="XEW419" s="35"/>
      <c r="XEX419" s="35"/>
      <c r="XEY419" s="35"/>
      <c r="XEZ419" s="35"/>
      <c r="XFA419" s="35"/>
      <c r="XFB419" s="35"/>
      <c r="XFC419" s="35"/>
      <c r="XFD419" s="35"/>
    </row>
    <row r="420" spans="1:151 16227:16384" s="11" customFormat="1" ht="20.25" customHeight="1" x14ac:dyDescent="0.25">
      <c r="A420" s="137"/>
      <c r="B420" s="138"/>
      <c r="C420" s="133">
        <v>4</v>
      </c>
      <c r="D420" s="134"/>
      <c r="E420" s="64" t="s">
        <v>258</v>
      </c>
      <c r="F420" s="133">
        <f>(3.05*4.34+2.9*3.65+2.28*1.22+1.82*3.05+2.2*1.22+2.04*1.37+1.62*0.75)*(10.764)</f>
        <v>418.16417759999996</v>
      </c>
      <c r="G420" s="134"/>
      <c r="H420" s="64">
        <v>0</v>
      </c>
      <c r="I420" s="64">
        <f t="shared" si="130"/>
        <v>648.15447527999993</v>
      </c>
      <c r="J420" s="35"/>
      <c r="K420" s="35"/>
      <c r="L420" s="35"/>
      <c r="M420" s="35"/>
      <c r="N420" s="35">
        <f t="shared" si="119"/>
        <v>12086393.997599995</v>
      </c>
      <c r="O420" s="35"/>
      <c r="P420" s="35"/>
      <c r="Q420" s="35"/>
      <c r="R420" s="35"/>
      <c r="S420" s="35"/>
      <c r="T420" s="35"/>
      <c r="U420" s="43" t="str">
        <f t="shared" ca="1" si="129"/>
        <v>29306,..,3306</v>
      </c>
      <c r="V420" s="43">
        <f t="shared" ref="V420:W420" ca="1" si="134">V419+1</f>
        <v>29306</v>
      </c>
      <c r="W420" s="43">
        <f t="shared" ca="1" si="134"/>
        <v>3306</v>
      </c>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WZC420" s="35"/>
      <c r="WZD420" s="35"/>
      <c r="WZE420" s="35"/>
      <c r="WZF420" s="35"/>
      <c r="WZG420" s="35"/>
      <c r="WZH420" s="35"/>
      <c r="WZI420" s="35"/>
      <c r="WZJ420" s="35"/>
      <c r="WZK420" s="35"/>
      <c r="WZL420" s="35"/>
      <c r="WZM420" s="35"/>
      <c r="WZN420" s="35"/>
      <c r="WZO420" s="35"/>
      <c r="WZP420" s="35"/>
      <c r="WZQ420" s="35"/>
      <c r="WZR420" s="35"/>
      <c r="WZS420" s="35"/>
      <c r="WZT420" s="35"/>
      <c r="WZU420" s="35"/>
      <c r="WZV420" s="35"/>
      <c r="WZW420" s="35"/>
      <c r="WZX420" s="35"/>
      <c r="WZY420" s="35"/>
      <c r="WZZ420" s="35"/>
      <c r="XAA420" s="35"/>
      <c r="XAB420" s="35"/>
      <c r="XAC420" s="35"/>
      <c r="XAD420" s="35"/>
      <c r="XAE420" s="35"/>
      <c r="XAF420" s="35"/>
      <c r="XAG420" s="35"/>
      <c r="XAH420" s="35"/>
      <c r="XAI420" s="35"/>
      <c r="XAJ420" s="35"/>
      <c r="XAK420" s="35"/>
      <c r="XAL420" s="35"/>
      <c r="XAM420" s="35"/>
      <c r="XAN420" s="35"/>
      <c r="XAO420" s="35"/>
      <c r="XAP420" s="35"/>
      <c r="XAQ420" s="35"/>
      <c r="XAR420" s="35"/>
      <c r="XAS420" s="35"/>
      <c r="XAT420" s="35"/>
      <c r="XAU420" s="35"/>
      <c r="XAV420" s="35"/>
      <c r="XAW420" s="35"/>
      <c r="XAX420" s="35"/>
      <c r="XAY420" s="35"/>
      <c r="XAZ420" s="35"/>
      <c r="XBA420" s="35"/>
      <c r="XBB420" s="35"/>
      <c r="XBC420" s="35"/>
      <c r="XBD420" s="35"/>
      <c r="XBE420" s="35"/>
      <c r="XBF420" s="35"/>
      <c r="XBG420" s="35"/>
      <c r="XBH420" s="35"/>
      <c r="XBI420" s="35"/>
      <c r="XBJ420" s="35"/>
      <c r="XBK420" s="35"/>
      <c r="XBL420" s="35"/>
      <c r="XBM420" s="35"/>
      <c r="XBN420" s="35"/>
      <c r="XBO420" s="35"/>
      <c r="XBP420" s="35"/>
      <c r="XBQ420" s="35"/>
      <c r="XBR420" s="35"/>
      <c r="XBS420" s="35"/>
      <c r="XBT420" s="35"/>
      <c r="XBU420" s="35"/>
      <c r="XBV420" s="35"/>
      <c r="XBW420" s="35"/>
      <c r="XBX420" s="35"/>
      <c r="XBY420" s="35"/>
      <c r="XBZ420" s="35"/>
      <c r="XCA420" s="35"/>
      <c r="XCB420" s="35"/>
      <c r="XCC420" s="35"/>
      <c r="XCD420" s="35"/>
      <c r="XCE420" s="35"/>
      <c r="XCF420" s="35"/>
      <c r="XCG420" s="35"/>
      <c r="XCH420" s="35"/>
      <c r="XCI420" s="35"/>
      <c r="XCJ420" s="35"/>
      <c r="XCK420" s="35"/>
      <c r="XCL420" s="35"/>
      <c r="XCM420" s="35"/>
      <c r="XCN420" s="35"/>
      <c r="XCO420" s="35"/>
      <c r="XCP420" s="35"/>
      <c r="XCQ420" s="35"/>
      <c r="XCR420" s="35"/>
      <c r="XCS420" s="35"/>
      <c r="XCT420" s="35"/>
      <c r="XCU420" s="35"/>
      <c r="XCV420" s="35"/>
      <c r="XCW420" s="35"/>
      <c r="XCX420" s="35"/>
      <c r="XCY420" s="35"/>
      <c r="XCZ420" s="35"/>
      <c r="XDA420" s="35"/>
      <c r="XDB420" s="35"/>
      <c r="XDC420" s="35"/>
      <c r="XDD420" s="35"/>
      <c r="XDE420" s="35"/>
      <c r="XDF420" s="35"/>
      <c r="XDG420" s="35"/>
      <c r="XDH420" s="35"/>
      <c r="XDI420" s="35"/>
      <c r="XDJ420" s="35"/>
      <c r="XDK420" s="35"/>
      <c r="XDL420" s="35"/>
      <c r="XDM420" s="35"/>
      <c r="XDN420" s="35"/>
      <c r="XDO420" s="35"/>
      <c r="XDP420" s="35"/>
      <c r="XDQ420" s="35"/>
      <c r="XDR420" s="35"/>
      <c r="XDS420" s="35"/>
      <c r="XDT420" s="35"/>
      <c r="XDU420" s="35"/>
      <c r="XDV420" s="35"/>
      <c r="XDW420" s="35"/>
      <c r="XDX420" s="35"/>
      <c r="XDY420" s="35"/>
      <c r="XDZ420" s="35"/>
      <c r="XEA420" s="35"/>
      <c r="XEB420" s="35"/>
      <c r="XEC420" s="35"/>
      <c r="XED420" s="35"/>
      <c r="XEE420" s="35"/>
      <c r="XEF420" s="35"/>
      <c r="XEG420" s="35"/>
      <c r="XEH420" s="35"/>
      <c r="XEI420" s="35"/>
      <c r="XEJ420" s="35"/>
      <c r="XEK420" s="35"/>
      <c r="XEL420" s="35"/>
      <c r="XEM420" s="35"/>
      <c r="XEN420" s="35"/>
      <c r="XEO420" s="35"/>
      <c r="XEP420" s="35"/>
      <c r="XEQ420" s="35"/>
      <c r="XER420" s="35"/>
      <c r="XES420" s="35"/>
      <c r="XET420" s="35"/>
      <c r="XEU420" s="35"/>
      <c r="XEV420" s="35"/>
      <c r="XEW420" s="35"/>
      <c r="XEX420" s="35"/>
      <c r="XEY420" s="35"/>
      <c r="XEZ420" s="35"/>
      <c r="XFA420" s="35"/>
      <c r="XFB420" s="35"/>
      <c r="XFC420" s="35"/>
      <c r="XFD420" s="35"/>
    </row>
    <row r="421" spans="1:151 16227:16384" s="11" customFormat="1" ht="20.25" customHeight="1" x14ac:dyDescent="0.25">
      <c r="A421" s="137"/>
      <c r="B421" s="138"/>
      <c r="C421" s="133">
        <v>5</v>
      </c>
      <c r="D421" s="134"/>
      <c r="E421" s="64" t="s">
        <v>258</v>
      </c>
      <c r="F421" s="133">
        <f>(3.05*4.34+2.9*3.65+2.28*1.22+1.82*3.05+2.2*1.22+2.04*1.37+1.62*0.75)*(10.764)</f>
        <v>418.16417759999996</v>
      </c>
      <c r="G421" s="134"/>
      <c r="H421" s="64">
        <v>0</v>
      </c>
      <c r="I421" s="64">
        <f t="shared" si="130"/>
        <v>648.15447527999993</v>
      </c>
      <c r="J421" s="35"/>
      <c r="K421" s="35"/>
      <c r="L421" s="35"/>
      <c r="M421" s="35"/>
      <c r="N421" s="35">
        <f t="shared" si="119"/>
        <v>10539138.963599999</v>
      </c>
      <c r="O421" s="35"/>
      <c r="P421" s="35"/>
      <c r="Q421" s="35"/>
      <c r="R421" s="35"/>
      <c r="S421" s="35"/>
      <c r="T421" s="35"/>
      <c r="U421" s="43" t="str">
        <f t="shared" ca="1" si="129"/>
        <v>29307,..,3307</v>
      </c>
      <c r="V421" s="43">
        <f t="shared" ref="V421:W421" ca="1" si="135">V420+1</f>
        <v>29307</v>
      </c>
      <c r="W421" s="43">
        <f t="shared" ca="1" si="135"/>
        <v>3307</v>
      </c>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WZC421" s="35"/>
      <c r="WZD421" s="35"/>
      <c r="WZE421" s="35"/>
      <c r="WZF421" s="35"/>
      <c r="WZG421" s="35"/>
      <c r="WZH421" s="35"/>
      <c r="WZI421" s="35"/>
      <c r="WZJ421" s="35"/>
      <c r="WZK421" s="35"/>
      <c r="WZL421" s="35"/>
      <c r="WZM421" s="35"/>
      <c r="WZN421" s="35"/>
      <c r="WZO421" s="35"/>
      <c r="WZP421" s="35"/>
      <c r="WZQ421" s="35"/>
      <c r="WZR421" s="35"/>
      <c r="WZS421" s="35"/>
      <c r="WZT421" s="35"/>
      <c r="WZU421" s="35"/>
      <c r="WZV421" s="35"/>
      <c r="WZW421" s="35"/>
      <c r="WZX421" s="35"/>
      <c r="WZY421" s="35"/>
      <c r="WZZ421" s="35"/>
      <c r="XAA421" s="35"/>
      <c r="XAB421" s="35"/>
      <c r="XAC421" s="35"/>
      <c r="XAD421" s="35"/>
      <c r="XAE421" s="35"/>
      <c r="XAF421" s="35"/>
      <c r="XAG421" s="35"/>
      <c r="XAH421" s="35"/>
      <c r="XAI421" s="35"/>
      <c r="XAJ421" s="35"/>
      <c r="XAK421" s="35"/>
      <c r="XAL421" s="35"/>
      <c r="XAM421" s="35"/>
      <c r="XAN421" s="35"/>
      <c r="XAO421" s="35"/>
      <c r="XAP421" s="35"/>
      <c r="XAQ421" s="35"/>
      <c r="XAR421" s="35"/>
      <c r="XAS421" s="35"/>
      <c r="XAT421" s="35"/>
      <c r="XAU421" s="35"/>
      <c r="XAV421" s="35"/>
      <c r="XAW421" s="35"/>
      <c r="XAX421" s="35"/>
      <c r="XAY421" s="35"/>
      <c r="XAZ421" s="35"/>
      <c r="XBA421" s="35"/>
      <c r="XBB421" s="35"/>
      <c r="XBC421" s="35"/>
      <c r="XBD421" s="35"/>
      <c r="XBE421" s="35"/>
      <c r="XBF421" s="35"/>
      <c r="XBG421" s="35"/>
      <c r="XBH421" s="35"/>
      <c r="XBI421" s="35"/>
      <c r="XBJ421" s="35"/>
      <c r="XBK421" s="35"/>
      <c r="XBL421" s="35"/>
      <c r="XBM421" s="35"/>
      <c r="XBN421" s="35"/>
      <c r="XBO421" s="35"/>
      <c r="XBP421" s="35"/>
      <c r="XBQ421" s="35"/>
      <c r="XBR421" s="35"/>
      <c r="XBS421" s="35"/>
      <c r="XBT421" s="35"/>
      <c r="XBU421" s="35"/>
      <c r="XBV421" s="35"/>
      <c r="XBW421" s="35"/>
      <c r="XBX421" s="35"/>
      <c r="XBY421" s="35"/>
      <c r="XBZ421" s="35"/>
      <c r="XCA421" s="35"/>
      <c r="XCB421" s="35"/>
      <c r="XCC421" s="35"/>
      <c r="XCD421" s="35"/>
      <c r="XCE421" s="35"/>
      <c r="XCF421" s="35"/>
      <c r="XCG421" s="35"/>
      <c r="XCH421" s="35"/>
      <c r="XCI421" s="35"/>
      <c r="XCJ421" s="35"/>
      <c r="XCK421" s="35"/>
      <c r="XCL421" s="35"/>
      <c r="XCM421" s="35"/>
      <c r="XCN421" s="35"/>
      <c r="XCO421" s="35"/>
      <c r="XCP421" s="35"/>
      <c r="XCQ421" s="35"/>
      <c r="XCR421" s="35"/>
      <c r="XCS421" s="35"/>
      <c r="XCT421" s="35"/>
      <c r="XCU421" s="35"/>
      <c r="XCV421" s="35"/>
      <c r="XCW421" s="35"/>
      <c r="XCX421" s="35"/>
      <c r="XCY421" s="35"/>
      <c r="XCZ421" s="35"/>
      <c r="XDA421" s="35"/>
      <c r="XDB421" s="35"/>
      <c r="XDC421" s="35"/>
      <c r="XDD421" s="35"/>
      <c r="XDE421" s="35"/>
      <c r="XDF421" s="35"/>
      <c r="XDG421" s="35"/>
      <c r="XDH421" s="35"/>
      <c r="XDI421" s="35"/>
      <c r="XDJ421" s="35"/>
      <c r="XDK421" s="35"/>
      <c r="XDL421" s="35"/>
      <c r="XDM421" s="35"/>
      <c r="XDN421" s="35"/>
      <c r="XDO421" s="35"/>
      <c r="XDP421" s="35"/>
      <c r="XDQ421" s="35"/>
      <c r="XDR421" s="35"/>
      <c r="XDS421" s="35"/>
      <c r="XDT421" s="35"/>
      <c r="XDU421" s="35"/>
      <c r="XDV421" s="35"/>
      <c r="XDW421" s="35"/>
      <c r="XDX421" s="35"/>
      <c r="XDY421" s="35"/>
      <c r="XDZ421" s="35"/>
      <c r="XEA421" s="35"/>
      <c r="XEB421" s="35"/>
      <c r="XEC421" s="35"/>
      <c r="XED421" s="35"/>
      <c r="XEE421" s="35"/>
      <c r="XEF421" s="35"/>
      <c r="XEG421" s="35"/>
      <c r="XEH421" s="35"/>
      <c r="XEI421" s="35"/>
      <c r="XEJ421" s="35"/>
      <c r="XEK421" s="35"/>
      <c r="XEL421" s="35"/>
      <c r="XEM421" s="35"/>
      <c r="XEN421" s="35"/>
      <c r="XEO421" s="35"/>
      <c r="XEP421" s="35"/>
      <c r="XEQ421" s="35"/>
      <c r="XER421" s="35"/>
      <c r="XES421" s="35"/>
      <c r="XET421" s="35"/>
      <c r="XEU421" s="35"/>
      <c r="XEV421" s="35"/>
      <c r="XEW421" s="35"/>
      <c r="XEX421" s="35"/>
      <c r="XEY421" s="35"/>
      <c r="XEZ421" s="35"/>
      <c r="XFA421" s="35"/>
      <c r="XFB421" s="35"/>
      <c r="XFC421" s="35"/>
      <c r="XFD421" s="35"/>
    </row>
    <row r="422" spans="1:151 16227:16384" s="11" customFormat="1" ht="20.25" customHeight="1" x14ac:dyDescent="0.25">
      <c r="A422" s="137"/>
      <c r="B422" s="138"/>
      <c r="C422" s="133">
        <v>6</v>
      </c>
      <c r="D422" s="134"/>
      <c r="E422" s="64" t="s">
        <v>209</v>
      </c>
      <c r="F422" s="133">
        <f>(1.75*0.86+3.05*6.76+2.28*3.05+2*(2.28*1.37)+3.05*3.96+0.9*1.37+3.05*3.65+1*1.37+3.05*1.05+2.28*0.75)*(10.764)</f>
        <v>710.96435279999969</v>
      </c>
      <c r="G422" s="134"/>
      <c r="H422" s="64">
        <v>0</v>
      </c>
      <c r="I422" s="64">
        <f t="shared" si="130"/>
        <v>1101.9947468399996</v>
      </c>
      <c r="J422" s="35"/>
      <c r="K422" s="35"/>
      <c r="L422" s="35"/>
      <c r="M422" s="35"/>
      <c r="N422" s="35">
        <f t="shared" si="119"/>
        <v>24908399.755199995</v>
      </c>
      <c r="O422" s="35"/>
      <c r="P422" s="35"/>
      <c r="Q422" s="35"/>
      <c r="R422" s="35"/>
      <c r="S422" s="35"/>
      <c r="T422" s="35"/>
      <c r="U422" s="43" t="str">
        <f t="shared" ca="1" si="129"/>
        <v>29308,..,3308</v>
      </c>
      <c r="V422" s="43">
        <f t="shared" ref="V422:W422" ca="1" si="136">V421+1</f>
        <v>29308</v>
      </c>
      <c r="W422" s="43">
        <f t="shared" ca="1" si="136"/>
        <v>3308</v>
      </c>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WZC422" s="35"/>
      <c r="WZD422" s="35"/>
      <c r="WZE422" s="35"/>
      <c r="WZF422" s="35"/>
      <c r="WZG422" s="35"/>
      <c r="WZH422" s="35"/>
      <c r="WZI422" s="35"/>
      <c r="WZJ422" s="35"/>
      <c r="WZK422" s="35"/>
      <c r="WZL422" s="35"/>
      <c r="WZM422" s="35"/>
      <c r="WZN422" s="35"/>
      <c r="WZO422" s="35"/>
      <c r="WZP422" s="35"/>
      <c r="WZQ422" s="35"/>
      <c r="WZR422" s="35"/>
      <c r="WZS422" s="35"/>
      <c r="WZT422" s="35"/>
      <c r="WZU422" s="35"/>
      <c r="WZV422" s="35"/>
      <c r="WZW422" s="35"/>
      <c r="WZX422" s="35"/>
      <c r="WZY422" s="35"/>
      <c r="WZZ422" s="35"/>
      <c r="XAA422" s="35"/>
      <c r="XAB422" s="35"/>
      <c r="XAC422" s="35"/>
      <c r="XAD422" s="35"/>
      <c r="XAE422" s="35"/>
      <c r="XAF422" s="35"/>
      <c r="XAG422" s="35"/>
      <c r="XAH422" s="35"/>
      <c r="XAI422" s="35"/>
      <c r="XAJ422" s="35"/>
      <c r="XAK422" s="35"/>
      <c r="XAL422" s="35"/>
      <c r="XAM422" s="35"/>
      <c r="XAN422" s="35"/>
      <c r="XAO422" s="35"/>
      <c r="XAP422" s="35"/>
      <c r="XAQ422" s="35"/>
      <c r="XAR422" s="35"/>
      <c r="XAS422" s="35"/>
      <c r="XAT422" s="35"/>
      <c r="XAU422" s="35"/>
      <c r="XAV422" s="35"/>
      <c r="XAW422" s="35"/>
      <c r="XAX422" s="35"/>
      <c r="XAY422" s="35"/>
      <c r="XAZ422" s="35"/>
      <c r="XBA422" s="35"/>
      <c r="XBB422" s="35"/>
      <c r="XBC422" s="35"/>
      <c r="XBD422" s="35"/>
      <c r="XBE422" s="35"/>
      <c r="XBF422" s="35"/>
      <c r="XBG422" s="35"/>
      <c r="XBH422" s="35"/>
      <c r="XBI422" s="35"/>
      <c r="XBJ422" s="35"/>
      <c r="XBK422" s="35"/>
      <c r="XBL422" s="35"/>
      <c r="XBM422" s="35"/>
      <c r="XBN422" s="35"/>
      <c r="XBO422" s="35"/>
      <c r="XBP422" s="35"/>
      <c r="XBQ422" s="35"/>
      <c r="XBR422" s="35"/>
      <c r="XBS422" s="35"/>
      <c r="XBT422" s="35"/>
      <c r="XBU422" s="35"/>
      <c r="XBV422" s="35"/>
      <c r="XBW422" s="35"/>
      <c r="XBX422" s="35"/>
      <c r="XBY422" s="35"/>
      <c r="XBZ422" s="35"/>
      <c r="XCA422" s="35"/>
      <c r="XCB422" s="35"/>
      <c r="XCC422" s="35"/>
      <c r="XCD422" s="35"/>
      <c r="XCE422" s="35"/>
      <c r="XCF422" s="35"/>
      <c r="XCG422" s="35"/>
      <c r="XCH422" s="35"/>
      <c r="XCI422" s="35"/>
      <c r="XCJ422" s="35"/>
      <c r="XCK422" s="35"/>
      <c r="XCL422" s="35"/>
      <c r="XCM422" s="35"/>
      <c r="XCN422" s="35"/>
      <c r="XCO422" s="35"/>
      <c r="XCP422" s="35"/>
      <c r="XCQ422" s="35"/>
      <c r="XCR422" s="35"/>
      <c r="XCS422" s="35"/>
      <c r="XCT422" s="35"/>
      <c r="XCU422" s="35"/>
      <c r="XCV422" s="35"/>
      <c r="XCW422" s="35"/>
      <c r="XCX422" s="35"/>
      <c r="XCY422" s="35"/>
      <c r="XCZ422" s="35"/>
      <c r="XDA422" s="35"/>
      <c r="XDB422" s="35"/>
      <c r="XDC422" s="35"/>
      <c r="XDD422" s="35"/>
      <c r="XDE422" s="35"/>
      <c r="XDF422" s="35"/>
      <c r="XDG422" s="35"/>
      <c r="XDH422" s="35"/>
      <c r="XDI422" s="35"/>
      <c r="XDJ422" s="35"/>
      <c r="XDK422" s="35"/>
      <c r="XDL422" s="35"/>
      <c r="XDM422" s="35"/>
      <c r="XDN422" s="35"/>
      <c r="XDO422" s="35"/>
      <c r="XDP422" s="35"/>
      <c r="XDQ422" s="35"/>
      <c r="XDR422" s="35"/>
      <c r="XDS422" s="35"/>
      <c r="XDT422" s="35"/>
      <c r="XDU422" s="35"/>
      <c r="XDV422" s="35"/>
      <c r="XDW422" s="35"/>
      <c r="XDX422" s="35"/>
      <c r="XDY422" s="35"/>
      <c r="XDZ422" s="35"/>
      <c r="XEA422" s="35"/>
      <c r="XEB422" s="35"/>
      <c r="XEC422" s="35"/>
      <c r="XED422" s="35"/>
      <c r="XEE422" s="35"/>
      <c r="XEF422" s="35"/>
      <c r="XEG422" s="35"/>
      <c r="XEH422" s="35"/>
      <c r="XEI422" s="35"/>
      <c r="XEJ422" s="35"/>
      <c r="XEK422" s="35"/>
      <c r="XEL422" s="35"/>
      <c r="XEM422" s="35"/>
      <c r="XEN422" s="35"/>
      <c r="XEO422" s="35"/>
      <c r="XEP422" s="35"/>
      <c r="XEQ422" s="35"/>
      <c r="XER422" s="35"/>
      <c r="XES422" s="35"/>
      <c r="XET422" s="35"/>
      <c r="XEU422" s="35"/>
      <c r="XEV422" s="35"/>
      <c r="XEW422" s="35"/>
      <c r="XEX422" s="35"/>
      <c r="XEY422" s="35"/>
      <c r="XEZ422" s="35"/>
      <c r="XFA422" s="35"/>
      <c r="XFB422" s="35"/>
      <c r="XFC422" s="35"/>
      <c r="XFD422" s="35"/>
    </row>
    <row r="423" spans="1:151 16227:16384" s="11" customFormat="1" ht="20.25" x14ac:dyDescent="0.25">
      <c r="A423" s="137"/>
      <c r="B423" s="138"/>
      <c r="C423" s="133">
        <v>7</v>
      </c>
      <c r="D423" s="134"/>
      <c r="E423" s="64" t="s">
        <v>209</v>
      </c>
      <c r="F423" s="133">
        <f>(3.05*5.18+2.2*2.98+2.9*3.65+3.05*3.65+2*(2.28*1.37)+3*1+2.5*1.05+2.2*0.75)*(10.764)</f>
        <v>619.94935079999993</v>
      </c>
      <c r="G423" s="134"/>
      <c r="H423" s="64">
        <v>0</v>
      </c>
      <c r="I423" s="64">
        <f t="shared" si="130"/>
        <v>960.92149373999996</v>
      </c>
      <c r="J423" s="35"/>
      <c r="K423" s="35"/>
      <c r="L423" s="35"/>
      <c r="M423" s="35"/>
      <c r="N423" s="35">
        <f t="shared" si="119"/>
        <v>0</v>
      </c>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WZC423" s="35"/>
      <c r="WZD423" s="35"/>
      <c r="WZE423" s="35"/>
      <c r="WZF423" s="35"/>
      <c r="WZG423" s="35"/>
      <c r="WZH423" s="35"/>
      <c r="WZI423" s="35"/>
      <c r="WZJ423" s="35"/>
      <c r="WZK423" s="35"/>
      <c r="WZL423" s="35"/>
      <c r="WZM423" s="35"/>
      <c r="WZN423" s="35"/>
      <c r="WZO423" s="35"/>
      <c r="WZP423" s="35"/>
      <c r="WZQ423" s="35"/>
      <c r="WZR423" s="35"/>
      <c r="WZS423" s="35"/>
      <c r="WZT423" s="35"/>
      <c r="WZU423" s="35"/>
      <c r="WZV423" s="35"/>
      <c r="WZW423" s="35"/>
      <c r="WZX423" s="35"/>
      <c r="WZY423" s="35"/>
      <c r="WZZ423" s="35"/>
      <c r="XAA423" s="35"/>
      <c r="XAB423" s="35"/>
      <c r="XAC423" s="35"/>
      <c r="XAD423" s="35"/>
      <c r="XAE423" s="35"/>
      <c r="XAF423" s="35"/>
      <c r="XAG423" s="35"/>
      <c r="XAH423" s="35"/>
      <c r="XAI423" s="35"/>
      <c r="XAJ423" s="35"/>
      <c r="XAK423" s="35"/>
      <c r="XAL423" s="35"/>
      <c r="XAM423" s="35"/>
      <c r="XAN423" s="35"/>
      <c r="XAO423" s="35"/>
      <c r="XAP423" s="35"/>
      <c r="XAQ423" s="35"/>
      <c r="XAR423" s="35"/>
      <c r="XAS423" s="35"/>
      <c r="XAT423" s="35"/>
      <c r="XAU423" s="35"/>
      <c r="XAV423" s="35"/>
      <c r="XAW423" s="35"/>
      <c r="XAX423" s="35"/>
      <c r="XAY423" s="35"/>
      <c r="XAZ423" s="35"/>
      <c r="XBA423" s="35"/>
      <c r="XBB423" s="35"/>
      <c r="XBC423" s="35"/>
      <c r="XBD423" s="35"/>
      <c r="XBE423" s="35"/>
      <c r="XBF423" s="35"/>
      <c r="XBG423" s="35"/>
      <c r="XBH423" s="35"/>
      <c r="XBI423" s="35"/>
      <c r="XBJ423" s="35"/>
      <c r="XBK423" s="35"/>
      <c r="XBL423" s="35"/>
      <c r="XBM423" s="35"/>
      <c r="XBN423" s="35"/>
      <c r="XBO423" s="35"/>
      <c r="XBP423" s="35"/>
      <c r="XBQ423" s="35"/>
      <c r="XBR423" s="35"/>
      <c r="XBS423" s="35"/>
      <c r="XBT423" s="35"/>
      <c r="XBU423" s="35"/>
      <c r="XBV423" s="35"/>
      <c r="XBW423" s="35"/>
      <c r="XBX423" s="35"/>
      <c r="XBY423" s="35"/>
      <c r="XBZ423" s="35"/>
      <c r="XCA423" s="35"/>
      <c r="XCB423" s="35"/>
      <c r="XCC423" s="35"/>
      <c r="XCD423" s="35"/>
      <c r="XCE423" s="35"/>
      <c r="XCF423" s="35"/>
      <c r="XCG423" s="35"/>
      <c r="XCH423" s="35"/>
      <c r="XCI423" s="35"/>
      <c r="XCJ423" s="35"/>
      <c r="XCK423" s="35"/>
      <c r="XCL423" s="35"/>
      <c r="XCM423" s="35"/>
      <c r="XCN423" s="35"/>
      <c r="XCO423" s="35"/>
      <c r="XCP423" s="35"/>
      <c r="XCQ423" s="35"/>
      <c r="XCR423" s="35"/>
      <c r="XCS423" s="35"/>
      <c r="XCT423" s="35"/>
      <c r="XCU423" s="35"/>
      <c r="XCV423" s="35"/>
      <c r="XCW423" s="35"/>
      <c r="XCX423" s="35"/>
      <c r="XCY423" s="35"/>
      <c r="XCZ423" s="35"/>
      <c r="XDA423" s="35"/>
      <c r="XDB423" s="35"/>
      <c r="XDC423" s="35"/>
      <c r="XDD423" s="35"/>
      <c r="XDE423" s="35"/>
      <c r="XDF423" s="35"/>
      <c r="XDG423" s="35"/>
      <c r="XDH423" s="35"/>
      <c r="XDI423" s="35"/>
      <c r="XDJ423" s="35"/>
      <c r="XDK423" s="35"/>
      <c r="XDL423" s="35"/>
      <c r="XDM423" s="35"/>
      <c r="XDN423" s="35"/>
      <c r="XDO423" s="35"/>
      <c r="XDP423" s="35"/>
      <c r="XDQ423" s="35"/>
      <c r="XDR423" s="35"/>
      <c r="XDS423" s="35"/>
      <c r="XDT423" s="35"/>
      <c r="XDU423" s="35"/>
      <c r="XDV423" s="35"/>
      <c r="XDW423" s="35"/>
      <c r="XDX423" s="35"/>
      <c r="XDY423" s="35"/>
      <c r="XDZ423" s="35"/>
      <c r="XEA423" s="35"/>
      <c r="XEB423" s="35"/>
      <c r="XEC423" s="35"/>
      <c r="XED423" s="35"/>
      <c r="XEE423" s="35"/>
      <c r="XEF423" s="35"/>
      <c r="XEG423" s="35"/>
      <c r="XEH423" s="35"/>
      <c r="XEI423" s="35"/>
      <c r="XEJ423" s="35"/>
      <c r="XEK423" s="35"/>
      <c r="XEL423" s="35"/>
      <c r="XEM423" s="35"/>
      <c r="XEN423" s="35"/>
      <c r="XEO423" s="35"/>
      <c r="XEP423" s="35"/>
      <c r="XEQ423" s="35"/>
      <c r="XER423" s="35"/>
      <c r="XES423" s="35"/>
      <c r="XET423" s="35"/>
      <c r="XEU423" s="35"/>
      <c r="XEV423" s="35"/>
      <c r="XEW423" s="35"/>
      <c r="XEX423" s="35"/>
      <c r="XEY423" s="35"/>
      <c r="XEZ423" s="35"/>
      <c r="XFA423" s="35"/>
      <c r="XFB423" s="35"/>
      <c r="XFC423" s="35"/>
      <c r="XFD423" s="35"/>
    </row>
    <row r="424" spans="1:151 16227:16384" s="11" customFormat="1" ht="20.25" customHeight="1" x14ac:dyDescent="0.25">
      <c r="A424" s="137"/>
      <c r="B424" s="138"/>
      <c r="C424" s="133">
        <v>8</v>
      </c>
      <c r="D424" s="134"/>
      <c r="E424" s="64" t="s">
        <v>263</v>
      </c>
      <c r="F424" s="133">
        <f>(1.4*1.37+6.7*3.05+3.8*5.43+5.14*1.38+3.05*2.28+2.28*1+2*(3.65*2.9+3.96*3.05+2.28*1.37+3.5*1)+2*(3.05*1.05+3.3*1.23+1*1)+2.28*0.75)*(10.764)</f>
        <v>1465.1999855999998</v>
      </c>
      <c r="G424" s="134"/>
      <c r="H424" s="64">
        <v>0</v>
      </c>
      <c r="I424" s="64">
        <f t="shared" si="130"/>
        <v>2271.0599776799995</v>
      </c>
      <c r="J424" s="35"/>
      <c r="K424" s="35"/>
      <c r="L424" s="35"/>
      <c r="M424" s="35"/>
      <c r="N424" s="35">
        <f t="shared" si="119"/>
        <v>0</v>
      </c>
      <c r="O424" s="35"/>
      <c r="P424" s="35"/>
      <c r="Q424" s="35"/>
      <c r="R424" s="35"/>
      <c r="S424" s="35"/>
      <c r="T424" s="35"/>
      <c r="U424" s="43" t="str">
        <f t="shared" ref="U424:U431" ca="1" si="137">V424&amp;""&amp;",..,"&amp;""&amp;W424</f>
        <v>3101,..,3101</v>
      </c>
      <c r="V424" s="43">
        <f ca="1">(SUMPRODUCT(MID(0&amp;(LEFT(A425,SUM(LEN(A425)-LEN(SUBSTITUTE(A425,{"0","1","2","3"},""))))), LARGE(INDEX(ISNUMBER(--MID((LEFT(A425,SUM(LEN(A425)-LEN(SUBSTITUTE(A425,{"0","1","2","3"},""))))), ROW(INDIRECT("1:"&amp;LEN((LEFT(A425,SUM(LEN(A425)-LEN(SUBSTITUTE(A425,{"0","1","2","3"},"")))))))), 1)) * ROW(INDIRECT("1:"&amp;LEN((LEFT(A425,SUM(LEN(A425)-LEN(SUBSTITUTE(A425,{"0","1","2","3"},"")))))))), 0), ROW(INDIRECT("1:"&amp;LEN((LEFT(A425,SUM(LEN(A425)-LEN(SUBSTITUTE(A425,{"0","1","2","3"},"")))))))))+1, 1) * 10^ROW(INDIRECT("1:"&amp;LEN((LEFT(A425,SUM(LEN(A425)-LEN(SUBSTITUTE(A425,{"0","1","2","3"},""))))))))/10))*100+1</f>
        <v>3101</v>
      </c>
      <c r="W424" s="43">
        <f ca="1">(SUMPRODUCT(MID(0&amp;(--TRIM(RIGHT(SUBSTITUTE(LEFT(A425,_xlfn.AGGREGATE(16,6,FIND({0,1,2,3,4,5,6,7,8,9},A425,ROW(INDIRECT("1:"&amp;LEN(A425)))),1))," ",REPT(" ",LEN(A425))),LEN(A425)))), LARGE(INDEX(ISNUMBER(--MID((--TRIM(RIGHT(SUBSTITUTE(LEFT(A425,_xlfn.AGGREGATE(16,6,FIND({0,1,2,3,4,5,6,7,8,9},A425,ROW(INDIRECT("1:"&amp;LEN(A425)))),1))," ",REPT(" ",LEN(A425))),LEN(A425)))), ROW(INDIRECT("1:"&amp;LEN((--TRIM(RIGHT(SUBSTITUTE(LEFT(A425,_xlfn.AGGREGATE(16,6,FIND({0,1,2,3,4,5,6,7,8,9},A425,ROW(INDIRECT("1:"&amp;LEN(A425)))),1))," ",REPT(" ",LEN(A425))),LEN(A425))))))), 1)) * ROW(INDIRECT("1:"&amp;LEN((--TRIM(RIGHT(SUBSTITUTE(LEFT(A425,_xlfn.AGGREGATE(16,6,FIND({0,1,2,3,4,5,6,7,8,9},A425,ROW(INDIRECT("1:"&amp;LEN(A425)))),1))," ",REPT(" ",LEN(A425))),LEN(A425))))))), 0), ROW(INDIRECT("1:"&amp;LEN((--TRIM(RIGHT(SUBSTITUTE(LEFT(A425,_xlfn.AGGREGATE(16,6,FIND({0,1,2,3,4,5,6,7,8,9},A425,ROW(INDIRECT("1:"&amp;LEN(A425)))),1))," ",REPT(" ",LEN(A425))),LEN(A425))))))))+1, 1) * 10^ROW(INDIRECT("1:"&amp;LEN((--TRIM(RIGHT(SUBSTITUTE(LEFT(A425,_xlfn.AGGREGATE(16,6,FIND({0,1,2,3,4,5,6,7,8,9},A425,ROW(INDIRECT("1:"&amp;LEN(A425)))),1))," ",REPT(" ",LEN(A425))),LEN(A425)))))))/10))*100+1</f>
        <v>3101</v>
      </c>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WZC424" s="35"/>
      <c r="WZD424" s="35"/>
      <c r="WZE424" s="35"/>
      <c r="WZF424" s="35"/>
      <c r="WZG424" s="35"/>
      <c r="WZH424" s="35"/>
      <c r="WZI424" s="35"/>
      <c r="WZJ424" s="35"/>
      <c r="WZK424" s="35"/>
      <c r="WZL424" s="35"/>
      <c r="WZM424" s="35"/>
      <c r="WZN424" s="35"/>
      <c r="WZO424" s="35"/>
      <c r="WZP424" s="35"/>
      <c r="WZQ424" s="35"/>
      <c r="WZR424" s="35"/>
      <c r="WZS424" s="35"/>
      <c r="WZT424" s="35"/>
      <c r="WZU424" s="35"/>
      <c r="WZV424" s="35"/>
      <c r="WZW424" s="35"/>
      <c r="WZX424" s="35"/>
      <c r="WZY424" s="35"/>
      <c r="WZZ424" s="35"/>
      <c r="XAA424" s="35"/>
      <c r="XAB424" s="35"/>
      <c r="XAC424" s="35"/>
      <c r="XAD424" s="35"/>
      <c r="XAE424" s="35"/>
      <c r="XAF424" s="35"/>
      <c r="XAG424" s="35"/>
      <c r="XAH424" s="35"/>
      <c r="XAI424" s="35"/>
      <c r="XAJ424" s="35"/>
      <c r="XAK424" s="35"/>
      <c r="XAL424" s="35"/>
      <c r="XAM424" s="35"/>
      <c r="XAN424" s="35"/>
      <c r="XAO424" s="35"/>
      <c r="XAP424" s="35"/>
      <c r="XAQ424" s="35"/>
      <c r="XAR424" s="35"/>
      <c r="XAS424" s="35"/>
      <c r="XAT424" s="35"/>
      <c r="XAU424" s="35"/>
      <c r="XAV424" s="35"/>
      <c r="XAW424" s="35"/>
      <c r="XAX424" s="35"/>
      <c r="XAY424" s="35"/>
      <c r="XAZ424" s="35"/>
      <c r="XBA424" s="35"/>
      <c r="XBB424" s="35"/>
      <c r="XBC424" s="35"/>
      <c r="XBD424" s="35"/>
      <c r="XBE424" s="35"/>
      <c r="XBF424" s="35"/>
      <c r="XBG424" s="35"/>
      <c r="XBH424" s="35"/>
      <c r="XBI424" s="35"/>
      <c r="XBJ424" s="35"/>
      <c r="XBK424" s="35"/>
      <c r="XBL424" s="35"/>
      <c r="XBM424" s="35"/>
      <c r="XBN424" s="35"/>
      <c r="XBO424" s="35"/>
      <c r="XBP424" s="35"/>
      <c r="XBQ424" s="35"/>
      <c r="XBR424" s="35"/>
      <c r="XBS424" s="35"/>
      <c r="XBT424" s="35"/>
      <c r="XBU424" s="35"/>
      <c r="XBV424" s="35"/>
      <c r="XBW424" s="35"/>
      <c r="XBX424" s="35"/>
      <c r="XBY424" s="35"/>
      <c r="XBZ424" s="35"/>
      <c r="XCA424" s="35"/>
      <c r="XCB424" s="35"/>
      <c r="XCC424" s="35"/>
      <c r="XCD424" s="35"/>
      <c r="XCE424" s="35"/>
      <c r="XCF424" s="35"/>
      <c r="XCG424" s="35"/>
      <c r="XCH424" s="35"/>
      <c r="XCI424" s="35"/>
      <c r="XCJ424" s="35"/>
      <c r="XCK424" s="35"/>
      <c r="XCL424" s="35"/>
      <c r="XCM424" s="35"/>
      <c r="XCN424" s="35"/>
      <c r="XCO424" s="35"/>
      <c r="XCP424" s="35"/>
      <c r="XCQ424" s="35"/>
      <c r="XCR424" s="35"/>
      <c r="XCS424" s="35"/>
      <c r="XCT424" s="35"/>
      <c r="XCU424" s="35"/>
      <c r="XCV424" s="35"/>
      <c r="XCW424" s="35"/>
      <c r="XCX424" s="35"/>
      <c r="XCY424" s="35"/>
      <c r="XCZ424" s="35"/>
      <c r="XDA424" s="35"/>
      <c r="XDB424" s="35"/>
      <c r="XDC424" s="35"/>
      <c r="XDD424" s="35"/>
      <c r="XDE424" s="35"/>
      <c r="XDF424" s="35"/>
      <c r="XDG424" s="35"/>
      <c r="XDH424" s="35"/>
      <c r="XDI424" s="35"/>
      <c r="XDJ424" s="35"/>
      <c r="XDK424" s="35"/>
      <c r="XDL424" s="35"/>
      <c r="XDM424" s="35"/>
      <c r="XDN424" s="35"/>
      <c r="XDO424" s="35"/>
      <c r="XDP424" s="35"/>
      <c r="XDQ424" s="35"/>
      <c r="XDR424" s="35"/>
      <c r="XDS424" s="35"/>
      <c r="XDT424" s="35"/>
      <c r="XDU424" s="35"/>
      <c r="XDV424" s="35"/>
      <c r="XDW424" s="35"/>
      <c r="XDX424" s="35"/>
      <c r="XDY424" s="35"/>
      <c r="XDZ424" s="35"/>
      <c r="XEA424" s="35"/>
      <c r="XEB424" s="35"/>
      <c r="XEC424" s="35"/>
      <c r="XED424" s="35"/>
      <c r="XEE424" s="35"/>
      <c r="XEF424" s="35"/>
      <c r="XEG424" s="35"/>
      <c r="XEH424" s="35"/>
      <c r="XEI424" s="35"/>
      <c r="XEJ424" s="35"/>
      <c r="XEK424" s="35"/>
      <c r="XEL424" s="35"/>
      <c r="XEM424" s="35"/>
      <c r="XEN424" s="35"/>
      <c r="XEO424" s="35"/>
      <c r="XEP424" s="35"/>
      <c r="XEQ424" s="35"/>
      <c r="XER424" s="35"/>
      <c r="XES424" s="35"/>
      <c r="XET424" s="35"/>
      <c r="XEU424" s="35"/>
      <c r="XEV424" s="35"/>
      <c r="XEW424" s="35"/>
      <c r="XEX424" s="35"/>
      <c r="XEY424" s="35"/>
      <c r="XEZ424" s="35"/>
      <c r="XFA424" s="35"/>
      <c r="XFB424" s="35"/>
      <c r="XFC424" s="35"/>
      <c r="XFD424" s="35"/>
    </row>
    <row r="425" spans="1:151 16227:16384" s="11" customFormat="1" ht="20.25" customHeight="1" x14ac:dyDescent="0.25">
      <c r="A425" s="144" t="s">
        <v>218</v>
      </c>
      <c r="B425" s="145"/>
      <c r="C425" s="145"/>
      <c r="D425" s="145"/>
      <c r="E425" s="145"/>
      <c r="F425" s="145"/>
      <c r="G425" s="145"/>
      <c r="H425" s="145"/>
      <c r="I425" s="146"/>
      <c r="J425" s="35"/>
      <c r="K425" s="35"/>
      <c r="L425" s="35"/>
      <c r="M425" s="35"/>
      <c r="N425" s="35">
        <f t="shared" si="119"/>
        <v>12086393.997599995</v>
      </c>
      <c r="O425" s="35"/>
      <c r="P425" s="35"/>
      <c r="Q425" s="35"/>
      <c r="R425" s="35"/>
      <c r="S425" s="35"/>
      <c r="T425" s="35"/>
      <c r="U425" s="43" t="str">
        <f t="shared" ca="1" si="137"/>
        <v>3102,..,3102</v>
      </c>
      <c r="V425" s="43">
        <f ca="1">V424+1</f>
        <v>3102</v>
      </c>
      <c r="W425" s="43">
        <f ca="1">W424+1</f>
        <v>3102</v>
      </c>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WZC425" s="35"/>
      <c r="WZD425" s="35"/>
      <c r="WZE425" s="35"/>
      <c r="WZF425" s="35"/>
      <c r="WZG425" s="35"/>
      <c r="WZH425" s="35"/>
      <c r="WZI425" s="35"/>
      <c r="WZJ425" s="35"/>
      <c r="WZK425" s="35"/>
      <c r="WZL425" s="35"/>
      <c r="WZM425" s="35"/>
      <c r="WZN425" s="35"/>
      <c r="WZO425" s="35"/>
      <c r="WZP425" s="35"/>
      <c r="WZQ425" s="35"/>
      <c r="WZR425" s="35"/>
      <c r="WZS425" s="35"/>
      <c r="WZT425" s="35"/>
      <c r="WZU425" s="35"/>
      <c r="WZV425" s="35"/>
      <c r="WZW425" s="35"/>
      <c r="WZX425" s="35"/>
      <c r="WZY425" s="35"/>
      <c r="WZZ425" s="35"/>
      <c r="XAA425" s="35"/>
      <c r="XAB425" s="35"/>
      <c r="XAC425" s="35"/>
      <c r="XAD425" s="35"/>
      <c r="XAE425" s="35"/>
      <c r="XAF425" s="35"/>
      <c r="XAG425" s="35"/>
      <c r="XAH425" s="35"/>
      <c r="XAI425" s="35"/>
      <c r="XAJ425" s="35"/>
      <c r="XAK425" s="35"/>
      <c r="XAL425" s="35"/>
      <c r="XAM425" s="35"/>
      <c r="XAN425" s="35"/>
      <c r="XAO425" s="35"/>
      <c r="XAP425" s="35"/>
      <c r="XAQ425" s="35"/>
      <c r="XAR425" s="35"/>
      <c r="XAS425" s="35"/>
      <c r="XAT425" s="35"/>
      <c r="XAU425" s="35"/>
      <c r="XAV425" s="35"/>
      <c r="XAW425" s="35"/>
      <c r="XAX425" s="35"/>
      <c r="XAY425" s="35"/>
      <c r="XAZ425" s="35"/>
      <c r="XBA425" s="35"/>
      <c r="XBB425" s="35"/>
      <c r="XBC425" s="35"/>
      <c r="XBD425" s="35"/>
      <c r="XBE425" s="35"/>
      <c r="XBF425" s="35"/>
      <c r="XBG425" s="35"/>
      <c r="XBH425" s="35"/>
      <c r="XBI425" s="35"/>
      <c r="XBJ425" s="35"/>
      <c r="XBK425" s="35"/>
      <c r="XBL425" s="35"/>
      <c r="XBM425" s="35"/>
      <c r="XBN425" s="35"/>
      <c r="XBO425" s="35"/>
      <c r="XBP425" s="35"/>
      <c r="XBQ425" s="35"/>
      <c r="XBR425" s="35"/>
      <c r="XBS425" s="35"/>
      <c r="XBT425" s="35"/>
      <c r="XBU425" s="35"/>
      <c r="XBV425" s="35"/>
      <c r="XBW425" s="35"/>
      <c r="XBX425" s="35"/>
      <c r="XBY425" s="35"/>
      <c r="XBZ425" s="35"/>
      <c r="XCA425" s="35"/>
      <c r="XCB425" s="35"/>
      <c r="XCC425" s="35"/>
      <c r="XCD425" s="35"/>
      <c r="XCE425" s="35"/>
      <c r="XCF425" s="35"/>
      <c r="XCG425" s="35"/>
      <c r="XCH425" s="35"/>
      <c r="XCI425" s="35"/>
      <c r="XCJ425" s="35"/>
      <c r="XCK425" s="35"/>
      <c r="XCL425" s="35"/>
      <c r="XCM425" s="35"/>
      <c r="XCN425" s="35"/>
      <c r="XCO425" s="35"/>
      <c r="XCP425" s="35"/>
      <c r="XCQ425" s="35"/>
      <c r="XCR425" s="35"/>
      <c r="XCS425" s="35"/>
      <c r="XCT425" s="35"/>
      <c r="XCU425" s="35"/>
      <c r="XCV425" s="35"/>
      <c r="XCW425" s="35"/>
      <c r="XCX425" s="35"/>
      <c r="XCY425" s="35"/>
      <c r="XCZ425" s="35"/>
      <c r="XDA425" s="35"/>
      <c r="XDB425" s="35"/>
      <c r="XDC425" s="35"/>
      <c r="XDD425" s="35"/>
      <c r="XDE425" s="35"/>
      <c r="XDF425" s="35"/>
      <c r="XDG425" s="35"/>
      <c r="XDH425" s="35"/>
      <c r="XDI425" s="35"/>
      <c r="XDJ425" s="35"/>
      <c r="XDK425" s="35"/>
      <c r="XDL425" s="35"/>
      <c r="XDM425" s="35"/>
      <c r="XDN425" s="35"/>
      <c r="XDO425" s="35"/>
      <c r="XDP425" s="35"/>
      <c r="XDQ425" s="35"/>
      <c r="XDR425" s="35"/>
      <c r="XDS425" s="35"/>
      <c r="XDT425" s="35"/>
      <c r="XDU425" s="35"/>
      <c r="XDV425" s="35"/>
      <c r="XDW425" s="35"/>
      <c r="XDX425" s="35"/>
      <c r="XDY425" s="35"/>
      <c r="XDZ425" s="35"/>
      <c r="XEA425" s="35"/>
      <c r="XEB425" s="35"/>
      <c r="XEC425" s="35"/>
      <c r="XED425" s="35"/>
      <c r="XEE425" s="35"/>
      <c r="XEF425" s="35"/>
      <c r="XEG425" s="35"/>
      <c r="XEH425" s="35"/>
      <c r="XEI425" s="35"/>
      <c r="XEJ425" s="35"/>
      <c r="XEK425" s="35"/>
      <c r="XEL425" s="35"/>
      <c r="XEM425" s="35"/>
      <c r="XEN425" s="35"/>
      <c r="XEO425" s="35"/>
      <c r="XEP425" s="35"/>
      <c r="XEQ425" s="35"/>
      <c r="XER425" s="35"/>
      <c r="XES425" s="35"/>
      <c r="XET425" s="35"/>
      <c r="XEU425" s="35"/>
      <c r="XEV425" s="35"/>
      <c r="XEW425" s="35"/>
      <c r="XEX425" s="35"/>
      <c r="XEY425" s="35"/>
      <c r="XEZ425" s="35"/>
      <c r="XFA425" s="35"/>
      <c r="XFB425" s="35"/>
      <c r="XFC425" s="35"/>
      <c r="XFD425" s="35"/>
    </row>
    <row r="426" spans="1:151 16227:16384" s="11" customFormat="1" ht="20.25" customHeight="1" x14ac:dyDescent="0.25">
      <c r="A426" s="135" t="str">
        <f>A425</f>
        <v>31st Floor (Part Refuge Area)</v>
      </c>
      <c r="B426" s="136"/>
      <c r="C426" s="133">
        <v>1</v>
      </c>
      <c r="D426" s="134"/>
      <c r="E426" s="133" t="s">
        <v>213</v>
      </c>
      <c r="F426" s="184"/>
      <c r="G426" s="184"/>
      <c r="H426" s="184"/>
      <c r="I426" s="134"/>
      <c r="J426" s="35"/>
      <c r="K426" s="35"/>
      <c r="L426" s="35"/>
      <c r="M426" s="35"/>
      <c r="N426" s="35">
        <f t="shared" si="119"/>
        <v>7108791.019199999</v>
      </c>
      <c r="O426" s="35"/>
      <c r="P426" s="35"/>
      <c r="Q426" s="35"/>
      <c r="R426" s="35"/>
      <c r="S426" s="35"/>
      <c r="T426" s="35"/>
      <c r="U426" s="43" t="str">
        <f t="shared" ca="1" si="137"/>
        <v>3103,..,3103</v>
      </c>
      <c r="V426" s="43">
        <f t="shared" ref="V426:W426" ca="1" si="138">V425+1</f>
        <v>3103</v>
      </c>
      <c r="W426" s="43">
        <f t="shared" ca="1" si="138"/>
        <v>3103</v>
      </c>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WZC426" s="35"/>
      <c r="WZD426" s="35"/>
      <c r="WZE426" s="35"/>
      <c r="WZF426" s="35"/>
      <c r="WZG426" s="35"/>
      <c r="WZH426" s="35"/>
      <c r="WZI426" s="35"/>
      <c r="WZJ426" s="35"/>
      <c r="WZK426" s="35"/>
      <c r="WZL426" s="35"/>
      <c r="WZM426" s="35"/>
      <c r="WZN426" s="35"/>
      <c r="WZO426" s="35"/>
      <c r="WZP426" s="35"/>
      <c r="WZQ426" s="35"/>
      <c r="WZR426" s="35"/>
      <c r="WZS426" s="35"/>
      <c r="WZT426" s="35"/>
      <c r="WZU426" s="35"/>
      <c r="WZV426" s="35"/>
      <c r="WZW426" s="35"/>
      <c r="WZX426" s="35"/>
      <c r="WZY426" s="35"/>
      <c r="WZZ426" s="35"/>
      <c r="XAA426" s="35"/>
      <c r="XAB426" s="35"/>
      <c r="XAC426" s="35"/>
      <c r="XAD426" s="35"/>
      <c r="XAE426" s="35"/>
      <c r="XAF426" s="35"/>
      <c r="XAG426" s="35"/>
      <c r="XAH426" s="35"/>
      <c r="XAI426" s="35"/>
      <c r="XAJ426" s="35"/>
      <c r="XAK426" s="35"/>
      <c r="XAL426" s="35"/>
      <c r="XAM426" s="35"/>
      <c r="XAN426" s="35"/>
      <c r="XAO426" s="35"/>
      <c r="XAP426" s="35"/>
      <c r="XAQ426" s="35"/>
      <c r="XAR426" s="35"/>
      <c r="XAS426" s="35"/>
      <c r="XAT426" s="35"/>
      <c r="XAU426" s="35"/>
      <c r="XAV426" s="35"/>
      <c r="XAW426" s="35"/>
      <c r="XAX426" s="35"/>
      <c r="XAY426" s="35"/>
      <c r="XAZ426" s="35"/>
      <c r="XBA426" s="35"/>
      <c r="XBB426" s="35"/>
      <c r="XBC426" s="35"/>
      <c r="XBD426" s="35"/>
      <c r="XBE426" s="35"/>
      <c r="XBF426" s="35"/>
      <c r="XBG426" s="35"/>
      <c r="XBH426" s="35"/>
      <c r="XBI426" s="35"/>
      <c r="XBJ426" s="35"/>
      <c r="XBK426" s="35"/>
      <c r="XBL426" s="35"/>
      <c r="XBM426" s="35"/>
      <c r="XBN426" s="35"/>
      <c r="XBO426" s="35"/>
      <c r="XBP426" s="35"/>
      <c r="XBQ426" s="35"/>
      <c r="XBR426" s="35"/>
      <c r="XBS426" s="35"/>
      <c r="XBT426" s="35"/>
      <c r="XBU426" s="35"/>
      <c r="XBV426" s="35"/>
      <c r="XBW426" s="35"/>
      <c r="XBX426" s="35"/>
      <c r="XBY426" s="35"/>
      <c r="XBZ426" s="35"/>
      <c r="XCA426" s="35"/>
      <c r="XCB426" s="35"/>
      <c r="XCC426" s="35"/>
      <c r="XCD426" s="35"/>
      <c r="XCE426" s="35"/>
      <c r="XCF426" s="35"/>
      <c r="XCG426" s="35"/>
      <c r="XCH426" s="35"/>
      <c r="XCI426" s="35"/>
      <c r="XCJ426" s="35"/>
      <c r="XCK426" s="35"/>
      <c r="XCL426" s="35"/>
      <c r="XCM426" s="35"/>
      <c r="XCN426" s="35"/>
      <c r="XCO426" s="35"/>
      <c r="XCP426" s="35"/>
      <c r="XCQ426" s="35"/>
      <c r="XCR426" s="35"/>
      <c r="XCS426" s="35"/>
      <c r="XCT426" s="35"/>
      <c r="XCU426" s="35"/>
      <c r="XCV426" s="35"/>
      <c r="XCW426" s="35"/>
      <c r="XCX426" s="35"/>
      <c r="XCY426" s="35"/>
      <c r="XCZ426" s="35"/>
      <c r="XDA426" s="35"/>
      <c r="XDB426" s="35"/>
      <c r="XDC426" s="35"/>
      <c r="XDD426" s="35"/>
      <c r="XDE426" s="35"/>
      <c r="XDF426" s="35"/>
      <c r="XDG426" s="35"/>
      <c r="XDH426" s="35"/>
      <c r="XDI426" s="35"/>
      <c r="XDJ426" s="35"/>
      <c r="XDK426" s="35"/>
      <c r="XDL426" s="35"/>
      <c r="XDM426" s="35"/>
      <c r="XDN426" s="35"/>
      <c r="XDO426" s="35"/>
      <c r="XDP426" s="35"/>
      <c r="XDQ426" s="35"/>
      <c r="XDR426" s="35"/>
      <c r="XDS426" s="35"/>
      <c r="XDT426" s="35"/>
      <c r="XDU426" s="35"/>
      <c r="XDV426" s="35"/>
      <c r="XDW426" s="35"/>
      <c r="XDX426" s="35"/>
      <c r="XDY426" s="35"/>
      <c r="XDZ426" s="35"/>
      <c r="XEA426" s="35"/>
      <c r="XEB426" s="35"/>
      <c r="XEC426" s="35"/>
      <c r="XED426" s="35"/>
      <c r="XEE426" s="35"/>
      <c r="XEF426" s="35"/>
      <c r="XEG426" s="35"/>
      <c r="XEH426" s="35"/>
      <c r="XEI426" s="35"/>
      <c r="XEJ426" s="35"/>
      <c r="XEK426" s="35"/>
      <c r="XEL426" s="35"/>
      <c r="XEM426" s="35"/>
      <c r="XEN426" s="35"/>
      <c r="XEO426" s="35"/>
      <c r="XEP426" s="35"/>
      <c r="XEQ426" s="35"/>
      <c r="XER426" s="35"/>
      <c r="XES426" s="35"/>
      <c r="XET426" s="35"/>
      <c r="XEU426" s="35"/>
      <c r="XEV426" s="35"/>
      <c r="XEW426" s="35"/>
      <c r="XEX426" s="35"/>
      <c r="XEY426" s="35"/>
      <c r="XEZ426" s="35"/>
      <c r="XFA426" s="35"/>
      <c r="XFB426" s="35"/>
      <c r="XFC426" s="35"/>
      <c r="XFD426" s="35"/>
    </row>
    <row r="427" spans="1:151 16227:16384" s="11" customFormat="1" ht="20.25" customHeight="1" x14ac:dyDescent="0.25">
      <c r="A427" s="137"/>
      <c r="B427" s="138"/>
      <c r="C427" s="133">
        <v>2</v>
      </c>
      <c r="D427" s="134"/>
      <c r="E427" s="64" t="s">
        <v>209</v>
      </c>
      <c r="F427" s="133">
        <f>(1.75*0.86+3.05*6.76+2.28*3.05+2*(2.28*1.37)+3.05*3.96+0.9*1.37+3.05*3.65+1*1.37+3.05*1.05+2.28*0.75)*(10.764)</f>
        <v>710.96435279999969</v>
      </c>
      <c r="G427" s="134"/>
      <c r="H427" s="64">
        <v>0</v>
      </c>
      <c r="I427" s="64">
        <f t="shared" ref="I427:I433" si="139">F427*(($I$233)+1)+H427</f>
        <v>1101.9947468399996</v>
      </c>
      <c r="J427" s="35"/>
      <c r="K427" s="35"/>
      <c r="L427" s="35"/>
      <c r="M427" s="35"/>
      <c r="N427" s="35">
        <f t="shared" si="119"/>
        <v>7108791.019199999</v>
      </c>
      <c r="O427" s="35"/>
      <c r="P427" s="35"/>
      <c r="Q427" s="35"/>
      <c r="R427" s="35"/>
      <c r="S427" s="35"/>
      <c r="T427" s="35"/>
      <c r="U427" s="43" t="str">
        <f t="shared" ca="1" si="137"/>
        <v>3104,..,3104</v>
      </c>
      <c r="V427" s="43">
        <f t="shared" ref="V427:W427" ca="1" si="140">V426+1</f>
        <v>3104</v>
      </c>
      <c r="W427" s="43">
        <f t="shared" ca="1" si="140"/>
        <v>3104</v>
      </c>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WZC427" s="35"/>
      <c r="WZD427" s="35"/>
      <c r="WZE427" s="35"/>
      <c r="WZF427" s="35"/>
      <c r="WZG427" s="35"/>
      <c r="WZH427" s="35"/>
      <c r="WZI427" s="35"/>
      <c r="WZJ427" s="35"/>
      <c r="WZK427" s="35"/>
      <c r="WZL427" s="35"/>
      <c r="WZM427" s="35"/>
      <c r="WZN427" s="35"/>
      <c r="WZO427" s="35"/>
      <c r="WZP427" s="35"/>
      <c r="WZQ427" s="35"/>
      <c r="WZR427" s="35"/>
      <c r="WZS427" s="35"/>
      <c r="WZT427" s="35"/>
      <c r="WZU427" s="35"/>
      <c r="WZV427" s="35"/>
      <c r="WZW427" s="35"/>
      <c r="WZX427" s="35"/>
      <c r="WZY427" s="35"/>
      <c r="WZZ427" s="35"/>
      <c r="XAA427" s="35"/>
      <c r="XAB427" s="35"/>
      <c r="XAC427" s="35"/>
      <c r="XAD427" s="35"/>
      <c r="XAE427" s="35"/>
      <c r="XAF427" s="35"/>
      <c r="XAG427" s="35"/>
      <c r="XAH427" s="35"/>
      <c r="XAI427" s="35"/>
      <c r="XAJ427" s="35"/>
      <c r="XAK427" s="35"/>
      <c r="XAL427" s="35"/>
      <c r="XAM427" s="35"/>
      <c r="XAN427" s="35"/>
      <c r="XAO427" s="35"/>
      <c r="XAP427" s="35"/>
      <c r="XAQ427" s="35"/>
      <c r="XAR427" s="35"/>
      <c r="XAS427" s="35"/>
      <c r="XAT427" s="35"/>
      <c r="XAU427" s="35"/>
      <c r="XAV427" s="35"/>
      <c r="XAW427" s="35"/>
      <c r="XAX427" s="35"/>
      <c r="XAY427" s="35"/>
      <c r="XAZ427" s="35"/>
      <c r="XBA427" s="35"/>
      <c r="XBB427" s="35"/>
      <c r="XBC427" s="35"/>
      <c r="XBD427" s="35"/>
      <c r="XBE427" s="35"/>
      <c r="XBF427" s="35"/>
      <c r="XBG427" s="35"/>
      <c r="XBH427" s="35"/>
      <c r="XBI427" s="35"/>
      <c r="XBJ427" s="35"/>
      <c r="XBK427" s="35"/>
      <c r="XBL427" s="35"/>
      <c r="XBM427" s="35"/>
      <c r="XBN427" s="35"/>
      <c r="XBO427" s="35"/>
      <c r="XBP427" s="35"/>
      <c r="XBQ427" s="35"/>
      <c r="XBR427" s="35"/>
      <c r="XBS427" s="35"/>
      <c r="XBT427" s="35"/>
      <c r="XBU427" s="35"/>
      <c r="XBV427" s="35"/>
      <c r="XBW427" s="35"/>
      <c r="XBX427" s="35"/>
      <c r="XBY427" s="35"/>
      <c r="XBZ427" s="35"/>
      <c r="XCA427" s="35"/>
      <c r="XCB427" s="35"/>
      <c r="XCC427" s="35"/>
      <c r="XCD427" s="35"/>
      <c r="XCE427" s="35"/>
      <c r="XCF427" s="35"/>
      <c r="XCG427" s="35"/>
      <c r="XCH427" s="35"/>
      <c r="XCI427" s="35"/>
      <c r="XCJ427" s="35"/>
      <c r="XCK427" s="35"/>
      <c r="XCL427" s="35"/>
      <c r="XCM427" s="35"/>
      <c r="XCN427" s="35"/>
      <c r="XCO427" s="35"/>
      <c r="XCP427" s="35"/>
      <c r="XCQ427" s="35"/>
      <c r="XCR427" s="35"/>
      <c r="XCS427" s="35"/>
      <c r="XCT427" s="35"/>
      <c r="XCU427" s="35"/>
      <c r="XCV427" s="35"/>
      <c r="XCW427" s="35"/>
      <c r="XCX427" s="35"/>
      <c r="XCY427" s="35"/>
      <c r="XCZ427" s="35"/>
      <c r="XDA427" s="35"/>
      <c r="XDB427" s="35"/>
      <c r="XDC427" s="35"/>
      <c r="XDD427" s="35"/>
      <c r="XDE427" s="35"/>
      <c r="XDF427" s="35"/>
      <c r="XDG427" s="35"/>
      <c r="XDH427" s="35"/>
      <c r="XDI427" s="35"/>
      <c r="XDJ427" s="35"/>
      <c r="XDK427" s="35"/>
      <c r="XDL427" s="35"/>
      <c r="XDM427" s="35"/>
      <c r="XDN427" s="35"/>
      <c r="XDO427" s="35"/>
      <c r="XDP427" s="35"/>
      <c r="XDQ427" s="35"/>
      <c r="XDR427" s="35"/>
      <c r="XDS427" s="35"/>
      <c r="XDT427" s="35"/>
      <c r="XDU427" s="35"/>
      <c r="XDV427" s="35"/>
      <c r="XDW427" s="35"/>
      <c r="XDX427" s="35"/>
      <c r="XDY427" s="35"/>
      <c r="XDZ427" s="35"/>
      <c r="XEA427" s="35"/>
      <c r="XEB427" s="35"/>
      <c r="XEC427" s="35"/>
      <c r="XED427" s="35"/>
      <c r="XEE427" s="35"/>
      <c r="XEF427" s="35"/>
      <c r="XEG427" s="35"/>
      <c r="XEH427" s="35"/>
      <c r="XEI427" s="35"/>
      <c r="XEJ427" s="35"/>
      <c r="XEK427" s="35"/>
      <c r="XEL427" s="35"/>
      <c r="XEM427" s="35"/>
      <c r="XEN427" s="35"/>
      <c r="XEO427" s="35"/>
      <c r="XEP427" s="35"/>
      <c r="XEQ427" s="35"/>
      <c r="XER427" s="35"/>
      <c r="XES427" s="35"/>
      <c r="XET427" s="35"/>
      <c r="XEU427" s="35"/>
      <c r="XEV427" s="35"/>
      <c r="XEW427" s="35"/>
      <c r="XEX427" s="35"/>
      <c r="XEY427" s="35"/>
      <c r="XEZ427" s="35"/>
      <c r="XFA427" s="35"/>
      <c r="XFB427" s="35"/>
      <c r="XFC427" s="35"/>
      <c r="XFD427" s="35"/>
    </row>
    <row r="428" spans="1:151 16227:16384" s="11" customFormat="1" ht="20.25" customHeight="1" x14ac:dyDescent="0.25">
      <c r="A428" s="137"/>
      <c r="B428" s="138"/>
      <c r="C428" s="133">
        <v>3</v>
      </c>
      <c r="D428" s="134"/>
      <c r="E428" s="64" t="s">
        <v>258</v>
      </c>
      <c r="F428" s="133">
        <f>(3.05*4.34+2.9*3.65+2.28*1.22+1.82*3.05+2.2*1.22+2.04*1.37+1.62*0.75)*(10.764)</f>
        <v>418.16417759999996</v>
      </c>
      <c r="G428" s="134"/>
      <c r="H428" s="64">
        <v>0</v>
      </c>
      <c r="I428" s="64">
        <f t="shared" si="139"/>
        <v>648.15447527999993</v>
      </c>
      <c r="J428" s="1"/>
      <c r="K428" s="1"/>
      <c r="L428" s="1"/>
      <c r="M428" s="1"/>
      <c r="N428" s="35">
        <f t="shared" si="119"/>
        <v>7108791.019199999</v>
      </c>
      <c r="O428" s="1"/>
      <c r="P428" s="1"/>
      <c r="Q428" s="1"/>
      <c r="R428" s="1"/>
      <c r="S428" s="1"/>
      <c r="T428" s="1"/>
      <c r="U428" s="43" t="str">
        <f t="shared" ca="1" si="137"/>
        <v>3105,..,3105</v>
      </c>
      <c r="V428" s="43">
        <f t="shared" ref="V428:W428" ca="1" si="141">V427+1</f>
        <v>3105</v>
      </c>
      <c r="W428" s="43">
        <f t="shared" ca="1" si="141"/>
        <v>3105</v>
      </c>
      <c r="X428" s="1"/>
      <c r="Y428" s="1"/>
      <c r="Z428" s="1"/>
      <c r="AA428" s="1"/>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WZC428" s="35"/>
      <c r="WZD428" s="35"/>
      <c r="WZE428" s="35"/>
      <c r="WZF428" s="35"/>
      <c r="WZG428" s="35"/>
      <c r="WZH428" s="35"/>
      <c r="WZI428" s="35"/>
      <c r="WZJ428" s="35"/>
      <c r="WZK428" s="35"/>
      <c r="WZL428" s="35"/>
      <c r="WZM428" s="35"/>
      <c r="WZN428" s="35"/>
      <c r="WZO428" s="35"/>
      <c r="WZP428" s="35"/>
      <c r="WZQ428" s="35"/>
      <c r="WZR428" s="35"/>
      <c r="WZS428" s="35"/>
      <c r="WZT428" s="35"/>
      <c r="WZU428" s="35"/>
      <c r="WZV428" s="35"/>
      <c r="WZW428" s="35"/>
      <c r="WZX428" s="35"/>
      <c r="WZY428" s="35"/>
      <c r="WZZ428" s="35"/>
      <c r="XAA428" s="35"/>
      <c r="XAB428" s="35"/>
      <c r="XAC428" s="35"/>
      <c r="XAD428" s="35"/>
      <c r="XAE428" s="35"/>
      <c r="XAF428" s="35"/>
      <c r="XAG428" s="35"/>
      <c r="XAH428" s="35"/>
      <c r="XAI428" s="35"/>
      <c r="XAJ428" s="35"/>
      <c r="XAK428" s="35"/>
      <c r="XAL428" s="35"/>
      <c r="XAM428" s="35"/>
      <c r="XAN428" s="35"/>
      <c r="XAO428" s="35"/>
      <c r="XAP428" s="35"/>
      <c r="XAQ428" s="35"/>
      <c r="XAR428" s="35"/>
      <c r="XAS428" s="35"/>
      <c r="XAT428" s="35"/>
      <c r="XAU428" s="35"/>
      <c r="XAV428" s="35"/>
      <c r="XAW428" s="35"/>
      <c r="XAX428" s="35"/>
      <c r="XAY428" s="35"/>
      <c r="XAZ428" s="35"/>
      <c r="XBA428" s="35"/>
      <c r="XBB428" s="35"/>
      <c r="XBC428" s="35"/>
      <c r="XBD428" s="35"/>
      <c r="XBE428" s="35"/>
      <c r="XBF428" s="35"/>
      <c r="XBG428" s="35"/>
      <c r="XBH428" s="35"/>
      <c r="XBI428" s="35"/>
      <c r="XBJ428" s="35"/>
      <c r="XBK428" s="35"/>
      <c r="XBL428" s="35"/>
      <c r="XBM428" s="35"/>
      <c r="XBN428" s="35"/>
      <c r="XBO428" s="35"/>
      <c r="XBP428" s="35"/>
      <c r="XBQ428" s="35"/>
      <c r="XBR428" s="35"/>
      <c r="XBS428" s="35"/>
      <c r="XBT428" s="35"/>
      <c r="XBU428" s="35"/>
      <c r="XBV428" s="35"/>
      <c r="XBW428" s="35"/>
      <c r="XBX428" s="35"/>
      <c r="XBY428" s="35"/>
      <c r="XBZ428" s="35"/>
      <c r="XCA428" s="35"/>
      <c r="XCB428" s="35"/>
      <c r="XCC428" s="35"/>
      <c r="XCD428" s="35"/>
      <c r="XCE428" s="35"/>
      <c r="XCF428" s="35"/>
      <c r="XCG428" s="35"/>
      <c r="XCH428" s="35"/>
      <c r="XCI428" s="35"/>
      <c r="XCJ428" s="35"/>
      <c r="XCK428" s="35"/>
      <c r="XCL428" s="35"/>
      <c r="XCM428" s="35"/>
      <c r="XCN428" s="35"/>
      <c r="XCO428" s="35"/>
      <c r="XCP428" s="35"/>
      <c r="XCQ428" s="35"/>
      <c r="XCR428" s="35"/>
      <c r="XCS428" s="35"/>
      <c r="XCT428" s="35"/>
      <c r="XCU428" s="35"/>
      <c r="XCV428" s="35"/>
      <c r="XCW428" s="35"/>
      <c r="XCX428" s="35"/>
      <c r="XCY428" s="35"/>
      <c r="XCZ428" s="35"/>
      <c r="XDA428" s="35"/>
      <c r="XDB428" s="35"/>
      <c r="XDC428" s="35"/>
      <c r="XDD428" s="35"/>
      <c r="XDE428" s="35"/>
      <c r="XDF428" s="35"/>
      <c r="XDG428" s="35"/>
      <c r="XDH428" s="35"/>
      <c r="XDI428" s="35"/>
      <c r="XDJ428" s="35"/>
      <c r="XDK428" s="35"/>
      <c r="XDL428" s="35"/>
      <c r="XDM428" s="35"/>
      <c r="XDN428" s="35"/>
      <c r="XDO428" s="35"/>
      <c r="XDP428" s="35"/>
      <c r="XDQ428" s="35"/>
      <c r="XDR428" s="35"/>
      <c r="XDS428" s="35"/>
      <c r="XDT428" s="35"/>
      <c r="XDU428" s="35"/>
      <c r="XDV428" s="35"/>
      <c r="XDW428" s="35"/>
      <c r="XDX428" s="35"/>
      <c r="XDY428" s="35"/>
      <c r="XDZ428" s="35"/>
      <c r="XEA428" s="35"/>
      <c r="XEB428" s="35"/>
      <c r="XEC428" s="35"/>
      <c r="XED428" s="35"/>
      <c r="XEE428" s="35"/>
      <c r="XEF428" s="35"/>
      <c r="XEG428" s="35"/>
      <c r="XEH428" s="35"/>
      <c r="XEI428" s="35"/>
      <c r="XEJ428" s="35"/>
      <c r="XEK428" s="35"/>
      <c r="XEL428" s="35"/>
      <c r="XEM428" s="35"/>
      <c r="XEN428" s="35"/>
      <c r="XEO428" s="35"/>
      <c r="XEP428" s="35"/>
      <c r="XEQ428" s="35"/>
      <c r="XER428" s="35"/>
      <c r="XES428" s="35"/>
      <c r="XET428" s="35"/>
      <c r="XEU428" s="35"/>
      <c r="XEV428" s="35"/>
      <c r="XEW428" s="35"/>
      <c r="XEX428" s="35"/>
      <c r="XEY428" s="35"/>
      <c r="XEZ428" s="35"/>
      <c r="XFA428" s="35"/>
      <c r="XFB428" s="35"/>
      <c r="XFC428" s="35"/>
      <c r="XFD428" s="35"/>
    </row>
    <row r="429" spans="1:151 16227:16384" s="11" customFormat="1" ht="20.25" customHeight="1" x14ac:dyDescent="0.25">
      <c r="A429" s="137"/>
      <c r="B429" s="138"/>
      <c r="C429" s="133">
        <v>4</v>
      </c>
      <c r="D429" s="134"/>
      <c r="E429" s="64" t="s">
        <v>258</v>
      </c>
      <c r="F429" s="133">
        <f>(3.05*4.34+2.9*3.65+2.28*1.22+1.82*3.05+2.2*1.22+2.04*1.37+1.62*0.75)*(10.764)</f>
        <v>418.16417759999996</v>
      </c>
      <c r="G429" s="134"/>
      <c r="H429" s="64">
        <v>0</v>
      </c>
      <c r="I429" s="64">
        <f t="shared" si="139"/>
        <v>648.15447527999993</v>
      </c>
      <c r="J429" s="35"/>
      <c r="K429" s="35"/>
      <c r="L429" s="35"/>
      <c r="M429" s="35"/>
      <c r="N429" s="35">
        <f t="shared" si="119"/>
        <v>12086393.997599995</v>
      </c>
      <c r="O429" s="35"/>
      <c r="P429" s="35"/>
      <c r="Q429" s="35"/>
      <c r="R429" s="35"/>
      <c r="S429" s="35"/>
      <c r="T429" s="35"/>
      <c r="U429" s="43" t="str">
        <f t="shared" ca="1" si="137"/>
        <v>3106,..,3106</v>
      </c>
      <c r="V429" s="43">
        <f t="shared" ref="V429:W429" ca="1" si="142">V428+1</f>
        <v>3106</v>
      </c>
      <c r="W429" s="43">
        <f t="shared" ca="1" si="142"/>
        <v>3106</v>
      </c>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WZC429" s="35"/>
      <c r="WZD429" s="35"/>
      <c r="WZE429" s="35"/>
      <c r="WZF429" s="35"/>
      <c r="WZG429" s="35"/>
      <c r="WZH429" s="35"/>
      <c r="WZI429" s="35"/>
      <c r="WZJ429" s="35"/>
      <c r="WZK429" s="35"/>
      <c r="WZL429" s="35"/>
      <c r="WZM429" s="35"/>
      <c r="WZN429" s="35"/>
      <c r="WZO429" s="35"/>
      <c r="WZP429" s="35"/>
      <c r="WZQ429" s="35"/>
      <c r="WZR429" s="35"/>
      <c r="WZS429" s="35"/>
      <c r="WZT429" s="35"/>
      <c r="WZU429" s="35"/>
      <c r="WZV429" s="35"/>
      <c r="WZW429" s="35"/>
      <c r="WZX429" s="35"/>
      <c r="WZY429" s="35"/>
      <c r="WZZ429" s="35"/>
      <c r="XAA429" s="35"/>
      <c r="XAB429" s="35"/>
      <c r="XAC429" s="35"/>
      <c r="XAD429" s="35"/>
      <c r="XAE429" s="35"/>
      <c r="XAF429" s="35"/>
      <c r="XAG429" s="35"/>
      <c r="XAH429" s="35"/>
      <c r="XAI429" s="35"/>
      <c r="XAJ429" s="35"/>
      <c r="XAK429" s="35"/>
      <c r="XAL429" s="35"/>
      <c r="XAM429" s="35"/>
      <c r="XAN429" s="35"/>
      <c r="XAO429" s="35"/>
      <c r="XAP429" s="35"/>
      <c r="XAQ429" s="35"/>
      <c r="XAR429" s="35"/>
      <c r="XAS429" s="35"/>
      <c r="XAT429" s="35"/>
      <c r="XAU429" s="35"/>
      <c r="XAV429" s="35"/>
      <c r="XAW429" s="35"/>
      <c r="XAX429" s="35"/>
      <c r="XAY429" s="35"/>
      <c r="XAZ429" s="35"/>
      <c r="XBA429" s="35"/>
      <c r="XBB429" s="35"/>
      <c r="XBC429" s="35"/>
      <c r="XBD429" s="35"/>
      <c r="XBE429" s="35"/>
      <c r="XBF429" s="35"/>
      <c r="XBG429" s="35"/>
      <c r="XBH429" s="35"/>
      <c r="XBI429" s="35"/>
      <c r="XBJ429" s="35"/>
      <c r="XBK429" s="35"/>
      <c r="XBL429" s="35"/>
      <c r="XBM429" s="35"/>
      <c r="XBN429" s="35"/>
      <c r="XBO429" s="35"/>
      <c r="XBP429" s="35"/>
      <c r="XBQ429" s="35"/>
      <c r="XBR429" s="35"/>
      <c r="XBS429" s="35"/>
      <c r="XBT429" s="35"/>
      <c r="XBU429" s="35"/>
      <c r="XBV429" s="35"/>
      <c r="XBW429" s="35"/>
      <c r="XBX429" s="35"/>
      <c r="XBY429" s="35"/>
      <c r="XBZ429" s="35"/>
      <c r="XCA429" s="35"/>
      <c r="XCB429" s="35"/>
      <c r="XCC429" s="35"/>
      <c r="XCD429" s="35"/>
      <c r="XCE429" s="35"/>
      <c r="XCF429" s="35"/>
      <c r="XCG429" s="35"/>
      <c r="XCH429" s="35"/>
      <c r="XCI429" s="35"/>
      <c r="XCJ429" s="35"/>
      <c r="XCK429" s="35"/>
      <c r="XCL429" s="35"/>
      <c r="XCM429" s="35"/>
      <c r="XCN429" s="35"/>
      <c r="XCO429" s="35"/>
      <c r="XCP429" s="35"/>
      <c r="XCQ429" s="35"/>
      <c r="XCR429" s="35"/>
      <c r="XCS429" s="35"/>
      <c r="XCT429" s="35"/>
      <c r="XCU429" s="35"/>
      <c r="XCV429" s="35"/>
      <c r="XCW429" s="35"/>
      <c r="XCX429" s="35"/>
      <c r="XCY429" s="35"/>
      <c r="XCZ429" s="35"/>
      <c r="XDA429" s="35"/>
      <c r="XDB429" s="35"/>
      <c r="XDC429" s="35"/>
      <c r="XDD429" s="35"/>
      <c r="XDE429" s="35"/>
      <c r="XDF429" s="35"/>
      <c r="XDG429" s="35"/>
      <c r="XDH429" s="35"/>
      <c r="XDI429" s="35"/>
      <c r="XDJ429" s="35"/>
      <c r="XDK429" s="35"/>
      <c r="XDL429" s="35"/>
      <c r="XDM429" s="35"/>
      <c r="XDN429" s="35"/>
      <c r="XDO429" s="35"/>
      <c r="XDP429" s="35"/>
      <c r="XDQ429" s="35"/>
      <c r="XDR429" s="35"/>
      <c r="XDS429" s="35"/>
      <c r="XDT429" s="35"/>
      <c r="XDU429" s="35"/>
      <c r="XDV429" s="35"/>
      <c r="XDW429" s="35"/>
      <c r="XDX429" s="35"/>
      <c r="XDY429" s="35"/>
      <c r="XDZ429" s="35"/>
      <c r="XEA429" s="35"/>
      <c r="XEB429" s="35"/>
      <c r="XEC429" s="35"/>
      <c r="XED429" s="35"/>
      <c r="XEE429" s="35"/>
      <c r="XEF429" s="35"/>
      <c r="XEG429" s="35"/>
      <c r="XEH429" s="35"/>
      <c r="XEI429" s="35"/>
      <c r="XEJ429" s="35"/>
      <c r="XEK429" s="35"/>
      <c r="XEL429" s="35"/>
      <c r="XEM429" s="35"/>
      <c r="XEN429" s="35"/>
      <c r="XEO429" s="35"/>
      <c r="XEP429" s="35"/>
      <c r="XEQ429" s="35"/>
      <c r="XER429" s="35"/>
      <c r="XES429" s="35"/>
      <c r="XET429" s="35"/>
      <c r="XEU429" s="35"/>
      <c r="XEV429" s="35"/>
      <c r="XEW429" s="35"/>
      <c r="XEX429" s="35"/>
      <c r="XEY429" s="35"/>
      <c r="XEZ429" s="35"/>
      <c r="XFA429" s="35"/>
      <c r="XFB429" s="35"/>
      <c r="XFC429" s="35"/>
      <c r="XFD429" s="35"/>
    </row>
    <row r="430" spans="1:151 16227:16384" s="11" customFormat="1" ht="20.25" customHeight="1" x14ac:dyDescent="0.25">
      <c r="A430" s="137"/>
      <c r="B430" s="138"/>
      <c r="C430" s="133">
        <v>5</v>
      </c>
      <c r="D430" s="134"/>
      <c r="E430" s="64" t="s">
        <v>258</v>
      </c>
      <c r="F430" s="133">
        <f>(3.05*4.34+2.9*3.65+2.28*1.22+1.82*3.05+2.2*1.22+2.04*1.37+1.62*0.75)*(10.764)</f>
        <v>418.16417759999996</v>
      </c>
      <c r="G430" s="134"/>
      <c r="H430" s="64">
        <v>0</v>
      </c>
      <c r="I430" s="64">
        <f t="shared" si="139"/>
        <v>648.15447527999993</v>
      </c>
      <c r="J430" s="35"/>
      <c r="K430" s="35"/>
      <c r="L430" s="35"/>
      <c r="M430" s="35"/>
      <c r="N430" s="35">
        <f t="shared" si="119"/>
        <v>10539138.963599999</v>
      </c>
      <c r="O430" s="35"/>
      <c r="P430" s="35"/>
      <c r="Q430" s="35"/>
      <c r="R430" s="35"/>
      <c r="S430" s="35"/>
      <c r="T430" s="35"/>
      <c r="U430" s="43" t="str">
        <f t="shared" ca="1" si="137"/>
        <v>3107,..,3107</v>
      </c>
      <c r="V430" s="43">
        <f t="shared" ref="V430:W430" ca="1" si="143">V429+1</f>
        <v>3107</v>
      </c>
      <c r="W430" s="43">
        <f t="shared" ca="1" si="143"/>
        <v>3107</v>
      </c>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WZC430" s="35"/>
      <c r="WZD430" s="35"/>
      <c r="WZE430" s="35"/>
      <c r="WZF430" s="35"/>
      <c r="WZG430" s="35"/>
      <c r="WZH430" s="35"/>
      <c r="WZI430" s="35"/>
      <c r="WZJ430" s="35"/>
      <c r="WZK430" s="35"/>
      <c r="WZL430" s="35"/>
      <c r="WZM430" s="35"/>
      <c r="WZN430" s="35"/>
      <c r="WZO430" s="35"/>
      <c r="WZP430" s="35"/>
      <c r="WZQ430" s="35"/>
      <c r="WZR430" s="35"/>
      <c r="WZS430" s="35"/>
      <c r="WZT430" s="35"/>
      <c r="WZU430" s="35"/>
      <c r="WZV430" s="35"/>
      <c r="WZW430" s="35"/>
      <c r="WZX430" s="35"/>
      <c r="WZY430" s="35"/>
      <c r="WZZ430" s="35"/>
      <c r="XAA430" s="35"/>
      <c r="XAB430" s="35"/>
      <c r="XAC430" s="35"/>
      <c r="XAD430" s="35"/>
      <c r="XAE430" s="35"/>
      <c r="XAF430" s="35"/>
      <c r="XAG430" s="35"/>
      <c r="XAH430" s="35"/>
      <c r="XAI430" s="35"/>
      <c r="XAJ430" s="35"/>
      <c r="XAK430" s="35"/>
      <c r="XAL430" s="35"/>
      <c r="XAM430" s="35"/>
      <c r="XAN430" s="35"/>
      <c r="XAO430" s="35"/>
      <c r="XAP430" s="35"/>
      <c r="XAQ430" s="35"/>
      <c r="XAR430" s="35"/>
      <c r="XAS430" s="35"/>
      <c r="XAT430" s="35"/>
      <c r="XAU430" s="35"/>
      <c r="XAV430" s="35"/>
      <c r="XAW430" s="35"/>
      <c r="XAX430" s="35"/>
      <c r="XAY430" s="35"/>
      <c r="XAZ430" s="35"/>
      <c r="XBA430" s="35"/>
      <c r="XBB430" s="35"/>
      <c r="XBC430" s="35"/>
      <c r="XBD430" s="35"/>
      <c r="XBE430" s="35"/>
      <c r="XBF430" s="35"/>
      <c r="XBG430" s="35"/>
      <c r="XBH430" s="35"/>
      <c r="XBI430" s="35"/>
      <c r="XBJ430" s="35"/>
      <c r="XBK430" s="35"/>
      <c r="XBL430" s="35"/>
      <c r="XBM430" s="35"/>
      <c r="XBN430" s="35"/>
      <c r="XBO430" s="35"/>
      <c r="XBP430" s="35"/>
      <c r="XBQ430" s="35"/>
      <c r="XBR430" s="35"/>
      <c r="XBS430" s="35"/>
      <c r="XBT430" s="35"/>
      <c r="XBU430" s="35"/>
      <c r="XBV430" s="35"/>
      <c r="XBW430" s="35"/>
      <c r="XBX430" s="35"/>
      <c r="XBY430" s="35"/>
      <c r="XBZ430" s="35"/>
      <c r="XCA430" s="35"/>
      <c r="XCB430" s="35"/>
      <c r="XCC430" s="35"/>
      <c r="XCD430" s="35"/>
      <c r="XCE430" s="35"/>
      <c r="XCF430" s="35"/>
      <c r="XCG430" s="35"/>
      <c r="XCH430" s="35"/>
      <c r="XCI430" s="35"/>
      <c r="XCJ430" s="35"/>
      <c r="XCK430" s="35"/>
      <c r="XCL430" s="35"/>
      <c r="XCM430" s="35"/>
      <c r="XCN430" s="35"/>
      <c r="XCO430" s="35"/>
      <c r="XCP430" s="35"/>
      <c r="XCQ430" s="35"/>
      <c r="XCR430" s="35"/>
      <c r="XCS430" s="35"/>
      <c r="XCT430" s="35"/>
      <c r="XCU430" s="35"/>
      <c r="XCV430" s="35"/>
      <c r="XCW430" s="35"/>
      <c r="XCX430" s="35"/>
      <c r="XCY430" s="35"/>
      <c r="XCZ430" s="35"/>
      <c r="XDA430" s="35"/>
      <c r="XDB430" s="35"/>
      <c r="XDC430" s="35"/>
      <c r="XDD430" s="35"/>
      <c r="XDE430" s="35"/>
      <c r="XDF430" s="35"/>
      <c r="XDG430" s="35"/>
      <c r="XDH430" s="35"/>
      <c r="XDI430" s="35"/>
      <c r="XDJ430" s="35"/>
      <c r="XDK430" s="35"/>
      <c r="XDL430" s="35"/>
      <c r="XDM430" s="35"/>
      <c r="XDN430" s="35"/>
      <c r="XDO430" s="35"/>
      <c r="XDP430" s="35"/>
      <c r="XDQ430" s="35"/>
      <c r="XDR430" s="35"/>
      <c r="XDS430" s="35"/>
      <c r="XDT430" s="35"/>
      <c r="XDU430" s="35"/>
      <c r="XDV430" s="35"/>
      <c r="XDW430" s="35"/>
      <c r="XDX430" s="35"/>
      <c r="XDY430" s="35"/>
      <c r="XDZ430" s="35"/>
      <c r="XEA430" s="35"/>
      <c r="XEB430" s="35"/>
      <c r="XEC430" s="35"/>
      <c r="XED430" s="35"/>
      <c r="XEE430" s="35"/>
      <c r="XEF430" s="35"/>
      <c r="XEG430" s="35"/>
      <c r="XEH430" s="35"/>
      <c r="XEI430" s="35"/>
      <c r="XEJ430" s="35"/>
      <c r="XEK430" s="35"/>
      <c r="XEL430" s="35"/>
      <c r="XEM430" s="35"/>
      <c r="XEN430" s="35"/>
      <c r="XEO430" s="35"/>
      <c r="XEP430" s="35"/>
      <c r="XEQ430" s="35"/>
      <c r="XER430" s="35"/>
      <c r="XES430" s="35"/>
      <c r="XET430" s="35"/>
      <c r="XEU430" s="35"/>
      <c r="XEV430" s="35"/>
      <c r="XEW430" s="35"/>
      <c r="XEX430" s="35"/>
      <c r="XEY430" s="35"/>
      <c r="XEZ430" s="35"/>
      <c r="XFA430" s="35"/>
      <c r="XFB430" s="35"/>
      <c r="XFC430" s="35"/>
      <c r="XFD430" s="35"/>
    </row>
    <row r="431" spans="1:151 16227:16384" s="11" customFormat="1" ht="20.25" customHeight="1" x14ac:dyDescent="0.25">
      <c r="A431" s="137"/>
      <c r="B431" s="138"/>
      <c r="C431" s="133">
        <v>6</v>
      </c>
      <c r="D431" s="134"/>
      <c r="E431" s="64" t="s">
        <v>209</v>
      </c>
      <c r="F431" s="133">
        <f>(1.75*0.86+3.05*6.76+2.28*3.05+2*(2.28*1.37)+3.05*3.96+0.9*1.37+3.05*3.65+1*1.37+3.05*1.05+2.28*0.75)*(10.764)</f>
        <v>710.96435279999969</v>
      </c>
      <c r="G431" s="134"/>
      <c r="H431" s="64">
        <v>0</v>
      </c>
      <c r="I431" s="64">
        <f t="shared" si="139"/>
        <v>1101.9947468399996</v>
      </c>
      <c r="J431" s="35"/>
      <c r="K431" s="35"/>
      <c r="L431" s="35"/>
      <c r="M431" s="35"/>
      <c r="N431" s="35">
        <f t="shared" si="119"/>
        <v>24908399.755199995</v>
      </c>
      <c r="O431" s="35"/>
      <c r="P431" s="35"/>
      <c r="Q431" s="35"/>
      <c r="R431" s="35"/>
      <c r="S431" s="35"/>
      <c r="T431" s="35"/>
      <c r="U431" s="43" t="str">
        <f t="shared" ca="1" si="137"/>
        <v>3108,..,3108</v>
      </c>
      <c r="V431" s="43">
        <f t="shared" ref="V431:W431" ca="1" si="144">V430+1</f>
        <v>3108</v>
      </c>
      <c r="W431" s="43">
        <f t="shared" ca="1" si="144"/>
        <v>3108</v>
      </c>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WZC431" s="35"/>
      <c r="WZD431" s="35"/>
      <c r="WZE431" s="35"/>
      <c r="WZF431" s="35"/>
      <c r="WZG431" s="35"/>
      <c r="WZH431" s="35"/>
      <c r="WZI431" s="35"/>
      <c r="WZJ431" s="35"/>
      <c r="WZK431" s="35"/>
      <c r="WZL431" s="35"/>
      <c r="WZM431" s="35"/>
      <c r="WZN431" s="35"/>
      <c r="WZO431" s="35"/>
      <c r="WZP431" s="35"/>
      <c r="WZQ431" s="35"/>
      <c r="WZR431" s="35"/>
      <c r="WZS431" s="35"/>
      <c r="WZT431" s="35"/>
      <c r="WZU431" s="35"/>
      <c r="WZV431" s="35"/>
      <c r="WZW431" s="35"/>
      <c r="WZX431" s="35"/>
      <c r="WZY431" s="35"/>
      <c r="WZZ431" s="35"/>
      <c r="XAA431" s="35"/>
      <c r="XAB431" s="35"/>
      <c r="XAC431" s="35"/>
      <c r="XAD431" s="35"/>
      <c r="XAE431" s="35"/>
      <c r="XAF431" s="35"/>
      <c r="XAG431" s="35"/>
      <c r="XAH431" s="35"/>
      <c r="XAI431" s="35"/>
      <c r="XAJ431" s="35"/>
      <c r="XAK431" s="35"/>
      <c r="XAL431" s="35"/>
      <c r="XAM431" s="35"/>
      <c r="XAN431" s="35"/>
      <c r="XAO431" s="35"/>
      <c r="XAP431" s="35"/>
      <c r="XAQ431" s="35"/>
      <c r="XAR431" s="35"/>
      <c r="XAS431" s="35"/>
      <c r="XAT431" s="35"/>
      <c r="XAU431" s="35"/>
      <c r="XAV431" s="35"/>
      <c r="XAW431" s="35"/>
      <c r="XAX431" s="35"/>
      <c r="XAY431" s="35"/>
      <c r="XAZ431" s="35"/>
      <c r="XBA431" s="35"/>
      <c r="XBB431" s="35"/>
      <c r="XBC431" s="35"/>
      <c r="XBD431" s="35"/>
      <c r="XBE431" s="35"/>
      <c r="XBF431" s="35"/>
      <c r="XBG431" s="35"/>
      <c r="XBH431" s="35"/>
      <c r="XBI431" s="35"/>
      <c r="XBJ431" s="35"/>
      <c r="XBK431" s="35"/>
      <c r="XBL431" s="35"/>
      <c r="XBM431" s="35"/>
      <c r="XBN431" s="35"/>
      <c r="XBO431" s="35"/>
      <c r="XBP431" s="35"/>
      <c r="XBQ431" s="35"/>
      <c r="XBR431" s="35"/>
      <c r="XBS431" s="35"/>
      <c r="XBT431" s="35"/>
      <c r="XBU431" s="35"/>
      <c r="XBV431" s="35"/>
      <c r="XBW431" s="35"/>
      <c r="XBX431" s="35"/>
      <c r="XBY431" s="35"/>
      <c r="XBZ431" s="35"/>
      <c r="XCA431" s="35"/>
      <c r="XCB431" s="35"/>
      <c r="XCC431" s="35"/>
      <c r="XCD431" s="35"/>
      <c r="XCE431" s="35"/>
      <c r="XCF431" s="35"/>
      <c r="XCG431" s="35"/>
      <c r="XCH431" s="35"/>
      <c r="XCI431" s="35"/>
      <c r="XCJ431" s="35"/>
      <c r="XCK431" s="35"/>
      <c r="XCL431" s="35"/>
      <c r="XCM431" s="35"/>
      <c r="XCN431" s="35"/>
      <c r="XCO431" s="35"/>
      <c r="XCP431" s="35"/>
      <c r="XCQ431" s="35"/>
      <c r="XCR431" s="35"/>
      <c r="XCS431" s="35"/>
      <c r="XCT431" s="35"/>
      <c r="XCU431" s="35"/>
      <c r="XCV431" s="35"/>
      <c r="XCW431" s="35"/>
      <c r="XCX431" s="35"/>
      <c r="XCY431" s="35"/>
      <c r="XCZ431" s="35"/>
      <c r="XDA431" s="35"/>
      <c r="XDB431" s="35"/>
      <c r="XDC431" s="35"/>
      <c r="XDD431" s="35"/>
      <c r="XDE431" s="35"/>
      <c r="XDF431" s="35"/>
      <c r="XDG431" s="35"/>
      <c r="XDH431" s="35"/>
      <c r="XDI431" s="35"/>
      <c r="XDJ431" s="35"/>
      <c r="XDK431" s="35"/>
      <c r="XDL431" s="35"/>
      <c r="XDM431" s="35"/>
      <c r="XDN431" s="35"/>
      <c r="XDO431" s="35"/>
      <c r="XDP431" s="35"/>
      <c r="XDQ431" s="35"/>
      <c r="XDR431" s="35"/>
      <c r="XDS431" s="35"/>
      <c r="XDT431" s="35"/>
      <c r="XDU431" s="35"/>
      <c r="XDV431" s="35"/>
      <c r="XDW431" s="35"/>
      <c r="XDX431" s="35"/>
      <c r="XDY431" s="35"/>
      <c r="XDZ431" s="35"/>
      <c r="XEA431" s="35"/>
      <c r="XEB431" s="35"/>
      <c r="XEC431" s="35"/>
      <c r="XED431" s="35"/>
      <c r="XEE431" s="35"/>
      <c r="XEF431" s="35"/>
      <c r="XEG431" s="35"/>
      <c r="XEH431" s="35"/>
      <c r="XEI431" s="35"/>
      <c r="XEJ431" s="35"/>
      <c r="XEK431" s="35"/>
      <c r="XEL431" s="35"/>
      <c r="XEM431" s="35"/>
      <c r="XEN431" s="35"/>
      <c r="XEO431" s="35"/>
      <c r="XEP431" s="35"/>
      <c r="XEQ431" s="35"/>
      <c r="XER431" s="35"/>
      <c r="XES431" s="35"/>
      <c r="XET431" s="35"/>
      <c r="XEU431" s="35"/>
      <c r="XEV431" s="35"/>
      <c r="XEW431" s="35"/>
      <c r="XEX431" s="35"/>
      <c r="XEY431" s="35"/>
      <c r="XEZ431" s="35"/>
      <c r="XFA431" s="35"/>
      <c r="XFB431" s="35"/>
      <c r="XFC431" s="35"/>
      <c r="XFD431" s="35"/>
    </row>
    <row r="432" spans="1:151 16227:16384" s="11" customFormat="1" ht="20.25" x14ac:dyDescent="0.25">
      <c r="A432" s="137"/>
      <c r="B432" s="138"/>
      <c r="C432" s="133">
        <v>7</v>
      </c>
      <c r="D432" s="134"/>
      <c r="E432" s="64" t="s">
        <v>209</v>
      </c>
      <c r="F432" s="133">
        <f>(3.05*5.18+2.2*2.98+2.9*3.65+3.05*3.65+2*(2.28*1.37)+3*1+2.5*1.05+2.2*0.75)*(10.764)</f>
        <v>619.94935079999993</v>
      </c>
      <c r="G432" s="134"/>
      <c r="H432" s="64">
        <v>0</v>
      </c>
      <c r="I432" s="64">
        <f t="shared" si="139"/>
        <v>960.92149373999996</v>
      </c>
      <c r="J432" s="35"/>
      <c r="K432" s="35"/>
      <c r="L432" s="35"/>
      <c r="M432" s="35"/>
      <c r="N432" s="35">
        <f>18000*F434</f>
        <v>0</v>
      </c>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WZC432" s="35"/>
      <c r="WZD432" s="35"/>
      <c r="WZE432" s="35"/>
      <c r="WZF432" s="35"/>
      <c r="WZG432" s="35"/>
      <c r="WZH432" s="35"/>
      <c r="WZI432" s="35"/>
      <c r="WZJ432" s="35"/>
      <c r="WZK432" s="35"/>
      <c r="WZL432" s="35"/>
      <c r="WZM432" s="35"/>
      <c r="WZN432" s="35"/>
      <c r="WZO432" s="35"/>
      <c r="WZP432" s="35"/>
      <c r="WZQ432" s="35"/>
      <c r="WZR432" s="35"/>
      <c r="WZS432" s="35"/>
      <c r="WZT432" s="35"/>
      <c r="WZU432" s="35"/>
      <c r="WZV432" s="35"/>
      <c r="WZW432" s="35"/>
      <c r="WZX432" s="35"/>
      <c r="WZY432" s="35"/>
      <c r="WZZ432" s="35"/>
      <c r="XAA432" s="35"/>
      <c r="XAB432" s="35"/>
      <c r="XAC432" s="35"/>
      <c r="XAD432" s="35"/>
      <c r="XAE432" s="35"/>
      <c r="XAF432" s="35"/>
      <c r="XAG432" s="35"/>
      <c r="XAH432" s="35"/>
      <c r="XAI432" s="35"/>
      <c r="XAJ432" s="35"/>
      <c r="XAK432" s="35"/>
      <c r="XAL432" s="35"/>
      <c r="XAM432" s="35"/>
      <c r="XAN432" s="35"/>
      <c r="XAO432" s="35"/>
      <c r="XAP432" s="35"/>
      <c r="XAQ432" s="35"/>
      <c r="XAR432" s="35"/>
      <c r="XAS432" s="35"/>
      <c r="XAT432" s="35"/>
      <c r="XAU432" s="35"/>
      <c r="XAV432" s="35"/>
      <c r="XAW432" s="35"/>
      <c r="XAX432" s="35"/>
      <c r="XAY432" s="35"/>
      <c r="XAZ432" s="35"/>
      <c r="XBA432" s="35"/>
      <c r="XBB432" s="35"/>
      <c r="XBC432" s="35"/>
      <c r="XBD432" s="35"/>
      <c r="XBE432" s="35"/>
      <c r="XBF432" s="35"/>
      <c r="XBG432" s="35"/>
      <c r="XBH432" s="35"/>
      <c r="XBI432" s="35"/>
      <c r="XBJ432" s="35"/>
      <c r="XBK432" s="35"/>
      <c r="XBL432" s="35"/>
      <c r="XBM432" s="35"/>
      <c r="XBN432" s="35"/>
      <c r="XBO432" s="35"/>
      <c r="XBP432" s="35"/>
      <c r="XBQ432" s="35"/>
      <c r="XBR432" s="35"/>
      <c r="XBS432" s="35"/>
      <c r="XBT432" s="35"/>
      <c r="XBU432" s="35"/>
      <c r="XBV432" s="35"/>
      <c r="XBW432" s="35"/>
      <c r="XBX432" s="35"/>
      <c r="XBY432" s="35"/>
      <c r="XBZ432" s="35"/>
      <c r="XCA432" s="35"/>
      <c r="XCB432" s="35"/>
      <c r="XCC432" s="35"/>
      <c r="XCD432" s="35"/>
      <c r="XCE432" s="35"/>
      <c r="XCF432" s="35"/>
      <c r="XCG432" s="35"/>
      <c r="XCH432" s="35"/>
      <c r="XCI432" s="35"/>
      <c r="XCJ432" s="35"/>
      <c r="XCK432" s="35"/>
      <c r="XCL432" s="35"/>
      <c r="XCM432" s="35"/>
      <c r="XCN432" s="35"/>
      <c r="XCO432" s="35"/>
      <c r="XCP432" s="35"/>
      <c r="XCQ432" s="35"/>
      <c r="XCR432" s="35"/>
      <c r="XCS432" s="35"/>
      <c r="XCT432" s="35"/>
      <c r="XCU432" s="35"/>
      <c r="XCV432" s="35"/>
      <c r="XCW432" s="35"/>
      <c r="XCX432" s="35"/>
      <c r="XCY432" s="35"/>
      <c r="XCZ432" s="35"/>
      <c r="XDA432" s="35"/>
      <c r="XDB432" s="35"/>
      <c r="XDC432" s="35"/>
      <c r="XDD432" s="35"/>
      <c r="XDE432" s="35"/>
      <c r="XDF432" s="35"/>
      <c r="XDG432" s="35"/>
      <c r="XDH432" s="35"/>
      <c r="XDI432" s="35"/>
      <c r="XDJ432" s="35"/>
      <c r="XDK432" s="35"/>
      <c r="XDL432" s="35"/>
      <c r="XDM432" s="35"/>
      <c r="XDN432" s="35"/>
      <c r="XDO432" s="35"/>
      <c r="XDP432" s="35"/>
      <c r="XDQ432" s="35"/>
      <c r="XDR432" s="35"/>
      <c r="XDS432" s="35"/>
      <c r="XDT432" s="35"/>
      <c r="XDU432" s="35"/>
      <c r="XDV432" s="35"/>
      <c r="XDW432" s="35"/>
      <c r="XDX432" s="35"/>
      <c r="XDY432" s="35"/>
      <c r="XDZ432" s="35"/>
      <c r="XEA432" s="35"/>
      <c r="XEB432" s="35"/>
      <c r="XEC432" s="35"/>
      <c r="XED432" s="35"/>
      <c r="XEE432" s="35"/>
      <c r="XEF432" s="35"/>
      <c r="XEG432" s="35"/>
      <c r="XEH432" s="35"/>
      <c r="XEI432" s="35"/>
      <c r="XEJ432" s="35"/>
      <c r="XEK432" s="35"/>
      <c r="XEL432" s="35"/>
      <c r="XEM432" s="35"/>
      <c r="XEN432" s="35"/>
      <c r="XEO432" s="35"/>
      <c r="XEP432" s="35"/>
      <c r="XEQ432" s="35"/>
      <c r="XER432" s="35"/>
      <c r="XES432" s="35"/>
      <c r="XET432" s="35"/>
      <c r="XEU432" s="35"/>
      <c r="XEV432" s="35"/>
      <c r="XEW432" s="35"/>
      <c r="XEX432" s="35"/>
      <c r="XEY432" s="35"/>
      <c r="XEZ432" s="35"/>
      <c r="XFA432" s="35"/>
      <c r="XFB432" s="35"/>
      <c r="XFC432" s="35"/>
      <c r="XFD432" s="35"/>
    </row>
    <row r="433" spans="1:151 16227:16384" s="11" customFormat="1" ht="20.25" x14ac:dyDescent="0.25">
      <c r="A433" s="137"/>
      <c r="B433" s="138"/>
      <c r="C433" s="133">
        <v>8</v>
      </c>
      <c r="D433" s="134"/>
      <c r="E433" s="64" t="s">
        <v>263</v>
      </c>
      <c r="F433" s="133">
        <f>(1.4*1.37+6.7*3.05+3.8*5.43+5.14*1.38+3.05*2.28+2.28*1+2*(3.65*2.9+3.96*3.05+2.28*1.37+3.5*1)+2*(3.05*1.05+3.3*1.23+1*1)+2.28*0.75)*(10.764)</f>
        <v>1465.1999855999998</v>
      </c>
      <c r="G433" s="134"/>
      <c r="H433" s="64">
        <v>0</v>
      </c>
      <c r="I433" s="64">
        <f t="shared" si="139"/>
        <v>2271.0599776799995</v>
      </c>
      <c r="J433" s="35"/>
      <c r="K433" s="35"/>
      <c r="L433" s="35"/>
      <c r="M433" s="35"/>
      <c r="N433" s="35">
        <f>18000*F435</f>
        <v>0</v>
      </c>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WZC433" s="35"/>
      <c r="WZD433" s="35"/>
      <c r="WZE433" s="35"/>
      <c r="WZF433" s="35"/>
      <c r="WZG433" s="35"/>
      <c r="WZH433" s="35"/>
      <c r="WZI433" s="35"/>
      <c r="WZJ433" s="35"/>
      <c r="WZK433" s="35"/>
      <c r="WZL433" s="35"/>
      <c r="WZM433" s="35"/>
      <c r="WZN433" s="35"/>
      <c r="WZO433" s="35"/>
      <c r="WZP433" s="35"/>
      <c r="WZQ433" s="35"/>
      <c r="WZR433" s="35"/>
      <c r="WZS433" s="35"/>
      <c r="WZT433" s="35"/>
      <c r="WZU433" s="35"/>
      <c r="WZV433" s="35"/>
      <c r="WZW433" s="35"/>
      <c r="WZX433" s="35"/>
      <c r="WZY433" s="35"/>
      <c r="WZZ433" s="35"/>
      <c r="XAA433" s="35"/>
      <c r="XAB433" s="35"/>
      <c r="XAC433" s="35"/>
      <c r="XAD433" s="35"/>
      <c r="XAE433" s="35"/>
      <c r="XAF433" s="35"/>
      <c r="XAG433" s="35"/>
      <c r="XAH433" s="35"/>
      <c r="XAI433" s="35"/>
      <c r="XAJ433" s="35"/>
      <c r="XAK433" s="35"/>
      <c r="XAL433" s="35"/>
      <c r="XAM433" s="35"/>
      <c r="XAN433" s="35"/>
      <c r="XAO433" s="35"/>
      <c r="XAP433" s="35"/>
      <c r="XAQ433" s="35"/>
      <c r="XAR433" s="35"/>
      <c r="XAS433" s="35"/>
      <c r="XAT433" s="35"/>
      <c r="XAU433" s="35"/>
      <c r="XAV433" s="35"/>
      <c r="XAW433" s="35"/>
      <c r="XAX433" s="35"/>
      <c r="XAY433" s="35"/>
      <c r="XAZ433" s="35"/>
      <c r="XBA433" s="35"/>
      <c r="XBB433" s="35"/>
      <c r="XBC433" s="35"/>
      <c r="XBD433" s="35"/>
      <c r="XBE433" s="35"/>
      <c r="XBF433" s="35"/>
      <c r="XBG433" s="35"/>
      <c r="XBH433" s="35"/>
      <c r="XBI433" s="35"/>
      <c r="XBJ433" s="35"/>
      <c r="XBK433" s="35"/>
      <c r="XBL433" s="35"/>
      <c r="XBM433" s="35"/>
      <c r="XBN433" s="35"/>
      <c r="XBO433" s="35"/>
      <c r="XBP433" s="35"/>
      <c r="XBQ433" s="35"/>
      <c r="XBR433" s="35"/>
      <c r="XBS433" s="35"/>
      <c r="XBT433" s="35"/>
      <c r="XBU433" s="35"/>
      <c r="XBV433" s="35"/>
      <c r="XBW433" s="35"/>
      <c r="XBX433" s="35"/>
      <c r="XBY433" s="35"/>
      <c r="XBZ433" s="35"/>
      <c r="XCA433" s="35"/>
      <c r="XCB433" s="35"/>
      <c r="XCC433" s="35"/>
      <c r="XCD433" s="35"/>
      <c r="XCE433" s="35"/>
      <c r="XCF433" s="35"/>
      <c r="XCG433" s="35"/>
      <c r="XCH433" s="35"/>
      <c r="XCI433" s="35"/>
      <c r="XCJ433" s="35"/>
      <c r="XCK433" s="35"/>
      <c r="XCL433" s="35"/>
      <c r="XCM433" s="35"/>
      <c r="XCN433" s="35"/>
      <c r="XCO433" s="35"/>
      <c r="XCP433" s="35"/>
      <c r="XCQ433" s="35"/>
      <c r="XCR433" s="35"/>
      <c r="XCS433" s="35"/>
      <c r="XCT433" s="35"/>
      <c r="XCU433" s="35"/>
      <c r="XCV433" s="35"/>
      <c r="XCW433" s="35"/>
      <c r="XCX433" s="35"/>
      <c r="XCY433" s="35"/>
      <c r="XCZ433" s="35"/>
      <c r="XDA433" s="35"/>
      <c r="XDB433" s="35"/>
      <c r="XDC433" s="35"/>
      <c r="XDD433" s="35"/>
      <c r="XDE433" s="35"/>
      <c r="XDF433" s="35"/>
      <c r="XDG433" s="35"/>
      <c r="XDH433" s="35"/>
      <c r="XDI433" s="35"/>
      <c r="XDJ433" s="35"/>
      <c r="XDK433" s="35"/>
      <c r="XDL433" s="35"/>
      <c r="XDM433" s="35"/>
      <c r="XDN433" s="35"/>
      <c r="XDO433" s="35"/>
      <c r="XDP433" s="35"/>
      <c r="XDQ433" s="35"/>
      <c r="XDR433" s="35"/>
      <c r="XDS433" s="35"/>
      <c r="XDT433" s="35"/>
      <c r="XDU433" s="35"/>
      <c r="XDV433" s="35"/>
      <c r="XDW433" s="35"/>
      <c r="XDX433" s="35"/>
      <c r="XDY433" s="35"/>
      <c r="XDZ433" s="35"/>
      <c r="XEA433" s="35"/>
      <c r="XEB433" s="35"/>
      <c r="XEC433" s="35"/>
      <c r="XED433" s="35"/>
      <c r="XEE433" s="35"/>
      <c r="XEF433" s="35"/>
      <c r="XEG433" s="35"/>
      <c r="XEH433" s="35"/>
      <c r="XEI433" s="35"/>
      <c r="XEJ433" s="35"/>
      <c r="XEK433" s="35"/>
      <c r="XEL433" s="35"/>
      <c r="XEM433" s="35"/>
      <c r="XEN433" s="35"/>
      <c r="XEO433" s="35"/>
      <c r="XEP433" s="35"/>
      <c r="XEQ433" s="35"/>
      <c r="XER433" s="35"/>
      <c r="XES433" s="35"/>
      <c r="XET433" s="35"/>
      <c r="XEU433" s="35"/>
      <c r="XEV433" s="35"/>
      <c r="XEW433" s="35"/>
      <c r="XEX433" s="35"/>
      <c r="XEY433" s="35"/>
      <c r="XEZ433" s="35"/>
      <c r="XFA433" s="35"/>
      <c r="XFB433" s="35"/>
      <c r="XFC433" s="35"/>
      <c r="XFD433" s="35"/>
    </row>
    <row r="434" spans="1:151 16227:16384" s="11" customFormat="1" ht="20.25" x14ac:dyDescent="0.25">
      <c r="A434" s="149" t="s">
        <v>202</v>
      </c>
      <c r="B434" s="150"/>
      <c r="C434" s="150"/>
      <c r="D434" s="150"/>
      <c r="E434" s="150"/>
      <c r="F434" s="150"/>
      <c r="G434" s="150"/>
      <c r="H434" s="150"/>
      <c r="I434" s="151"/>
      <c r="J434" s="35" t="s">
        <v>278</v>
      </c>
      <c r="K434" s="35"/>
      <c r="L434" s="35"/>
      <c r="M434" s="35"/>
      <c r="N434" s="35">
        <f>18000*F436</f>
        <v>0</v>
      </c>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WZC434" s="35"/>
      <c r="WZD434" s="35"/>
      <c r="WZE434" s="35"/>
      <c r="WZF434" s="35"/>
      <c r="WZG434" s="35"/>
      <c r="WZH434" s="35"/>
      <c r="WZI434" s="35"/>
      <c r="WZJ434" s="35"/>
      <c r="WZK434" s="35"/>
      <c r="WZL434" s="35"/>
      <c r="WZM434" s="35"/>
      <c r="WZN434" s="35"/>
      <c r="WZO434" s="35"/>
      <c r="WZP434" s="35"/>
      <c r="WZQ434" s="35"/>
      <c r="WZR434" s="35"/>
      <c r="WZS434" s="35"/>
      <c r="WZT434" s="35"/>
      <c r="WZU434" s="35"/>
      <c r="WZV434" s="35"/>
      <c r="WZW434" s="35"/>
      <c r="WZX434" s="35"/>
      <c r="WZY434" s="35"/>
      <c r="WZZ434" s="35"/>
      <c r="XAA434" s="35"/>
      <c r="XAB434" s="35"/>
      <c r="XAC434" s="35"/>
      <c r="XAD434" s="35"/>
      <c r="XAE434" s="35"/>
      <c r="XAF434" s="35"/>
      <c r="XAG434" s="35"/>
      <c r="XAH434" s="35"/>
      <c r="XAI434" s="35"/>
      <c r="XAJ434" s="35"/>
      <c r="XAK434" s="35"/>
      <c r="XAL434" s="35"/>
      <c r="XAM434" s="35"/>
      <c r="XAN434" s="35"/>
      <c r="XAO434" s="35"/>
      <c r="XAP434" s="35"/>
      <c r="XAQ434" s="35"/>
      <c r="XAR434" s="35"/>
      <c r="XAS434" s="35"/>
      <c r="XAT434" s="35"/>
      <c r="XAU434" s="35"/>
      <c r="XAV434" s="35"/>
      <c r="XAW434" s="35"/>
      <c r="XAX434" s="35"/>
      <c r="XAY434" s="35"/>
      <c r="XAZ434" s="35"/>
      <c r="XBA434" s="35"/>
      <c r="XBB434" s="35"/>
      <c r="XBC434" s="35"/>
      <c r="XBD434" s="35"/>
      <c r="XBE434" s="35"/>
      <c r="XBF434" s="35"/>
      <c r="XBG434" s="35"/>
      <c r="XBH434" s="35"/>
      <c r="XBI434" s="35"/>
      <c r="XBJ434" s="35"/>
      <c r="XBK434" s="35"/>
      <c r="XBL434" s="35"/>
      <c r="XBM434" s="35"/>
      <c r="XBN434" s="35"/>
      <c r="XBO434" s="35"/>
      <c r="XBP434" s="35"/>
      <c r="XBQ434" s="35"/>
      <c r="XBR434" s="35"/>
      <c r="XBS434" s="35"/>
      <c r="XBT434" s="35"/>
      <c r="XBU434" s="35"/>
      <c r="XBV434" s="35"/>
      <c r="XBW434" s="35"/>
      <c r="XBX434" s="35"/>
      <c r="XBY434" s="35"/>
      <c r="XBZ434" s="35"/>
      <c r="XCA434" s="35"/>
      <c r="XCB434" s="35"/>
      <c r="XCC434" s="35"/>
      <c r="XCD434" s="35"/>
      <c r="XCE434" s="35"/>
      <c r="XCF434" s="35"/>
      <c r="XCG434" s="35"/>
      <c r="XCH434" s="35"/>
      <c r="XCI434" s="35"/>
      <c r="XCJ434" s="35"/>
      <c r="XCK434" s="35"/>
      <c r="XCL434" s="35"/>
      <c r="XCM434" s="35"/>
      <c r="XCN434" s="35"/>
      <c r="XCO434" s="35"/>
      <c r="XCP434" s="35"/>
      <c r="XCQ434" s="35"/>
      <c r="XCR434" s="35"/>
      <c r="XCS434" s="35"/>
      <c r="XCT434" s="35"/>
      <c r="XCU434" s="35"/>
      <c r="XCV434" s="35"/>
      <c r="XCW434" s="35"/>
      <c r="XCX434" s="35"/>
      <c r="XCY434" s="35"/>
      <c r="XCZ434" s="35"/>
      <c r="XDA434" s="35"/>
      <c r="XDB434" s="35"/>
      <c r="XDC434" s="35"/>
      <c r="XDD434" s="35"/>
      <c r="XDE434" s="35"/>
      <c r="XDF434" s="35"/>
      <c r="XDG434" s="35"/>
      <c r="XDH434" s="35"/>
      <c r="XDI434" s="35"/>
      <c r="XDJ434" s="35"/>
      <c r="XDK434" s="35"/>
      <c r="XDL434" s="35"/>
      <c r="XDM434" s="35"/>
      <c r="XDN434" s="35"/>
      <c r="XDO434" s="35"/>
      <c r="XDP434" s="35"/>
      <c r="XDQ434" s="35"/>
      <c r="XDR434" s="35"/>
      <c r="XDS434" s="35"/>
      <c r="XDT434" s="35"/>
      <c r="XDU434" s="35"/>
      <c r="XDV434" s="35"/>
      <c r="XDW434" s="35"/>
      <c r="XDX434" s="35"/>
      <c r="XDY434" s="35"/>
      <c r="XDZ434" s="35"/>
      <c r="XEA434" s="35"/>
      <c r="XEB434" s="35"/>
      <c r="XEC434" s="35"/>
      <c r="XED434" s="35"/>
      <c r="XEE434" s="35"/>
      <c r="XEF434" s="35"/>
      <c r="XEG434" s="35"/>
      <c r="XEH434" s="35"/>
      <c r="XEI434" s="35"/>
      <c r="XEJ434" s="35"/>
      <c r="XEK434" s="35"/>
      <c r="XEL434" s="35"/>
      <c r="XEM434" s="35"/>
      <c r="XEN434" s="35"/>
      <c r="XEO434" s="35"/>
      <c r="XEP434" s="35"/>
      <c r="XEQ434" s="35"/>
      <c r="XER434" s="35"/>
      <c r="XES434" s="35"/>
      <c r="XET434" s="35"/>
      <c r="XEU434" s="35"/>
      <c r="XEV434" s="35"/>
      <c r="XEW434" s="35"/>
      <c r="XEX434" s="35"/>
      <c r="XEY434" s="35"/>
      <c r="XEZ434" s="35"/>
      <c r="XFA434" s="35"/>
      <c r="XFB434" s="35"/>
      <c r="XFC434" s="35"/>
      <c r="XFD434" s="35"/>
    </row>
    <row r="435" spans="1:151 16227:16384" s="11" customFormat="1" ht="20.25" x14ac:dyDescent="0.25">
      <c r="A435" s="149" t="s">
        <v>255</v>
      </c>
      <c r="B435" s="150"/>
      <c r="C435" s="150"/>
      <c r="D435" s="150"/>
      <c r="E435" s="150"/>
      <c r="F435" s="150"/>
      <c r="G435" s="150"/>
      <c r="H435" s="150"/>
      <c r="I435" s="151"/>
      <c r="J435" s="35"/>
      <c r="K435" s="35"/>
      <c r="L435" s="35"/>
      <c r="M435" s="35"/>
      <c r="N435" s="35">
        <f t="shared" ref="N435:N466" si="145">17000*F437</f>
        <v>0</v>
      </c>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WZC435" s="35"/>
      <c r="WZD435" s="35"/>
      <c r="WZE435" s="35"/>
      <c r="WZF435" s="35"/>
      <c r="WZG435" s="35"/>
      <c r="WZH435" s="35"/>
      <c r="WZI435" s="35"/>
      <c r="WZJ435" s="35"/>
      <c r="WZK435" s="35"/>
      <c r="WZL435" s="35"/>
      <c r="WZM435" s="35"/>
      <c r="WZN435" s="35"/>
      <c r="WZO435" s="35"/>
      <c r="WZP435" s="35"/>
      <c r="WZQ435" s="35"/>
      <c r="WZR435" s="35"/>
      <c r="WZS435" s="35"/>
      <c r="WZT435" s="35"/>
      <c r="WZU435" s="35"/>
      <c r="WZV435" s="35"/>
      <c r="WZW435" s="35"/>
      <c r="WZX435" s="35"/>
      <c r="WZY435" s="35"/>
      <c r="WZZ435" s="35"/>
      <c r="XAA435" s="35"/>
      <c r="XAB435" s="35"/>
      <c r="XAC435" s="35"/>
      <c r="XAD435" s="35"/>
      <c r="XAE435" s="35"/>
      <c r="XAF435" s="35"/>
      <c r="XAG435" s="35"/>
      <c r="XAH435" s="35"/>
      <c r="XAI435" s="35"/>
      <c r="XAJ435" s="35"/>
      <c r="XAK435" s="35"/>
      <c r="XAL435" s="35"/>
      <c r="XAM435" s="35"/>
      <c r="XAN435" s="35"/>
      <c r="XAO435" s="35"/>
      <c r="XAP435" s="35"/>
      <c r="XAQ435" s="35"/>
      <c r="XAR435" s="35"/>
      <c r="XAS435" s="35"/>
      <c r="XAT435" s="35"/>
      <c r="XAU435" s="35"/>
      <c r="XAV435" s="35"/>
      <c r="XAW435" s="35"/>
      <c r="XAX435" s="35"/>
      <c r="XAY435" s="35"/>
      <c r="XAZ435" s="35"/>
      <c r="XBA435" s="35"/>
      <c r="XBB435" s="35"/>
      <c r="XBC435" s="35"/>
      <c r="XBD435" s="35"/>
      <c r="XBE435" s="35"/>
      <c r="XBF435" s="35"/>
      <c r="XBG435" s="35"/>
      <c r="XBH435" s="35"/>
      <c r="XBI435" s="35"/>
      <c r="XBJ435" s="35"/>
      <c r="XBK435" s="35"/>
      <c r="XBL435" s="35"/>
      <c r="XBM435" s="35"/>
      <c r="XBN435" s="35"/>
      <c r="XBO435" s="35"/>
      <c r="XBP435" s="35"/>
      <c r="XBQ435" s="35"/>
      <c r="XBR435" s="35"/>
      <c r="XBS435" s="35"/>
      <c r="XBT435" s="35"/>
      <c r="XBU435" s="35"/>
      <c r="XBV435" s="35"/>
      <c r="XBW435" s="35"/>
      <c r="XBX435" s="35"/>
      <c r="XBY435" s="35"/>
      <c r="XBZ435" s="35"/>
      <c r="XCA435" s="35"/>
      <c r="XCB435" s="35"/>
      <c r="XCC435" s="35"/>
      <c r="XCD435" s="35"/>
      <c r="XCE435" s="35"/>
      <c r="XCF435" s="35"/>
      <c r="XCG435" s="35"/>
      <c r="XCH435" s="35"/>
      <c r="XCI435" s="35"/>
      <c r="XCJ435" s="35"/>
      <c r="XCK435" s="35"/>
      <c r="XCL435" s="35"/>
      <c r="XCM435" s="35"/>
      <c r="XCN435" s="35"/>
      <c r="XCO435" s="35"/>
      <c r="XCP435" s="35"/>
      <c r="XCQ435" s="35"/>
      <c r="XCR435" s="35"/>
      <c r="XCS435" s="35"/>
      <c r="XCT435" s="35"/>
      <c r="XCU435" s="35"/>
      <c r="XCV435" s="35"/>
      <c r="XCW435" s="35"/>
      <c r="XCX435" s="35"/>
      <c r="XCY435" s="35"/>
      <c r="XCZ435" s="35"/>
      <c r="XDA435" s="35"/>
      <c r="XDB435" s="35"/>
      <c r="XDC435" s="35"/>
      <c r="XDD435" s="35"/>
      <c r="XDE435" s="35"/>
      <c r="XDF435" s="35"/>
      <c r="XDG435" s="35"/>
      <c r="XDH435" s="35"/>
      <c r="XDI435" s="35"/>
      <c r="XDJ435" s="35"/>
      <c r="XDK435" s="35"/>
      <c r="XDL435" s="35"/>
      <c r="XDM435" s="35"/>
      <c r="XDN435" s="35"/>
      <c r="XDO435" s="35"/>
      <c r="XDP435" s="35"/>
      <c r="XDQ435" s="35"/>
      <c r="XDR435" s="35"/>
      <c r="XDS435" s="35"/>
      <c r="XDT435" s="35"/>
      <c r="XDU435" s="35"/>
      <c r="XDV435" s="35"/>
      <c r="XDW435" s="35"/>
      <c r="XDX435" s="35"/>
      <c r="XDY435" s="35"/>
      <c r="XDZ435" s="35"/>
      <c r="XEA435" s="35"/>
      <c r="XEB435" s="35"/>
      <c r="XEC435" s="35"/>
      <c r="XED435" s="35"/>
      <c r="XEE435" s="35"/>
      <c r="XEF435" s="35"/>
      <c r="XEG435" s="35"/>
      <c r="XEH435" s="35"/>
      <c r="XEI435" s="35"/>
      <c r="XEJ435" s="35"/>
      <c r="XEK435" s="35"/>
      <c r="XEL435" s="35"/>
      <c r="XEM435" s="35"/>
      <c r="XEN435" s="35"/>
      <c r="XEO435" s="35"/>
      <c r="XEP435" s="35"/>
      <c r="XEQ435" s="35"/>
      <c r="XER435" s="35"/>
      <c r="XES435" s="35"/>
      <c r="XET435" s="35"/>
      <c r="XEU435" s="35"/>
      <c r="XEV435" s="35"/>
      <c r="XEW435" s="35"/>
      <c r="XEX435" s="35"/>
      <c r="XEY435" s="35"/>
      <c r="XEZ435" s="35"/>
      <c r="XFA435" s="35"/>
      <c r="XFB435" s="35"/>
      <c r="XFC435" s="35"/>
      <c r="XFD435" s="35"/>
    </row>
    <row r="436" spans="1:151 16227:16384" s="11" customFormat="1" ht="20.25" customHeight="1" x14ac:dyDescent="0.25">
      <c r="A436" s="149" t="s">
        <v>256</v>
      </c>
      <c r="B436" s="150"/>
      <c r="C436" s="150"/>
      <c r="D436" s="150"/>
      <c r="E436" s="150"/>
      <c r="F436" s="150"/>
      <c r="G436" s="150"/>
      <c r="H436" s="150"/>
      <c r="I436" s="151"/>
      <c r="J436" s="35"/>
      <c r="K436" s="35"/>
      <c r="L436" s="35"/>
      <c r="M436" s="35"/>
      <c r="N436" s="35">
        <f t="shared" si="145"/>
        <v>0</v>
      </c>
      <c r="O436" s="35"/>
      <c r="P436" s="35"/>
      <c r="Q436" s="35"/>
      <c r="R436" s="35"/>
      <c r="S436" s="35"/>
      <c r="T436" s="35"/>
      <c r="U436" s="43" t="str">
        <f t="shared" ref="U436:U444" ca="1" si="146">V436&amp;""&amp;",..,"&amp;""&amp;W436</f>
        <v>101,..,101</v>
      </c>
      <c r="V436" s="43">
        <f ca="1">(SUMPRODUCT(MID(0&amp;(LEFT(A437,SUM(LEN(A437)-LEN(SUBSTITUTE(A437,{"0","1","2","3"},""))))), LARGE(INDEX(ISNUMBER(--MID((LEFT(A437,SUM(LEN(A437)-LEN(SUBSTITUTE(A437,{"0","1","2","3"},""))))), ROW(INDIRECT("1:"&amp;LEN((LEFT(A437,SUM(LEN(A437)-LEN(SUBSTITUTE(A437,{"0","1","2","3"},"")))))))), 1)) * ROW(INDIRECT("1:"&amp;LEN((LEFT(A437,SUM(LEN(A437)-LEN(SUBSTITUTE(A437,{"0","1","2","3"},"")))))))), 0), ROW(INDIRECT("1:"&amp;LEN((LEFT(A437,SUM(LEN(A437)-LEN(SUBSTITUTE(A437,{"0","1","2","3"},"")))))))))+1, 1) * 10^ROW(INDIRECT("1:"&amp;LEN((LEFT(A437,SUM(LEN(A437)-LEN(SUBSTITUTE(A437,{"0","1","2","3"},""))))))))/10))*100+1</f>
        <v>101</v>
      </c>
      <c r="W436" s="43">
        <f ca="1">(SUMPRODUCT(MID(0&amp;(--TRIM(RIGHT(SUBSTITUTE(LEFT(A437,_xlfn.AGGREGATE(16,6,FIND({0,1,2,3,4,5,6,7,8,9},A437,ROW(INDIRECT("1:"&amp;LEN(A437)))),1))," ",REPT(" ",LEN(A437))),LEN(A437)))), LARGE(INDEX(ISNUMBER(--MID((--TRIM(RIGHT(SUBSTITUTE(LEFT(A437,_xlfn.AGGREGATE(16,6,FIND({0,1,2,3,4,5,6,7,8,9},A437,ROW(INDIRECT("1:"&amp;LEN(A437)))),1))," ",REPT(" ",LEN(A437))),LEN(A437)))), ROW(INDIRECT("1:"&amp;LEN((--TRIM(RIGHT(SUBSTITUTE(LEFT(A437,_xlfn.AGGREGATE(16,6,FIND({0,1,2,3,4,5,6,7,8,9},A437,ROW(INDIRECT("1:"&amp;LEN(A437)))),1))," ",REPT(" ",LEN(A437))),LEN(A437))))))), 1)) * ROW(INDIRECT("1:"&amp;LEN((--TRIM(RIGHT(SUBSTITUTE(LEFT(A437,_xlfn.AGGREGATE(16,6,FIND({0,1,2,3,4,5,6,7,8,9},A437,ROW(INDIRECT("1:"&amp;LEN(A437)))),1))," ",REPT(" ",LEN(A437))),LEN(A437))))))), 0), ROW(INDIRECT("1:"&amp;LEN((--TRIM(RIGHT(SUBSTITUTE(LEFT(A437,_xlfn.AGGREGATE(16,6,FIND({0,1,2,3,4,5,6,7,8,9},A437,ROW(INDIRECT("1:"&amp;LEN(A437)))),1))," ",REPT(" ",LEN(A437))),LEN(A437))))))))+1, 1) * 10^ROW(INDIRECT("1:"&amp;LEN((--TRIM(RIGHT(SUBSTITUTE(LEFT(A437,_xlfn.AGGREGATE(16,6,FIND({0,1,2,3,4,5,6,7,8,9},A437,ROW(INDIRECT("1:"&amp;LEN(A437)))),1))," ",REPT(" ",LEN(A437))),LEN(A437)))))))/10))*100+1</f>
        <v>101</v>
      </c>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WZC436" s="35"/>
      <c r="WZD436" s="35"/>
      <c r="WZE436" s="35"/>
      <c r="WZF436" s="35"/>
      <c r="WZG436" s="35"/>
      <c r="WZH436" s="35"/>
      <c r="WZI436" s="35"/>
      <c r="WZJ436" s="35"/>
      <c r="WZK436" s="35"/>
      <c r="WZL436" s="35"/>
      <c r="WZM436" s="35"/>
      <c r="WZN436" s="35"/>
      <c r="WZO436" s="35"/>
      <c r="WZP436" s="35"/>
      <c r="WZQ436" s="35"/>
      <c r="WZR436" s="35"/>
      <c r="WZS436" s="35"/>
      <c r="WZT436" s="35"/>
      <c r="WZU436" s="35"/>
      <c r="WZV436" s="35"/>
      <c r="WZW436" s="35"/>
      <c r="WZX436" s="35"/>
      <c r="WZY436" s="35"/>
      <c r="WZZ436" s="35"/>
      <c r="XAA436" s="35"/>
      <c r="XAB436" s="35"/>
      <c r="XAC436" s="35"/>
      <c r="XAD436" s="35"/>
      <c r="XAE436" s="35"/>
      <c r="XAF436" s="35"/>
      <c r="XAG436" s="35"/>
      <c r="XAH436" s="35"/>
      <c r="XAI436" s="35"/>
      <c r="XAJ436" s="35"/>
      <c r="XAK436" s="35"/>
      <c r="XAL436" s="35"/>
      <c r="XAM436" s="35"/>
      <c r="XAN436" s="35"/>
      <c r="XAO436" s="35"/>
      <c r="XAP436" s="35"/>
      <c r="XAQ436" s="35"/>
      <c r="XAR436" s="35"/>
      <c r="XAS436" s="35"/>
      <c r="XAT436" s="35"/>
      <c r="XAU436" s="35"/>
      <c r="XAV436" s="35"/>
      <c r="XAW436" s="35"/>
      <c r="XAX436" s="35"/>
      <c r="XAY436" s="35"/>
      <c r="XAZ436" s="35"/>
      <c r="XBA436" s="35"/>
      <c r="XBB436" s="35"/>
      <c r="XBC436" s="35"/>
      <c r="XBD436" s="35"/>
      <c r="XBE436" s="35"/>
      <c r="XBF436" s="35"/>
      <c r="XBG436" s="35"/>
      <c r="XBH436" s="35"/>
      <c r="XBI436" s="35"/>
      <c r="XBJ436" s="35"/>
      <c r="XBK436" s="35"/>
      <c r="XBL436" s="35"/>
      <c r="XBM436" s="35"/>
      <c r="XBN436" s="35"/>
      <c r="XBO436" s="35"/>
      <c r="XBP436" s="35"/>
      <c r="XBQ436" s="35"/>
      <c r="XBR436" s="35"/>
      <c r="XBS436" s="35"/>
      <c r="XBT436" s="35"/>
      <c r="XBU436" s="35"/>
      <c r="XBV436" s="35"/>
      <c r="XBW436" s="35"/>
      <c r="XBX436" s="35"/>
      <c r="XBY436" s="35"/>
      <c r="XBZ436" s="35"/>
      <c r="XCA436" s="35"/>
      <c r="XCB436" s="35"/>
      <c r="XCC436" s="35"/>
      <c r="XCD436" s="35"/>
      <c r="XCE436" s="35"/>
      <c r="XCF436" s="35"/>
      <c r="XCG436" s="35"/>
      <c r="XCH436" s="35"/>
      <c r="XCI436" s="35"/>
      <c r="XCJ436" s="35"/>
      <c r="XCK436" s="35"/>
      <c r="XCL436" s="35"/>
      <c r="XCM436" s="35"/>
      <c r="XCN436" s="35"/>
      <c r="XCO436" s="35"/>
      <c r="XCP436" s="35"/>
      <c r="XCQ436" s="35"/>
      <c r="XCR436" s="35"/>
      <c r="XCS436" s="35"/>
      <c r="XCT436" s="35"/>
      <c r="XCU436" s="35"/>
      <c r="XCV436" s="35"/>
      <c r="XCW436" s="35"/>
      <c r="XCX436" s="35"/>
      <c r="XCY436" s="35"/>
      <c r="XCZ436" s="35"/>
      <c r="XDA436" s="35"/>
      <c r="XDB436" s="35"/>
      <c r="XDC436" s="35"/>
      <c r="XDD436" s="35"/>
      <c r="XDE436" s="35"/>
      <c r="XDF436" s="35"/>
      <c r="XDG436" s="35"/>
      <c r="XDH436" s="35"/>
      <c r="XDI436" s="35"/>
      <c r="XDJ436" s="35"/>
      <c r="XDK436" s="35"/>
      <c r="XDL436" s="35"/>
      <c r="XDM436" s="35"/>
      <c r="XDN436" s="35"/>
      <c r="XDO436" s="35"/>
      <c r="XDP436" s="35"/>
      <c r="XDQ436" s="35"/>
      <c r="XDR436" s="35"/>
      <c r="XDS436" s="35"/>
      <c r="XDT436" s="35"/>
      <c r="XDU436" s="35"/>
      <c r="XDV436" s="35"/>
      <c r="XDW436" s="35"/>
      <c r="XDX436" s="35"/>
      <c r="XDY436" s="35"/>
      <c r="XDZ436" s="35"/>
      <c r="XEA436" s="35"/>
      <c r="XEB436" s="35"/>
      <c r="XEC436" s="35"/>
      <c r="XED436" s="35"/>
      <c r="XEE436" s="35"/>
      <c r="XEF436" s="35"/>
      <c r="XEG436" s="35"/>
      <c r="XEH436" s="35"/>
      <c r="XEI436" s="35"/>
      <c r="XEJ436" s="35"/>
      <c r="XEK436" s="35"/>
      <c r="XEL436" s="35"/>
      <c r="XEM436" s="35"/>
      <c r="XEN436" s="35"/>
      <c r="XEO436" s="35"/>
      <c r="XEP436" s="35"/>
      <c r="XEQ436" s="35"/>
      <c r="XER436" s="35"/>
      <c r="XES436" s="35"/>
      <c r="XET436" s="35"/>
      <c r="XEU436" s="35"/>
      <c r="XEV436" s="35"/>
      <c r="XEW436" s="35"/>
      <c r="XEX436" s="35"/>
      <c r="XEY436" s="35"/>
      <c r="XEZ436" s="35"/>
      <c r="XFA436" s="35"/>
      <c r="XFB436" s="35"/>
      <c r="XFC436" s="35"/>
      <c r="XFD436" s="35"/>
    </row>
    <row r="437" spans="1:151 16227:16384" s="11" customFormat="1" ht="20.25" customHeight="1" x14ac:dyDescent="0.25">
      <c r="A437" s="144" t="s">
        <v>257</v>
      </c>
      <c r="B437" s="145"/>
      <c r="C437" s="145"/>
      <c r="D437" s="145"/>
      <c r="E437" s="145"/>
      <c r="F437" s="145"/>
      <c r="G437" s="145"/>
      <c r="H437" s="145"/>
      <c r="I437" s="146"/>
      <c r="J437" s="35"/>
      <c r="K437" s="35"/>
      <c r="L437" s="35"/>
      <c r="M437" s="35"/>
      <c r="N437" s="35">
        <f t="shared" si="145"/>
        <v>0</v>
      </c>
      <c r="O437" s="35"/>
      <c r="P437" s="35"/>
      <c r="Q437" s="35"/>
      <c r="R437" s="35"/>
      <c r="S437" s="35"/>
      <c r="T437" s="35"/>
      <c r="U437" s="43" t="str">
        <f t="shared" ca="1" si="146"/>
        <v>102,..,102</v>
      </c>
      <c r="V437" s="43">
        <f ca="1">V436+1</f>
        <v>102</v>
      </c>
      <c r="W437" s="43">
        <f ca="1">W436+1</f>
        <v>102</v>
      </c>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WZC437" s="35"/>
      <c r="WZD437" s="35"/>
      <c r="WZE437" s="35"/>
      <c r="WZF437" s="35"/>
      <c r="WZG437" s="35"/>
      <c r="WZH437" s="35"/>
      <c r="WZI437" s="35"/>
      <c r="WZJ437" s="35"/>
      <c r="WZK437" s="35"/>
      <c r="WZL437" s="35"/>
      <c r="WZM437" s="35"/>
      <c r="WZN437" s="35"/>
      <c r="WZO437" s="35"/>
      <c r="WZP437" s="35"/>
      <c r="WZQ437" s="35"/>
      <c r="WZR437" s="35"/>
      <c r="WZS437" s="35"/>
      <c r="WZT437" s="35"/>
      <c r="WZU437" s="35"/>
      <c r="WZV437" s="35"/>
      <c r="WZW437" s="35"/>
      <c r="WZX437" s="35"/>
      <c r="WZY437" s="35"/>
      <c r="WZZ437" s="35"/>
      <c r="XAA437" s="35"/>
      <c r="XAB437" s="35"/>
      <c r="XAC437" s="35"/>
      <c r="XAD437" s="35"/>
      <c r="XAE437" s="35"/>
      <c r="XAF437" s="35"/>
      <c r="XAG437" s="35"/>
      <c r="XAH437" s="35"/>
      <c r="XAI437" s="35"/>
      <c r="XAJ437" s="35"/>
      <c r="XAK437" s="35"/>
      <c r="XAL437" s="35"/>
      <c r="XAM437" s="35"/>
      <c r="XAN437" s="35"/>
      <c r="XAO437" s="35"/>
      <c r="XAP437" s="35"/>
      <c r="XAQ437" s="35"/>
      <c r="XAR437" s="35"/>
      <c r="XAS437" s="35"/>
      <c r="XAT437" s="35"/>
      <c r="XAU437" s="35"/>
      <c r="XAV437" s="35"/>
      <c r="XAW437" s="35"/>
      <c r="XAX437" s="35"/>
      <c r="XAY437" s="35"/>
      <c r="XAZ437" s="35"/>
      <c r="XBA437" s="35"/>
      <c r="XBB437" s="35"/>
      <c r="XBC437" s="35"/>
      <c r="XBD437" s="35"/>
      <c r="XBE437" s="35"/>
      <c r="XBF437" s="35"/>
      <c r="XBG437" s="35"/>
      <c r="XBH437" s="35"/>
      <c r="XBI437" s="35"/>
      <c r="XBJ437" s="35"/>
      <c r="XBK437" s="35"/>
      <c r="XBL437" s="35"/>
      <c r="XBM437" s="35"/>
      <c r="XBN437" s="35"/>
      <c r="XBO437" s="35"/>
      <c r="XBP437" s="35"/>
      <c r="XBQ437" s="35"/>
      <c r="XBR437" s="35"/>
      <c r="XBS437" s="35"/>
      <c r="XBT437" s="35"/>
      <c r="XBU437" s="35"/>
      <c r="XBV437" s="35"/>
      <c r="XBW437" s="35"/>
      <c r="XBX437" s="35"/>
      <c r="XBY437" s="35"/>
      <c r="XBZ437" s="35"/>
      <c r="XCA437" s="35"/>
      <c r="XCB437" s="35"/>
      <c r="XCC437" s="35"/>
      <c r="XCD437" s="35"/>
      <c r="XCE437" s="35"/>
      <c r="XCF437" s="35"/>
      <c r="XCG437" s="35"/>
      <c r="XCH437" s="35"/>
      <c r="XCI437" s="35"/>
      <c r="XCJ437" s="35"/>
      <c r="XCK437" s="35"/>
      <c r="XCL437" s="35"/>
      <c r="XCM437" s="35"/>
      <c r="XCN437" s="35"/>
      <c r="XCO437" s="35"/>
      <c r="XCP437" s="35"/>
      <c r="XCQ437" s="35"/>
      <c r="XCR437" s="35"/>
      <c r="XCS437" s="35"/>
      <c r="XCT437" s="35"/>
      <c r="XCU437" s="35"/>
      <c r="XCV437" s="35"/>
      <c r="XCW437" s="35"/>
      <c r="XCX437" s="35"/>
      <c r="XCY437" s="35"/>
      <c r="XCZ437" s="35"/>
      <c r="XDA437" s="35"/>
      <c r="XDB437" s="35"/>
      <c r="XDC437" s="35"/>
      <c r="XDD437" s="35"/>
      <c r="XDE437" s="35"/>
      <c r="XDF437" s="35"/>
      <c r="XDG437" s="35"/>
      <c r="XDH437" s="35"/>
      <c r="XDI437" s="35"/>
      <c r="XDJ437" s="35"/>
      <c r="XDK437" s="35"/>
      <c r="XDL437" s="35"/>
      <c r="XDM437" s="35"/>
      <c r="XDN437" s="35"/>
      <c r="XDO437" s="35"/>
      <c r="XDP437" s="35"/>
      <c r="XDQ437" s="35"/>
      <c r="XDR437" s="35"/>
      <c r="XDS437" s="35"/>
      <c r="XDT437" s="35"/>
      <c r="XDU437" s="35"/>
      <c r="XDV437" s="35"/>
      <c r="XDW437" s="35"/>
      <c r="XDX437" s="35"/>
      <c r="XDY437" s="35"/>
      <c r="XDZ437" s="35"/>
      <c r="XEA437" s="35"/>
      <c r="XEB437" s="35"/>
      <c r="XEC437" s="35"/>
      <c r="XED437" s="35"/>
      <c r="XEE437" s="35"/>
      <c r="XEF437" s="35"/>
      <c r="XEG437" s="35"/>
      <c r="XEH437" s="35"/>
      <c r="XEI437" s="35"/>
      <c r="XEJ437" s="35"/>
      <c r="XEK437" s="35"/>
      <c r="XEL437" s="35"/>
      <c r="XEM437" s="35"/>
      <c r="XEN437" s="35"/>
      <c r="XEO437" s="35"/>
      <c r="XEP437" s="35"/>
      <c r="XEQ437" s="35"/>
      <c r="XER437" s="35"/>
      <c r="XES437" s="35"/>
      <c r="XET437" s="35"/>
      <c r="XEU437" s="35"/>
      <c r="XEV437" s="35"/>
      <c r="XEW437" s="35"/>
      <c r="XEX437" s="35"/>
      <c r="XEY437" s="35"/>
      <c r="XEZ437" s="35"/>
      <c r="XFA437" s="35"/>
      <c r="XFB437" s="35"/>
      <c r="XFC437" s="35"/>
      <c r="XFD437" s="35"/>
    </row>
    <row r="438" spans="1:151 16227:16384" s="11" customFormat="1" ht="20.25" customHeight="1" x14ac:dyDescent="0.25">
      <c r="A438" s="135" t="str">
        <f>A437</f>
        <v>1st Podium Floor For Part Residential &amp; Parking</v>
      </c>
      <c r="B438" s="136"/>
      <c r="C438" s="133">
        <v>1</v>
      </c>
      <c r="D438" s="134"/>
      <c r="E438" s="135" t="s">
        <v>260</v>
      </c>
      <c r="F438" s="141"/>
      <c r="G438" s="141"/>
      <c r="H438" s="141"/>
      <c r="I438" s="136"/>
      <c r="J438" s="35"/>
      <c r="K438" s="35" t="s">
        <v>273</v>
      </c>
      <c r="L438" s="35"/>
      <c r="M438" s="35"/>
      <c r="N438" s="35">
        <f t="shared" si="145"/>
        <v>0</v>
      </c>
      <c r="O438" s="35"/>
      <c r="P438" s="35"/>
      <c r="Q438" s="35"/>
      <c r="R438" s="35"/>
      <c r="S438" s="35"/>
      <c r="T438" s="35"/>
      <c r="U438" s="43" t="str">
        <f t="shared" ca="1" si="146"/>
        <v>103,..,103</v>
      </c>
      <c r="V438" s="43">
        <f t="shared" ref="V438:W438" ca="1" si="147">V437+1</f>
        <v>103</v>
      </c>
      <c r="W438" s="43">
        <f t="shared" ca="1" si="147"/>
        <v>103</v>
      </c>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WZC438" s="35"/>
      <c r="WZD438" s="35"/>
      <c r="WZE438" s="35"/>
      <c r="WZF438" s="35"/>
      <c r="WZG438" s="35"/>
      <c r="WZH438" s="35"/>
      <c r="WZI438" s="35"/>
      <c r="WZJ438" s="35"/>
      <c r="WZK438" s="35"/>
      <c r="WZL438" s="35"/>
      <c r="WZM438" s="35"/>
      <c r="WZN438" s="35"/>
      <c r="WZO438" s="35"/>
      <c r="WZP438" s="35"/>
      <c r="WZQ438" s="35"/>
      <c r="WZR438" s="35"/>
      <c r="WZS438" s="35"/>
      <c r="WZT438" s="35"/>
      <c r="WZU438" s="35"/>
      <c r="WZV438" s="35"/>
      <c r="WZW438" s="35"/>
      <c r="WZX438" s="35"/>
      <c r="WZY438" s="35"/>
      <c r="WZZ438" s="35"/>
      <c r="XAA438" s="35"/>
      <c r="XAB438" s="35"/>
      <c r="XAC438" s="35"/>
      <c r="XAD438" s="35"/>
      <c r="XAE438" s="35"/>
      <c r="XAF438" s="35"/>
      <c r="XAG438" s="35"/>
      <c r="XAH438" s="35"/>
      <c r="XAI438" s="35"/>
      <c r="XAJ438" s="35"/>
      <c r="XAK438" s="35"/>
      <c r="XAL438" s="35"/>
      <c r="XAM438" s="35"/>
      <c r="XAN438" s="35"/>
      <c r="XAO438" s="35"/>
      <c r="XAP438" s="35"/>
      <c r="XAQ438" s="35"/>
      <c r="XAR438" s="35"/>
      <c r="XAS438" s="35"/>
      <c r="XAT438" s="35"/>
      <c r="XAU438" s="35"/>
      <c r="XAV438" s="35"/>
      <c r="XAW438" s="35"/>
      <c r="XAX438" s="35"/>
      <c r="XAY438" s="35"/>
      <c r="XAZ438" s="35"/>
      <c r="XBA438" s="35"/>
      <c r="XBB438" s="35"/>
      <c r="XBC438" s="35"/>
      <c r="XBD438" s="35"/>
      <c r="XBE438" s="35"/>
      <c r="XBF438" s="35"/>
      <c r="XBG438" s="35"/>
      <c r="XBH438" s="35"/>
      <c r="XBI438" s="35"/>
      <c r="XBJ438" s="35"/>
      <c r="XBK438" s="35"/>
      <c r="XBL438" s="35"/>
      <c r="XBM438" s="35"/>
      <c r="XBN438" s="35"/>
      <c r="XBO438" s="35"/>
      <c r="XBP438" s="35"/>
      <c r="XBQ438" s="35"/>
      <c r="XBR438" s="35"/>
      <c r="XBS438" s="35"/>
      <c r="XBT438" s="35"/>
      <c r="XBU438" s="35"/>
      <c r="XBV438" s="35"/>
      <c r="XBW438" s="35"/>
      <c r="XBX438" s="35"/>
      <c r="XBY438" s="35"/>
      <c r="XBZ438" s="35"/>
      <c r="XCA438" s="35"/>
      <c r="XCB438" s="35"/>
      <c r="XCC438" s="35"/>
      <c r="XCD438" s="35"/>
      <c r="XCE438" s="35"/>
      <c r="XCF438" s="35"/>
      <c r="XCG438" s="35"/>
      <c r="XCH438" s="35"/>
      <c r="XCI438" s="35"/>
      <c r="XCJ438" s="35"/>
      <c r="XCK438" s="35"/>
      <c r="XCL438" s="35"/>
      <c r="XCM438" s="35"/>
      <c r="XCN438" s="35"/>
      <c r="XCO438" s="35"/>
      <c r="XCP438" s="35"/>
      <c r="XCQ438" s="35"/>
      <c r="XCR438" s="35"/>
      <c r="XCS438" s="35"/>
      <c r="XCT438" s="35"/>
      <c r="XCU438" s="35"/>
      <c r="XCV438" s="35"/>
      <c r="XCW438" s="35"/>
      <c r="XCX438" s="35"/>
      <c r="XCY438" s="35"/>
      <c r="XCZ438" s="35"/>
      <c r="XDA438" s="35"/>
      <c r="XDB438" s="35"/>
      <c r="XDC438" s="35"/>
      <c r="XDD438" s="35"/>
      <c r="XDE438" s="35"/>
      <c r="XDF438" s="35"/>
      <c r="XDG438" s="35"/>
      <c r="XDH438" s="35"/>
      <c r="XDI438" s="35"/>
      <c r="XDJ438" s="35"/>
      <c r="XDK438" s="35"/>
      <c r="XDL438" s="35"/>
      <c r="XDM438" s="35"/>
      <c r="XDN438" s="35"/>
      <c r="XDO438" s="35"/>
      <c r="XDP438" s="35"/>
      <c r="XDQ438" s="35"/>
      <c r="XDR438" s="35"/>
      <c r="XDS438" s="35"/>
      <c r="XDT438" s="35"/>
      <c r="XDU438" s="35"/>
      <c r="XDV438" s="35"/>
      <c r="XDW438" s="35"/>
      <c r="XDX438" s="35"/>
      <c r="XDY438" s="35"/>
      <c r="XDZ438" s="35"/>
      <c r="XEA438" s="35"/>
      <c r="XEB438" s="35"/>
      <c r="XEC438" s="35"/>
      <c r="XED438" s="35"/>
      <c r="XEE438" s="35"/>
      <c r="XEF438" s="35"/>
      <c r="XEG438" s="35"/>
      <c r="XEH438" s="35"/>
      <c r="XEI438" s="35"/>
      <c r="XEJ438" s="35"/>
      <c r="XEK438" s="35"/>
      <c r="XEL438" s="35"/>
      <c r="XEM438" s="35"/>
      <c r="XEN438" s="35"/>
      <c r="XEO438" s="35"/>
      <c r="XEP438" s="35"/>
      <c r="XEQ438" s="35"/>
      <c r="XER438" s="35"/>
      <c r="XES438" s="35"/>
      <c r="XET438" s="35"/>
      <c r="XEU438" s="35"/>
      <c r="XEV438" s="35"/>
      <c r="XEW438" s="35"/>
      <c r="XEX438" s="35"/>
      <c r="XEY438" s="35"/>
      <c r="XEZ438" s="35"/>
      <c r="XFA438" s="35"/>
      <c r="XFB438" s="35"/>
      <c r="XFC438" s="35"/>
      <c r="XFD438" s="35"/>
    </row>
    <row r="439" spans="1:151 16227:16384" s="11" customFormat="1" ht="20.25" customHeight="1" x14ac:dyDescent="0.25">
      <c r="A439" s="137"/>
      <c r="B439" s="138"/>
      <c r="C439" s="133">
        <v>2</v>
      </c>
      <c r="D439" s="134"/>
      <c r="E439" s="137"/>
      <c r="F439" s="142"/>
      <c r="G439" s="142"/>
      <c r="H439" s="142"/>
      <c r="I439" s="138"/>
      <c r="J439" s="35"/>
      <c r="K439" s="133">
        <f>10.764</f>
        <v>10.763999999999999</v>
      </c>
      <c r="L439" s="134"/>
      <c r="M439" s="35"/>
      <c r="N439" s="35">
        <f t="shared" si="145"/>
        <v>6373380.5460000001</v>
      </c>
      <c r="O439" s="35"/>
      <c r="P439" s="35"/>
      <c r="Q439" s="35"/>
      <c r="R439" s="35"/>
      <c r="S439" s="35"/>
      <c r="T439" s="35"/>
      <c r="U439" s="43" t="str">
        <f t="shared" ca="1" si="146"/>
        <v>104,..,104</v>
      </c>
      <c r="V439" s="43">
        <f t="shared" ref="V439:W439" ca="1" si="148">V438+1</f>
        <v>104</v>
      </c>
      <c r="W439" s="43">
        <f t="shared" ca="1" si="148"/>
        <v>104</v>
      </c>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WZC439" s="35"/>
      <c r="WZD439" s="35"/>
      <c r="WZE439" s="35"/>
      <c r="WZF439" s="35"/>
      <c r="WZG439" s="35"/>
      <c r="WZH439" s="35"/>
      <c r="WZI439" s="35"/>
      <c r="WZJ439" s="35"/>
      <c r="WZK439" s="35"/>
      <c r="WZL439" s="35"/>
      <c r="WZM439" s="35"/>
      <c r="WZN439" s="35"/>
      <c r="WZO439" s="35"/>
      <c r="WZP439" s="35"/>
      <c r="WZQ439" s="35"/>
      <c r="WZR439" s="35"/>
      <c r="WZS439" s="35"/>
      <c r="WZT439" s="35"/>
      <c r="WZU439" s="35"/>
      <c r="WZV439" s="35"/>
      <c r="WZW439" s="35"/>
      <c r="WZX439" s="35"/>
      <c r="WZY439" s="35"/>
      <c r="WZZ439" s="35"/>
      <c r="XAA439" s="35"/>
      <c r="XAB439" s="35"/>
      <c r="XAC439" s="35"/>
      <c r="XAD439" s="35"/>
      <c r="XAE439" s="35"/>
      <c r="XAF439" s="35"/>
      <c r="XAG439" s="35"/>
      <c r="XAH439" s="35"/>
      <c r="XAI439" s="35"/>
      <c r="XAJ439" s="35"/>
      <c r="XAK439" s="35"/>
      <c r="XAL439" s="35"/>
      <c r="XAM439" s="35"/>
      <c r="XAN439" s="35"/>
      <c r="XAO439" s="35"/>
      <c r="XAP439" s="35"/>
      <c r="XAQ439" s="35"/>
      <c r="XAR439" s="35"/>
      <c r="XAS439" s="35"/>
      <c r="XAT439" s="35"/>
      <c r="XAU439" s="35"/>
      <c r="XAV439" s="35"/>
      <c r="XAW439" s="35"/>
      <c r="XAX439" s="35"/>
      <c r="XAY439" s="35"/>
      <c r="XAZ439" s="35"/>
      <c r="XBA439" s="35"/>
      <c r="XBB439" s="35"/>
      <c r="XBC439" s="35"/>
      <c r="XBD439" s="35"/>
      <c r="XBE439" s="35"/>
      <c r="XBF439" s="35"/>
      <c r="XBG439" s="35"/>
      <c r="XBH439" s="35"/>
      <c r="XBI439" s="35"/>
      <c r="XBJ439" s="35"/>
      <c r="XBK439" s="35"/>
      <c r="XBL439" s="35"/>
      <c r="XBM439" s="35"/>
      <c r="XBN439" s="35"/>
      <c r="XBO439" s="35"/>
      <c r="XBP439" s="35"/>
      <c r="XBQ439" s="35"/>
      <c r="XBR439" s="35"/>
      <c r="XBS439" s="35"/>
      <c r="XBT439" s="35"/>
      <c r="XBU439" s="35"/>
      <c r="XBV439" s="35"/>
      <c r="XBW439" s="35"/>
      <c r="XBX439" s="35"/>
      <c r="XBY439" s="35"/>
      <c r="XBZ439" s="35"/>
      <c r="XCA439" s="35"/>
      <c r="XCB439" s="35"/>
      <c r="XCC439" s="35"/>
      <c r="XCD439" s="35"/>
      <c r="XCE439" s="35"/>
      <c r="XCF439" s="35"/>
      <c r="XCG439" s="35"/>
      <c r="XCH439" s="35"/>
      <c r="XCI439" s="35"/>
      <c r="XCJ439" s="35"/>
      <c r="XCK439" s="35"/>
      <c r="XCL439" s="35"/>
      <c r="XCM439" s="35"/>
      <c r="XCN439" s="35"/>
      <c r="XCO439" s="35"/>
      <c r="XCP439" s="35"/>
      <c r="XCQ439" s="35"/>
      <c r="XCR439" s="35"/>
      <c r="XCS439" s="35"/>
      <c r="XCT439" s="35"/>
      <c r="XCU439" s="35"/>
      <c r="XCV439" s="35"/>
      <c r="XCW439" s="35"/>
      <c r="XCX439" s="35"/>
      <c r="XCY439" s="35"/>
      <c r="XCZ439" s="35"/>
      <c r="XDA439" s="35"/>
      <c r="XDB439" s="35"/>
      <c r="XDC439" s="35"/>
      <c r="XDD439" s="35"/>
      <c r="XDE439" s="35"/>
      <c r="XDF439" s="35"/>
      <c r="XDG439" s="35"/>
      <c r="XDH439" s="35"/>
      <c r="XDI439" s="35"/>
      <c r="XDJ439" s="35"/>
      <c r="XDK439" s="35"/>
      <c r="XDL439" s="35"/>
      <c r="XDM439" s="35"/>
      <c r="XDN439" s="35"/>
      <c r="XDO439" s="35"/>
      <c r="XDP439" s="35"/>
      <c r="XDQ439" s="35"/>
      <c r="XDR439" s="35"/>
      <c r="XDS439" s="35"/>
      <c r="XDT439" s="35"/>
      <c r="XDU439" s="35"/>
      <c r="XDV439" s="35"/>
      <c r="XDW439" s="35"/>
      <c r="XDX439" s="35"/>
      <c r="XDY439" s="35"/>
      <c r="XDZ439" s="35"/>
      <c r="XEA439" s="35"/>
      <c r="XEB439" s="35"/>
      <c r="XEC439" s="35"/>
      <c r="XED439" s="35"/>
      <c r="XEE439" s="35"/>
      <c r="XEF439" s="35"/>
      <c r="XEG439" s="35"/>
      <c r="XEH439" s="35"/>
      <c r="XEI439" s="35"/>
      <c r="XEJ439" s="35"/>
      <c r="XEK439" s="35"/>
      <c r="XEL439" s="35"/>
      <c r="XEM439" s="35"/>
      <c r="XEN439" s="35"/>
      <c r="XEO439" s="35"/>
      <c r="XEP439" s="35"/>
      <c r="XEQ439" s="35"/>
      <c r="XER439" s="35"/>
      <c r="XES439" s="35"/>
      <c r="XET439" s="35"/>
      <c r="XEU439" s="35"/>
      <c r="XEV439" s="35"/>
      <c r="XEW439" s="35"/>
      <c r="XEX439" s="35"/>
      <c r="XEY439" s="35"/>
      <c r="XEZ439" s="35"/>
      <c r="XFA439" s="35"/>
      <c r="XFB439" s="35"/>
      <c r="XFC439" s="35"/>
      <c r="XFD439" s="35"/>
    </row>
    <row r="440" spans="1:151 16227:16384" s="11" customFormat="1" ht="20.25" customHeight="1" x14ac:dyDescent="0.25">
      <c r="A440" s="137"/>
      <c r="B440" s="138"/>
      <c r="C440" s="133">
        <v>3</v>
      </c>
      <c r="D440" s="134"/>
      <c r="E440" s="139"/>
      <c r="F440" s="143"/>
      <c r="G440" s="143"/>
      <c r="H440" s="143"/>
      <c r="I440" s="140"/>
      <c r="J440" s="1"/>
      <c r="K440" s="1"/>
      <c r="L440" s="1"/>
      <c r="M440" s="1"/>
      <c r="N440" s="35">
        <f t="shared" si="145"/>
        <v>6373380.5460000001</v>
      </c>
      <c r="O440" s="1"/>
      <c r="P440" s="1"/>
      <c r="Q440" s="1"/>
      <c r="R440" s="1"/>
      <c r="S440" s="1"/>
      <c r="T440" s="1"/>
      <c r="U440" s="43" t="str">
        <f t="shared" ca="1" si="146"/>
        <v>105,..,105</v>
      </c>
      <c r="V440" s="43">
        <f t="shared" ref="V440:W440" ca="1" si="149">V439+1</f>
        <v>105</v>
      </c>
      <c r="W440" s="43">
        <f t="shared" ca="1" si="149"/>
        <v>105</v>
      </c>
      <c r="X440" s="1"/>
      <c r="Y440" s="1"/>
      <c r="Z440" s="1"/>
      <c r="AA440" s="1"/>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WZC440" s="35"/>
      <c r="WZD440" s="35"/>
      <c r="WZE440" s="35"/>
      <c r="WZF440" s="35"/>
      <c r="WZG440" s="35"/>
      <c r="WZH440" s="35"/>
      <c r="WZI440" s="35"/>
      <c r="WZJ440" s="35"/>
      <c r="WZK440" s="35"/>
      <c r="WZL440" s="35"/>
      <c r="WZM440" s="35"/>
      <c r="WZN440" s="35"/>
      <c r="WZO440" s="35"/>
      <c r="WZP440" s="35"/>
      <c r="WZQ440" s="35"/>
      <c r="WZR440" s="35"/>
      <c r="WZS440" s="35"/>
      <c r="WZT440" s="35"/>
      <c r="WZU440" s="35"/>
      <c r="WZV440" s="35"/>
      <c r="WZW440" s="35"/>
      <c r="WZX440" s="35"/>
      <c r="WZY440" s="35"/>
      <c r="WZZ440" s="35"/>
      <c r="XAA440" s="35"/>
      <c r="XAB440" s="35"/>
      <c r="XAC440" s="35"/>
      <c r="XAD440" s="35"/>
      <c r="XAE440" s="35"/>
      <c r="XAF440" s="35"/>
      <c r="XAG440" s="35"/>
      <c r="XAH440" s="35"/>
      <c r="XAI440" s="35"/>
      <c r="XAJ440" s="35"/>
      <c r="XAK440" s="35"/>
      <c r="XAL440" s="35"/>
      <c r="XAM440" s="35"/>
      <c r="XAN440" s="35"/>
      <c r="XAO440" s="35"/>
      <c r="XAP440" s="35"/>
      <c r="XAQ440" s="35"/>
      <c r="XAR440" s="35"/>
      <c r="XAS440" s="35"/>
      <c r="XAT440" s="35"/>
      <c r="XAU440" s="35"/>
      <c r="XAV440" s="35"/>
      <c r="XAW440" s="35"/>
      <c r="XAX440" s="35"/>
      <c r="XAY440" s="35"/>
      <c r="XAZ440" s="35"/>
      <c r="XBA440" s="35"/>
      <c r="XBB440" s="35"/>
      <c r="XBC440" s="35"/>
      <c r="XBD440" s="35"/>
      <c r="XBE440" s="35"/>
      <c r="XBF440" s="35"/>
      <c r="XBG440" s="35"/>
      <c r="XBH440" s="35"/>
      <c r="XBI440" s="35"/>
      <c r="XBJ440" s="35"/>
      <c r="XBK440" s="35"/>
      <c r="XBL440" s="35"/>
      <c r="XBM440" s="35"/>
      <c r="XBN440" s="35"/>
      <c r="XBO440" s="35"/>
      <c r="XBP440" s="35"/>
      <c r="XBQ440" s="35"/>
      <c r="XBR440" s="35"/>
      <c r="XBS440" s="35"/>
      <c r="XBT440" s="35"/>
      <c r="XBU440" s="35"/>
      <c r="XBV440" s="35"/>
      <c r="XBW440" s="35"/>
      <c r="XBX440" s="35"/>
      <c r="XBY440" s="35"/>
      <c r="XBZ440" s="35"/>
      <c r="XCA440" s="35"/>
      <c r="XCB440" s="35"/>
      <c r="XCC440" s="35"/>
      <c r="XCD440" s="35"/>
      <c r="XCE440" s="35"/>
      <c r="XCF440" s="35"/>
      <c r="XCG440" s="35"/>
      <c r="XCH440" s="35"/>
      <c r="XCI440" s="35"/>
      <c r="XCJ440" s="35"/>
      <c r="XCK440" s="35"/>
      <c r="XCL440" s="35"/>
      <c r="XCM440" s="35"/>
      <c r="XCN440" s="35"/>
      <c r="XCO440" s="35"/>
      <c r="XCP440" s="35"/>
      <c r="XCQ440" s="35"/>
      <c r="XCR440" s="35"/>
      <c r="XCS440" s="35"/>
      <c r="XCT440" s="35"/>
      <c r="XCU440" s="35"/>
      <c r="XCV440" s="35"/>
      <c r="XCW440" s="35"/>
      <c r="XCX440" s="35"/>
      <c r="XCY440" s="35"/>
      <c r="XCZ440" s="35"/>
      <c r="XDA440" s="35"/>
      <c r="XDB440" s="35"/>
      <c r="XDC440" s="35"/>
      <c r="XDD440" s="35"/>
      <c r="XDE440" s="35"/>
      <c r="XDF440" s="35"/>
      <c r="XDG440" s="35"/>
      <c r="XDH440" s="35"/>
      <c r="XDI440" s="35"/>
      <c r="XDJ440" s="35"/>
      <c r="XDK440" s="35"/>
      <c r="XDL440" s="35"/>
      <c r="XDM440" s="35"/>
      <c r="XDN440" s="35"/>
      <c r="XDO440" s="35"/>
      <c r="XDP440" s="35"/>
      <c r="XDQ440" s="35"/>
      <c r="XDR440" s="35"/>
      <c r="XDS440" s="35"/>
      <c r="XDT440" s="35"/>
      <c r="XDU440" s="35"/>
      <c r="XDV440" s="35"/>
      <c r="XDW440" s="35"/>
      <c r="XDX440" s="35"/>
      <c r="XDY440" s="35"/>
      <c r="XDZ440" s="35"/>
      <c r="XEA440" s="35"/>
      <c r="XEB440" s="35"/>
      <c r="XEC440" s="35"/>
      <c r="XED440" s="35"/>
      <c r="XEE440" s="35"/>
      <c r="XEF440" s="35"/>
      <c r="XEG440" s="35"/>
      <c r="XEH440" s="35"/>
      <c r="XEI440" s="35"/>
      <c r="XEJ440" s="35"/>
      <c r="XEK440" s="35"/>
      <c r="XEL440" s="35"/>
      <c r="XEM440" s="35"/>
      <c r="XEN440" s="35"/>
      <c r="XEO440" s="35"/>
      <c r="XEP440" s="35"/>
      <c r="XEQ440" s="35"/>
      <c r="XER440" s="35"/>
      <c r="XES440" s="35"/>
      <c r="XET440" s="35"/>
      <c r="XEU440" s="35"/>
      <c r="XEV440" s="35"/>
      <c r="XEW440" s="35"/>
      <c r="XEX440" s="35"/>
      <c r="XEY440" s="35"/>
      <c r="XEZ440" s="35"/>
      <c r="XFA440" s="35"/>
      <c r="XFB440" s="35"/>
      <c r="XFC440" s="35"/>
      <c r="XFD440" s="35"/>
    </row>
    <row r="441" spans="1:151 16227:16384" s="11" customFormat="1" ht="20.25" customHeight="1" x14ac:dyDescent="0.25">
      <c r="A441" s="137"/>
      <c r="B441" s="138"/>
      <c r="C441" s="133">
        <v>4</v>
      </c>
      <c r="D441" s="134"/>
      <c r="E441" s="65" t="s">
        <v>258</v>
      </c>
      <c r="F441" s="133">
        <f t="shared" ref="F441:F443" si="150">(2.75*4.65+1.92*1.95+1.22*2.13+2.9*3.58+2.12*1.27+1.3*0.9+1.94*0.75)*(10.764)</f>
        <v>374.90473800000001</v>
      </c>
      <c r="G441" s="134"/>
      <c r="H441" s="65">
        <v>0</v>
      </c>
      <c r="I441" s="65">
        <f>F441*(($I$233)+1)+H441</f>
        <v>581.10234390000005</v>
      </c>
      <c r="J441" s="35"/>
      <c r="K441" s="35"/>
      <c r="L441" s="35"/>
      <c r="M441" s="35"/>
      <c r="N441" s="35">
        <f t="shared" si="145"/>
        <v>6373380.5460000001</v>
      </c>
      <c r="O441" s="35"/>
      <c r="P441" s="35"/>
      <c r="Q441" s="35"/>
      <c r="R441" s="35"/>
      <c r="S441" s="35"/>
      <c r="T441" s="35"/>
      <c r="U441" s="43" t="str">
        <f t="shared" ca="1" si="146"/>
        <v>106,..,106</v>
      </c>
      <c r="V441" s="43">
        <f t="shared" ref="V441:W441" ca="1" si="151">V440+1</f>
        <v>106</v>
      </c>
      <c r="W441" s="43">
        <f t="shared" ca="1" si="151"/>
        <v>106</v>
      </c>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WZC441" s="35"/>
      <c r="WZD441" s="35"/>
      <c r="WZE441" s="35"/>
      <c r="WZF441" s="35"/>
      <c r="WZG441" s="35"/>
      <c r="WZH441" s="35"/>
      <c r="WZI441" s="35"/>
      <c r="WZJ441" s="35"/>
      <c r="WZK441" s="35"/>
      <c r="WZL441" s="35"/>
      <c r="WZM441" s="35"/>
      <c r="WZN441" s="35"/>
      <c r="WZO441" s="35"/>
      <c r="WZP441" s="35"/>
      <c r="WZQ441" s="35"/>
      <c r="WZR441" s="35"/>
      <c r="WZS441" s="35"/>
      <c r="WZT441" s="35"/>
      <c r="WZU441" s="35"/>
      <c r="WZV441" s="35"/>
      <c r="WZW441" s="35"/>
      <c r="WZX441" s="35"/>
      <c r="WZY441" s="35"/>
      <c r="WZZ441" s="35"/>
      <c r="XAA441" s="35"/>
      <c r="XAB441" s="35"/>
      <c r="XAC441" s="35"/>
      <c r="XAD441" s="35"/>
      <c r="XAE441" s="35"/>
      <c r="XAF441" s="35"/>
      <c r="XAG441" s="35"/>
      <c r="XAH441" s="35"/>
      <c r="XAI441" s="35"/>
      <c r="XAJ441" s="35"/>
      <c r="XAK441" s="35"/>
      <c r="XAL441" s="35"/>
      <c r="XAM441" s="35"/>
      <c r="XAN441" s="35"/>
      <c r="XAO441" s="35"/>
      <c r="XAP441" s="35"/>
      <c r="XAQ441" s="35"/>
      <c r="XAR441" s="35"/>
      <c r="XAS441" s="35"/>
      <c r="XAT441" s="35"/>
      <c r="XAU441" s="35"/>
      <c r="XAV441" s="35"/>
      <c r="XAW441" s="35"/>
      <c r="XAX441" s="35"/>
      <c r="XAY441" s="35"/>
      <c r="XAZ441" s="35"/>
      <c r="XBA441" s="35"/>
      <c r="XBB441" s="35"/>
      <c r="XBC441" s="35"/>
      <c r="XBD441" s="35"/>
      <c r="XBE441" s="35"/>
      <c r="XBF441" s="35"/>
      <c r="XBG441" s="35"/>
      <c r="XBH441" s="35"/>
      <c r="XBI441" s="35"/>
      <c r="XBJ441" s="35"/>
      <c r="XBK441" s="35"/>
      <c r="XBL441" s="35"/>
      <c r="XBM441" s="35"/>
      <c r="XBN441" s="35"/>
      <c r="XBO441" s="35"/>
      <c r="XBP441" s="35"/>
      <c r="XBQ441" s="35"/>
      <c r="XBR441" s="35"/>
      <c r="XBS441" s="35"/>
      <c r="XBT441" s="35"/>
      <c r="XBU441" s="35"/>
      <c r="XBV441" s="35"/>
      <c r="XBW441" s="35"/>
      <c r="XBX441" s="35"/>
      <c r="XBY441" s="35"/>
      <c r="XBZ441" s="35"/>
      <c r="XCA441" s="35"/>
      <c r="XCB441" s="35"/>
      <c r="XCC441" s="35"/>
      <c r="XCD441" s="35"/>
      <c r="XCE441" s="35"/>
      <c r="XCF441" s="35"/>
      <c r="XCG441" s="35"/>
      <c r="XCH441" s="35"/>
      <c r="XCI441" s="35"/>
      <c r="XCJ441" s="35"/>
      <c r="XCK441" s="35"/>
      <c r="XCL441" s="35"/>
      <c r="XCM441" s="35"/>
      <c r="XCN441" s="35"/>
      <c r="XCO441" s="35"/>
      <c r="XCP441" s="35"/>
      <c r="XCQ441" s="35"/>
      <c r="XCR441" s="35"/>
      <c r="XCS441" s="35"/>
      <c r="XCT441" s="35"/>
      <c r="XCU441" s="35"/>
      <c r="XCV441" s="35"/>
      <c r="XCW441" s="35"/>
      <c r="XCX441" s="35"/>
      <c r="XCY441" s="35"/>
      <c r="XCZ441" s="35"/>
      <c r="XDA441" s="35"/>
      <c r="XDB441" s="35"/>
      <c r="XDC441" s="35"/>
      <c r="XDD441" s="35"/>
      <c r="XDE441" s="35"/>
      <c r="XDF441" s="35"/>
      <c r="XDG441" s="35"/>
      <c r="XDH441" s="35"/>
      <c r="XDI441" s="35"/>
      <c r="XDJ441" s="35"/>
      <c r="XDK441" s="35"/>
      <c r="XDL441" s="35"/>
      <c r="XDM441" s="35"/>
      <c r="XDN441" s="35"/>
      <c r="XDO441" s="35"/>
      <c r="XDP441" s="35"/>
      <c r="XDQ441" s="35"/>
      <c r="XDR441" s="35"/>
      <c r="XDS441" s="35"/>
      <c r="XDT441" s="35"/>
      <c r="XDU441" s="35"/>
      <c r="XDV441" s="35"/>
      <c r="XDW441" s="35"/>
      <c r="XDX441" s="35"/>
      <c r="XDY441" s="35"/>
      <c r="XDZ441" s="35"/>
      <c r="XEA441" s="35"/>
      <c r="XEB441" s="35"/>
      <c r="XEC441" s="35"/>
      <c r="XED441" s="35"/>
      <c r="XEE441" s="35"/>
      <c r="XEF441" s="35"/>
      <c r="XEG441" s="35"/>
      <c r="XEH441" s="35"/>
      <c r="XEI441" s="35"/>
      <c r="XEJ441" s="35"/>
      <c r="XEK441" s="35"/>
      <c r="XEL441" s="35"/>
      <c r="XEM441" s="35"/>
      <c r="XEN441" s="35"/>
      <c r="XEO441" s="35"/>
      <c r="XEP441" s="35"/>
      <c r="XEQ441" s="35"/>
      <c r="XER441" s="35"/>
      <c r="XES441" s="35"/>
      <c r="XET441" s="35"/>
      <c r="XEU441" s="35"/>
      <c r="XEV441" s="35"/>
      <c r="XEW441" s="35"/>
      <c r="XEX441" s="35"/>
      <c r="XEY441" s="35"/>
      <c r="XEZ441" s="35"/>
      <c r="XFA441" s="35"/>
      <c r="XFB441" s="35"/>
      <c r="XFC441" s="35"/>
      <c r="XFD441" s="35"/>
    </row>
    <row r="442" spans="1:151 16227:16384" s="11" customFormat="1" ht="20.25" customHeight="1" x14ac:dyDescent="0.25">
      <c r="A442" s="137"/>
      <c r="B442" s="138"/>
      <c r="C442" s="133">
        <v>5</v>
      </c>
      <c r="D442" s="134"/>
      <c r="E442" s="65" t="s">
        <v>258</v>
      </c>
      <c r="F442" s="133">
        <f t="shared" si="150"/>
        <v>374.90473800000001</v>
      </c>
      <c r="G442" s="134"/>
      <c r="H442" s="65">
        <v>0</v>
      </c>
      <c r="I442" s="65">
        <f>F442*(($I$233)+1)+H442</f>
        <v>581.10234390000005</v>
      </c>
      <c r="J442" s="35"/>
      <c r="K442" s="35"/>
      <c r="L442" s="35"/>
      <c r="M442" s="35"/>
      <c r="N442" s="35">
        <f t="shared" si="145"/>
        <v>0</v>
      </c>
      <c r="O442" s="35"/>
      <c r="P442" s="35"/>
      <c r="Q442" s="35"/>
      <c r="R442" s="35"/>
      <c r="S442" s="35"/>
      <c r="T442" s="35"/>
      <c r="U442" s="43" t="str">
        <f t="shared" ca="1" si="146"/>
        <v>107,..,107</v>
      </c>
      <c r="V442" s="43">
        <f t="shared" ref="V442:W442" ca="1" si="152">V441+1</f>
        <v>107</v>
      </c>
      <c r="W442" s="43">
        <f t="shared" ca="1" si="152"/>
        <v>107</v>
      </c>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WZC442" s="35"/>
      <c r="WZD442" s="35"/>
      <c r="WZE442" s="35"/>
      <c r="WZF442" s="35"/>
      <c r="WZG442" s="35"/>
      <c r="WZH442" s="35"/>
      <c r="WZI442" s="35"/>
      <c r="WZJ442" s="35"/>
      <c r="WZK442" s="35"/>
      <c r="WZL442" s="35"/>
      <c r="WZM442" s="35"/>
      <c r="WZN442" s="35"/>
      <c r="WZO442" s="35"/>
      <c r="WZP442" s="35"/>
      <c r="WZQ442" s="35"/>
      <c r="WZR442" s="35"/>
      <c r="WZS442" s="35"/>
      <c r="WZT442" s="35"/>
      <c r="WZU442" s="35"/>
      <c r="WZV442" s="35"/>
      <c r="WZW442" s="35"/>
      <c r="WZX442" s="35"/>
      <c r="WZY442" s="35"/>
      <c r="WZZ442" s="35"/>
      <c r="XAA442" s="35"/>
      <c r="XAB442" s="35"/>
      <c r="XAC442" s="35"/>
      <c r="XAD442" s="35"/>
      <c r="XAE442" s="35"/>
      <c r="XAF442" s="35"/>
      <c r="XAG442" s="35"/>
      <c r="XAH442" s="35"/>
      <c r="XAI442" s="35"/>
      <c r="XAJ442" s="35"/>
      <c r="XAK442" s="35"/>
      <c r="XAL442" s="35"/>
      <c r="XAM442" s="35"/>
      <c r="XAN442" s="35"/>
      <c r="XAO442" s="35"/>
      <c r="XAP442" s="35"/>
      <c r="XAQ442" s="35"/>
      <c r="XAR442" s="35"/>
      <c r="XAS442" s="35"/>
      <c r="XAT442" s="35"/>
      <c r="XAU442" s="35"/>
      <c r="XAV442" s="35"/>
      <c r="XAW442" s="35"/>
      <c r="XAX442" s="35"/>
      <c r="XAY442" s="35"/>
      <c r="XAZ442" s="35"/>
      <c r="XBA442" s="35"/>
      <c r="XBB442" s="35"/>
      <c r="XBC442" s="35"/>
      <c r="XBD442" s="35"/>
      <c r="XBE442" s="35"/>
      <c r="XBF442" s="35"/>
      <c r="XBG442" s="35"/>
      <c r="XBH442" s="35"/>
      <c r="XBI442" s="35"/>
      <c r="XBJ442" s="35"/>
      <c r="XBK442" s="35"/>
      <c r="XBL442" s="35"/>
      <c r="XBM442" s="35"/>
      <c r="XBN442" s="35"/>
      <c r="XBO442" s="35"/>
      <c r="XBP442" s="35"/>
      <c r="XBQ442" s="35"/>
      <c r="XBR442" s="35"/>
      <c r="XBS442" s="35"/>
      <c r="XBT442" s="35"/>
      <c r="XBU442" s="35"/>
      <c r="XBV442" s="35"/>
      <c r="XBW442" s="35"/>
      <c r="XBX442" s="35"/>
      <c r="XBY442" s="35"/>
      <c r="XBZ442" s="35"/>
      <c r="XCA442" s="35"/>
      <c r="XCB442" s="35"/>
      <c r="XCC442" s="35"/>
      <c r="XCD442" s="35"/>
      <c r="XCE442" s="35"/>
      <c r="XCF442" s="35"/>
      <c r="XCG442" s="35"/>
      <c r="XCH442" s="35"/>
      <c r="XCI442" s="35"/>
      <c r="XCJ442" s="35"/>
      <c r="XCK442" s="35"/>
      <c r="XCL442" s="35"/>
      <c r="XCM442" s="35"/>
      <c r="XCN442" s="35"/>
      <c r="XCO442" s="35"/>
      <c r="XCP442" s="35"/>
      <c r="XCQ442" s="35"/>
      <c r="XCR442" s="35"/>
      <c r="XCS442" s="35"/>
      <c r="XCT442" s="35"/>
      <c r="XCU442" s="35"/>
      <c r="XCV442" s="35"/>
      <c r="XCW442" s="35"/>
      <c r="XCX442" s="35"/>
      <c r="XCY442" s="35"/>
      <c r="XCZ442" s="35"/>
      <c r="XDA442" s="35"/>
      <c r="XDB442" s="35"/>
      <c r="XDC442" s="35"/>
      <c r="XDD442" s="35"/>
      <c r="XDE442" s="35"/>
      <c r="XDF442" s="35"/>
      <c r="XDG442" s="35"/>
      <c r="XDH442" s="35"/>
      <c r="XDI442" s="35"/>
      <c r="XDJ442" s="35"/>
      <c r="XDK442" s="35"/>
      <c r="XDL442" s="35"/>
      <c r="XDM442" s="35"/>
      <c r="XDN442" s="35"/>
      <c r="XDO442" s="35"/>
      <c r="XDP442" s="35"/>
      <c r="XDQ442" s="35"/>
      <c r="XDR442" s="35"/>
      <c r="XDS442" s="35"/>
      <c r="XDT442" s="35"/>
      <c r="XDU442" s="35"/>
      <c r="XDV442" s="35"/>
      <c r="XDW442" s="35"/>
      <c r="XDX442" s="35"/>
      <c r="XDY442" s="35"/>
      <c r="XDZ442" s="35"/>
      <c r="XEA442" s="35"/>
      <c r="XEB442" s="35"/>
      <c r="XEC442" s="35"/>
      <c r="XED442" s="35"/>
      <c r="XEE442" s="35"/>
      <c r="XEF442" s="35"/>
      <c r="XEG442" s="35"/>
      <c r="XEH442" s="35"/>
      <c r="XEI442" s="35"/>
      <c r="XEJ442" s="35"/>
      <c r="XEK442" s="35"/>
      <c r="XEL442" s="35"/>
      <c r="XEM442" s="35"/>
      <c r="XEN442" s="35"/>
      <c r="XEO442" s="35"/>
      <c r="XEP442" s="35"/>
      <c r="XEQ442" s="35"/>
      <c r="XER442" s="35"/>
      <c r="XES442" s="35"/>
      <c r="XET442" s="35"/>
      <c r="XEU442" s="35"/>
      <c r="XEV442" s="35"/>
      <c r="XEW442" s="35"/>
      <c r="XEX442" s="35"/>
      <c r="XEY442" s="35"/>
      <c r="XEZ442" s="35"/>
      <c r="XFA442" s="35"/>
      <c r="XFB442" s="35"/>
      <c r="XFC442" s="35"/>
      <c r="XFD442" s="35"/>
    </row>
    <row r="443" spans="1:151 16227:16384" s="11" customFormat="1" ht="20.25" customHeight="1" x14ac:dyDescent="0.25">
      <c r="A443" s="137"/>
      <c r="B443" s="138"/>
      <c r="C443" s="133">
        <v>6</v>
      </c>
      <c r="D443" s="134"/>
      <c r="E443" s="65" t="s">
        <v>258</v>
      </c>
      <c r="F443" s="133">
        <f t="shared" si="150"/>
        <v>374.90473800000001</v>
      </c>
      <c r="G443" s="134"/>
      <c r="H443" s="65">
        <v>0</v>
      </c>
      <c r="I443" s="65">
        <f>F443*(($I$233)+1)+H443</f>
        <v>581.10234390000005</v>
      </c>
      <c r="J443" s="35"/>
      <c r="K443" s="35"/>
      <c r="L443" s="35"/>
      <c r="M443" s="35"/>
      <c r="N443" s="35">
        <f t="shared" si="145"/>
        <v>0</v>
      </c>
      <c r="O443" s="35"/>
      <c r="P443" s="35"/>
      <c r="Q443" s="35"/>
      <c r="R443" s="35"/>
      <c r="S443" s="35"/>
      <c r="T443" s="35"/>
      <c r="U443" s="43" t="str">
        <f t="shared" ca="1" si="146"/>
        <v>108,..,108</v>
      </c>
      <c r="V443" s="43">
        <f t="shared" ref="V443:W443" ca="1" si="153">V442+1</f>
        <v>108</v>
      </c>
      <c r="W443" s="43">
        <f t="shared" ca="1" si="153"/>
        <v>108</v>
      </c>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WZC443" s="35"/>
      <c r="WZD443" s="35"/>
      <c r="WZE443" s="35"/>
      <c r="WZF443" s="35"/>
      <c r="WZG443" s="35"/>
      <c r="WZH443" s="35"/>
      <c r="WZI443" s="35"/>
      <c r="WZJ443" s="35"/>
      <c r="WZK443" s="35"/>
      <c r="WZL443" s="35"/>
      <c r="WZM443" s="35"/>
      <c r="WZN443" s="35"/>
      <c r="WZO443" s="35"/>
      <c r="WZP443" s="35"/>
      <c r="WZQ443" s="35"/>
      <c r="WZR443" s="35"/>
      <c r="WZS443" s="35"/>
      <c r="WZT443" s="35"/>
      <c r="WZU443" s="35"/>
      <c r="WZV443" s="35"/>
      <c r="WZW443" s="35"/>
      <c r="WZX443" s="35"/>
      <c r="WZY443" s="35"/>
      <c r="WZZ443" s="35"/>
      <c r="XAA443" s="35"/>
      <c r="XAB443" s="35"/>
      <c r="XAC443" s="35"/>
      <c r="XAD443" s="35"/>
      <c r="XAE443" s="35"/>
      <c r="XAF443" s="35"/>
      <c r="XAG443" s="35"/>
      <c r="XAH443" s="35"/>
      <c r="XAI443" s="35"/>
      <c r="XAJ443" s="35"/>
      <c r="XAK443" s="35"/>
      <c r="XAL443" s="35"/>
      <c r="XAM443" s="35"/>
      <c r="XAN443" s="35"/>
      <c r="XAO443" s="35"/>
      <c r="XAP443" s="35"/>
      <c r="XAQ443" s="35"/>
      <c r="XAR443" s="35"/>
      <c r="XAS443" s="35"/>
      <c r="XAT443" s="35"/>
      <c r="XAU443" s="35"/>
      <c r="XAV443" s="35"/>
      <c r="XAW443" s="35"/>
      <c r="XAX443" s="35"/>
      <c r="XAY443" s="35"/>
      <c r="XAZ443" s="35"/>
      <c r="XBA443" s="35"/>
      <c r="XBB443" s="35"/>
      <c r="XBC443" s="35"/>
      <c r="XBD443" s="35"/>
      <c r="XBE443" s="35"/>
      <c r="XBF443" s="35"/>
      <c r="XBG443" s="35"/>
      <c r="XBH443" s="35"/>
      <c r="XBI443" s="35"/>
      <c r="XBJ443" s="35"/>
      <c r="XBK443" s="35"/>
      <c r="XBL443" s="35"/>
      <c r="XBM443" s="35"/>
      <c r="XBN443" s="35"/>
      <c r="XBO443" s="35"/>
      <c r="XBP443" s="35"/>
      <c r="XBQ443" s="35"/>
      <c r="XBR443" s="35"/>
      <c r="XBS443" s="35"/>
      <c r="XBT443" s="35"/>
      <c r="XBU443" s="35"/>
      <c r="XBV443" s="35"/>
      <c r="XBW443" s="35"/>
      <c r="XBX443" s="35"/>
      <c r="XBY443" s="35"/>
      <c r="XBZ443" s="35"/>
      <c r="XCA443" s="35"/>
      <c r="XCB443" s="35"/>
      <c r="XCC443" s="35"/>
      <c r="XCD443" s="35"/>
      <c r="XCE443" s="35"/>
      <c r="XCF443" s="35"/>
      <c r="XCG443" s="35"/>
      <c r="XCH443" s="35"/>
      <c r="XCI443" s="35"/>
      <c r="XCJ443" s="35"/>
      <c r="XCK443" s="35"/>
      <c r="XCL443" s="35"/>
      <c r="XCM443" s="35"/>
      <c r="XCN443" s="35"/>
      <c r="XCO443" s="35"/>
      <c r="XCP443" s="35"/>
      <c r="XCQ443" s="35"/>
      <c r="XCR443" s="35"/>
      <c r="XCS443" s="35"/>
      <c r="XCT443" s="35"/>
      <c r="XCU443" s="35"/>
      <c r="XCV443" s="35"/>
      <c r="XCW443" s="35"/>
      <c r="XCX443" s="35"/>
      <c r="XCY443" s="35"/>
      <c r="XCZ443" s="35"/>
      <c r="XDA443" s="35"/>
      <c r="XDB443" s="35"/>
      <c r="XDC443" s="35"/>
      <c r="XDD443" s="35"/>
      <c r="XDE443" s="35"/>
      <c r="XDF443" s="35"/>
      <c r="XDG443" s="35"/>
      <c r="XDH443" s="35"/>
      <c r="XDI443" s="35"/>
      <c r="XDJ443" s="35"/>
      <c r="XDK443" s="35"/>
      <c r="XDL443" s="35"/>
      <c r="XDM443" s="35"/>
      <c r="XDN443" s="35"/>
      <c r="XDO443" s="35"/>
      <c r="XDP443" s="35"/>
      <c r="XDQ443" s="35"/>
      <c r="XDR443" s="35"/>
      <c r="XDS443" s="35"/>
      <c r="XDT443" s="35"/>
      <c r="XDU443" s="35"/>
      <c r="XDV443" s="35"/>
      <c r="XDW443" s="35"/>
      <c r="XDX443" s="35"/>
      <c r="XDY443" s="35"/>
      <c r="XDZ443" s="35"/>
      <c r="XEA443" s="35"/>
      <c r="XEB443" s="35"/>
      <c r="XEC443" s="35"/>
      <c r="XED443" s="35"/>
      <c r="XEE443" s="35"/>
      <c r="XEF443" s="35"/>
      <c r="XEG443" s="35"/>
      <c r="XEH443" s="35"/>
      <c r="XEI443" s="35"/>
      <c r="XEJ443" s="35"/>
      <c r="XEK443" s="35"/>
      <c r="XEL443" s="35"/>
      <c r="XEM443" s="35"/>
      <c r="XEN443" s="35"/>
      <c r="XEO443" s="35"/>
      <c r="XEP443" s="35"/>
      <c r="XEQ443" s="35"/>
      <c r="XER443" s="35"/>
      <c r="XES443" s="35"/>
      <c r="XET443" s="35"/>
      <c r="XEU443" s="35"/>
      <c r="XEV443" s="35"/>
      <c r="XEW443" s="35"/>
      <c r="XEX443" s="35"/>
      <c r="XEY443" s="35"/>
      <c r="XEZ443" s="35"/>
      <c r="XFA443" s="35"/>
      <c r="XFB443" s="35"/>
      <c r="XFC443" s="35"/>
      <c r="XFD443" s="35"/>
    </row>
    <row r="444" spans="1:151 16227:16384" s="11" customFormat="1" ht="20.25" customHeight="1" x14ac:dyDescent="0.25">
      <c r="A444" s="137"/>
      <c r="B444" s="138"/>
      <c r="C444" s="133">
        <v>7</v>
      </c>
      <c r="D444" s="134"/>
      <c r="E444" s="135" t="s">
        <v>259</v>
      </c>
      <c r="F444" s="141"/>
      <c r="G444" s="141"/>
      <c r="H444" s="141"/>
      <c r="I444" s="136"/>
      <c r="J444" s="35"/>
      <c r="K444" s="35"/>
      <c r="L444" s="35"/>
      <c r="M444" s="35"/>
      <c r="N444" s="35">
        <f t="shared" si="145"/>
        <v>0</v>
      </c>
      <c r="O444" s="35"/>
      <c r="P444" s="35"/>
      <c r="Q444" s="35"/>
      <c r="R444" s="35"/>
      <c r="S444" s="35"/>
      <c r="T444" s="35"/>
      <c r="U444" s="43" t="str">
        <f t="shared" ca="1" si="146"/>
        <v>109,..,109</v>
      </c>
      <c r="V444" s="43">
        <f t="shared" ref="V444:W444" ca="1" si="154">V443+1</f>
        <v>109</v>
      </c>
      <c r="W444" s="43">
        <f t="shared" ca="1" si="154"/>
        <v>109</v>
      </c>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WZC444" s="35"/>
      <c r="WZD444" s="35"/>
      <c r="WZE444" s="35"/>
      <c r="WZF444" s="35"/>
      <c r="WZG444" s="35"/>
      <c r="WZH444" s="35"/>
      <c r="WZI444" s="35"/>
      <c r="WZJ444" s="35"/>
      <c r="WZK444" s="35"/>
      <c r="WZL444" s="35"/>
      <c r="WZM444" s="35"/>
      <c r="WZN444" s="35"/>
      <c r="WZO444" s="35"/>
      <c r="WZP444" s="35"/>
      <c r="WZQ444" s="35"/>
      <c r="WZR444" s="35"/>
      <c r="WZS444" s="35"/>
      <c r="WZT444" s="35"/>
      <c r="WZU444" s="35"/>
      <c r="WZV444" s="35"/>
      <c r="WZW444" s="35"/>
      <c r="WZX444" s="35"/>
      <c r="WZY444" s="35"/>
      <c r="WZZ444" s="35"/>
      <c r="XAA444" s="35"/>
      <c r="XAB444" s="35"/>
      <c r="XAC444" s="35"/>
      <c r="XAD444" s="35"/>
      <c r="XAE444" s="35"/>
      <c r="XAF444" s="35"/>
      <c r="XAG444" s="35"/>
      <c r="XAH444" s="35"/>
      <c r="XAI444" s="35"/>
      <c r="XAJ444" s="35"/>
      <c r="XAK444" s="35"/>
      <c r="XAL444" s="35"/>
      <c r="XAM444" s="35"/>
      <c r="XAN444" s="35"/>
      <c r="XAO444" s="35"/>
      <c r="XAP444" s="35"/>
      <c r="XAQ444" s="35"/>
      <c r="XAR444" s="35"/>
      <c r="XAS444" s="35"/>
      <c r="XAT444" s="35"/>
      <c r="XAU444" s="35"/>
      <c r="XAV444" s="35"/>
      <c r="XAW444" s="35"/>
      <c r="XAX444" s="35"/>
      <c r="XAY444" s="35"/>
      <c r="XAZ444" s="35"/>
      <c r="XBA444" s="35"/>
      <c r="XBB444" s="35"/>
      <c r="XBC444" s="35"/>
      <c r="XBD444" s="35"/>
      <c r="XBE444" s="35"/>
      <c r="XBF444" s="35"/>
      <c r="XBG444" s="35"/>
      <c r="XBH444" s="35"/>
      <c r="XBI444" s="35"/>
      <c r="XBJ444" s="35"/>
      <c r="XBK444" s="35"/>
      <c r="XBL444" s="35"/>
      <c r="XBM444" s="35"/>
      <c r="XBN444" s="35"/>
      <c r="XBO444" s="35"/>
      <c r="XBP444" s="35"/>
      <c r="XBQ444" s="35"/>
      <c r="XBR444" s="35"/>
      <c r="XBS444" s="35"/>
      <c r="XBT444" s="35"/>
      <c r="XBU444" s="35"/>
      <c r="XBV444" s="35"/>
      <c r="XBW444" s="35"/>
      <c r="XBX444" s="35"/>
      <c r="XBY444" s="35"/>
      <c r="XBZ444" s="35"/>
      <c r="XCA444" s="35"/>
      <c r="XCB444" s="35"/>
      <c r="XCC444" s="35"/>
      <c r="XCD444" s="35"/>
      <c r="XCE444" s="35"/>
      <c r="XCF444" s="35"/>
      <c r="XCG444" s="35"/>
      <c r="XCH444" s="35"/>
      <c r="XCI444" s="35"/>
      <c r="XCJ444" s="35"/>
      <c r="XCK444" s="35"/>
      <c r="XCL444" s="35"/>
      <c r="XCM444" s="35"/>
      <c r="XCN444" s="35"/>
      <c r="XCO444" s="35"/>
      <c r="XCP444" s="35"/>
      <c r="XCQ444" s="35"/>
      <c r="XCR444" s="35"/>
      <c r="XCS444" s="35"/>
      <c r="XCT444" s="35"/>
      <c r="XCU444" s="35"/>
      <c r="XCV444" s="35"/>
      <c r="XCW444" s="35"/>
      <c r="XCX444" s="35"/>
      <c r="XCY444" s="35"/>
      <c r="XCZ444" s="35"/>
      <c r="XDA444" s="35"/>
      <c r="XDB444" s="35"/>
      <c r="XDC444" s="35"/>
      <c r="XDD444" s="35"/>
      <c r="XDE444" s="35"/>
      <c r="XDF444" s="35"/>
      <c r="XDG444" s="35"/>
      <c r="XDH444" s="35"/>
      <c r="XDI444" s="35"/>
      <c r="XDJ444" s="35"/>
      <c r="XDK444" s="35"/>
      <c r="XDL444" s="35"/>
      <c r="XDM444" s="35"/>
      <c r="XDN444" s="35"/>
      <c r="XDO444" s="35"/>
      <c r="XDP444" s="35"/>
      <c r="XDQ444" s="35"/>
      <c r="XDR444" s="35"/>
      <c r="XDS444" s="35"/>
      <c r="XDT444" s="35"/>
      <c r="XDU444" s="35"/>
      <c r="XDV444" s="35"/>
      <c r="XDW444" s="35"/>
      <c r="XDX444" s="35"/>
      <c r="XDY444" s="35"/>
      <c r="XDZ444" s="35"/>
      <c r="XEA444" s="35"/>
      <c r="XEB444" s="35"/>
      <c r="XEC444" s="35"/>
      <c r="XED444" s="35"/>
      <c r="XEE444" s="35"/>
      <c r="XEF444" s="35"/>
      <c r="XEG444" s="35"/>
      <c r="XEH444" s="35"/>
      <c r="XEI444" s="35"/>
      <c r="XEJ444" s="35"/>
      <c r="XEK444" s="35"/>
      <c r="XEL444" s="35"/>
      <c r="XEM444" s="35"/>
      <c r="XEN444" s="35"/>
      <c r="XEO444" s="35"/>
      <c r="XEP444" s="35"/>
      <c r="XEQ444" s="35"/>
      <c r="XER444" s="35"/>
      <c r="XES444" s="35"/>
      <c r="XET444" s="35"/>
      <c r="XEU444" s="35"/>
      <c r="XEV444" s="35"/>
      <c r="XEW444" s="35"/>
      <c r="XEX444" s="35"/>
      <c r="XEY444" s="35"/>
      <c r="XEZ444" s="35"/>
      <c r="XFA444" s="35"/>
      <c r="XFB444" s="35"/>
      <c r="XFC444" s="35"/>
      <c r="XFD444" s="35"/>
    </row>
    <row r="445" spans="1:151 16227:16384" s="11" customFormat="1" ht="20.25" customHeight="1" x14ac:dyDescent="0.25">
      <c r="A445" s="137"/>
      <c r="B445" s="138"/>
      <c r="C445" s="133">
        <v>8</v>
      </c>
      <c r="D445" s="134"/>
      <c r="E445" s="137"/>
      <c r="F445" s="142"/>
      <c r="G445" s="142"/>
      <c r="H445" s="142"/>
      <c r="I445" s="138"/>
      <c r="J445" s="35"/>
      <c r="K445" s="35"/>
      <c r="L445" s="35"/>
      <c r="M445" s="35"/>
      <c r="N445" s="35">
        <f t="shared" si="145"/>
        <v>0</v>
      </c>
      <c r="O445" s="35"/>
      <c r="P445" s="35"/>
      <c r="Q445" s="35"/>
      <c r="R445" s="35"/>
      <c r="S445" s="35"/>
      <c r="T445" s="35"/>
      <c r="U445" s="43" t="str">
        <f t="shared" ref="U445:U446" ca="1" si="155">V445&amp;""&amp;",..,"&amp;""&amp;W445</f>
        <v>110,..,110</v>
      </c>
      <c r="V445" s="43">
        <f t="shared" ref="V445:W445" ca="1" si="156">V444+1</f>
        <v>110</v>
      </c>
      <c r="W445" s="43">
        <f t="shared" ca="1" si="156"/>
        <v>110</v>
      </c>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WZC445" s="35"/>
      <c r="WZD445" s="35"/>
      <c r="WZE445" s="35"/>
      <c r="WZF445" s="35"/>
      <c r="WZG445" s="35"/>
      <c r="WZH445" s="35"/>
      <c r="WZI445" s="35"/>
      <c r="WZJ445" s="35"/>
      <c r="WZK445" s="35"/>
      <c r="WZL445" s="35"/>
      <c r="WZM445" s="35"/>
      <c r="WZN445" s="35"/>
      <c r="WZO445" s="35"/>
      <c r="WZP445" s="35"/>
      <c r="WZQ445" s="35"/>
      <c r="WZR445" s="35"/>
      <c r="WZS445" s="35"/>
      <c r="WZT445" s="35"/>
      <c r="WZU445" s="35"/>
      <c r="WZV445" s="35"/>
      <c r="WZW445" s="35"/>
      <c r="WZX445" s="35"/>
      <c r="WZY445" s="35"/>
      <c r="WZZ445" s="35"/>
      <c r="XAA445" s="35"/>
      <c r="XAB445" s="35"/>
      <c r="XAC445" s="35"/>
      <c r="XAD445" s="35"/>
      <c r="XAE445" s="35"/>
      <c r="XAF445" s="35"/>
      <c r="XAG445" s="35"/>
      <c r="XAH445" s="35"/>
      <c r="XAI445" s="35"/>
      <c r="XAJ445" s="35"/>
      <c r="XAK445" s="35"/>
      <c r="XAL445" s="35"/>
      <c r="XAM445" s="35"/>
      <c r="XAN445" s="35"/>
      <c r="XAO445" s="35"/>
      <c r="XAP445" s="35"/>
      <c r="XAQ445" s="35"/>
      <c r="XAR445" s="35"/>
      <c r="XAS445" s="35"/>
      <c r="XAT445" s="35"/>
      <c r="XAU445" s="35"/>
      <c r="XAV445" s="35"/>
      <c r="XAW445" s="35"/>
      <c r="XAX445" s="35"/>
      <c r="XAY445" s="35"/>
      <c r="XAZ445" s="35"/>
      <c r="XBA445" s="35"/>
      <c r="XBB445" s="35"/>
      <c r="XBC445" s="35"/>
      <c r="XBD445" s="35"/>
      <c r="XBE445" s="35"/>
      <c r="XBF445" s="35"/>
      <c r="XBG445" s="35"/>
      <c r="XBH445" s="35"/>
      <c r="XBI445" s="35"/>
      <c r="XBJ445" s="35"/>
      <c r="XBK445" s="35"/>
      <c r="XBL445" s="35"/>
      <c r="XBM445" s="35"/>
      <c r="XBN445" s="35"/>
      <c r="XBO445" s="35"/>
      <c r="XBP445" s="35"/>
      <c r="XBQ445" s="35"/>
      <c r="XBR445" s="35"/>
      <c r="XBS445" s="35"/>
      <c r="XBT445" s="35"/>
      <c r="XBU445" s="35"/>
      <c r="XBV445" s="35"/>
      <c r="XBW445" s="35"/>
      <c r="XBX445" s="35"/>
      <c r="XBY445" s="35"/>
      <c r="XBZ445" s="35"/>
      <c r="XCA445" s="35"/>
      <c r="XCB445" s="35"/>
      <c r="XCC445" s="35"/>
      <c r="XCD445" s="35"/>
      <c r="XCE445" s="35"/>
      <c r="XCF445" s="35"/>
      <c r="XCG445" s="35"/>
      <c r="XCH445" s="35"/>
      <c r="XCI445" s="35"/>
      <c r="XCJ445" s="35"/>
      <c r="XCK445" s="35"/>
      <c r="XCL445" s="35"/>
      <c r="XCM445" s="35"/>
      <c r="XCN445" s="35"/>
      <c r="XCO445" s="35"/>
      <c r="XCP445" s="35"/>
      <c r="XCQ445" s="35"/>
      <c r="XCR445" s="35"/>
      <c r="XCS445" s="35"/>
      <c r="XCT445" s="35"/>
      <c r="XCU445" s="35"/>
      <c r="XCV445" s="35"/>
      <c r="XCW445" s="35"/>
      <c r="XCX445" s="35"/>
      <c r="XCY445" s="35"/>
      <c r="XCZ445" s="35"/>
      <c r="XDA445" s="35"/>
      <c r="XDB445" s="35"/>
      <c r="XDC445" s="35"/>
      <c r="XDD445" s="35"/>
      <c r="XDE445" s="35"/>
      <c r="XDF445" s="35"/>
      <c r="XDG445" s="35"/>
      <c r="XDH445" s="35"/>
      <c r="XDI445" s="35"/>
      <c r="XDJ445" s="35"/>
      <c r="XDK445" s="35"/>
      <c r="XDL445" s="35"/>
      <c r="XDM445" s="35"/>
      <c r="XDN445" s="35"/>
      <c r="XDO445" s="35"/>
      <c r="XDP445" s="35"/>
      <c r="XDQ445" s="35"/>
      <c r="XDR445" s="35"/>
      <c r="XDS445" s="35"/>
      <c r="XDT445" s="35"/>
      <c r="XDU445" s="35"/>
      <c r="XDV445" s="35"/>
      <c r="XDW445" s="35"/>
      <c r="XDX445" s="35"/>
      <c r="XDY445" s="35"/>
      <c r="XDZ445" s="35"/>
      <c r="XEA445" s="35"/>
      <c r="XEB445" s="35"/>
      <c r="XEC445" s="35"/>
      <c r="XED445" s="35"/>
      <c r="XEE445" s="35"/>
      <c r="XEF445" s="35"/>
      <c r="XEG445" s="35"/>
      <c r="XEH445" s="35"/>
      <c r="XEI445" s="35"/>
      <c r="XEJ445" s="35"/>
      <c r="XEK445" s="35"/>
      <c r="XEL445" s="35"/>
      <c r="XEM445" s="35"/>
      <c r="XEN445" s="35"/>
      <c r="XEO445" s="35"/>
      <c r="XEP445" s="35"/>
      <c r="XEQ445" s="35"/>
      <c r="XER445" s="35"/>
      <c r="XES445" s="35"/>
      <c r="XET445" s="35"/>
      <c r="XEU445" s="35"/>
      <c r="XEV445" s="35"/>
      <c r="XEW445" s="35"/>
      <c r="XEX445" s="35"/>
      <c r="XEY445" s="35"/>
      <c r="XEZ445" s="35"/>
      <c r="XFA445" s="35"/>
      <c r="XFB445" s="35"/>
      <c r="XFC445" s="35"/>
      <c r="XFD445" s="35"/>
    </row>
    <row r="446" spans="1:151 16227:16384" s="11" customFormat="1" ht="20.25" customHeight="1" x14ac:dyDescent="0.25">
      <c r="A446" s="137"/>
      <c r="B446" s="138"/>
      <c r="C446" s="133">
        <v>9</v>
      </c>
      <c r="D446" s="134"/>
      <c r="E446" s="137"/>
      <c r="F446" s="142"/>
      <c r="G446" s="142"/>
      <c r="H446" s="142"/>
      <c r="I446" s="138"/>
      <c r="J446" s="35"/>
      <c r="K446" s="35"/>
      <c r="L446" s="35"/>
      <c r="M446" s="35"/>
      <c r="N446" s="35">
        <f t="shared" si="145"/>
        <v>0</v>
      </c>
      <c r="O446" s="35"/>
      <c r="P446" s="35"/>
      <c r="Q446" s="35"/>
      <c r="R446" s="35"/>
      <c r="S446" s="35"/>
      <c r="T446" s="35"/>
      <c r="U446" s="43" t="str">
        <f t="shared" ca="1" si="155"/>
        <v>111,..,111</v>
      </c>
      <c r="V446" s="43">
        <f t="shared" ref="V446:W446" ca="1" si="157">V445+1</f>
        <v>111</v>
      </c>
      <c r="W446" s="43">
        <f t="shared" ca="1" si="157"/>
        <v>111</v>
      </c>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WZC446" s="35"/>
      <c r="WZD446" s="35"/>
      <c r="WZE446" s="35"/>
      <c r="WZF446" s="35"/>
      <c r="WZG446" s="35"/>
      <c r="WZH446" s="35"/>
      <c r="WZI446" s="35"/>
      <c r="WZJ446" s="35"/>
      <c r="WZK446" s="35"/>
      <c r="WZL446" s="35"/>
      <c r="WZM446" s="35"/>
      <c r="WZN446" s="35"/>
      <c r="WZO446" s="35"/>
      <c r="WZP446" s="35"/>
      <c r="WZQ446" s="35"/>
      <c r="WZR446" s="35"/>
      <c r="WZS446" s="35"/>
      <c r="WZT446" s="35"/>
      <c r="WZU446" s="35"/>
      <c r="WZV446" s="35"/>
      <c r="WZW446" s="35"/>
      <c r="WZX446" s="35"/>
      <c r="WZY446" s="35"/>
      <c r="WZZ446" s="35"/>
      <c r="XAA446" s="35"/>
      <c r="XAB446" s="35"/>
      <c r="XAC446" s="35"/>
      <c r="XAD446" s="35"/>
      <c r="XAE446" s="35"/>
      <c r="XAF446" s="35"/>
      <c r="XAG446" s="35"/>
      <c r="XAH446" s="35"/>
      <c r="XAI446" s="35"/>
      <c r="XAJ446" s="35"/>
      <c r="XAK446" s="35"/>
      <c r="XAL446" s="35"/>
      <c r="XAM446" s="35"/>
      <c r="XAN446" s="35"/>
      <c r="XAO446" s="35"/>
      <c r="XAP446" s="35"/>
      <c r="XAQ446" s="35"/>
      <c r="XAR446" s="35"/>
      <c r="XAS446" s="35"/>
      <c r="XAT446" s="35"/>
      <c r="XAU446" s="35"/>
      <c r="XAV446" s="35"/>
      <c r="XAW446" s="35"/>
      <c r="XAX446" s="35"/>
      <c r="XAY446" s="35"/>
      <c r="XAZ446" s="35"/>
      <c r="XBA446" s="35"/>
      <c r="XBB446" s="35"/>
      <c r="XBC446" s="35"/>
      <c r="XBD446" s="35"/>
      <c r="XBE446" s="35"/>
      <c r="XBF446" s="35"/>
      <c r="XBG446" s="35"/>
      <c r="XBH446" s="35"/>
      <c r="XBI446" s="35"/>
      <c r="XBJ446" s="35"/>
      <c r="XBK446" s="35"/>
      <c r="XBL446" s="35"/>
      <c r="XBM446" s="35"/>
      <c r="XBN446" s="35"/>
      <c r="XBO446" s="35"/>
      <c r="XBP446" s="35"/>
      <c r="XBQ446" s="35"/>
      <c r="XBR446" s="35"/>
      <c r="XBS446" s="35"/>
      <c r="XBT446" s="35"/>
      <c r="XBU446" s="35"/>
      <c r="XBV446" s="35"/>
      <c r="XBW446" s="35"/>
      <c r="XBX446" s="35"/>
      <c r="XBY446" s="35"/>
      <c r="XBZ446" s="35"/>
      <c r="XCA446" s="35"/>
      <c r="XCB446" s="35"/>
      <c r="XCC446" s="35"/>
      <c r="XCD446" s="35"/>
      <c r="XCE446" s="35"/>
      <c r="XCF446" s="35"/>
      <c r="XCG446" s="35"/>
      <c r="XCH446" s="35"/>
      <c r="XCI446" s="35"/>
      <c r="XCJ446" s="35"/>
      <c r="XCK446" s="35"/>
      <c r="XCL446" s="35"/>
      <c r="XCM446" s="35"/>
      <c r="XCN446" s="35"/>
      <c r="XCO446" s="35"/>
      <c r="XCP446" s="35"/>
      <c r="XCQ446" s="35"/>
      <c r="XCR446" s="35"/>
      <c r="XCS446" s="35"/>
      <c r="XCT446" s="35"/>
      <c r="XCU446" s="35"/>
      <c r="XCV446" s="35"/>
      <c r="XCW446" s="35"/>
      <c r="XCX446" s="35"/>
      <c r="XCY446" s="35"/>
      <c r="XCZ446" s="35"/>
      <c r="XDA446" s="35"/>
      <c r="XDB446" s="35"/>
      <c r="XDC446" s="35"/>
      <c r="XDD446" s="35"/>
      <c r="XDE446" s="35"/>
      <c r="XDF446" s="35"/>
      <c r="XDG446" s="35"/>
      <c r="XDH446" s="35"/>
      <c r="XDI446" s="35"/>
      <c r="XDJ446" s="35"/>
      <c r="XDK446" s="35"/>
      <c r="XDL446" s="35"/>
      <c r="XDM446" s="35"/>
      <c r="XDN446" s="35"/>
      <c r="XDO446" s="35"/>
      <c r="XDP446" s="35"/>
      <c r="XDQ446" s="35"/>
      <c r="XDR446" s="35"/>
      <c r="XDS446" s="35"/>
      <c r="XDT446" s="35"/>
      <c r="XDU446" s="35"/>
      <c r="XDV446" s="35"/>
      <c r="XDW446" s="35"/>
      <c r="XDX446" s="35"/>
      <c r="XDY446" s="35"/>
      <c r="XDZ446" s="35"/>
      <c r="XEA446" s="35"/>
      <c r="XEB446" s="35"/>
      <c r="XEC446" s="35"/>
      <c r="XED446" s="35"/>
      <c r="XEE446" s="35"/>
      <c r="XEF446" s="35"/>
      <c r="XEG446" s="35"/>
      <c r="XEH446" s="35"/>
      <c r="XEI446" s="35"/>
      <c r="XEJ446" s="35"/>
      <c r="XEK446" s="35"/>
      <c r="XEL446" s="35"/>
      <c r="XEM446" s="35"/>
      <c r="XEN446" s="35"/>
      <c r="XEO446" s="35"/>
      <c r="XEP446" s="35"/>
      <c r="XEQ446" s="35"/>
      <c r="XER446" s="35"/>
      <c r="XES446" s="35"/>
      <c r="XET446" s="35"/>
      <c r="XEU446" s="35"/>
      <c r="XEV446" s="35"/>
      <c r="XEW446" s="35"/>
      <c r="XEX446" s="35"/>
      <c r="XEY446" s="35"/>
      <c r="XEZ446" s="35"/>
      <c r="XFA446" s="35"/>
      <c r="XFB446" s="35"/>
      <c r="XFC446" s="35"/>
      <c r="XFD446" s="35"/>
    </row>
    <row r="447" spans="1:151 16227:16384" s="11" customFormat="1" ht="20.25" x14ac:dyDescent="0.25">
      <c r="A447" s="137"/>
      <c r="B447" s="138"/>
      <c r="C447" s="133">
        <v>10</v>
      </c>
      <c r="D447" s="134"/>
      <c r="E447" s="137"/>
      <c r="F447" s="142"/>
      <c r="G447" s="142"/>
      <c r="H447" s="142"/>
      <c r="I447" s="138"/>
      <c r="J447" s="35"/>
      <c r="K447" s="35"/>
      <c r="L447" s="35"/>
      <c r="M447" s="35"/>
      <c r="N447" s="35">
        <f t="shared" si="145"/>
        <v>0</v>
      </c>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WZC447" s="35"/>
      <c r="WZD447" s="35"/>
      <c r="WZE447" s="35"/>
      <c r="WZF447" s="35"/>
      <c r="WZG447" s="35"/>
      <c r="WZH447" s="35"/>
      <c r="WZI447" s="35"/>
      <c r="WZJ447" s="35"/>
      <c r="WZK447" s="35"/>
      <c r="WZL447" s="35"/>
      <c r="WZM447" s="35"/>
      <c r="WZN447" s="35"/>
      <c r="WZO447" s="35"/>
      <c r="WZP447" s="35"/>
      <c r="WZQ447" s="35"/>
      <c r="WZR447" s="35"/>
      <c r="WZS447" s="35"/>
      <c r="WZT447" s="35"/>
      <c r="WZU447" s="35"/>
      <c r="WZV447" s="35"/>
      <c r="WZW447" s="35"/>
      <c r="WZX447" s="35"/>
      <c r="WZY447" s="35"/>
      <c r="WZZ447" s="35"/>
      <c r="XAA447" s="35"/>
      <c r="XAB447" s="35"/>
      <c r="XAC447" s="35"/>
      <c r="XAD447" s="35"/>
      <c r="XAE447" s="35"/>
      <c r="XAF447" s="35"/>
      <c r="XAG447" s="35"/>
      <c r="XAH447" s="35"/>
      <c r="XAI447" s="35"/>
      <c r="XAJ447" s="35"/>
      <c r="XAK447" s="35"/>
      <c r="XAL447" s="35"/>
      <c r="XAM447" s="35"/>
      <c r="XAN447" s="35"/>
      <c r="XAO447" s="35"/>
      <c r="XAP447" s="35"/>
      <c r="XAQ447" s="35"/>
      <c r="XAR447" s="35"/>
      <c r="XAS447" s="35"/>
      <c r="XAT447" s="35"/>
      <c r="XAU447" s="35"/>
      <c r="XAV447" s="35"/>
      <c r="XAW447" s="35"/>
      <c r="XAX447" s="35"/>
      <c r="XAY447" s="35"/>
      <c r="XAZ447" s="35"/>
      <c r="XBA447" s="35"/>
      <c r="XBB447" s="35"/>
      <c r="XBC447" s="35"/>
      <c r="XBD447" s="35"/>
      <c r="XBE447" s="35"/>
      <c r="XBF447" s="35"/>
      <c r="XBG447" s="35"/>
      <c r="XBH447" s="35"/>
      <c r="XBI447" s="35"/>
      <c r="XBJ447" s="35"/>
      <c r="XBK447" s="35"/>
      <c r="XBL447" s="35"/>
      <c r="XBM447" s="35"/>
      <c r="XBN447" s="35"/>
      <c r="XBO447" s="35"/>
      <c r="XBP447" s="35"/>
      <c r="XBQ447" s="35"/>
      <c r="XBR447" s="35"/>
      <c r="XBS447" s="35"/>
      <c r="XBT447" s="35"/>
      <c r="XBU447" s="35"/>
      <c r="XBV447" s="35"/>
      <c r="XBW447" s="35"/>
      <c r="XBX447" s="35"/>
      <c r="XBY447" s="35"/>
      <c r="XBZ447" s="35"/>
      <c r="XCA447" s="35"/>
      <c r="XCB447" s="35"/>
      <c r="XCC447" s="35"/>
      <c r="XCD447" s="35"/>
      <c r="XCE447" s="35"/>
      <c r="XCF447" s="35"/>
      <c r="XCG447" s="35"/>
      <c r="XCH447" s="35"/>
      <c r="XCI447" s="35"/>
      <c r="XCJ447" s="35"/>
      <c r="XCK447" s="35"/>
      <c r="XCL447" s="35"/>
      <c r="XCM447" s="35"/>
      <c r="XCN447" s="35"/>
      <c r="XCO447" s="35"/>
      <c r="XCP447" s="35"/>
      <c r="XCQ447" s="35"/>
      <c r="XCR447" s="35"/>
      <c r="XCS447" s="35"/>
      <c r="XCT447" s="35"/>
      <c r="XCU447" s="35"/>
      <c r="XCV447" s="35"/>
      <c r="XCW447" s="35"/>
      <c r="XCX447" s="35"/>
      <c r="XCY447" s="35"/>
      <c r="XCZ447" s="35"/>
      <c r="XDA447" s="35"/>
      <c r="XDB447" s="35"/>
      <c r="XDC447" s="35"/>
      <c r="XDD447" s="35"/>
      <c r="XDE447" s="35"/>
      <c r="XDF447" s="35"/>
      <c r="XDG447" s="35"/>
      <c r="XDH447" s="35"/>
      <c r="XDI447" s="35"/>
      <c r="XDJ447" s="35"/>
      <c r="XDK447" s="35"/>
      <c r="XDL447" s="35"/>
      <c r="XDM447" s="35"/>
      <c r="XDN447" s="35"/>
      <c r="XDO447" s="35"/>
      <c r="XDP447" s="35"/>
      <c r="XDQ447" s="35"/>
      <c r="XDR447" s="35"/>
      <c r="XDS447" s="35"/>
      <c r="XDT447" s="35"/>
      <c r="XDU447" s="35"/>
      <c r="XDV447" s="35"/>
      <c r="XDW447" s="35"/>
      <c r="XDX447" s="35"/>
      <c r="XDY447" s="35"/>
      <c r="XDZ447" s="35"/>
      <c r="XEA447" s="35"/>
      <c r="XEB447" s="35"/>
      <c r="XEC447" s="35"/>
      <c r="XED447" s="35"/>
      <c r="XEE447" s="35"/>
      <c r="XEF447" s="35"/>
      <c r="XEG447" s="35"/>
      <c r="XEH447" s="35"/>
      <c r="XEI447" s="35"/>
      <c r="XEJ447" s="35"/>
      <c r="XEK447" s="35"/>
      <c r="XEL447" s="35"/>
      <c r="XEM447" s="35"/>
      <c r="XEN447" s="35"/>
      <c r="XEO447" s="35"/>
      <c r="XEP447" s="35"/>
      <c r="XEQ447" s="35"/>
      <c r="XER447" s="35"/>
      <c r="XES447" s="35"/>
      <c r="XET447" s="35"/>
      <c r="XEU447" s="35"/>
      <c r="XEV447" s="35"/>
      <c r="XEW447" s="35"/>
      <c r="XEX447" s="35"/>
      <c r="XEY447" s="35"/>
      <c r="XEZ447" s="35"/>
      <c r="XFA447" s="35"/>
      <c r="XFB447" s="35"/>
      <c r="XFC447" s="35"/>
      <c r="XFD447" s="35"/>
    </row>
    <row r="448" spans="1:151 16227:16384" s="11" customFormat="1" ht="20.25" x14ac:dyDescent="0.25">
      <c r="A448" s="139"/>
      <c r="B448" s="140"/>
      <c r="C448" s="133">
        <v>11</v>
      </c>
      <c r="D448" s="134"/>
      <c r="E448" s="139"/>
      <c r="F448" s="143"/>
      <c r="G448" s="143"/>
      <c r="H448" s="143"/>
      <c r="I448" s="140"/>
      <c r="J448" s="35"/>
      <c r="K448" s="35"/>
      <c r="L448" s="35"/>
      <c r="M448" s="35"/>
      <c r="N448" s="35">
        <f t="shared" si="145"/>
        <v>0</v>
      </c>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WZC448" s="35"/>
      <c r="WZD448" s="35"/>
      <c r="WZE448" s="35"/>
      <c r="WZF448" s="35"/>
      <c r="WZG448" s="35"/>
      <c r="WZH448" s="35"/>
      <c r="WZI448" s="35"/>
      <c r="WZJ448" s="35"/>
      <c r="WZK448" s="35"/>
      <c r="WZL448" s="35"/>
      <c r="WZM448" s="35"/>
      <c r="WZN448" s="35"/>
      <c r="WZO448" s="35"/>
      <c r="WZP448" s="35"/>
      <c r="WZQ448" s="35"/>
      <c r="WZR448" s="35"/>
      <c r="WZS448" s="35"/>
      <c r="WZT448" s="35"/>
      <c r="WZU448" s="35"/>
      <c r="WZV448" s="35"/>
      <c r="WZW448" s="35"/>
      <c r="WZX448" s="35"/>
      <c r="WZY448" s="35"/>
      <c r="WZZ448" s="35"/>
      <c r="XAA448" s="35"/>
      <c r="XAB448" s="35"/>
      <c r="XAC448" s="35"/>
      <c r="XAD448" s="35"/>
      <c r="XAE448" s="35"/>
      <c r="XAF448" s="35"/>
      <c r="XAG448" s="35"/>
      <c r="XAH448" s="35"/>
      <c r="XAI448" s="35"/>
      <c r="XAJ448" s="35"/>
      <c r="XAK448" s="35"/>
      <c r="XAL448" s="35"/>
      <c r="XAM448" s="35"/>
      <c r="XAN448" s="35"/>
      <c r="XAO448" s="35"/>
      <c r="XAP448" s="35"/>
      <c r="XAQ448" s="35"/>
      <c r="XAR448" s="35"/>
      <c r="XAS448" s="35"/>
      <c r="XAT448" s="35"/>
      <c r="XAU448" s="35"/>
      <c r="XAV448" s="35"/>
      <c r="XAW448" s="35"/>
      <c r="XAX448" s="35"/>
      <c r="XAY448" s="35"/>
      <c r="XAZ448" s="35"/>
      <c r="XBA448" s="35"/>
      <c r="XBB448" s="35"/>
      <c r="XBC448" s="35"/>
      <c r="XBD448" s="35"/>
      <c r="XBE448" s="35"/>
      <c r="XBF448" s="35"/>
      <c r="XBG448" s="35"/>
      <c r="XBH448" s="35"/>
      <c r="XBI448" s="35"/>
      <c r="XBJ448" s="35"/>
      <c r="XBK448" s="35"/>
      <c r="XBL448" s="35"/>
      <c r="XBM448" s="35"/>
      <c r="XBN448" s="35"/>
      <c r="XBO448" s="35"/>
      <c r="XBP448" s="35"/>
      <c r="XBQ448" s="35"/>
      <c r="XBR448" s="35"/>
      <c r="XBS448" s="35"/>
      <c r="XBT448" s="35"/>
      <c r="XBU448" s="35"/>
      <c r="XBV448" s="35"/>
      <c r="XBW448" s="35"/>
      <c r="XBX448" s="35"/>
      <c r="XBY448" s="35"/>
      <c r="XBZ448" s="35"/>
      <c r="XCA448" s="35"/>
      <c r="XCB448" s="35"/>
      <c r="XCC448" s="35"/>
      <c r="XCD448" s="35"/>
      <c r="XCE448" s="35"/>
      <c r="XCF448" s="35"/>
      <c r="XCG448" s="35"/>
      <c r="XCH448" s="35"/>
      <c r="XCI448" s="35"/>
      <c r="XCJ448" s="35"/>
      <c r="XCK448" s="35"/>
      <c r="XCL448" s="35"/>
      <c r="XCM448" s="35"/>
      <c r="XCN448" s="35"/>
      <c r="XCO448" s="35"/>
      <c r="XCP448" s="35"/>
      <c r="XCQ448" s="35"/>
      <c r="XCR448" s="35"/>
      <c r="XCS448" s="35"/>
      <c r="XCT448" s="35"/>
      <c r="XCU448" s="35"/>
      <c r="XCV448" s="35"/>
      <c r="XCW448" s="35"/>
      <c r="XCX448" s="35"/>
      <c r="XCY448" s="35"/>
      <c r="XCZ448" s="35"/>
      <c r="XDA448" s="35"/>
      <c r="XDB448" s="35"/>
      <c r="XDC448" s="35"/>
      <c r="XDD448" s="35"/>
      <c r="XDE448" s="35"/>
      <c r="XDF448" s="35"/>
      <c r="XDG448" s="35"/>
      <c r="XDH448" s="35"/>
      <c r="XDI448" s="35"/>
      <c r="XDJ448" s="35"/>
      <c r="XDK448" s="35"/>
      <c r="XDL448" s="35"/>
      <c r="XDM448" s="35"/>
      <c r="XDN448" s="35"/>
      <c r="XDO448" s="35"/>
      <c r="XDP448" s="35"/>
      <c r="XDQ448" s="35"/>
      <c r="XDR448" s="35"/>
      <c r="XDS448" s="35"/>
      <c r="XDT448" s="35"/>
      <c r="XDU448" s="35"/>
      <c r="XDV448" s="35"/>
      <c r="XDW448" s="35"/>
      <c r="XDX448" s="35"/>
      <c r="XDY448" s="35"/>
      <c r="XDZ448" s="35"/>
      <c r="XEA448" s="35"/>
      <c r="XEB448" s="35"/>
      <c r="XEC448" s="35"/>
      <c r="XED448" s="35"/>
      <c r="XEE448" s="35"/>
      <c r="XEF448" s="35"/>
      <c r="XEG448" s="35"/>
      <c r="XEH448" s="35"/>
      <c r="XEI448" s="35"/>
      <c r="XEJ448" s="35"/>
      <c r="XEK448" s="35"/>
      <c r="XEL448" s="35"/>
      <c r="XEM448" s="35"/>
      <c r="XEN448" s="35"/>
      <c r="XEO448" s="35"/>
      <c r="XEP448" s="35"/>
      <c r="XEQ448" s="35"/>
      <c r="XER448" s="35"/>
      <c r="XES448" s="35"/>
      <c r="XET448" s="35"/>
      <c r="XEU448" s="35"/>
      <c r="XEV448" s="35"/>
      <c r="XEW448" s="35"/>
      <c r="XEX448" s="35"/>
      <c r="XEY448" s="35"/>
      <c r="XEZ448" s="35"/>
      <c r="XFA448" s="35"/>
      <c r="XFB448" s="35"/>
      <c r="XFC448" s="35"/>
      <c r="XFD448" s="35"/>
    </row>
    <row r="449" spans="1:151 16227:16384" s="11" customFormat="1" ht="20.25" customHeight="1" x14ac:dyDescent="0.25">
      <c r="A449" s="144" t="s">
        <v>275</v>
      </c>
      <c r="B449" s="145"/>
      <c r="C449" s="145"/>
      <c r="D449" s="145"/>
      <c r="E449" s="145"/>
      <c r="F449" s="145"/>
      <c r="G449" s="145"/>
      <c r="H449" s="145"/>
      <c r="I449" s="146"/>
      <c r="J449" s="35"/>
      <c r="K449" s="35"/>
      <c r="L449" s="35"/>
      <c r="M449" s="35"/>
      <c r="N449" s="35">
        <f t="shared" si="145"/>
        <v>6373380.5460000001</v>
      </c>
      <c r="O449" s="35"/>
      <c r="P449" s="35"/>
      <c r="Q449" s="35"/>
      <c r="R449" s="35"/>
      <c r="S449" s="35"/>
      <c r="T449" s="35"/>
      <c r="U449" s="43" t="str">
        <f t="shared" ref="U449:U457" ca="1" si="158">V449&amp;""&amp;",..,"&amp;""&amp;W449</f>
        <v>101,..,101</v>
      </c>
      <c r="V449" s="43">
        <f ca="1">(SUMPRODUCT(MID(0&amp;(LEFT(A450,SUM(LEN(A450)-LEN(SUBSTITUTE(A450,{"0","1","2","3"},""))))), LARGE(INDEX(ISNUMBER(--MID((LEFT(A450,SUM(LEN(A450)-LEN(SUBSTITUTE(A450,{"0","1","2","3"},""))))), ROW(INDIRECT("1:"&amp;LEN((LEFT(A450,SUM(LEN(A450)-LEN(SUBSTITUTE(A450,{"0","1","2","3"},"")))))))), 1)) * ROW(INDIRECT("1:"&amp;LEN((LEFT(A450,SUM(LEN(A450)-LEN(SUBSTITUTE(A450,{"0","1","2","3"},"")))))))), 0), ROW(INDIRECT("1:"&amp;LEN((LEFT(A450,SUM(LEN(A450)-LEN(SUBSTITUTE(A450,{"0","1","2","3"},"")))))))))+1, 1) * 10^ROW(INDIRECT("1:"&amp;LEN((LEFT(A450,SUM(LEN(A450)-LEN(SUBSTITUTE(A450,{"0","1","2","3"},""))))))))/10))*100+1</f>
        <v>101</v>
      </c>
      <c r="W449" s="43">
        <f ca="1">(SUMPRODUCT(MID(0&amp;(--TRIM(RIGHT(SUBSTITUTE(LEFT(A450,_xlfn.AGGREGATE(16,6,FIND({0,1,2,3,4,5,6,7,8,9},A450,ROW(INDIRECT("1:"&amp;LEN(A450)))),1))," ",REPT(" ",LEN(A450))),LEN(A450)))), LARGE(INDEX(ISNUMBER(--MID((--TRIM(RIGHT(SUBSTITUTE(LEFT(A450,_xlfn.AGGREGATE(16,6,FIND({0,1,2,3,4,5,6,7,8,9},A450,ROW(INDIRECT("1:"&amp;LEN(A450)))),1))," ",REPT(" ",LEN(A450))),LEN(A450)))), ROW(INDIRECT("1:"&amp;LEN((--TRIM(RIGHT(SUBSTITUTE(LEFT(A450,_xlfn.AGGREGATE(16,6,FIND({0,1,2,3,4,5,6,7,8,9},A450,ROW(INDIRECT("1:"&amp;LEN(A450)))),1))," ",REPT(" ",LEN(A450))),LEN(A450))))))), 1)) * ROW(INDIRECT("1:"&amp;LEN((--TRIM(RIGHT(SUBSTITUTE(LEFT(A450,_xlfn.AGGREGATE(16,6,FIND({0,1,2,3,4,5,6,7,8,9},A450,ROW(INDIRECT("1:"&amp;LEN(A450)))),1))," ",REPT(" ",LEN(A450))),LEN(A450))))))), 0), ROW(INDIRECT("1:"&amp;LEN((--TRIM(RIGHT(SUBSTITUTE(LEFT(A450,_xlfn.AGGREGATE(16,6,FIND({0,1,2,3,4,5,6,7,8,9},A450,ROW(INDIRECT("1:"&amp;LEN(A450)))),1))," ",REPT(" ",LEN(A450))),LEN(A450))))))))+1, 1) * 10^ROW(INDIRECT("1:"&amp;LEN((--TRIM(RIGHT(SUBSTITUTE(LEFT(A450,_xlfn.AGGREGATE(16,6,FIND({0,1,2,3,4,5,6,7,8,9},A450,ROW(INDIRECT("1:"&amp;LEN(A450)))),1))," ",REPT(" ",LEN(A450))),LEN(A450)))))))/10))*100+1</f>
        <v>101</v>
      </c>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WZC449" s="35"/>
      <c r="WZD449" s="35"/>
      <c r="WZE449" s="35"/>
      <c r="WZF449" s="35"/>
      <c r="WZG449" s="35"/>
      <c r="WZH449" s="35"/>
      <c r="WZI449" s="35"/>
      <c r="WZJ449" s="35"/>
      <c r="WZK449" s="35"/>
      <c r="WZL449" s="35"/>
      <c r="WZM449" s="35"/>
      <c r="WZN449" s="35"/>
      <c r="WZO449" s="35"/>
      <c r="WZP449" s="35"/>
      <c r="WZQ449" s="35"/>
      <c r="WZR449" s="35"/>
      <c r="WZS449" s="35"/>
      <c r="WZT449" s="35"/>
      <c r="WZU449" s="35"/>
      <c r="WZV449" s="35"/>
      <c r="WZW449" s="35"/>
      <c r="WZX449" s="35"/>
      <c r="WZY449" s="35"/>
      <c r="WZZ449" s="35"/>
      <c r="XAA449" s="35"/>
      <c r="XAB449" s="35"/>
      <c r="XAC449" s="35"/>
      <c r="XAD449" s="35"/>
      <c r="XAE449" s="35"/>
      <c r="XAF449" s="35"/>
      <c r="XAG449" s="35"/>
      <c r="XAH449" s="35"/>
      <c r="XAI449" s="35"/>
      <c r="XAJ449" s="35"/>
      <c r="XAK449" s="35"/>
      <c r="XAL449" s="35"/>
      <c r="XAM449" s="35"/>
      <c r="XAN449" s="35"/>
      <c r="XAO449" s="35"/>
      <c r="XAP449" s="35"/>
      <c r="XAQ449" s="35"/>
      <c r="XAR449" s="35"/>
      <c r="XAS449" s="35"/>
      <c r="XAT449" s="35"/>
      <c r="XAU449" s="35"/>
      <c r="XAV449" s="35"/>
      <c r="XAW449" s="35"/>
      <c r="XAX449" s="35"/>
      <c r="XAY449" s="35"/>
      <c r="XAZ449" s="35"/>
      <c r="XBA449" s="35"/>
      <c r="XBB449" s="35"/>
      <c r="XBC449" s="35"/>
      <c r="XBD449" s="35"/>
      <c r="XBE449" s="35"/>
      <c r="XBF449" s="35"/>
      <c r="XBG449" s="35"/>
      <c r="XBH449" s="35"/>
      <c r="XBI449" s="35"/>
      <c r="XBJ449" s="35"/>
      <c r="XBK449" s="35"/>
      <c r="XBL449" s="35"/>
      <c r="XBM449" s="35"/>
      <c r="XBN449" s="35"/>
      <c r="XBO449" s="35"/>
      <c r="XBP449" s="35"/>
      <c r="XBQ449" s="35"/>
      <c r="XBR449" s="35"/>
      <c r="XBS449" s="35"/>
      <c r="XBT449" s="35"/>
      <c r="XBU449" s="35"/>
      <c r="XBV449" s="35"/>
      <c r="XBW449" s="35"/>
      <c r="XBX449" s="35"/>
      <c r="XBY449" s="35"/>
      <c r="XBZ449" s="35"/>
      <c r="XCA449" s="35"/>
      <c r="XCB449" s="35"/>
      <c r="XCC449" s="35"/>
      <c r="XCD449" s="35"/>
      <c r="XCE449" s="35"/>
      <c r="XCF449" s="35"/>
      <c r="XCG449" s="35"/>
      <c r="XCH449" s="35"/>
      <c r="XCI449" s="35"/>
      <c r="XCJ449" s="35"/>
      <c r="XCK449" s="35"/>
      <c r="XCL449" s="35"/>
      <c r="XCM449" s="35"/>
      <c r="XCN449" s="35"/>
      <c r="XCO449" s="35"/>
      <c r="XCP449" s="35"/>
      <c r="XCQ449" s="35"/>
      <c r="XCR449" s="35"/>
      <c r="XCS449" s="35"/>
      <c r="XCT449" s="35"/>
      <c r="XCU449" s="35"/>
      <c r="XCV449" s="35"/>
      <c r="XCW449" s="35"/>
      <c r="XCX449" s="35"/>
      <c r="XCY449" s="35"/>
      <c r="XCZ449" s="35"/>
      <c r="XDA449" s="35"/>
      <c r="XDB449" s="35"/>
      <c r="XDC449" s="35"/>
      <c r="XDD449" s="35"/>
      <c r="XDE449" s="35"/>
      <c r="XDF449" s="35"/>
      <c r="XDG449" s="35"/>
      <c r="XDH449" s="35"/>
      <c r="XDI449" s="35"/>
      <c r="XDJ449" s="35"/>
      <c r="XDK449" s="35"/>
      <c r="XDL449" s="35"/>
      <c r="XDM449" s="35"/>
      <c r="XDN449" s="35"/>
      <c r="XDO449" s="35"/>
      <c r="XDP449" s="35"/>
      <c r="XDQ449" s="35"/>
      <c r="XDR449" s="35"/>
      <c r="XDS449" s="35"/>
      <c r="XDT449" s="35"/>
      <c r="XDU449" s="35"/>
      <c r="XDV449" s="35"/>
      <c r="XDW449" s="35"/>
      <c r="XDX449" s="35"/>
      <c r="XDY449" s="35"/>
      <c r="XDZ449" s="35"/>
      <c r="XEA449" s="35"/>
      <c r="XEB449" s="35"/>
      <c r="XEC449" s="35"/>
      <c r="XED449" s="35"/>
      <c r="XEE449" s="35"/>
      <c r="XEF449" s="35"/>
      <c r="XEG449" s="35"/>
      <c r="XEH449" s="35"/>
      <c r="XEI449" s="35"/>
      <c r="XEJ449" s="35"/>
      <c r="XEK449" s="35"/>
      <c r="XEL449" s="35"/>
      <c r="XEM449" s="35"/>
      <c r="XEN449" s="35"/>
      <c r="XEO449" s="35"/>
      <c r="XEP449" s="35"/>
      <c r="XEQ449" s="35"/>
      <c r="XER449" s="35"/>
      <c r="XES449" s="35"/>
      <c r="XET449" s="35"/>
      <c r="XEU449" s="35"/>
      <c r="XEV449" s="35"/>
      <c r="XEW449" s="35"/>
      <c r="XEX449" s="35"/>
      <c r="XEY449" s="35"/>
      <c r="XEZ449" s="35"/>
      <c r="XFA449" s="35"/>
      <c r="XFB449" s="35"/>
      <c r="XFC449" s="35"/>
      <c r="XFD449" s="35"/>
    </row>
    <row r="450" spans="1:151 16227:16384" s="11" customFormat="1" ht="20.25" customHeight="1" x14ac:dyDescent="0.25">
      <c r="A450" s="144" t="s">
        <v>214</v>
      </c>
      <c r="B450" s="145"/>
      <c r="C450" s="145"/>
      <c r="D450" s="145"/>
      <c r="E450" s="145"/>
      <c r="F450" s="145"/>
      <c r="G450" s="145"/>
      <c r="H450" s="145"/>
      <c r="I450" s="146"/>
      <c r="J450" s="35"/>
      <c r="K450" s="35"/>
      <c r="L450" s="35"/>
      <c r="M450" s="35"/>
      <c r="N450" s="35">
        <f t="shared" si="145"/>
        <v>6711469.1748000002</v>
      </c>
      <c r="O450" s="35"/>
      <c r="P450" s="35"/>
      <c r="Q450" s="35"/>
      <c r="R450" s="35"/>
      <c r="S450" s="35"/>
      <c r="T450" s="35"/>
      <c r="U450" s="43" t="str">
        <f t="shared" ca="1" si="158"/>
        <v>102,..,102</v>
      </c>
      <c r="V450" s="43">
        <f ca="1">V449+1</f>
        <v>102</v>
      </c>
      <c r="W450" s="43">
        <f ca="1">W449+1</f>
        <v>102</v>
      </c>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WZC450" s="35"/>
      <c r="WZD450" s="35"/>
      <c r="WZE450" s="35"/>
      <c r="WZF450" s="35"/>
      <c r="WZG450" s="35"/>
      <c r="WZH450" s="35"/>
      <c r="WZI450" s="35"/>
      <c r="WZJ450" s="35"/>
      <c r="WZK450" s="35"/>
      <c r="WZL450" s="35"/>
      <c r="WZM450" s="35"/>
      <c r="WZN450" s="35"/>
      <c r="WZO450" s="35"/>
      <c r="WZP450" s="35"/>
      <c r="WZQ450" s="35"/>
      <c r="WZR450" s="35"/>
      <c r="WZS450" s="35"/>
      <c r="WZT450" s="35"/>
      <c r="WZU450" s="35"/>
      <c r="WZV450" s="35"/>
      <c r="WZW450" s="35"/>
      <c r="WZX450" s="35"/>
      <c r="WZY450" s="35"/>
      <c r="WZZ450" s="35"/>
      <c r="XAA450" s="35"/>
      <c r="XAB450" s="35"/>
      <c r="XAC450" s="35"/>
      <c r="XAD450" s="35"/>
      <c r="XAE450" s="35"/>
      <c r="XAF450" s="35"/>
      <c r="XAG450" s="35"/>
      <c r="XAH450" s="35"/>
      <c r="XAI450" s="35"/>
      <c r="XAJ450" s="35"/>
      <c r="XAK450" s="35"/>
      <c r="XAL450" s="35"/>
      <c r="XAM450" s="35"/>
      <c r="XAN450" s="35"/>
      <c r="XAO450" s="35"/>
      <c r="XAP450" s="35"/>
      <c r="XAQ450" s="35"/>
      <c r="XAR450" s="35"/>
      <c r="XAS450" s="35"/>
      <c r="XAT450" s="35"/>
      <c r="XAU450" s="35"/>
      <c r="XAV450" s="35"/>
      <c r="XAW450" s="35"/>
      <c r="XAX450" s="35"/>
      <c r="XAY450" s="35"/>
      <c r="XAZ450" s="35"/>
      <c r="XBA450" s="35"/>
      <c r="XBB450" s="35"/>
      <c r="XBC450" s="35"/>
      <c r="XBD450" s="35"/>
      <c r="XBE450" s="35"/>
      <c r="XBF450" s="35"/>
      <c r="XBG450" s="35"/>
      <c r="XBH450" s="35"/>
      <c r="XBI450" s="35"/>
      <c r="XBJ450" s="35"/>
      <c r="XBK450" s="35"/>
      <c r="XBL450" s="35"/>
      <c r="XBM450" s="35"/>
      <c r="XBN450" s="35"/>
      <c r="XBO450" s="35"/>
      <c r="XBP450" s="35"/>
      <c r="XBQ450" s="35"/>
      <c r="XBR450" s="35"/>
      <c r="XBS450" s="35"/>
      <c r="XBT450" s="35"/>
      <c r="XBU450" s="35"/>
      <c r="XBV450" s="35"/>
      <c r="XBW450" s="35"/>
      <c r="XBX450" s="35"/>
      <c r="XBY450" s="35"/>
      <c r="XBZ450" s="35"/>
      <c r="XCA450" s="35"/>
      <c r="XCB450" s="35"/>
      <c r="XCC450" s="35"/>
      <c r="XCD450" s="35"/>
      <c r="XCE450" s="35"/>
      <c r="XCF450" s="35"/>
      <c r="XCG450" s="35"/>
      <c r="XCH450" s="35"/>
      <c r="XCI450" s="35"/>
      <c r="XCJ450" s="35"/>
      <c r="XCK450" s="35"/>
      <c r="XCL450" s="35"/>
      <c r="XCM450" s="35"/>
      <c r="XCN450" s="35"/>
      <c r="XCO450" s="35"/>
      <c r="XCP450" s="35"/>
      <c r="XCQ450" s="35"/>
      <c r="XCR450" s="35"/>
      <c r="XCS450" s="35"/>
      <c r="XCT450" s="35"/>
      <c r="XCU450" s="35"/>
      <c r="XCV450" s="35"/>
      <c r="XCW450" s="35"/>
      <c r="XCX450" s="35"/>
      <c r="XCY450" s="35"/>
      <c r="XCZ450" s="35"/>
      <c r="XDA450" s="35"/>
      <c r="XDB450" s="35"/>
      <c r="XDC450" s="35"/>
      <c r="XDD450" s="35"/>
      <c r="XDE450" s="35"/>
      <c r="XDF450" s="35"/>
      <c r="XDG450" s="35"/>
      <c r="XDH450" s="35"/>
      <c r="XDI450" s="35"/>
      <c r="XDJ450" s="35"/>
      <c r="XDK450" s="35"/>
      <c r="XDL450" s="35"/>
      <c r="XDM450" s="35"/>
      <c r="XDN450" s="35"/>
      <c r="XDO450" s="35"/>
      <c r="XDP450" s="35"/>
      <c r="XDQ450" s="35"/>
      <c r="XDR450" s="35"/>
      <c r="XDS450" s="35"/>
      <c r="XDT450" s="35"/>
      <c r="XDU450" s="35"/>
      <c r="XDV450" s="35"/>
      <c r="XDW450" s="35"/>
      <c r="XDX450" s="35"/>
      <c r="XDY450" s="35"/>
      <c r="XDZ450" s="35"/>
      <c r="XEA450" s="35"/>
      <c r="XEB450" s="35"/>
      <c r="XEC450" s="35"/>
      <c r="XED450" s="35"/>
      <c r="XEE450" s="35"/>
      <c r="XEF450" s="35"/>
      <c r="XEG450" s="35"/>
      <c r="XEH450" s="35"/>
      <c r="XEI450" s="35"/>
      <c r="XEJ450" s="35"/>
      <c r="XEK450" s="35"/>
      <c r="XEL450" s="35"/>
      <c r="XEM450" s="35"/>
      <c r="XEN450" s="35"/>
      <c r="XEO450" s="35"/>
      <c r="XEP450" s="35"/>
      <c r="XEQ450" s="35"/>
      <c r="XER450" s="35"/>
      <c r="XES450" s="35"/>
      <c r="XET450" s="35"/>
      <c r="XEU450" s="35"/>
      <c r="XEV450" s="35"/>
      <c r="XEW450" s="35"/>
      <c r="XEX450" s="35"/>
      <c r="XEY450" s="35"/>
      <c r="XEZ450" s="35"/>
      <c r="XFA450" s="35"/>
      <c r="XFB450" s="35"/>
      <c r="XFC450" s="35"/>
      <c r="XFD450" s="35"/>
    </row>
    <row r="451" spans="1:151 16227:16384" s="11" customFormat="1" ht="20.25" customHeight="1" x14ac:dyDescent="0.25">
      <c r="A451" s="135" t="str">
        <f>A450</f>
        <v>1st Floor for Residential</v>
      </c>
      <c r="B451" s="136"/>
      <c r="C451" s="133">
        <v>1</v>
      </c>
      <c r="D451" s="134"/>
      <c r="E451" s="65" t="s">
        <v>258</v>
      </c>
      <c r="F451" s="133">
        <f>(2.75*4.65+1.92*1.95+1.22*2.13+2.9*3.58+2.12*1.27+1.3*0.9+1.94*0.75)*(10.764)</f>
        <v>374.90473800000001</v>
      </c>
      <c r="G451" s="134"/>
      <c r="H451" s="65">
        <v>0</v>
      </c>
      <c r="I451" s="65">
        <f t="shared" ref="I451:I461" si="159">F451*(($I$233)+1)+H451</f>
        <v>581.10234390000005</v>
      </c>
      <c r="J451" s="35"/>
      <c r="K451" s="35"/>
      <c r="L451" s="35"/>
      <c r="M451" s="35"/>
      <c r="N451" s="35">
        <f t="shared" si="145"/>
        <v>6711469.1748000002</v>
      </c>
      <c r="O451" s="35"/>
      <c r="P451" s="35"/>
      <c r="Q451" s="35"/>
      <c r="R451" s="35"/>
      <c r="S451" s="35"/>
      <c r="T451" s="35"/>
      <c r="U451" s="43" t="str">
        <f t="shared" ca="1" si="158"/>
        <v>103,..,103</v>
      </c>
      <c r="V451" s="43">
        <f t="shared" ref="V451:W451" ca="1" si="160">V450+1</f>
        <v>103</v>
      </c>
      <c r="W451" s="43">
        <f t="shared" ca="1" si="160"/>
        <v>103</v>
      </c>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WZC451" s="35"/>
      <c r="WZD451" s="35"/>
      <c r="WZE451" s="35"/>
      <c r="WZF451" s="35"/>
      <c r="WZG451" s="35"/>
      <c r="WZH451" s="35"/>
      <c r="WZI451" s="35"/>
      <c r="WZJ451" s="35"/>
      <c r="WZK451" s="35"/>
      <c r="WZL451" s="35"/>
      <c r="WZM451" s="35"/>
      <c r="WZN451" s="35"/>
      <c r="WZO451" s="35"/>
      <c r="WZP451" s="35"/>
      <c r="WZQ451" s="35"/>
      <c r="WZR451" s="35"/>
      <c r="WZS451" s="35"/>
      <c r="WZT451" s="35"/>
      <c r="WZU451" s="35"/>
      <c r="WZV451" s="35"/>
      <c r="WZW451" s="35"/>
      <c r="WZX451" s="35"/>
      <c r="WZY451" s="35"/>
      <c r="WZZ451" s="35"/>
      <c r="XAA451" s="35"/>
      <c r="XAB451" s="35"/>
      <c r="XAC451" s="35"/>
      <c r="XAD451" s="35"/>
      <c r="XAE451" s="35"/>
      <c r="XAF451" s="35"/>
      <c r="XAG451" s="35"/>
      <c r="XAH451" s="35"/>
      <c r="XAI451" s="35"/>
      <c r="XAJ451" s="35"/>
      <c r="XAK451" s="35"/>
      <c r="XAL451" s="35"/>
      <c r="XAM451" s="35"/>
      <c r="XAN451" s="35"/>
      <c r="XAO451" s="35"/>
      <c r="XAP451" s="35"/>
      <c r="XAQ451" s="35"/>
      <c r="XAR451" s="35"/>
      <c r="XAS451" s="35"/>
      <c r="XAT451" s="35"/>
      <c r="XAU451" s="35"/>
      <c r="XAV451" s="35"/>
      <c r="XAW451" s="35"/>
      <c r="XAX451" s="35"/>
      <c r="XAY451" s="35"/>
      <c r="XAZ451" s="35"/>
      <c r="XBA451" s="35"/>
      <c r="XBB451" s="35"/>
      <c r="XBC451" s="35"/>
      <c r="XBD451" s="35"/>
      <c r="XBE451" s="35"/>
      <c r="XBF451" s="35"/>
      <c r="XBG451" s="35"/>
      <c r="XBH451" s="35"/>
      <c r="XBI451" s="35"/>
      <c r="XBJ451" s="35"/>
      <c r="XBK451" s="35"/>
      <c r="XBL451" s="35"/>
      <c r="XBM451" s="35"/>
      <c r="XBN451" s="35"/>
      <c r="XBO451" s="35"/>
      <c r="XBP451" s="35"/>
      <c r="XBQ451" s="35"/>
      <c r="XBR451" s="35"/>
      <c r="XBS451" s="35"/>
      <c r="XBT451" s="35"/>
      <c r="XBU451" s="35"/>
      <c r="XBV451" s="35"/>
      <c r="XBW451" s="35"/>
      <c r="XBX451" s="35"/>
      <c r="XBY451" s="35"/>
      <c r="XBZ451" s="35"/>
      <c r="XCA451" s="35"/>
      <c r="XCB451" s="35"/>
      <c r="XCC451" s="35"/>
      <c r="XCD451" s="35"/>
      <c r="XCE451" s="35"/>
      <c r="XCF451" s="35"/>
      <c r="XCG451" s="35"/>
      <c r="XCH451" s="35"/>
      <c r="XCI451" s="35"/>
      <c r="XCJ451" s="35"/>
      <c r="XCK451" s="35"/>
      <c r="XCL451" s="35"/>
      <c r="XCM451" s="35"/>
      <c r="XCN451" s="35"/>
      <c r="XCO451" s="35"/>
      <c r="XCP451" s="35"/>
      <c r="XCQ451" s="35"/>
      <c r="XCR451" s="35"/>
      <c r="XCS451" s="35"/>
      <c r="XCT451" s="35"/>
      <c r="XCU451" s="35"/>
      <c r="XCV451" s="35"/>
      <c r="XCW451" s="35"/>
      <c r="XCX451" s="35"/>
      <c r="XCY451" s="35"/>
      <c r="XCZ451" s="35"/>
      <c r="XDA451" s="35"/>
      <c r="XDB451" s="35"/>
      <c r="XDC451" s="35"/>
      <c r="XDD451" s="35"/>
      <c r="XDE451" s="35"/>
      <c r="XDF451" s="35"/>
      <c r="XDG451" s="35"/>
      <c r="XDH451" s="35"/>
      <c r="XDI451" s="35"/>
      <c r="XDJ451" s="35"/>
      <c r="XDK451" s="35"/>
      <c r="XDL451" s="35"/>
      <c r="XDM451" s="35"/>
      <c r="XDN451" s="35"/>
      <c r="XDO451" s="35"/>
      <c r="XDP451" s="35"/>
      <c r="XDQ451" s="35"/>
      <c r="XDR451" s="35"/>
      <c r="XDS451" s="35"/>
      <c r="XDT451" s="35"/>
      <c r="XDU451" s="35"/>
      <c r="XDV451" s="35"/>
      <c r="XDW451" s="35"/>
      <c r="XDX451" s="35"/>
      <c r="XDY451" s="35"/>
      <c r="XDZ451" s="35"/>
      <c r="XEA451" s="35"/>
      <c r="XEB451" s="35"/>
      <c r="XEC451" s="35"/>
      <c r="XED451" s="35"/>
      <c r="XEE451" s="35"/>
      <c r="XEF451" s="35"/>
      <c r="XEG451" s="35"/>
      <c r="XEH451" s="35"/>
      <c r="XEI451" s="35"/>
      <c r="XEJ451" s="35"/>
      <c r="XEK451" s="35"/>
      <c r="XEL451" s="35"/>
      <c r="XEM451" s="35"/>
      <c r="XEN451" s="35"/>
      <c r="XEO451" s="35"/>
      <c r="XEP451" s="35"/>
      <c r="XEQ451" s="35"/>
      <c r="XER451" s="35"/>
      <c r="XES451" s="35"/>
      <c r="XET451" s="35"/>
      <c r="XEU451" s="35"/>
      <c r="XEV451" s="35"/>
      <c r="XEW451" s="35"/>
      <c r="XEX451" s="35"/>
      <c r="XEY451" s="35"/>
      <c r="XEZ451" s="35"/>
      <c r="XFA451" s="35"/>
      <c r="XFB451" s="35"/>
      <c r="XFC451" s="35"/>
      <c r="XFD451" s="35"/>
    </row>
    <row r="452" spans="1:151 16227:16384" s="11" customFormat="1" ht="20.25" customHeight="1" x14ac:dyDescent="0.25">
      <c r="A452" s="137"/>
      <c r="B452" s="138"/>
      <c r="C452" s="133">
        <v>2</v>
      </c>
      <c r="D452" s="134"/>
      <c r="E452" s="65" t="s">
        <v>258</v>
      </c>
      <c r="F452" s="133">
        <f>(2.75*4.66+2.13*2.08+2.9*3.58+2.13*1.22+1.22*2.13+2.2*1.025+2.13*0.75)*(10.764)</f>
        <v>394.79230440000003</v>
      </c>
      <c r="G452" s="134"/>
      <c r="H452" s="65">
        <v>0</v>
      </c>
      <c r="I452" s="65">
        <f t="shared" si="159"/>
        <v>611.92807182000013</v>
      </c>
      <c r="J452" s="35"/>
      <c r="K452" s="35"/>
      <c r="L452" s="35"/>
      <c r="M452" s="35"/>
      <c r="N452" s="35">
        <f t="shared" si="145"/>
        <v>6107133.006000001</v>
      </c>
      <c r="O452" s="35"/>
      <c r="P452" s="35"/>
      <c r="Q452" s="35"/>
      <c r="R452" s="35"/>
      <c r="S452" s="35"/>
      <c r="T452" s="35"/>
      <c r="U452" s="43" t="str">
        <f t="shared" ca="1" si="158"/>
        <v>104,..,104</v>
      </c>
      <c r="V452" s="43">
        <f t="shared" ref="V452:W452" ca="1" si="161">V451+1</f>
        <v>104</v>
      </c>
      <c r="W452" s="43">
        <f t="shared" ca="1" si="161"/>
        <v>104</v>
      </c>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WZC452" s="35"/>
      <c r="WZD452" s="35"/>
      <c r="WZE452" s="35"/>
      <c r="WZF452" s="35"/>
      <c r="WZG452" s="35"/>
      <c r="WZH452" s="35"/>
      <c r="WZI452" s="35"/>
      <c r="WZJ452" s="35"/>
      <c r="WZK452" s="35"/>
      <c r="WZL452" s="35"/>
      <c r="WZM452" s="35"/>
      <c r="WZN452" s="35"/>
      <c r="WZO452" s="35"/>
      <c r="WZP452" s="35"/>
      <c r="WZQ452" s="35"/>
      <c r="WZR452" s="35"/>
      <c r="WZS452" s="35"/>
      <c r="WZT452" s="35"/>
      <c r="WZU452" s="35"/>
      <c r="WZV452" s="35"/>
      <c r="WZW452" s="35"/>
      <c r="WZX452" s="35"/>
      <c r="WZY452" s="35"/>
      <c r="WZZ452" s="35"/>
      <c r="XAA452" s="35"/>
      <c r="XAB452" s="35"/>
      <c r="XAC452" s="35"/>
      <c r="XAD452" s="35"/>
      <c r="XAE452" s="35"/>
      <c r="XAF452" s="35"/>
      <c r="XAG452" s="35"/>
      <c r="XAH452" s="35"/>
      <c r="XAI452" s="35"/>
      <c r="XAJ452" s="35"/>
      <c r="XAK452" s="35"/>
      <c r="XAL452" s="35"/>
      <c r="XAM452" s="35"/>
      <c r="XAN452" s="35"/>
      <c r="XAO452" s="35"/>
      <c r="XAP452" s="35"/>
      <c r="XAQ452" s="35"/>
      <c r="XAR452" s="35"/>
      <c r="XAS452" s="35"/>
      <c r="XAT452" s="35"/>
      <c r="XAU452" s="35"/>
      <c r="XAV452" s="35"/>
      <c r="XAW452" s="35"/>
      <c r="XAX452" s="35"/>
      <c r="XAY452" s="35"/>
      <c r="XAZ452" s="35"/>
      <c r="XBA452" s="35"/>
      <c r="XBB452" s="35"/>
      <c r="XBC452" s="35"/>
      <c r="XBD452" s="35"/>
      <c r="XBE452" s="35"/>
      <c r="XBF452" s="35"/>
      <c r="XBG452" s="35"/>
      <c r="XBH452" s="35"/>
      <c r="XBI452" s="35"/>
      <c r="XBJ452" s="35"/>
      <c r="XBK452" s="35"/>
      <c r="XBL452" s="35"/>
      <c r="XBM452" s="35"/>
      <c r="XBN452" s="35"/>
      <c r="XBO452" s="35"/>
      <c r="XBP452" s="35"/>
      <c r="XBQ452" s="35"/>
      <c r="XBR452" s="35"/>
      <c r="XBS452" s="35"/>
      <c r="XBT452" s="35"/>
      <c r="XBU452" s="35"/>
      <c r="XBV452" s="35"/>
      <c r="XBW452" s="35"/>
      <c r="XBX452" s="35"/>
      <c r="XBY452" s="35"/>
      <c r="XBZ452" s="35"/>
      <c r="XCA452" s="35"/>
      <c r="XCB452" s="35"/>
      <c r="XCC452" s="35"/>
      <c r="XCD452" s="35"/>
      <c r="XCE452" s="35"/>
      <c r="XCF452" s="35"/>
      <c r="XCG452" s="35"/>
      <c r="XCH452" s="35"/>
      <c r="XCI452" s="35"/>
      <c r="XCJ452" s="35"/>
      <c r="XCK452" s="35"/>
      <c r="XCL452" s="35"/>
      <c r="XCM452" s="35"/>
      <c r="XCN452" s="35"/>
      <c r="XCO452" s="35"/>
      <c r="XCP452" s="35"/>
      <c r="XCQ452" s="35"/>
      <c r="XCR452" s="35"/>
      <c r="XCS452" s="35"/>
      <c r="XCT452" s="35"/>
      <c r="XCU452" s="35"/>
      <c r="XCV452" s="35"/>
      <c r="XCW452" s="35"/>
      <c r="XCX452" s="35"/>
      <c r="XCY452" s="35"/>
      <c r="XCZ452" s="35"/>
      <c r="XDA452" s="35"/>
      <c r="XDB452" s="35"/>
      <c r="XDC452" s="35"/>
      <c r="XDD452" s="35"/>
      <c r="XDE452" s="35"/>
      <c r="XDF452" s="35"/>
      <c r="XDG452" s="35"/>
      <c r="XDH452" s="35"/>
      <c r="XDI452" s="35"/>
      <c r="XDJ452" s="35"/>
      <c r="XDK452" s="35"/>
      <c r="XDL452" s="35"/>
      <c r="XDM452" s="35"/>
      <c r="XDN452" s="35"/>
      <c r="XDO452" s="35"/>
      <c r="XDP452" s="35"/>
      <c r="XDQ452" s="35"/>
      <c r="XDR452" s="35"/>
      <c r="XDS452" s="35"/>
      <c r="XDT452" s="35"/>
      <c r="XDU452" s="35"/>
      <c r="XDV452" s="35"/>
      <c r="XDW452" s="35"/>
      <c r="XDX452" s="35"/>
      <c r="XDY452" s="35"/>
      <c r="XDZ452" s="35"/>
      <c r="XEA452" s="35"/>
      <c r="XEB452" s="35"/>
      <c r="XEC452" s="35"/>
      <c r="XED452" s="35"/>
      <c r="XEE452" s="35"/>
      <c r="XEF452" s="35"/>
      <c r="XEG452" s="35"/>
      <c r="XEH452" s="35"/>
      <c r="XEI452" s="35"/>
      <c r="XEJ452" s="35"/>
      <c r="XEK452" s="35"/>
      <c r="XEL452" s="35"/>
      <c r="XEM452" s="35"/>
      <c r="XEN452" s="35"/>
      <c r="XEO452" s="35"/>
      <c r="XEP452" s="35"/>
      <c r="XEQ452" s="35"/>
      <c r="XER452" s="35"/>
      <c r="XES452" s="35"/>
      <c r="XET452" s="35"/>
      <c r="XEU452" s="35"/>
      <c r="XEV452" s="35"/>
      <c r="XEW452" s="35"/>
      <c r="XEX452" s="35"/>
      <c r="XEY452" s="35"/>
      <c r="XEZ452" s="35"/>
      <c r="XFA452" s="35"/>
      <c r="XFB452" s="35"/>
      <c r="XFC452" s="35"/>
      <c r="XFD452" s="35"/>
    </row>
    <row r="453" spans="1:151 16227:16384" s="11" customFormat="1" ht="20.25" customHeight="1" x14ac:dyDescent="0.25">
      <c r="A453" s="137"/>
      <c r="B453" s="138"/>
      <c r="C453" s="133">
        <v>3</v>
      </c>
      <c r="D453" s="134"/>
      <c r="E453" s="65" t="s">
        <v>258</v>
      </c>
      <c r="F453" s="133">
        <f>(2.75*4.66+2.13*2.08+2.9*3.58+2.13*1.22+1.22*2.13+2.2*1.025+2.13*0.75)*(10.764)</f>
        <v>394.79230440000003</v>
      </c>
      <c r="G453" s="134"/>
      <c r="H453" s="65">
        <v>0</v>
      </c>
      <c r="I453" s="65">
        <f t="shared" si="159"/>
        <v>611.92807182000013</v>
      </c>
      <c r="J453" s="1"/>
      <c r="K453" s="1"/>
      <c r="L453" s="1"/>
      <c r="M453" s="1"/>
      <c r="N453" s="35">
        <f t="shared" si="145"/>
        <v>6107133.006000001</v>
      </c>
      <c r="O453" s="1"/>
      <c r="P453" s="1"/>
      <c r="Q453" s="1"/>
      <c r="R453" s="1"/>
      <c r="S453" s="1"/>
      <c r="T453" s="1"/>
      <c r="U453" s="43" t="str">
        <f t="shared" ca="1" si="158"/>
        <v>105,..,105</v>
      </c>
      <c r="V453" s="43">
        <f t="shared" ref="V453:W453" ca="1" si="162">V452+1</f>
        <v>105</v>
      </c>
      <c r="W453" s="43">
        <f t="shared" ca="1" si="162"/>
        <v>105</v>
      </c>
      <c r="X453" s="1"/>
      <c r="Y453" s="1"/>
      <c r="Z453" s="1"/>
      <c r="AA453" s="1"/>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WZC453" s="35"/>
      <c r="WZD453" s="35"/>
      <c r="WZE453" s="35"/>
      <c r="WZF453" s="35"/>
      <c r="WZG453" s="35"/>
      <c r="WZH453" s="35"/>
      <c r="WZI453" s="35"/>
      <c r="WZJ453" s="35"/>
      <c r="WZK453" s="35"/>
      <c r="WZL453" s="35"/>
      <c r="WZM453" s="35"/>
      <c r="WZN453" s="35"/>
      <c r="WZO453" s="35"/>
      <c r="WZP453" s="35"/>
      <c r="WZQ453" s="35"/>
      <c r="WZR453" s="35"/>
      <c r="WZS453" s="35"/>
      <c r="WZT453" s="35"/>
      <c r="WZU453" s="35"/>
      <c r="WZV453" s="35"/>
      <c r="WZW453" s="35"/>
      <c r="WZX453" s="35"/>
      <c r="WZY453" s="35"/>
      <c r="WZZ453" s="35"/>
      <c r="XAA453" s="35"/>
      <c r="XAB453" s="35"/>
      <c r="XAC453" s="35"/>
      <c r="XAD453" s="35"/>
      <c r="XAE453" s="35"/>
      <c r="XAF453" s="35"/>
      <c r="XAG453" s="35"/>
      <c r="XAH453" s="35"/>
      <c r="XAI453" s="35"/>
      <c r="XAJ453" s="35"/>
      <c r="XAK453" s="35"/>
      <c r="XAL453" s="35"/>
      <c r="XAM453" s="35"/>
      <c r="XAN453" s="35"/>
      <c r="XAO453" s="35"/>
      <c r="XAP453" s="35"/>
      <c r="XAQ453" s="35"/>
      <c r="XAR453" s="35"/>
      <c r="XAS453" s="35"/>
      <c r="XAT453" s="35"/>
      <c r="XAU453" s="35"/>
      <c r="XAV453" s="35"/>
      <c r="XAW453" s="35"/>
      <c r="XAX453" s="35"/>
      <c r="XAY453" s="35"/>
      <c r="XAZ453" s="35"/>
      <c r="XBA453" s="35"/>
      <c r="XBB453" s="35"/>
      <c r="XBC453" s="35"/>
      <c r="XBD453" s="35"/>
      <c r="XBE453" s="35"/>
      <c r="XBF453" s="35"/>
      <c r="XBG453" s="35"/>
      <c r="XBH453" s="35"/>
      <c r="XBI453" s="35"/>
      <c r="XBJ453" s="35"/>
      <c r="XBK453" s="35"/>
      <c r="XBL453" s="35"/>
      <c r="XBM453" s="35"/>
      <c r="XBN453" s="35"/>
      <c r="XBO453" s="35"/>
      <c r="XBP453" s="35"/>
      <c r="XBQ453" s="35"/>
      <c r="XBR453" s="35"/>
      <c r="XBS453" s="35"/>
      <c r="XBT453" s="35"/>
      <c r="XBU453" s="35"/>
      <c r="XBV453" s="35"/>
      <c r="XBW453" s="35"/>
      <c r="XBX453" s="35"/>
      <c r="XBY453" s="35"/>
      <c r="XBZ453" s="35"/>
      <c r="XCA453" s="35"/>
      <c r="XCB453" s="35"/>
      <c r="XCC453" s="35"/>
      <c r="XCD453" s="35"/>
      <c r="XCE453" s="35"/>
      <c r="XCF453" s="35"/>
      <c r="XCG453" s="35"/>
      <c r="XCH453" s="35"/>
      <c r="XCI453" s="35"/>
      <c r="XCJ453" s="35"/>
      <c r="XCK453" s="35"/>
      <c r="XCL453" s="35"/>
      <c r="XCM453" s="35"/>
      <c r="XCN453" s="35"/>
      <c r="XCO453" s="35"/>
      <c r="XCP453" s="35"/>
      <c r="XCQ453" s="35"/>
      <c r="XCR453" s="35"/>
      <c r="XCS453" s="35"/>
      <c r="XCT453" s="35"/>
      <c r="XCU453" s="35"/>
      <c r="XCV453" s="35"/>
      <c r="XCW453" s="35"/>
      <c r="XCX453" s="35"/>
      <c r="XCY453" s="35"/>
      <c r="XCZ453" s="35"/>
      <c r="XDA453" s="35"/>
      <c r="XDB453" s="35"/>
      <c r="XDC453" s="35"/>
      <c r="XDD453" s="35"/>
      <c r="XDE453" s="35"/>
      <c r="XDF453" s="35"/>
      <c r="XDG453" s="35"/>
      <c r="XDH453" s="35"/>
      <c r="XDI453" s="35"/>
      <c r="XDJ453" s="35"/>
      <c r="XDK453" s="35"/>
      <c r="XDL453" s="35"/>
      <c r="XDM453" s="35"/>
      <c r="XDN453" s="35"/>
      <c r="XDO453" s="35"/>
      <c r="XDP453" s="35"/>
      <c r="XDQ453" s="35"/>
      <c r="XDR453" s="35"/>
      <c r="XDS453" s="35"/>
      <c r="XDT453" s="35"/>
      <c r="XDU453" s="35"/>
      <c r="XDV453" s="35"/>
      <c r="XDW453" s="35"/>
      <c r="XDX453" s="35"/>
      <c r="XDY453" s="35"/>
      <c r="XDZ453" s="35"/>
      <c r="XEA453" s="35"/>
      <c r="XEB453" s="35"/>
      <c r="XEC453" s="35"/>
      <c r="XED453" s="35"/>
      <c r="XEE453" s="35"/>
      <c r="XEF453" s="35"/>
      <c r="XEG453" s="35"/>
      <c r="XEH453" s="35"/>
      <c r="XEI453" s="35"/>
      <c r="XEJ453" s="35"/>
      <c r="XEK453" s="35"/>
      <c r="XEL453" s="35"/>
      <c r="XEM453" s="35"/>
      <c r="XEN453" s="35"/>
      <c r="XEO453" s="35"/>
      <c r="XEP453" s="35"/>
      <c r="XEQ453" s="35"/>
      <c r="XER453" s="35"/>
      <c r="XES453" s="35"/>
      <c r="XET453" s="35"/>
      <c r="XEU453" s="35"/>
      <c r="XEV453" s="35"/>
      <c r="XEW453" s="35"/>
      <c r="XEX453" s="35"/>
      <c r="XEY453" s="35"/>
      <c r="XEZ453" s="35"/>
      <c r="XFA453" s="35"/>
      <c r="XFB453" s="35"/>
      <c r="XFC453" s="35"/>
      <c r="XFD453" s="35"/>
    </row>
    <row r="454" spans="1:151 16227:16384" s="11" customFormat="1" ht="20.25" customHeight="1" x14ac:dyDescent="0.25">
      <c r="A454" s="137"/>
      <c r="B454" s="138"/>
      <c r="C454" s="133">
        <v>4</v>
      </c>
      <c r="D454" s="134"/>
      <c r="E454" s="65" t="s">
        <v>258</v>
      </c>
      <c r="F454" s="133">
        <f>(2.75*4.65+1.92*1.95+1.22*2.13+2.9*3.58+2.12*1.27+1.3*0.9)*(10.764)</f>
        <v>359.24311800000004</v>
      </c>
      <c r="G454" s="134"/>
      <c r="H454" s="65">
        <v>0</v>
      </c>
      <c r="I454" s="65">
        <f t="shared" si="159"/>
        <v>556.82683290000011</v>
      </c>
      <c r="J454" s="35"/>
      <c r="K454" s="35"/>
      <c r="L454" s="35"/>
      <c r="M454" s="35"/>
      <c r="N454" s="35">
        <f t="shared" si="145"/>
        <v>6107133.006000001</v>
      </c>
      <c r="O454" s="35"/>
      <c r="P454" s="35"/>
      <c r="Q454" s="35"/>
      <c r="R454" s="35"/>
      <c r="S454" s="35"/>
      <c r="T454" s="35"/>
      <c r="U454" s="43" t="str">
        <f t="shared" ca="1" si="158"/>
        <v>106,..,106</v>
      </c>
      <c r="V454" s="43">
        <f t="shared" ref="V454:W454" ca="1" si="163">V453+1</f>
        <v>106</v>
      </c>
      <c r="W454" s="43">
        <f t="shared" ca="1" si="163"/>
        <v>106</v>
      </c>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WZC454" s="35"/>
      <c r="WZD454" s="35"/>
      <c r="WZE454" s="35"/>
      <c r="WZF454" s="35"/>
      <c r="WZG454" s="35"/>
      <c r="WZH454" s="35"/>
      <c r="WZI454" s="35"/>
      <c r="WZJ454" s="35"/>
      <c r="WZK454" s="35"/>
      <c r="WZL454" s="35"/>
      <c r="WZM454" s="35"/>
      <c r="WZN454" s="35"/>
      <c r="WZO454" s="35"/>
      <c r="WZP454" s="35"/>
      <c r="WZQ454" s="35"/>
      <c r="WZR454" s="35"/>
      <c r="WZS454" s="35"/>
      <c r="WZT454" s="35"/>
      <c r="WZU454" s="35"/>
      <c r="WZV454" s="35"/>
      <c r="WZW454" s="35"/>
      <c r="WZX454" s="35"/>
      <c r="WZY454" s="35"/>
      <c r="WZZ454" s="35"/>
      <c r="XAA454" s="35"/>
      <c r="XAB454" s="35"/>
      <c r="XAC454" s="35"/>
      <c r="XAD454" s="35"/>
      <c r="XAE454" s="35"/>
      <c r="XAF454" s="35"/>
      <c r="XAG454" s="35"/>
      <c r="XAH454" s="35"/>
      <c r="XAI454" s="35"/>
      <c r="XAJ454" s="35"/>
      <c r="XAK454" s="35"/>
      <c r="XAL454" s="35"/>
      <c r="XAM454" s="35"/>
      <c r="XAN454" s="35"/>
      <c r="XAO454" s="35"/>
      <c r="XAP454" s="35"/>
      <c r="XAQ454" s="35"/>
      <c r="XAR454" s="35"/>
      <c r="XAS454" s="35"/>
      <c r="XAT454" s="35"/>
      <c r="XAU454" s="35"/>
      <c r="XAV454" s="35"/>
      <c r="XAW454" s="35"/>
      <c r="XAX454" s="35"/>
      <c r="XAY454" s="35"/>
      <c r="XAZ454" s="35"/>
      <c r="XBA454" s="35"/>
      <c r="XBB454" s="35"/>
      <c r="XBC454" s="35"/>
      <c r="XBD454" s="35"/>
      <c r="XBE454" s="35"/>
      <c r="XBF454" s="35"/>
      <c r="XBG454" s="35"/>
      <c r="XBH454" s="35"/>
      <c r="XBI454" s="35"/>
      <c r="XBJ454" s="35"/>
      <c r="XBK454" s="35"/>
      <c r="XBL454" s="35"/>
      <c r="XBM454" s="35"/>
      <c r="XBN454" s="35"/>
      <c r="XBO454" s="35"/>
      <c r="XBP454" s="35"/>
      <c r="XBQ454" s="35"/>
      <c r="XBR454" s="35"/>
      <c r="XBS454" s="35"/>
      <c r="XBT454" s="35"/>
      <c r="XBU454" s="35"/>
      <c r="XBV454" s="35"/>
      <c r="XBW454" s="35"/>
      <c r="XBX454" s="35"/>
      <c r="XBY454" s="35"/>
      <c r="XBZ454" s="35"/>
      <c r="XCA454" s="35"/>
      <c r="XCB454" s="35"/>
      <c r="XCC454" s="35"/>
      <c r="XCD454" s="35"/>
      <c r="XCE454" s="35"/>
      <c r="XCF454" s="35"/>
      <c r="XCG454" s="35"/>
      <c r="XCH454" s="35"/>
      <c r="XCI454" s="35"/>
      <c r="XCJ454" s="35"/>
      <c r="XCK454" s="35"/>
      <c r="XCL454" s="35"/>
      <c r="XCM454" s="35"/>
      <c r="XCN454" s="35"/>
      <c r="XCO454" s="35"/>
      <c r="XCP454" s="35"/>
      <c r="XCQ454" s="35"/>
      <c r="XCR454" s="35"/>
      <c r="XCS454" s="35"/>
      <c r="XCT454" s="35"/>
      <c r="XCU454" s="35"/>
      <c r="XCV454" s="35"/>
      <c r="XCW454" s="35"/>
      <c r="XCX454" s="35"/>
      <c r="XCY454" s="35"/>
      <c r="XCZ454" s="35"/>
      <c r="XDA454" s="35"/>
      <c r="XDB454" s="35"/>
      <c r="XDC454" s="35"/>
      <c r="XDD454" s="35"/>
      <c r="XDE454" s="35"/>
      <c r="XDF454" s="35"/>
      <c r="XDG454" s="35"/>
      <c r="XDH454" s="35"/>
      <c r="XDI454" s="35"/>
      <c r="XDJ454" s="35"/>
      <c r="XDK454" s="35"/>
      <c r="XDL454" s="35"/>
      <c r="XDM454" s="35"/>
      <c r="XDN454" s="35"/>
      <c r="XDO454" s="35"/>
      <c r="XDP454" s="35"/>
      <c r="XDQ454" s="35"/>
      <c r="XDR454" s="35"/>
      <c r="XDS454" s="35"/>
      <c r="XDT454" s="35"/>
      <c r="XDU454" s="35"/>
      <c r="XDV454" s="35"/>
      <c r="XDW454" s="35"/>
      <c r="XDX454" s="35"/>
      <c r="XDY454" s="35"/>
      <c r="XDZ454" s="35"/>
      <c r="XEA454" s="35"/>
      <c r="XEB454" s="35"/>
      <c r="XEC454" s="35"/>
      <c r="XED454" s="35"/>
      <c r="XEE454" s="35"/>
      <c r="XEF454" s="35"/>
      <c r="XEG454" s="35"/>
      <c r="XEH454" s="35"/>
      <c r="XEI454" s="35"/>
      <c r="XEJ454" s="35"/>
      <c r="XEK454" s="35"/>
      <c r="XEL454" s="35"/>
      <c r="XEM454" s="35"/>
      <c r="XEN454" s="35"/>
      <c r="XEO454" s="35"/>
      <c r="XEP454" s="35"/>
      <c r="XEQ454" s="35"/>
      <c r="XER454" s="35"/>
      <c r="XES454" s="35"/>
      <c r="XET454" s="35"/>
      <c r="XEU454" s="35"/>
      <c r="XEV454" s="35"/>
      <c r="XEW454" s="35"/>
      <c r="XEX454" s="35"/>
      <c r="XEY454" s="35"/>
      <c r="XEZ454" s="35"/>
      <c r="XFA454" s="35"/>
      <c r="XFB454" s="35"/>
      <c r="XFC454" s="35"/>
      <c r="XFD454" s="35"/>
    </row>
    <row r="455" spans="1:151 16227:16384" s="11" customFormat="1" ht="20.25" customHeight="1" x14ac:dyDescent="0.25">
      <c r="A455" s="137"/>
      <c r="B455" s="138"/>
      <c r="C455" s="133">
        <v>5</v>
      </c>
      <c r="D455" s="134"/>
      <c r="E455" s="65" t="s">
        <v>258</v>
      </c>
      <c r="F455" s="133">
        <f>(2.75*4.65+1.92*1.95+1.22*2.13+2.9*3.58+2.12*1.27+1.3*0.9)*(10.764)</f>
        <v>359.24311800000004</v>
      </c>
      <c r="G455" s="134"/>
      <c r="H455" s="65">
        <v>0</v>
      </c>
      <c r="I455" s="65">
        <f t="shared" si="159"/>
        <v>556.82683290000011</v>
      </c>
      <c r="J455" s="35"/>
      <c r="K455" s="35"/>
      <c r="L455" s="35"/>
      <c r="M455" s="35"/>
      <c r="N455" s="35">
        <f t="shared" si="145"/>
        <v>6711469.1748000002</v>
      </c>
      <c r="O455" s="35"/>
      <c r="P455" s="35"/>
      <c r="Q455" s="35"/>
      <c r="R455" s="35"/>
      <c r="S455" s="35"/>
      <c r="T455" s="35"/>
      <c r="U455" s="43" t="str">
        <f t="shared" ca="1" si="158"/>
        <v>107,..,107</v>
      </c>
      <c r="V455" s="43">
        <f t="shared" ref="V455:W455" ca="1" si="164">V454+1</f>
        <v>107</v>
      </c>
      <c r="W455" s="43">
        <f t="shared" ca="1" si="164"/>
        <v>107</v>
      </c>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WZC455" s="35"/>
      <c r="WZD455" s="35"/>
      <c r="WZE455" s="35"/>
      <c r="WZF455" s="35"/>
      <c r="WZG455" s="35"/>
      <c r="WZH455" s="35"/>
      <c r="WZI455" s="35"/>
      <c r="WZJ455" s="35"/>
      <c r="WZK455" s="35"/>
      <c r="WZL455" s="35"/>
      <c r="WZM455" s="35"/>
      <c r="WZN455" s="35"/>
      <c r="WZO455" s="35"/>
      <c r="WZP455" s="35"/>
      <c r="WZQ455" s="35"/>
      <c r="WZR455" s="35"/>
      <c r="WZS455" s="35"/>
      <c r="WZT455" s="35"/>
      <c r="WZU455" s="35"/>
      <c r="WZV455" s="35"/>
      <c r="WZW455" s="35"/>
      <c r="WZX455" s="35"/>
      <c r="WZY455" s="35"/>
      <c r="WZZ455" s="35"/>
      <c r="XAA455" s="35"/>
      <c r="XAB455" s="35"/>
      <c r="XAC455" s="35"/>
      <c r="XAD455" s="35"/>
      <c r="XAE455" s="35"/>
      <c r="XAF455" s="35"/>
      <c r="XAG455" s="35"/>
      <c r="XAH455" s="35"/>
      <c r="XAI455" s="35"/>
      <c r="XAJ455" s="35"/>
      <c r="XAK455" s="35"/>
      <c r="XAL455" s="35"/>
      <c r="XAM455" s="35"/>
      <c r="XAN455" s="35"/>
      <c r="XAO455" s="35"/>
      <c r="XAP455" s="35"/>
      <c r="XAQ455" s="35"/>
      <c r="XAR455" s="35"/>
      <c r="XAS455" s="35"/>
      <c r="XAT455" s="35"/>
      <c r="XAU455" s="35"/>
      <c r="XAV455" s="35"/>
      <c r="XAW455" s="35"/>
      <c r="XAX455" s="35"/>
      <c r="XAY455" s="35"/>
      <c r="XAZ455" s="35"/>
      <c r="XBA455" s="35"/>
      <c r="XBB455" s="35"/>
      <c r="XBC455" s="35"/>
      <c r="XBD455" s="35"/>
      <c r="XBE455" s="35"/>
      <c r="XBF455" s="35"/>
      <c r="XBG455" s="35"/>
      <c r="XBH455" s="35"/>
      <c r="XBI455" s="35"/>
      <c r="XBJ455" s="35"/>
      <c r="XBK455" s="35"/>
      <c r="XBL455" s="35"/>
      <c r="XBM455" s="35"/>
      <c r="XBN455" s="35"/>
      <c r="XBO455" s="35"/>
      <c r="XBP455" s="35"/>
      <c r="XBQ455" s="35"/>
      <c r="XBR455" s="35"/>
      <c r="XBS455" s="35"/>
      <c r="XBT455" s="35"/>
      <c r="XBU455" s="35"/>
      <c r="XBV455" s="35"/>
      <c r="XBW455" s="35"/>
      <c r="XBX455" s="35"/>
      <c r="XBY455" s="35"/>
      <c r="XBZ455" s="35"/>
      <c r="XCA455" s="35"/>
      <c r="XCB455" s="35"/>
      <c r="XCC455" s="35"/>
      <c r="XCD455" s="35"/>
      <c r="XCE455" s="35"/>
      <c r="XCF455" s="35"/>
      <c r="XCG455" s="35"/>
      <c r="XCH455" s="35"/>
      <c r="XCI455" s="35"/>
      <c r="XCJ455" s="35"/>
      <c r="XCK455" s="35"/>
      <c r="XCL455" s="35"/>
      <c r="XCM455" s="35"/>
      <c r="XCN455" s="35"/>
      <c r="XCO455" s="35"/>
      <c r="XCP455" s="35"/>
      <c r="XCQ455" s="35"/>
      <c r="XCR455" s="35"/>
      <c r="XCS455" s="35"/>
      <c r="XCT455" s="35"/>
      <c r="XCU455" s="35"/>
      <c r="XCV455" s="35"/>
      <c r="XCW455" s="35"/>
      <c r="XCX455" s="35"/>
      <c r="XCY455" s="35"/>
      <c r="XCZ455" s="35"/>
      <c r="XDA455" s="35"/>
      <c r="XDB455" s="35"/>
      <c r="XDC455" s="35"/>
      <c r="XDD455" s="35"/>
      <c r="XDE455" s="35"/>
      <c r="XDF455" s="35"/>
      <c r="XDG455" s="35"/>
      <c r="XDH455" s="35"/>
      <c r="XDI455" s="35"/>
      <c r="XDJ455" s="35"/>
      <c r="XDK455" s="35"/>
      <c r="XDL455" s="35"/>
      <c r="XDM455" s="35"/>
      <c r="XDN455" s="35"/>
      <c r="XDO455" s="35"/>
      <c r="XDP455" s="35"/>
      <c r="XDQ455" s="35"/>
      <c r="XDR455" s="35"/>
      <c r="XDS455" s="35"/>
      <c r="XDT455" s="35"/>
      <c r="XDU455" s="35"/>
      <c r="XDV455" s="35"/>
      <c r="XDW455" s="35"/>
      <c r="XDX455" s="35"/>
      <c r="XDY455" s="35"/>
      <c r="XDZ455" s="35"/>
      <c r="XEA455" s="35"/>
      <c r="XEB455" s="35"/>
      <c r="XEC455" s="35"/>
      <c r="XED455" s="35"/>
      <c r="XEE455" s="35"/>
      <c r="XEF455" s="35"/>
      <c r="XEG455" s="35"/>
      <c r="XEH455" s="35"/>
      <c r="XEI455" s="35"/>
      <c r="XEJ455" s="35"/>
      <c r="XEK455" s="35"/>
      <c r="XEL455" s="35"/>
      <c r="XEM455" s="35"/>
      <c r="XEN455" s="35"/>
      <c r="XEO455" s="35"/>
      <c r="XEP455" s="35"/>
      <c r="XEQ455" s="35"/>
      <c r="XER455" s="35"/>
      <c r="XES455" s="35"/>
      <c r="XET455" s="35"/>
      <c r="XEU455" s="35"/>
      <c r="XEV455" s="35"/>
      <c r="XEW455" s="35"/>
      <c r="XEX455" s="35"/>
      <c r="XEY455" s="35"/>
      <c r="XEZ455" s="35"/>
      <c r="XFA455" s="35"/>
      <c r="XFB455" s="35"/>
      <c r="XFC455" s="35"/>
      <c r="XFD455" s="35"/>
    </row>
    <row r="456" spans="1:151 16227:16384" s="11" customFormat="1" ht="20.25" customHeight="1" x14ac:dyDescent="0.25">
      <c r="A456" s="137"/>
      <c r="B456" s="138"/>
      <c r="C456" s="133">
        <v>6</v>
      </c>
      <c r="D456" s="134"/>
      <c r="E456" s="65" t="s">
        <v>258</v>
      </c>
      <c r="F456" s="133">
        <f>(2.75*4.65+1.92*1.95+1.22*2.13+2.9*3.58+2.12*1.27+1.3*0.9)*(10.764)</f>
        <v>359.24311800000004</v>
      </c>
      <c r="G456" s="134"/>
      <c r="H456" s="65">
        <v>0</v>
      </c>
      <c r="I456" s="65">
        <f t="shared" si="159"/>
        <v>556.82683290000011</v>
      </c>
      <c r="J456" s="35"/>
      <c r="K456" s="35"/>
      <c r="L456" s="35"/>
      <c r="M456" s="35"/>
      <c r="N456" s="35">
        <f t="shared" si="145"/>
        <v>6711469.1748000002</v>
      </c>
      <c r="O456" s="35"/>
      <c r="P456" s="35"/>
      <c r="Q456" s="35"/>
      <c r="R456" s="35"/>
      <c r="S456" s="35"/>
      <c r="T456" s="35"/>
      <c r="U456" s="43" t="str">
        <f t="shared" ca="1" si="158"/>
        <v>108,..,108</v>
      </c>
      <c r="V456" s="43">
        <f t="shared" ref="V456:W456" ca="1" si="165">V455+1</f>
        <v>108</v>
      </c>
      <c r="W456" s="43">
        <f t="shared" ca="1" si="165"/>
        <v>108</v>
      </c>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WZC456" s="35"/>
      <c r="WZD456" s="35"/>
      <c r="WZE456" s="35"/>
      <c r="WZF456" s="35"/>
      <c r="WZG456" s="35"/>
      <c r="WZH456" s="35"/>
      <c r="WZI456" s="35"/>
      <c r="WZJ456" s="35"/>
      <c r="WZK456" s="35"/>
      <c r="WZL456" s="35"/>
      <c r="WZM456" s="35"/>
      <c r="WZN456" s="35"/>
      <c r="WZO456" s="35"/>
      <c r="WZP456" s="35"/>
      <c r="WZQ456" s="35"/>
      <c r="WZR456" s="35"/>
      <c r="WZS456" s="35"/>
      <c r="WZT456" s="35"/>
      <c r="WZU456" s="35"/>
      <c r="WZV456" s="35"/>
      <c r="WZW456" s="35"/>
      <c r="WZX456" s="35"/>
      <c r="WZY456" s="35"/>
      <c r="WZZ456" s="35"/>
      <c r="XAA456" s="35"/>
      <c r="XAB456" s="35"/>
      <c r="XAC456" s="35"/>
      <c r="XAD456" s="35"/>
      <c r="XAE456" s="35"/>
      <c r="XAF456" s="35"/>
      <c r="XAG456" s="35"/>
      <c r="XAH456" s="35"/>
      <c r="XAI456" s="35"/>
      <c r="XAJ456" s="35"/>
      <c r="XAK456" s="35"/>
      <c r="XAL456" s="35"/>
      <c r="XAM456" s="35"/>
      <c r="XAN456" s="35"/>
      <c r="XAO456" s="35"/>
      <c r="XAP456" s="35"/>
      <c r="XAQ456" s="35"/>
      <c r="XAR456" s="35"/>
      <c r="XAS456" s="35"/>
      <c r="XAT456" s="35"/>
      <c r="XAU456" s="35"/>
      <c r="XAV456" s="35"/>
      <c r="XAW456" s="35"/>
      <c r="XAX456" s="35"/>
      <c r="XAY456" s="35"/>
      <c r="XAZ456" s="35"/>
      <c r="XBA456" s="35"/>
      <c r="XBB456" s="35"/>
      <c r="XBC456" s="35"/>
      <c r="XBD456" s="35"/>
      <c r="XBE456" s="35"/>
      <c r="XBF456" s="35"/>
      <c r="XBG456" s="35"/>
      <c r="XBH456" s="35"/>
      <c r="XBI456" s="35"/>
      <c r="XBJ456" s="35"/>
      <c r="XBK456" s="35"/>
      <c r="XBL456" s="35"/>
      <c r="XBM456" s="35"/>
      <c r="XBN456" s="35"/>
      <c r="XBO456" s="35"/>
      <c r="XBP456" s="35"/>
      <c r="XBQ456" s="35"/>
      <c r="XBR456" s="35"/>
      <c r="XBS456" s="35"/>
      <c r="XBT456" s="35"/>
      <c r="XBU456" s="35"/>
      <c r="XBV456" s="35"/>
      <c r="XBW456" s="35"/>
      <c r="XBX456" s="35"/>
      <c r="XBY456" s="35"/>
      <c r="XBZ456" s="35"/>
      <c r="XCA456" s="35"/>
      <c r="XCB456" s="35"/>
      <c r="XCC456" s="35"/>
      <c r="XCD456" s="35"/>
      <c r="XCE456" s="35"/>
      <c r="XCF456" s="35"/>
      <c r="XCG456" s="35"/>
      <c r="XCH456" s="35"/>
      <c r="XCI456" s="35"/>
      <c r="XCJ456" s="35"/>
      <c r="XCK456" s="35"/>
      <c r="XCL456" s="35"/>
      <c r="XCM456" s="35"/>
      <c r="XCN456" s="35"/>
      <c r="XCO456" s="35"/>
      <c r="XCP456" s="35"/>
      <c r="XCQ456" s="35"/>
      <c r="XCR456" s="35"/>
      <c r="XCS456" s="35"/>
      <c r="XCT456" s="35"/>
      <c r="XCU456" s="35"/>
      <c r="XCV456" s="35"/>
      <c r="XCW456" s="35"/>
      <c r="XCX456" s="35"/>
      <c r="XCY456" s="35"/>
      <c r="XCZ456" s="35"/>
      <c r="XDA456" s="35"/>
      <c r="XDB456" s="35"/>
      <c r="XDC456" s="35"/>
      <c r="XDD456" s="35"/>
      <c r="XDE456" s="35"/>
      <c r="XDF456" s="35"/>
      <c r="XDG456" s="35"/>
      <c r="XDH456" s="35"/>
      <c r="XDI456" s="35"/>
      <c r="XDJ456" s="35"/>
      <c r="XDK456" s="35"/>
      <c r="XDL456" s="35"/>
      <c r="XDM456" s="35"/>
      <c r="XDN456" s="35"/>
      <c r="XDO456" s="35"/>
      <c r="XDP456" s="35"/>
      <c r="XDQ456" s="35"/>
      <c r="XDR456" s="35"/>
      <c r="XDS456" s="35"/>
      <c r="XDT456" s="35"/>
      <c r="XDU456" s="35"/>
      <c r="XDV456" s="35"/>
      <c r="XDW456" s="35"/>
      <c r="XDX456" s="35"/>
      <c r="XDY456" s="35"/>
      <c r="XDZ456" s="35"/>
      <c r="XEA456" s="35"/>
      <c r="XEB456" s="35"/>
      <c r="XEC456" s="35"/>
      <c r="XED456" s="35"/>
      <c r="XEE456" s="35"/>
      <c r="XEF456" s="35"/>
      <c r="XEG456" s="35"/>
      <c r="XEH456" s="35"/>
      <c r="XEI456" s="35"/>
      <c r="XEJ456" s="35"/>
      <c r="XEK456" s="35"/>
      <c r="XEL456" s="35"/>
      <c r="XEM456" s="35"/>
      <c r="XEN456" s="35"/>
      <c r="XEO456" s="35"/>
      <c r="XEP456" s="35"/>
      <c r="XEQ456" s="35"/>
      <c r="XER456" s="35"/>
      <c r="XES456" s="35"/>
      <c r="XET456" s="35"/>
      <c r="XEU456" s="35"/>
      <c r="XEV456" s="35"/>
      <c r="XEW456" s="35"/>
      <c r="XEX456" s="35"/>
      <c r="XEY456" s="35"/>
      <c r="XEZ456" s="35"/>
      <c r="XFA456" s="35"/>
      <c r="XFB456" s="35"/>
      <c r="XFC456" s="35"/>
      <c r="XFD456" s="35"/>
    </row>
    <row r="457" spans="1:151 16227:16384" s="11" customFormat="1" ht="20.25" customHeight="1" x14ac:dyDescent="0.25">
      <c r="A457" s="137"/>
      <c r="B457" s="138"/>
      <c r="C457" s="133">
        <v>7</v>
      </c>
      <c r="D457" s="134"/>
      <c r="E457" s="65" t="s">
        <v>258</v>
      </c>
      <c r="F457" s="133">
        <f>(2.75*4.66+2.13*2.08+2.9*3.58+2.13*1.22+1.22*2.13+2.2*1.025+2.13*0.75)*(10.764)</f>
        <v>394.79230440000003</v>
      </c>
      <c r="G457" s="134"/>
      <c r="H457" s="65">
        <v>0</v>
      </c>
      <c r="I457" s="65">
        <f t="shared" si="159"/>
        <v>611.92807182000013</v>
      </c>
      <c r="J457" s="35"/>
      <c r="K457" s="35"/>
      <c r="L457" s="35"/>
      <c r="M457" s="35"/>
      <c r="N457" s="35">
        <f t="shared" si="145"/>
        <v>6107133.006000001</v>
      </c>
      <c r="O457" s="35"/>
      <c r="P457" s="35"/>
      <c r="Q457" s="35"/>
      <c r="R457" s="35"/>
      <c r="S457" s="35"/>
      <c r="T457" s="35"/>
      <c r="U457" s="43" t="str">
        <f t="shared" ca="1" si="158"/>
        <v>109,..,109</v>
      </c>
      <c r="V457" s="43">
        <f t="shared" ref="V457:W457" ca="1" si="166">V456+1</f>
        <v>109</v>
      </c>
      <c r="W457" s="43">
        <f t="shared" ca="1" si="166"/>
        <v>109</v>
      </c>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WZC457" s="35"/>
      <c r="WZD457" s="35"/>
      <c r="WZE457" s="35"/>
      <c r="WZF457" s="35"/>
      <c r="WZG457" s="35"/>
      <c r="WZH457" s="35"/>
      <c r="WZI457" s="35"/>
      <c r="WZJ457" s="35"/>
      <c r="WZK457" s="35"/>
      <c r="WZL457" s="35"/>
      <c r="WZM457" s="35"/>
      <c r="WZN457" s="35"/>
      <c r="WZO457" s="35"/>
      <c r="WZP457" s="35"/>
      <c r="WZQ457" s="35"/>
      <c r="WZR457" s="35"/>
      <c r="WZS457" s="35"/>
      <c r="WZT457" s="35"/>
      <c r="WZU457" s="35"/>
      <c r="WZV457" s="35"/>
      <c r="WZW457" s="35"/>
      <c r="WZX457" s="35"/>
      <c r="WZY457" s="35"/>
      <c r="WZZ457" s="35"/>
      <c r="XAA457" s="35"/>
      <c r="XAB457" s="35"/>
      <c r="XAC457" s="35"/>
      <c r="XAD457" s="35"/>
      <c r="XAE457" s="35"/>
      <c r="XAF457" s="35"/>
      <c r="XAG457" s="35"/>
      <c r="XAH457" s="35"/>
      <c r="XAI457" s="35"/>
      <c r="XAJ457" s="35"/>
      <c r="XAK457" s="35"/>
      <c r="XAL457" s="35"/>
      <c r="XAM457" s="35"/>
      <c r="XAN457" s="35"/>
      <c r="XAO457" s="35"/>
      <c r="XAP457" s="35"/>
      <c r="XAQ457" s="35"/>
      <c r="XAR457" s="35"/>
      <c r="XAS457" s="35"/>
      <c r="XAT457" s="35"/>
      <c r="XAU457" s="35"/>
      <c r="XAV457" s="35"/>
      <c r="XAW457" s="35"/>
      <c r="XAX457" s="35"/>
      <c r="XAY457" s="35"/>
      <c r="XAZ457" s="35"/>
      <c r="XBA457" s="35"/>
      <c r="XBB457" s="35"/>
      <c r="XBC457" s="35"/>
      <c r="XBD457" s="35"/>
      <c r="XBE457" s="35"/>
      <c r="XBF457" s="35"/>
      <c r="XBG457" s="35"/>
      <c r="XBH457" s="35"/>
      <c r="XBI457" s="35"/>
      <c r="XBJ457" s="35"/>
      <c r="XBK457" s="35"/>
      <c r="XBL457" s="35"/>
      <c r="XBM457" s="35"/>
      <c r="XBN457" s="35"/>
      <c r="XBO457" s="35"/>
      <c r="XBP457" s="35"/>
      <c r="XBQ457" s="35"/>
      <c r="XBR457" s="35"/>
      <c r="XBS457" s="35"/>
      <c r="XBT457" s="35"/>
      <c r="XBU457" s="35"/>
      <c r="XBV457" s="35"/>
      <c r="XBW457" s="35"/>
      <c r="XBX457" s="35"/>
      <c r="XBY457" s="35"/>
      <c r="XBZ457" s="35"/>
      <c r="XCA457" s="35"/>
      <c r="XCB457" s="35"/>
      <c r="XCC457" s="35"/>
      <c r="XCD457" s="35"/>
      <c r="XCE457" s="35"/>
      <c r="XCF457" s="35"/>
      <c r="XCG457" s="35"/>
      <c r="XCH457" s="35"/>
      <c r="XCI457" s="35"/>
      <c r="XCJ457" s="35"/>
      <c r="XCK457" s="35"/>
      <c r="XCL457" s="35"/>
      <c r="XCM457" s="35"/>
      <c r="XCN457" s="35"/>
      <c r="XCO457" s="35"/>
      <c r="XCP457" s="35"/>
      <c r="XCQ457" s="35"/>
      <c r="XCR457" s="35"/>
      <c r="XCS457" s="35"/>
      <c r="XCT457" s="35"/>
      <c r="XCU457" s="35"/>
      <c r="XCV457" s="35"/>
      <c r="XCW457" s="35"/>
      <c r="XCX457" s="35"/>
      <c r="XCY457" s="35"/>
      <c r="XCZ457" s="35"/>
      <c r="XDA457" s="35"/>
      <c r="XDB457" s="35"/>
      <c r="XDC457" s="35"/>
      <c r="XDD457" s="35"/>
      <c r="XDE457" s="35"/>
      <c r="XDF457" s="35"/>
      <c r="XDG457" s="35"/>
      <c r="XDH457" s="35"/>
      <c r="XDI457" s="35"/>
      <c r="XDJ457" s="35"/>
      <c r="XDK457" s="35"/>
      <c r="XDL457" s="35"/>
      <c r="XDM457" s="35"/>
      <c r="XDN457" s="35"/>
      <c r="XDO457" s="35"/>
      <c r="XDP457" s="35"/>
      <c r="XDQ457" s="35"/>
      <c r="XDR457" s="35"/>
      <c r="XDS457" s="35"/>
      <c r="XDT457" s="35"/>
      <c r="XDU457" s="35"/>
      <c r="XDV457" s="35"/>
      <c r="XDW457" s="35"/>
      <c r="XDX457" s="35"/>
      <c r="XDY457" s="35"/>
      <c r="XDZ457" s="35"/>
      <c r="XEA457" s="35"/>
      <c r="XEB457" s="35"/>
      <c r="XEC457" s="35"/>
      <c r="XED457" s="35"/>
      <c r="XEE457" s="35"/>
      <c r="XEF457" s="35"/>
      <c r="XEG457" s="35"/>
      <c r="XEH457" s="35"/>
      <c r="XEI457" s="35"/>
      <c r="XEJ457" s="35"/>
      <c r="XEK457" s="35"/>
      <c r="XEL457" s="35"/>
      <c r="XEM457" s="35"/>
      <c r="XEN457" s="35"/>
      <c r="XEO457" s="35"/>
      <c r="XEP457" s="35"/>
      <c r="XEQ457" s="35"/>
      <c r="XER457" s="35"/>
      <c r="XES457" s="35"/>
      <c r="XET457" s="35"/>
      <c r="XEU457" s="35"/>
      <c r="XEV457" s="35"/>
      <c r="XEW457" s="35"/>
      <c r="XEX457" s="35"/>
      <c r="XEY457" s="35"/>
      <c r="XEZ457" s="35"/>
      <c r="XFA457" s="35"/>
      <c r="XFB457" s="35"/>
      <c r="XFC457" s="35"/>
      <c r="XFD457" s="35"/>
    </row>
    <row r="458" spans="1:151 16227:16384" s="11" customFormat="1" ht="20.25" customHeight="1" x14ac:dyDescent="0.25">
      <c r="A458" s="137"/>
      <c r="B458" s="138"/>
      <c r="C458" s="133">
        <v>8</v>
      </c>
      <c r="D458" s="134"/>
      <c r="E458" s="65" t="s">
        <v>258</v>
      </c>
      <c r="F458" s="133">
        <f>(2.75*4.66+2.13*2.08+2.9*3.58+2.13*1.22+1.22*2.13+2.2*1.025+2.13*0.75)*(10.764)</f>
        <v>394.79230440000003</v>
      </c>
      <c r="G458" s="134"/>
      <c r="H458" s="65">
        <v>0</v>
      </c>
      <c r="I458" s="65">
        <f t="shared" si="159"/>
        <v>611.92807182000013</v>
      </c>
      <c r="J458" s="35"/>
      <c r="K458" s="35"/>
      <c r="L458" s="35"/>
      <c r="M458" s="35"/>
      <c r="N458" s="35">
        <f t="shared" si="145"/>
        <v>9305836.4412000012</v>
      </c>
      <c r="O458" s="35"/>
      <c r="P458" s="35"/>
      <c r="Q458" s="35"/>
      <c r="R458" s="35"/>
      <c r="S458" s="35"/>
      <c r="T458" s="35"/>
      <c r="U458" s="43" t="str">
        <f t="shared" ref="U458:U459" ca="1" si="167">V458&amp;""&amp;",..,"&amp;""&amp;W458</f>
        <v>110,..,110</v>
      </c>
      <c r="V458" s="43">
        <f t="shared" ref="V458:W458" ca="1" si="168">V457+1</f>
        <v>110</v>
      </c>
      <c r="W458" s="43">
        <f t="shared" ca="1" si="168"/>
        <v>110</v>
      </c>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WZC458" s="35"/>
      <c r="WZD458" s="35"/>
      <c r="WZE458" s="35"/>
      <c r="WZF458" s="35"/>
      <c r="WZG458" s="35"/>
      <c r="WZH458" s="35"/>
      <c r="WZI458" s="35"/>
      <c r="WZJ458" s="35"/>
      <c r="WZK458" s="35"/>
      <c r="WZL458" s="35"/>
      <c r="WZM458" s="35"/>
      <c r="WZN458" s="35"/>
      <c r="WZO458" s="35"/>
      <c r="WZP458" s="35"/>
      <c r="WZQ458" s="35"/>
      <c r="WZR458" s="35"/>
      <c r="WZS458" s="35"/>
      <c r="WZT458" s="35"/>
      <c r="WZU458" s="35"/>
      <c r="WZV458" s="35"/>
      <c r="WZW458" s="35"/>
      <c r="WZX458" s="35"/>
      <c r="WZY458" s="35"/>
      <c r="WZZ458" s="35"/>
      <c r="XAA458" s="35"/>
      <c r="XAB458" s="35"/>
      <c r="XAC458" s="35"/>
      <c r="XAD458" s="35"/>
      <c r="XAE458" s="35"/>
      <c r="XAF458" s="35"/>
      <c r="XAG458" s="35"/>
      <c r="XAH458" s="35"/>
      <c r="XAI458" s="35"/>
      <c r="XAJ458" s="35"/>
      <c r="XAK458" s="35"/>
      <c r="XAL458" s="35"/>
      <c r="XAM458" s="35"/>
      <c r="XAN458" s="35"/>
      <c r="XAO458" s="35"/>
      <c r="XAP458" s="35"/>
      <c r="XAQ458" s="35"/>
      <c r="XAR458" s="35"/>
      <c r="XAS458" s="35"/>
      <c r="XAT458" s="35"/>
      <c r="XAU458" s="35"/>
      <c r="XAV458" s="35"/>
      <c r="XAW458" s="35"/>
      <c r="XAX458" s="35"/>
      <c r="XAY458" s="35"/>
      <c r="XAZ458" s="35"/>
      <c r="XBA458" s="35"/>
      <c r="XBB458" s="35"/>
      <c r="XBC458" s="35"/>
      <c r="XBD458" s="35"/>
      <c r="XBE458" s="35"/>
      <c r="XBF458" s="35"/>
      <c r="XBG458" s="35"/>
      <c r="XBH458" s="35"/>
      <c r="XBI458" s="35"/>
      <c r="XBJ458" s="35"/>
      <c r="XBK458" s="35"/>
      <c r="XBL458" s="35"/>
      <c r="XBM458" s="35"/>
      <c r="XBN458" s="35"/>
      <c r="XBO458" s="35"/>
      <c r="XBP458" s="35"/>
      <c r="XBQ458" s="35"/>
      <c r="XBR458" s="35"/>
      <c r="XBS458" s="35"/>
      <c r="XBT458" s="35"/>
      <c r="XBU458" s="35"/>
      <c r="XBV458" s="35"/>
      <c r="XBW458" s="35"/>
      <c r="XBX458" s="35"/>
      <c r="XBY458" s="35"/>
      <c r="XBZ458" s="35"/>
      <c r="XCA458" s="35"/>
      <c r="XCB458" s="35"/>
      <c r="XCC458" s="35"/>
      <c r="XCD458" s="35"/>
      <c r="XCE458" s="35"/>
      <c r="XCF458" s="35"/>
      <c r="XCG458" s="35"/>
      <c r="XCH458" s="35"/>
      <c r="XCI458" s="35"/>
      <c r="XCJ458" s="35"/>
      <c r="XCK458" s="35"/>
      <c r="XCL458" s="35"/>
      <c r="XCM458" s="35"/>
      <c r="XCN458" s="35"/>
      <c r="XCO458" s="35"/>
      <c r="XCP458" s="35"/>
      <c r="XCQ458" s="35"/>
      <c r="XCR458" s="35"/>
      <c r="XCS458" s="35"/>
      <c r="XCT458" s="35"/>
      <c r="XCU458" s="35"/>
      <c r="XCV458" s="35"/>
      <c r="XCW458" s="35"/>
      <c r="XCX458" s="35"/>
      <c r="XCY458" s="35"/>
      <c r="XCZ458" s="35"/>
      <c r="XDA458" s="35"/>
      <c r="XDB458" s="35"/>
      <c r="XDC458" s="35"/>
      <c r="XDD458" s="35"/>
      <c r="XDE458" s="35"/>
      <c r="XDF458" s="35"/>
      <c r="XDG458" s="35"/>
      <c r="XDH458" s="35"/>
      <c r="XDI458" s="35"/>
      <c r="XDJ458" s="35"/>
      <c r="XDK458" s="35"/>
      <c r="XDL458" s="35"/>
      <c r="XDM458" s="35"/>
      <c r="XDN458" s="35"/>
      <c r="XDO458" s="35"/>
      <c r="XDP458" s="35"/>
      <c r="XDQ458" s="35"/>
      <c r="XDR458" s="35"/>
      <c r="XDS458" s="35"/>
      <c r="XDT458" s="35"/>
      <c r="XDU458" s="35"/>
      <c r="XDV458" s="35"/>
      <c r="XDW458" s="35"/>
      <c r="XDX458" s="35"/>
      <c r="XDY458" s="35"/>
      <c r="XDZ458" s="35"/>
      <c r="XEA458" s="35"/>
      <c r="XEB458" s="35"/>
      <c r="XEC458" s="35"/>
      <c r="XED458" s="35"/>
      <c r="XEE458" s="35"/>
      <c r="XEF458" s="35"/>
      <c r="XEG458" s="35"/>
      <c r="XEH458" s="35"/>
      <c r="XEI458" s="35"/>
      <c r="XEJ458" s="35"/>
      <c r="XEK458" s="35"/>
      <c r="XEL458" s="35"/>
      <c r="XEM458" s="35"/>
      <c r="XEN458" s="35"/>
      <c r="XEO458" s="35"/>
      <c r="XEP458" s="35"/>
      <c r="XEQ458" s="35"/>
      <c r="XER458" s="35"/>
      <c r="XES458" s="35"/>
      <c r="XET458" s="35"/>
      <c r="XEU458" s="35"/>
      <c r="XEV458" s="35"/>
      <c r="XEW458" s="35"/>
      <c r="XEX458" s="35"/>
      <c r="XEY458" s="35"/>
      <c r="XEZ458" s="35"/>
      <c r="XFA458" s="35"/>
      <c r="XFB458" s="35"/>
      <c r="XFC458" s="35"/>
      <c r="XFD458" s="35"/>
    </row>
    <row r="459" spans="1:151 16227:16384" s="11" customFormat="1" ht="20.25" customHeight="1" x14ac:dyDescent="0.25">
      <c r="A459" s="137"/>
      <c r="B459" s="138"/>
      <c r="C459" s="133">
        <v>9</v>
      </c>
      <c r="D459" s="134"/>
      <c r="E459" s="65" t="s">
        <v>258</v>
      </c>
      <c r="F459" s="133">
        <f>(2.75*4.65+1.92*1.95+1.22*2.13+2.9*3.58+2.12*1.27+1.3*0.9)*(10.764)</f>
        <v>359.24311800000004</v>
      </c>
      <c r="G459" s="134"/>
      <c r="H459" s="65">
        <v>0</v>
      </c>
      <c r="I459" s="65">
        <f t="shared" si="159"/>
        <v>556.82683290000011</v>
      </c>
      <c r="J459" s="35"/>
      <c r="K459" s="35"/>
      <c r="L459" s="35"/>
      <c r="M459" s="35"/>
      <c r="N459" s="35">
        <f t="shared" si="145"/>
        <v>9305836.4412000012</v>
      </c>
      <c r="O459" s="35"/>
      <c r="P459" s="35"/>
      <c r="Q459" s="35"/>
      <c r="R459" s="35"/>
      <c r="S459" s="35"/>
      <c r="T459" s="35"/>
      <c r="U459" s="43" t="str">
        <f t="shared" ca="1" si="167"/>
        <v>111,..,111</v>
      </c>
      <c r="V459" s="43">
        <f t="shared" ref="V459:W459" ca="1" si="169">V458+1</f>
        <v>111</v>
      </c>
      <c r="W459" s="43">
        <f t="shared" ca="1" si="169"/>
        <v>111</v>
      </c>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WZC459" s="35"/>
      <c r="WZD459" s="35"/>
      <c r="WZE459" s="35"/>
      <c r="WZF459" s="35"/>
      <c r="WZG459" s="35"/>
      <c r="WZH459" s="35"/>
      <c r="WZI459" s="35"/>
      <c r="WZJ459" s="35"/>
      <c r="WZK459" s="35"/>
      <c r="WZL459" s="35"/>
      <c r="WZM459" s="35"/>
      <c r="WZN459" s="35"/>
      <c r="WZO459" s="35"/>
      <c r="WZP459" s="35"/>
      <c r="WZQ459" s="35"/>
      <c r="WZR459" s="35"/>
      <c r="WZS459" s="35"/>
      <c r="WZT459" s="35"/>
      <c r="WZU459" s="35"/>
      <c r="WZV459" s="35"/>
      <c r="WZW459" s="35"/>
      <c r="WZX459" s="35"/>
      <c r="WZY459" s="35"/>
      <c r="WZZ459" s="35"/>
      <c r="XAA459" s="35"/>
      <c r="XAB459" s="35"/>
      <c r="XAC459" s="35"/>
      <c r="XAD459" s="35"/>
      <c r="XAE459" s="35"/>
      <c r="XAF459" s="35"/>
      <c r="XAG459" s="35"/>
      <c r="XAH459" s="35"/>
      <c r="XAI459" s="35"/>
      <c r="XAJ459" s="35"/>
      <c r="XAK459" s="35"/>
      <c r="XAL459" s="35"/>
      <c r="XAM459" s="35"/>
      <c r="XAN459" s="35"/>
      <c r="XAO459" s="35"/>
      <c r="XAP459" s="35"/>
      <c r="XAQ459" s="35"/>
      <c r="XAR459" s="35"/>
      <c r="XAS459" s="35"/>
      <c r="XAT459" s="35"/>
      <c r="XAU459" s="35"/>
      <c r="XAV459" s="35"/>
      <c r="XAW459" s="35"/>
      <c r="XAX459" s="35"/>
      <c r="XAY459" s="35"/>
      <c r="XAZ459" s="35"/>
      <c r="XBA459" s="35"/>
      <c r="XBB459" s="35"/>
      <c r="XBC459" s="35"/>
      <c r="XBD459" s="35"/>
      <c r="XBE459" s="35"/>
      <c r="XBF459" s="35"/>
      <c r="XBG459" s="35"/>
      <c r="XBH459" s="35"/>
      <c r="XBI459" s="35"/>
      <c r="XBJ459" s="35"/>
      <c r="XBK459" s="35"/>
      <c r="XBL459" s="35"/>
      <c r="XBM459" s="35"/>
      <c r="XBN459" s="35"/>
      <c r="XBO459" s="35"/>
      <c r="XBP459" s="35"/>
      <c r="XBQ459" s="35"/>
      <c r="XBR459" s="35"/>
      <c r="XBS459" s="35"/>
      <c r="XBT459" s="35"/>
      <c r="XBU459" s="35"/>
      <c r="XBV459" s="35"/>
      <c r="XBW459" s="35"/>
      <c r="XBX459" s="35"/>
      <c r="XBY459" s="35"/>
      <c r="XBZ459" s="35"/>
      <c r="XCA459" s="35"/>
      <c r="XCB459" s="35"/>
      <c r="XCC459" s="35"/>
      <c r="XCD459" s="35"/>
      <c r="XCE459" s="35"/>
      <c r="XCF459" s="35"/>
      <c r="XCG459" s="35"/>
      <c r="XCH459" s="35"/>
      <c r="XCI459" s="35"/>
      <c r="XCJ459" s="35"/>
      <c r="XCK459" s="35"/>
      <c r="XCL459" s="35"/>
      <c r="XCM459" s="35"/>
      <c r="XCN459" s="35"/>
      <c r="XCO459" s="35"/>
      <c r="XCP459" s="35"/>
      <c r="XCQ459" s="35"/>
      <c r="XCR459" s="35"/>
      <c r="XCS459" s="35"/>
      <c r="XCT459" s="35"/>
      <c r="XCU459" s="35"/>
      <c r="XCV459" s="35"/>
      <c r="XCW459" s="35"/>
      <c r="XCX459" s="35"/>
      <c r="XCY459" s="35"/>
      <c r="XCZ459" s="35"/>
      <c r="XDA459" s="35"/>
      <c r="XDB459" s="35"/>
      <c r="XDC459" s="35"/>
      <c r="XDD459" s="35"/>
      <c r="XDE459" s="35"/>
      <c r="XDF459" s="35"/>
      <c r="XDG459" s="35"/>
      <c r="XDH459" s="35"/>
      <c r="XDI459" s="35"/>
      <c r="XDJ459" s="35"/>
      <c r="XDK459" s="35"/>
      <c r="XDL459" s="35"/>
      <c r="XDM459" s="35"/>
      <c r="XDN459" s="35"/>
      <c r="XDO459" s="35"/>
      <c r="XDP459" s="35"/>
      <c r="XDQ459" s="35"/>
      <c r="XDR459" s="35"/>
      <c r="XDS459" s="35"/>
      <c r="XDT459" s="35"/>
      <c r="XDU459" s="35"/>
      <c r="XDV459" s="35"/>
      <c r="XDW459" s="35"/>
      <c r="XDX459" s="35"/>
      <c r="XDY459" s="35"/>
      <c r="XDZ459" s="35"/>
      <c r="XEA459" s="35"/>
      <c r="XEB459" s="35"/>
      <c r="XEC459" s="35"/>
      <c r="XED459" s="35"/>
      <c r="XEE459" s="35"/>
      <c r="XEF459" s="35"/>
      <c r="XEG459" s="35"/>
      <c r="XEH459" s="35"/>
      <c r="XEI459" s="35"/>
      <c r="XEJ459" s="35"/>
      <c r="XEK459" s="35"/>
      <c r="XEL459" s="35"/>
      <c r="XEM459" s="35"/>
      <c r="XEN459" s="35"/>
      <c r="XEO459" s="35"/>
      <c r="XEP459" s="35"/>
      <c r="XEQ459" s="35"/>
      <c r="XER459" s="35"/>
      <c r="XES459" s="35"/>
      <c r="XET459" s="35"/>
      <c r="XEU459" s="35"/>
      <c r="XEV459" s="35"/>
      <c r="XEW459" s="35"/>
      <c r="XEX459" s="35"/>
      <c r="XEY459" s="35"/>
      <c r="XEZ459" s="35"/>
      <c r="XFA459" s="35"/>
      <c r="XFB459" s="35"/>
      <c r="XFC459" s="35"/>
      <c r="XFD459" s="35"/>
    </row>
    <row r="460" spans="1:151 16227:16384" s="11" customFormat="1" ht="20.25" x14ac:dyDescent="0.25">
      <c r="A460" s="137"/>
      <c r="B460" s="138"/>
      <c r="C460" s="133">
        <v>10</v>
      </c>
      <c r="D460" s="134"/>
      <c r="E460" s="65" t="s">
        <v>209</v>
      </c>
      <c r="F460" s="133">
        <f>(4.73*2.9+0.7*1.2+2.59*2.13+3.35*3+3.65*2.9+2.13*1.37+2.13*1.37+3.2*1+0.75*1.48)*(10.764)</f>
        <v>547.40214360000004</v>
      </c>
      <c r="G460" s="134"/>
      <c r="H460" s="65">
        <v>0</v>
      </c>
      <c r="I460" s="65">
        <f t="shared" si="159"/>
        <v>848.47332258000006</v>
      </c>
      <c r="J460" s="35"/>
      <c r="K460" s="35"/>
      <c r="L460" s="35"/>
      <c r="M460" s="35"/>
      <c r="N460" s="35">
        <f t="shared" si="145"/>
        <v>0</v>
      </c>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WZC460" s="35"/>
      <c r="WZD460" s="35"/>
      <c r="WZE460" s="35"/>
      <c r="WZF460" s="35"/>
      <c r="WZG460" s="35"/>
      <c r="WZH460" s="35"/>
      <c r="WZI460" s="35"/>
      <c r="WZJ460" s="35"/>
      <c r="WZK460" s="35"/>
      <c r="WZL460" s="35"/>
      <c r="WZM460" s="35"/>
      <c r="WZN460" s="35"/>
      <c r="WZO460" s="35"/>
      <c r="WZP460" s="35"/>
      <c r="WZQ460" s="35"/>
      <c r="WZR460" s="35"/>
      <c r="WZS460" s="35"/>
      <c r="WZT460" s="35"/>
      <c r="WZU460" s="35"/>
      <c r="WZV460" s="35"/>
      <c r="WZW460" s="35"/>
      <c r="WZX460" s="35"/>
      <c r="WZY460" s="35"/>
      <c r="WZZ460" s="35"/>
      <c r="XAA460" s="35"/>
      <c r="XAB460" s="35"/>
      <c r="XAC460" s="35"/>
      <c r="XAD460" s="35"/>
      <c r="XAE460" s="35"/>
      <c r="XAF460" s="35"/>
      <c r="XAG460" s="35"/>
      <c r="XAH460" s="35"/>
      <c r="XAI460" s="35"/>
      <c r="XAJ460" s="35"/>
      <c r="XAK460" s="35"/>
      <c r="XAL460" s="35"/>
      <c r="XAM460" s="35"/>
      <c r="XAN460" s="35"/>
      <c r="XAO460" s="35"/>
      <c r="XAP460" s="35"/>
      <c r="XAQ460" s="35"/>
      <c r="XAR460" s="35"/>
      <c r="XAS460" s="35"/>
      <c r="XAT460" s="35"/>
      <c r="XAU460" s="35"/>
      <c r="XAV460" s="35"/>
      <c r="XAW460" s="35"/>
      <c r="XAX460" s="35"/>
      <c r="XAY460" s="35"/>
      <c r="XAZ460" s="35"/>
      <c r="XBA460" s="35"/>
      <c r="XBB460" s="35"/>
      <c r="XBC460" s="35"/>
      <c r="XBD460" s="35"/>
      <c r="XBE460" s="35"/>
      <c r="XBF460" s="35"/>
      <c r="XBG460" s="35"/>
      <c r="XBH460" s="35"/>
      <c r="XBI460" s="35"/>
      <c r="XBJ460" s="35"/>
      <c r="XBK460" s="35"/>
      <c r="XBL460" s="35"/>
      <c r="XBM460" s="35"/>
      <c r="XBN460" s="35"/>
      <c r="XBO460" s="35"/>
      <c r="XBP460" s="35"/>
      <c r="XBQ460" s="35"/>
      <c r="XBR460" s="35"/>
      <c r="XBS460" s="35"/>
      <c r="XBT460" s="35"/>
      <c r="XBU460" s="35"/>
      <c r="XBV460" s="35"/>
      <c r="XBW460" s="35"/>
      <c r="XBX460" s="35"/>
      <c r="XBY460" s="35"/>
      <c r="XBZ460" s="35"/>
      <c r="XCA460" s="35"/>
      <c r="XCB460" s="35"/>
      <c r="XCC460" s="35"/>
      <c r="XCD460" s="35"/>
      <c r="XCE460" s="35"/>
      <c r="XCF460" s="35"/>
      <c r="XCG460" s="35"/>
      <c r="XCH460" s="35"/>
      <c r="XCI460" s="35"/>
      <c r="XCJ460" s="35"/>
      <c r="XCK460" s="35"/>
      <c r="XCL460" s="35"/>
      <c r="XCM460" s="35"/>
      <c r="XCN460" s="35"/>
      <c r="XCO460" s="35"/>
      <c r="XCP460" s="35"/>
      <c r="XCQ460" s="35"/>
      <c r="XCR460" s="35"/>
      <c r="XCS460" s="35"/>
      <c r="XCT460" s="35"/>
      <c r="XCU460" s="35"/>
      <c r="XCV460" s="35"/>
      <c r="XCW460" s="35"/>
      <c r="XCX460" s="35"/>
      <c r="XCY460" s="35"/>
      <c r="XCZ460" s="35"/>
      <c r="XDA460" s="35"/>
      <c r="XDB460" s="35"/>
      <c r="XDC460" s="35"/>
      <c r="XDD460" s="35"/>
      <c r="XDE460" s="35"/>
      <c r="XDF460" s="35"/>
      <c r="XDG460" s="35"/>
      <c r="XDH460" s="35"/>
      <c r="XDI460" s="35"/>
      <c r="XDJ460" s="35"/>
      <c r="XDK460" s="35"/>
      <c r="XDL460" s="35"/>
      <c r="XDM460" s="35"/>
      <c r="XDN460" s="35"/>
      <c r="XDO460" s="35"/>
      <c r="XDP460" s="35"/>
      <c r="XDQ460" s="35"/>
      <c r="XDR460" s="35"/>
      <c r="XDS460" s="35"/>
      <c r="XDT460" s="35"/>
      <c r="XDU460" s="35"/>
      <c r="XDV460" s="35"/>
      <c r="XDW460" s="35"/>
      <c r="XDX460" s="35"/>
      <c r="XDY460" s="35"/>
      <c r="XDZ460" s="35"/>
      <c r="XEA460" s="35"/>
      <c r="XEB460" s="35"/>
      <c r="XEC460" s="35"/>
      <c r="XED460" s="35"/>
      <c r="XEE460" s="35"/>
      <c r="XEF460" s="35"/>
      <c r="XEG460" s="35"/>
      <c r="XEH460" s="35"/>
      <c r="XEI460" s="35"/>
      <c r="XEJ460" s="35"/>
      <c r="XEK460" s="35"/>
      <c r="XEL460" s="35"/>
      <c r="XEM460" s="35"/>
      <c r="XEN460" s="35"/>
      <c r="XEO460" s="35"/>
      <c r="XEP460" s="35"/>
      <c r="XEQ460" s="35"/>
      <c r="XER460" s="35"/>
      <c r="XES460" s="35"/>
      <c r="XET460" s="35"/>
      <c r="XEU460" s="35"/>
      <c r="XEV460" s="35"/>
      <c r="XEW460" s="35"/>
      <c r="XEX460" s="35"/>
      <c r="XEY460" s="35"/>
      <c r="XEZ460" s="35"/>
      <c r="XFA460" s="35"/>
      <c r="XFB460" s="35"/>
      <c r="XFC460" s="35"/>
      <c r="XFD460" s="35"/>
    </row>
    <row r="461" spans="1:151 16227:16384" s="11" customFormat="1" ht="20.25" customHeight="1" x14ac:dyDescent="0.25">
      <c r="A461" s="139"/>
      <c r="B461" s="140"/>
      <c r="C461" s="133">
        <v>11</v>
      </c>
      <c r="D461" s="134"/>
      <c r="E461" s="65" t="s">
        <v>209</v>
      </c>
      <c r="F461" s="133">
        <f>(4.73*2.9+0.7*1.2+2.59*2.13+3.35*3+3.65*2.9+2.13*1.37+2.13*1.37+3.2*1+0.75*1.48)*(10.764)</f>
        <v>547.40214360000004</v>
      </c>
      <c r="G461" s="134"/>
      <c r="H461" s="65">
        <v>0</v>
      </c>
      <c r="I461" s="65">
        <f t="shared" si="159"/>
        <v>848.47332258000006</v>
      </c>
      <c r="J461" s="35"/>
      <c r="K461" s="35"/>
      <c r="L461" s="35"/>
      <c r="M461" s="35"/>
      <c r="N461" s="35">
        <f t="shared" si="145"/>
        <v>6373380.5460000001</v>
      </c>
      <c r="O461" s="35"/>
      <c r="P461" s="35"/>
      <c r="Q461" s="35"/>
      <c r="R461" s="35"/>
      <c r="S461" s="35"/>
      <c r="T461" s="35"/>
      <c r="U461" s="43" t="str">
        <f t="shared" ref="U461:U471" ca="1" si="170">V461&amp;""&amp;",..,"&amp;""&amp;W461</f>
        <v>201,..,701</v>
      </c>
      <c r="V461" s="43">
        <f ca="1">(SUMPRODUCT(MID(0&amp;(LEFT(A462,SUM(LEN(A462)-LEN(SUBSTITUTE(A462,{"0","1","2","3"},""))))), LARGE(INDEX(ISNUMBER(--MID((LEFT(A462,SUM(LEN(A462)-LEN(SUBSTITUTE(A462,{"0","1","2","3"},""))))), ROW(INDIRECT("1:"&amp;LEN((LEFT(A462,SUM(LEN(A462)-LEN(SUBSTITUTE(A462,{"0","1","2","3"},"")))))))), 1)) * ROW(INDIRECT("1:"&amp;LEN((LEFT(A462,SUM(LEN(A462)-LEN(SUBSTITUTE(A462,{"0","1","2","3"},"")))))))), 0), ROW(INDIRECT("1:"&amp;LEN((LEFT(A462,SUM(LEN(A462)-LEN(SUBSTITUTE(A462,{"0","1","2","3"},"")))))))))+1, 1) * 10^ROW(INDIRECT("1:"&amp;LEN((LEFT(A462,SUM(LEN(A462)-LEN(SUBSTITUTE(A462,{"0","1","2","3"},""))))))))/10))*100+1</f>
        <v>201</v>
      </c>
      <c r="W461" s="43">
        <f ca="1">(SUMPRODUCT(MID(0&amp;(--TRIM(RIGHT(SUBSTITUTE(LEFT(A462,_xlfn.AGGREGATE(16,6,FIND({0,1,2,3,4,5,6,7,8,9},A462,ROW(INDIRECT("1:"&amp;LEN(A462)))),1))," ",REPT(" ",LEN(A462))),LEN(A462)))), LARGE(INDEX(ISNUMBER(--MID((--TRIM(RIGHT(SUBSTITUTE(LEFT(A462,_xlfn.AGGREGATE(16,6,FIND({0,1,2,3,4,5,6,7,8,9},A462,ROW(INDIRECT("1:"&amp;LEN(A462)))),1))," ",REPT(" ",LEN(A462))),LEN(A462)))), ROW(INDIRECT("1:"&amp;LEN((--TRIM(RIGHT(SUBSTITUTE(LEFT(A462,_xlfn.AGGREGATE(16,6,FIND({0,1,2,3,4,5,6,7,8,9},A462,ROW(INDIRECT("1:"&amp;LEN(A462)))),1))," ",REPT(" ",LEN(A462))),LEN(A462))))))), 1)) * ROW(INDIRECT("1:"&amp;LEN((--TRIM(RIGHT(SUBSTITUTE(LEFT(A462,_xlfn.AGGREGATE(16,6,FIND({0,1,2,3,4,5,6,7,8,9},A462,ROW(INDIRECT("1:"&amp;LEN(A462)))),1))," ",REPT(" ",LEN(A462))),LEN(A462))))))), 0), ROW(INDIRECT("1:"&amp;LEN((--TRIM(RIGHT(SUBSTITUTE(LEFT(A462,_xlfn.AGGREGATE(16,6,FIND({0,1,2,3,4,5,6,7,8,9},A462,ROW(INDIRECT("1:"&amp;LEN(A462)))),1))," ",REPT(" ",LEN(A462))),LEN(A462))))))))+1, 1) * 10^ROW(INDIRECT("1:"&amp;LEN((--TRIM(RIGHT(SUBSTITUTE(LEFT(A462,_xlfn.AGGREGATE(16,6,FIND({0,1,2,3,4,5,6,7,8,9},A462,ROW(INDIRECT("1:"&amp;LEN(A462)))),1))," ",REPT(" ",LEN(A462))),LEN(A462)))))))/10))*100+1</f>
        <v>701</v>
      </c>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WZC461" s="35"/>
      <c r="WZD461" s="35"/>
      <c r="WZE461" s="35"/>
      <c r="WZF461" s="35"/>
      <c r="WZG461" s="35"/>
      <c r="WZH461" s="35"/>
      <c r="WZI461" s="35"/>
      <c r="WZJ461" s="35"/>
      <c r="WZK461" s="35"/>
      <c r="WZL461" s="35"/>
      <c r="WZM461" s="35"/>
      <c r="WZN461" s="35"/>
      <c r="WZO461" s="35"/>
      <c r="WZP461" s="35"/>
      <c r="WZQ461" s="35"/>
      <c r="WZR461" s="35"/>
      <c r="WZS461" s="35"/>
      <c r="WZT461" s="35"/>
      <c r="WZU461" s="35"/>
      <c r="WZV461" s="35"/>
      <c r="WZW461" s="35"/>
      <c r="WZX461" s="35"/>
      <c r="WZY461" s="35"/>
      <c r="WZZ461" s="35"/>
      <c r="XAA461" s="35"/>
      <c r="XAB461" s="35"/>
      <c r="XAC461" s="35"/>
      <c r="XAD461" s="35"/>
      <c r="XAE461" s="35"/>
      <c r="XAF461" s="35"/>
      <c r="XAG461" s="35"/>
      <c r="XAH461" s="35"/>
      <c r="XAI461" s="35"/>
      <c r="XAJ461" s="35"/>
      <c r="XAK461" s="35"/>
      <c r="XAL461" s="35"/>
      <c r="XAM461" s="35"/>
      <c r="XAN461" s="35"/>
      <c r="XAO461" s="35"/>
      <c r="XAP461" s="35"/>
      <c r="XAQ461" s="35"/>
      <c r="XAR461" s="35"/>
      <c r="XAS461" s="35"/>
      <c r="XAT461" s="35"/>
      <c r="XAU461" s="35"/>
      <c r="XAV461" s="35"/>
      <c r="XAW461" s="35"/>
      <c r="XAX461" s="35"/>
      <c r="XAY461" s="35"/>
      <c r="XAZ461" s="35"/>
      <c r="XBA461" s="35"/>
      <c r="XBB461" s="35"/>
      <c r="XBC461" s="35"/>
      <c r="XBD461" s="35"/>
      <c r="XBE461" s="35"/>
      <c r="XBF461" s="35"/>
      <c r="XBG461" s="35"/>
      <c r="XBH461" s="35"/>
      <c r="XBI461" s="35"/>
      <c r="XBJ461" s="35"/>
      <c r="XBK461" s="35"/>
      <c r="XBL461" s="35"/>
      <c r="XBM461" s="35"/>
      <c r="XBN461" s="35"/>
      <c r="XBO461" s="35"/>
      <c r="XBP461" s="35"/>
      <c r="XBQ461" s="35"/>
      <c r="XBR461" s="35"/>
      <c r="XBS461" s="35"/>
      <c r="XBT461" s="35"/>
      <c r="XBU461" s="35"/>
      <c r="XBV461" s="35"/>
      <c r="XBW461" s="35"/>
      <c r="XBX461" s="35"/>
      <c r="XBY461" s="35"/>
      <c r="XBZ461" s="35"/>
      <c r="XCA461" s="35"/>
      <c r="XCB461" s="35"/>
      <c r="XCC461" s="35"/>
      <c r="XCD461" s="35"/>
      <c r="XCE461" s="35"/>
      <c r="XCF461" s="35"/>
      <c r="XCG461" s="35"/>
      <c r="XCH461" s="35"/>
      <c r="XCI461" s="35"/>
      <c r="XCJ461" s="35"/>
      <c r="XCK461" s="35"/>
      <c r="XCL461" s="35"/>
      <c r="XCM461" s="35"/>
      <c r="XCN461" s="35"/>
      <c r="XCO461" s="35"/>
      <c r="XCP461" s="35"/>
      <c r="XCQ461" s="35"/>
      <c r="XCR461" s="35"/>
      <c r="XCS461" s="35"/>
      <c r="XCT461" s="35"/>
      <c r="XCU461" s="35"/>
      <c r="XCV461" s="35"/>
      <c r="XCW461" s="35"/>
      <c r="XCX461" s="35"/>
      <c r="XCY461" s="35"/>
      <c r="XCZ461" s="35"/>
      <c r="XDA461" s="35"/>
      <c r="XDB461" s="35"/>
      <c r="XDC461" s="35"/>
      <c r="XDD461" s="35"/>
      <c r="XDE461" s="35"/>
      <c r="XDF461" s="35"/>
      <c r="XDG461" s="35"/>
      <c r="XDH461" s="35"/>
      <c r="XDI461" s="35"/>
      <c r="XDJ461" s="35"/>
      <c r="XDK461" s="35"/>
      <c r="XDL461" s="35"/>
      <c r="XDM461" s="35"/>
      <c r="XDN461" s="35"/>
      <c r="XDO461" s="35"/>
      <c r="XDP461" s="35"/>
      <c r="XDQ461" s="35"/>
      <c r="XDR461" s="35"/>
      <c r="XDS461" s="35"/>
      <c r="XDT461" s="35"/>
      <c r="XDU461" s="35"/>
      <c r="XDV461" s="35"/>
      <c r="XDW461" s="35"/>
      <c r="XDX461" s="35"/>
      <c r="XDY461" s="35"/>
      <c r="XDZ461" s="35"/>
      <c r="XEA461" s="35"/>
      <c r="XEB461" s="35"/>
      <c r="XEC461" s="35"/>
      <c r="XED461" s="35"/>
      <c r="XEE461" s="35"/>
      <c r="XEF461" s="35"/>
      <c r="XEG461" s="35"/>
      <c r="XEH461" s="35"/>
      <c r="XEI461" s="35"/>
      <c r="XEJ461" s="35"/>
      <c r="XEK461" s="35"/>
      <c r="XEL461" s="35"/>
      <c r="XEM461" s="35"/>
      <c r="XEN461" s="35"/>
      <c r="XEO461" s="35"/>
      <c r="XEP461" s="35"/>
      <c r="XEQ461" s="35"/>
      <c r="XER461" s="35"/>
      <c r="XES461" s="35"/>
      <c r="XET461" s="35"/>
      <c r="XEU461" s="35"/>
      <c r="XEV461" s="35"/>
      <c r="XEW461" s="35"/>
      <c r="XEX461" s="35"/>
      <c r="XEY461" s="35"/>
      <c r="XEZ461" s="35"/>
      <c r="XFA461" s="35"/>
      <c r="XFB461" s="35"/>
      <c r="XFC461" s="35"/>
      <c r="XFD461" s="35"/>
    </row>
    <row r="462" spans="1:151 16227:16384" s="11" customFormat="1" ht="20.25" customHeight="1" x14ac:dyDescent="0.25">
      <c r="A462" s="144" t="s">
        <v>276</v>
      </c>
      <c r="B462" s="145"/>
      <c r="C462" s="145"/>
      <c r="D462" s="145"/>
      <c r="E462" s="145"/>
      <c r="F462" s="145"/>
      <c r="G462" s="145"/>
      <c r="H462" s="145"/>
      <c r="I462" s="146"/>
      <c r="J462" s="35"/>
      <c r="K462" s="35"/>
      <c r="L462" s="35"/>
      <c r="M462" s="35"/>
      <c r="N462" s="35">
        <f t="shared" si="145"/>
        <v>6711469.1748000002</v>
      </c>
      <c r="O462" s="35"/>
      <c r="P462" s="35"/>
      <c r="Q462" s="35"/>
      <c r="R462" s="35"/>
      <c r="S462" s="35"/>
      <c r="T462" s="35"/>
      <c r="U462" s="43" t="str">
        <f t="shared" ca="1" si="170"/>
        <v>202,..,702</v>
      </c>
      <c r="V462" s="43">
        <f ca="1">V461+1</f>
        <v>202</v>
      </c>
      <c r="W462" s="43">
        <f ca="1">W461+1</f>
        <v>702</v>
      </c>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WZC462" s="35"/>
      <c r="WZD462" s="35"/>
      <c r="WZE462" s="35"/>
      <c r="WZF462" s="35"/>
      <c r="WZG462" s="35"/>
      <c r="WZH462" s="35"/>
      <c r="WZI462" s="35"/>
      <c r="WZJ462" s="35"/>
      <c r="WZK462" s="35"/>
      <c r="WZL462" s="35"/>
      <c r="WZM462" s="35"/>
      <c r="WZN462" s="35"/>
      <c r="WZO462" s="35"/>
      <c r="WZP462" s="35"/>
      <c r="WZQ462" s="35"/>
      <c r="WZR462" s="35"/>
      <c r="WZS462" s="35"/>
      <c r="WZT462" s="35"/>
      <c r="WZU462" s="35"/>
      <c r="WZV462" s="35"/>
      <c r="WZW462" s="35"/>
      <c r="WZX462" s="35"/>
      <c r="WZY462" s="35"/>
      <c r="WZZ462" s="35"/>
      <c r="XAA462" s="35"/>
      <c r="XAB462" s="35"/>
      <c r="XAC462" s="35"/>
      <c r="XAD462" s="35"/>
      <c r="XAE462" s="35"/>
      <c r="XAF462" s="35"/>
      <c r="XAG462" s="35"/>
      <c r="XAH462" s="35"/>
      <c r="XAI462" s="35"/>
      <c r="XAJ462" s="35"/>
      <c r="XAK462" s="35"/>
      <c r="XAL462" s="35"/>
      <c r="XAM462" s="35"/>
      <c r="XAN462" s="35"/>
      <c r="XAO462" s="35"/>
      <c r="XAP462" s="35"/>
      <c r="XAQ462" s="35"/>
      <c r="XAR462" s="35"/>
      <c r="XAS462" s="35"/>
      <c r="XAT462" s="35"/>
      <c r="XAU462" s="35"/>
      <c r="XAV462" s="35"/>
      <c r="XAW462" s="35"/>
      <c r="XAX462" s="35"/>
      <c r="XAY462" s="35"/>
      <c r="XAZ462" s="35"/>
      <c r="XBA462" s="35"/>
      <c r="XBB462" s="35"/>
      <c r="XBC462" s="35"/>
      <c r="XBD462" s="35"/>
      <c r="XBE462" s="35"/>
      <c r="XBF462" s="35"/>
      <c r="XBG462" s="35"/>
      <c r="XBH462" s="35"/>
      <c r="XBI462" s="35"/>
      <c r="XBJ462" s="35"/>
      <c r="XBK462" s="35"/>
      <c r="XBL462" s="35"/>
      <c r="XBM462" s="35"/>
      <c r="XBN462" s="35"/>
      <c r="XBO462" s="35"/>
      <c r="XBP462" s="35"/>
      <c r="XBQ462" s="35"/>
      <c r="XBR462" s="35"/>
      <c r="XBS462" s="35"/>
      <c r="XBT462" s="35"/>
      <c r="XBU462" s="35"/>
      <c r="XBV462" s="35"/>
      <c r="XBW462" s="35"/>
      <c r="XBX462" s="35"/>
      <c r="XBY462" s="35"/>
      <c r="XBZ462" s="35"/>
      <c r="XCA462" s="35"/>
      <c r="XCB462" s="35"/>
      <c r="XCC462" s="35"/>
      <c r="XCD462" s="35"/>
      <c r="XCE462" s="35"/>
      <c r="XCF462" s="35"/>
      <c r="XCG462" s="35"/>
      <c r="XCH462" s="35"/>
      <c r="XCI462" s="35"/>
      <c r="XCJ462" s="35"/>
      <c r="XCK462" s="35"/>
      <c r="XCL462" s="35"/>
      <c r="XCM462" s="35"/>
      <c r="XCN462" s="35"/>
      <c r="XCO462" s="35"/>
      <c r="XCP462" s="35"/>
      <c r="XCQ462" s="35"/>
      <c r="XCR462" s="35"/>
      <c r="XCS462" s="35"/>
      <c r="XCT462" s="35"/>
      <c r="XCU462" s="35"/>
      <c r="XCV462" s="35"/>
      <c r="XCW462" s="35"/>
      <c r="XCX462" s="35"/>
      <c r="XCY462" s="35"/>
      <c r="XCZ462" s="35"/>
      <c r="XDA462" s="35"/>
      <c r="XDB462" s="35"/>
      <c r="XDC462" s="35"/>
      <c r="XDD462" s="35"/>
      <c r="XDE462" s="35"/>
      <c r="XDF462" s="35"/>
      <c r="XDG462" s="35"/>
      <c r="XDH462" s="35"/>
      <c r="XDI462" s="35"/>
      <c r="XDJ462" s="35"/>
      <c r="XDK462" s="35"/>
      <c r="XDL462" s="35"/>
      <c r="XDM462" s="35"/>
      <c r="XDN462" s="35"/>
      <c r="XDO462" s="35"/>
      <c r="XDP462" s="35"/>
      <c r="XDQ462" s="35"/>
      <c r="XDR462" s="35"/>
      <c r="XDS462" s="35"/>
      <c r="XDT462" s="35"/>
      <c r="XDU462" s="35"/>
      <c r="XDV462" s="35"/>
      <c r="XDW462" s="35"/>
      <c r="XDX462" s="35"/>
      <c r="XDY462" s="35"/>
      <c r="XDZ462" s="35"/>
      <c r="XEA462" s="35"/>
      <c r="XEB462" s="35"/>
      <c r="XEC462" s="35"/>
      <c r="XED462" s="35"/>
      <c r="XEE462" s="35"/>
      <c r="XEF462" s="35"/>
      <c r="XEG462" s="35"/>
      <c r="XEH462" s="35"/>
      <c r="XEI462" s="35"/>
      <c r="XEJ462" s="35"/>
      <c r="XEK462" s="35"/>
      <c r="XEL462" s="35"/>
      <c r="XEM462" s="35"/>
      <c r="XEN462" s="35"/>
      <c r="XEO462" s="35"/>
      <c r="XEP462" s="35"/>
      <c r="XEQ462" s="35"/>
      <c r="XER462" s="35"/>
      <c r="XES462" s="35"/>
      <c r="XET462" s="35"/>
      <c r="XEU462" s="35"/>
      <c r="XEV462" s="35"/>
      <c r="XEW462" s="35"/>
      <c r="XEX462" s="35"/>
      <c r="XEY462" s="35"/>
      <c r="XEZ462" s="35"/>
      <c r="XFA462" s="35"/>
      <c r="XFB462" s="35"/>
      <c r="XFC462" s="35"/>
      <c r="XFD462" s="35"/>
    </row>
    <row r="463" spans="1:151 16227:16384" s="11" customFormat="1" ht="20.25" customHeight="1" x14ac:dyDescent="0.25">
      <c r="A463" s="135" t="str">
        <f>A462</f>
        <v>2nd to 5th, 7th Floor</v>
      </c>
      <c r="B463" s="136"/>
      <c r="C463" s="133">
        <v>1</v>
      </c>
      <c r="D463" s="134"/>
      <c r="E463" s="65" t="s">
        <v>258</v>
      </c>
      <c r="F463" s="133">
        <f>(2.75*4.65+1.92*1.95+1.22*2.13+2.9*3.58+2.12*1.27+1.3*0.9+1.94*0.75)*(10.764)</f>
        <v>374.90473800000001</v>
      </c>
      <c r="G463" s="134"/>
      <c r="H463" s="65">
        <v>0</v>
      </c>
      <c r="I463" s="65">
        <f t="shared" ref="I463:I473" si="171">F463*(($I$233)+1)+H463</f>
        <v>581.10234390000005</v>
      </c>
      <c r="J463" s="35"/>
      <c r="K463" s="35"/>
      <c r="L463" s="35"/>
      <c r="M463" s="35"/>
      <c r="N463" s="35">
        <f t="shared" si="145"/>
        <v>6711469.1748000002</v>
      </c>
      <c r="O463" s="35"/>
      <c r="P463" s="35"/>
      <c r="Q463" s="35"/>
      <c r="R463" s="35"/>
      <c r="S463" s="35"/>
      <c r="T463" s="35"/>
      <c r="U463" s="43" t="str">
        <f t="shared" ca="1" si="170"/>
        <v>203,..,703</v>
      </c>
      <c r="V463" s="43">
        <f t="shared" ref="V463:W463" ca="1" si="172">V462+1</f>
        <v>203</v>
      </c>
      <c r="W463" s="43">
        <f t="shared" ca="1" si="172"/>
        <v>703</v>
      </c>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WZC463" s="35"/>
      <c r="WZD463" s="35"/>
      <c r="WZE463" s="35"/>
      <c r="WZF463" s="35"/>
      <c r="WZG463" s="35"/>
      <c r="WZH463" s="35"/>
      <c r="WZI463" s="35"/>
      <c r="WZJ463" s="35"/>
      <c r="WZK463" s="35"/>
      <c r="WZL463" s="35"/>
      <c r="WZM463" s="35"/>
      <c r="WZN463" s="35"/>
      <c r="WZO463" s="35"/>
      <c r="WZP463" s="35"/>
      <c r="WZQ463" s="35"/>
      <c r="WZR463" s="35"/>
      <c r="WZS463" s="35"/>
      <c r="WZT463" s="35"/>
      <c r="WZU463" s="35"/>
      <c r="WZV463" s="35"/>
      <c r="WZW463" s="35"/>
      <c r="WZX463" s="35"/>
      <c r="WZY463" s="35"/>
      <c r="WZZ463" s="35"/>
      <c r="XAA463" s="35"/>
      <c r="XAB463" s="35"/>
      <c r="XAC463" s="35"/>
      <c r="XAD463" s="35"/>
      <c r="XAE463" s="35"/>
      <c r="XAF463" s="35"/>
      <c r="XAG463" s="35"/>
      <c r="XAH463" s="35"/>
      <c r="XAI463" s="35"/>
      <c r="XAJ463" s="35"/>
      <c r="XAK463" s="35"/>
      <c r="XAL463" s="35"/>
      <c r="XAM463" s="35"/>
      <c r="XAN463" s="35"/>
      <c r="XAO463" s="35"/>
      <c r="XAP463" s="35"/>
      <c r="XAQ463" s="35"/>
      <c r="XAR463" s="35"/>
      <c r="XAS463" s="35"/>
      <c r="XAT463" s="35"/>
      <c r="XAU463" s="35"/>
      <c r="XAV463" s="35"/>
      <c r="XAW463" s="35"/>
      <c r="XAX463" s="35"/>
      <c r="XAY463" s="35"/>
      <c r="XAZ463" s="35"/>
      <c r="XBA463" s="35"/>
      <c r="XBB463" s="35"/>
      <c r="XBC463" s="35"/>
      <c r="XBD463" s="35"/>
      <c r="XBE463" s="35"/>
      <c r="XBF463" s="35"/>
      <c r="XBG463" s="35"/>
      <c r="XBH463" s="35"/>
      <c r="XBI463" s="35"/>
      <c r="XBJ463" s="35"/>
      <c r="XBK463" s="35"/>
      <c r="XBL463" s="35"/>
      <c r="XBM463" s="35"/>
      <c r="XBN463" s="35"/>
      <c r="XBO463" s="35"/>
      <c r="XBP463" s="35"/>
      <c r="XBQ463" s="35"/>
      <c r="XBR463" s="35"/>
      <c r="XBS463" s="35"/>
      <c r="XBT463" s="35"/>
      <c r="XBU463" s="35"/>
      <c r="XBV463" s="35"/>
      <c r="XBW463" s="35"/>
      <c r="XBX463" s="35"/>
      <c r="XBY463" s="35"/>
      <c r="XBZ463" s="35"/>
      <c r="XCA463" s="35"/>
      <c r="XCB463" s="35"/>
      <c r="XCC463" s="35"/>
      <c r="XCD463" s="35"/>
      <c r="XCE463" s="35"/>
      <c r="XCF463" s="35"/>
      <c r="XCG463" s="35"/>
      <c r="XCH463" s="35"/>
      <c r="XCI463" s="35"/>
      <c r="XCJ463" s="35"/>
      <c r="XCK463" s="35"/>
      <c r="XCL463" s="35"/>
      <c r="XCM463" s="35"/>
      <c r="XCN463" s="35"/>
      <c r="XCO463" s="35"/>
      <c r="XCP463" s="35"/>
      <c r="XCQ463" s="35"/>
      <c r="XCR463" s="35"/>
      <c r="XCS463" s="35"/>
      <c r="XCT463" s="35"/>
      <c r="XCU463" s="35"/>
      <c r="XCV463" s="35"/>
      <c r="XCW463" s="35"/>
      <c r="XCX463" s="35"/>
      <c r="XCY463" s="35"/>
      <c r="XCZ463" s="35"/>
      <c r="XDA463" s="35"/>
      <c r="XDB463" s="35"/>
      <c r="XDC463" s="35"/>
      <c r="XDD463" s="35"/>
      <c r="XDE463" s="35"/>
      <c r="XDF463" s="35"/>
      <c r="XDG463" s="35"/>
      <c r="XDH463" s="35"/>
      <c r="XDI463" s="35"/>
      <c r="XDJ463" s="35"/>
      <c r="XDK463" s="35"/>
      <c r="XDL463" s="35"/>
      <c r="XDM463" s="35"/>
      <c r="XDN463" s="35"/>
      <c r="XDO463" s="35"/>
      <c r="XDP463" s="35"/>
      <c r="XDQ463" s="35"/>
      <c r="XDR463" s="35"/>
      <c r="XDS463" s="35"/>
      <c r="XDT463" s="35"/>
      <c r="XDU463" s="35"/>
      <c r="XDV463" s="35"/>
      <c r="XDW463" s="35"/>
      <c r="XDX463" s="35"/>
      <c r="XDY463" s="35"/>
      <c r="XDZ463" s="35"/>
      <c r="XEA463" s="35"/>
      <c r="XEB463" s="35"/>
      <c r="XEC463" s="35"/>
      <c r="XED463" s="35"/>
      <c r="XEE463" s="35"/>
      <c r="XEF463" s="35"/>
      <c r="XEG463" s="35"/>
      <c r="XEH463" s="35"/>
      <c r="XEI463" s="35"/>
      <c r="XEJ463" s="35"/>
      <c r="XEK463" s="35"/>
      <c r="XEL463" s="35"/>
      <c r="XEM463" s="35"/>
      <c r="XEN463" s="35"/>
      <c r="XEO463" s="35"/>
      <c r="XEP463" s="35"/>
      <c r="XEQ463" s="35"/>
      <c r="XER463" s="35"/>
      <c r="XES463" s="35"/>
      <c r="XET463" s="35"/>
      <c r="XEU463" s="35"/>
      <c r="XEV463" s="35"/>
      <c r="XEW463" s="35"/>
      <c r="XEX463" s="35"/>
      <c r="XEY463" s="35"/>
      <c r="XEZ463" s="35"/>
      <c r="XFA463" s="35"/>
      <c r="XFB463" s="35"/>
      <c r="XFC463" s="35"/>
      <c r="XFD463" s="35"/>
    </row>
    <row r="464" spans="1:151 16227:16384" s="11" customFormat="1" ht="20.25" customHeight="1" x14ac:dyDescent="0.25">
      <c r="A464" s="137"/>
      <c r="B464" s="138"/>
      <c r="C464" s="133">
        <v>2</v>
      </c>
      <c r="D464" s="134"/>
      <c r="E464" s="65" t="s">
        <v>258</v>
      </c>
      <c r="F464" s="133">
        <f>(2.75*4.66+2.13*2.08+2.9*3.58+2.13*1.22+1.22*2.13+2.2*1.025+2.13*0.75)*(10.764)</f>
        <v>394.79230440000003</v>
      </c>
      <c r="G464" s="134"/>
      <c r="H464" s="65">
        <v>0</v>
      </c>
      <c r="I464" s="65">
        <f t="shared" si="171"/>
        <v>611.92807182000013</v>
      </c>
      <c r="J464" s="35"/>
      <c r="K464" s="35"/>
      <c r="L464" s="35"/>
      <c r="M464" s="35"/>
      <c r="N464" s="35">
        <f t="shared" si="145"/>
        <v>6107133.006000001</v>
      </c>
      <c r="O464" s="35"/>
      <c r="P464" s="35"/>
      <c r="Q464" s="35"/>
      <c r="R464" s="35"/>
      <c r="S464" s="35"/>
      <c r="T464" s="35"/>
      <c r="U464" s="43" t="str">
        <f t="shared" ca="1" si="170"/>
        <v>204,..,704</v>
      </c>
      <c r="V464" s="43">
        <f t="shared" ref="V464:W464" ca="1" si="173">V463+1</f>
        <v>204</v>
      </c>
      <c r="W464" s="43">
        <f t="shared" ca="1" si="173"/>
        <v>704</v>
      </c>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WZC464" s="35"/>
      <c r="WZD464" s="35"/>
      <c r="WZE464" s="35"/>
      <c r="WZF464" s="35"/>
      <c r="WZG464" s="35"/>
      <c r="WZH464" s="35"/>
      <c r="WZI464" s="35"/>
      <c r="WZJ464" s="35"/>
      <c r="WZK464" s="35"/>
      <c r="WZL464" s="35"/>
      <c r="WZM464" s="35"/>
      <c r="WZN464" s="35"/>
      <c r="WZO464" s="35"/>
      <c r="WZP464" s="35"/>
      <c r="WZQ464" s="35"/>
      <c r="WZR464" s="35"/>
      <c r="WZS464" s="35"/>
      <c r="WZT464" s="35"/>
      <c r="WZU464" s="35"/>
      <c r="WZV464" s="35"/>
      <c r="WZW464" s="35"/>
      <c r="WZX464" s="35"/>
      <c r="WZY464" s="35"/>
      <c r="WZZ464" s="35"/>
      <c r="XAA464" s="35"/>
      <c r="XAB464" s="35"/>
      <c r="XAC464" s="35"/>
      <c r="XAD464" s="35"/>
      <c r="XAE464" s="35"/>
      <c r="XAF464" s="35"/>
      <c r="XAG464" s="35"/>
      <c r="XAH464" s="35"/>
      <c r="XAI464" s="35"/>
      <c r="XAJ464" s="35"/>
      <c r="XAK464" s="35"/>
      <c r="XAL464" s="35"/>
      <c r="XAM464" s="35"/>
      <c r="XAN464" s="35"/>
      <c r="XAO464" s="35"/>
      <c r="XAP464" s="35"/>
      <c r="XAQ464" s="35"/>
      <c r="XAR464" s="35"/>
      <c r="XAS464" s="35"/>
      <c r="XAT464" s="35"/>
      <c r="XAU464" s="35"/>
      <c r="XAV464" s="35"/>
      <c r="XAW464" s="35"/>
      <c r="XAX464" s="35"/>
      <c r="XAY464" s="35"/>
      <c r="XAZ464" s="35"/>
      <c r="XBA464" s="35"/>
      <c r="XBB464" s="35"/>
      <c r="XBC464" s="35"/>
      <c r="XBD464" s="35"/>
      <c r="XBE464" s="35"/>
      <c r="XBF464" s="35"/>
      <c r="XBG464" s="35"/>
      <c r="XBH464" s="35"/>
      <c r="XBI464" s="35"/>
      <c r="XBJ464" s="35"/>
      <c r="XBK464" s="35"/>
      <c r="XBL464" s="35"/>
      <c r="XBM464" s="35"/>
      <c r="XBN464" s="35"/>
      <c r="XBO464" s="35"/>
      <c r="XBP464" s="35"/>
      <c r="XBQ464" s="35"/>
      <c r="XBR464" s="35"/>
      <c r="XBS464" s="35"/>
      <c r="XBT464" s="35"/>
      <c r="XBU464" s="35"/>
      <c r="XBV464" s="35"/>
      <c r="XBW464" s="35"/>
      <c r="XBX464" s="35"/>
      <c r="XBY464" s="35"/>
      <c r="XBZ464" s="35"/>
      <c r="XCA464" s="35"/>
      <c r="XCB464" s="35"/>
      <c r="XCC464" s="35"/>
      <c r="XCD464" s="35"/>
      <c r="XCE464" s="35"/>
      <c r="XCF464" s="35"/>
      <c r="XCG464" s="35"/>
      <c r="XCH464" s="35"/>
      <c r="XCI464" s="35"/>
      <c r="XCJ464" s="35"/>
      <c r="XCK464" s="35"/>
      <c r="XCL464" s="35"/>
      <c r="XCM464" s="35"/>
      <c r="XCN464" s="35"/>
      <c r="XCO464" s="35"/>
      <c r="XCP464" s="35"/>
      <c r="XCQ464" s="35"/>
      <c r="XCR464" s="35"/>
      <c r="XCS464" s="35"/>
      <c r="XCT464" s="35"/>
      <c r="XCU464" s="35"/>
      <c r="XCV464" s="35"/>
      <c r="XCW464" s="35"/>
      <c r="XCX464" s="35"/>
      <c r="XCY464" s="35"/>
      <c r="XCZ464" s="35"/>
      <c r="XDA464" s="35"/>
      <c r="XDB464" s="35"/>
      <c r="XDC464" s="35"/>
      <c r="XDD464" s="35"/>
      <c r="XDE464" s="35"/>
      <c r="XDF464" s="35"/>
      <c r="XDG464" s="35"/>
      <c r="XDH464" s="35"/>
      <c r="XDI464" s="35"/>
      <c r="XDJ464" s="35"/>
      <c r="XDK464" s="35"/>
      <c r="XDL464" s="35"/>
      <c r="XDM464" s="35"/>
      <c r="XDN464" s="35"/>
      <c r="XDO464" s="35"/>
      <c r="XDP464" s="35"/>
      <c r="XDQ464" s="35"/>
      <c r="XDR464" s="35"/>
      <c r="XDS464" s="35"/>
      <c r="XDT464" s="35"/>
      <c r="XDU464" s="35"/>
      <c r="XDV464" s="35"/>
      <c r="XDW464" s="35"/>
      <c r="XDX464" s="35"/>
      <c r="XDY464" s="35"/>
      <c r="XDZ464" s="35"/>
      <c r="XEA464" s="35"/>
      <c r="XEB464" s="35"/>
      <c r="XEC464" s="35"/>
      <c r="XED464" s="35"/>
      <c r="XEE464" s="35"/>
      <c r="XEF464" s="35"/>
      <c r="XEG464" s="35"/>
      <c r="XEH464" s="35"/>
      <c r="XEI464" s="35"/>
      <c r="XEJ464" s="35"/>
      <c r="XEK464" s="35"/>
      <c r="XEL464" s="35"/>
      <c r="XEM464" s="35"/>
      <c r="XEN464" s="35"/>
      <c r="XEO464" s="35"/>
      <c r="XEP464" s="35"/>
      <c r="XEQ464" s="35"/>
      <c r="XER464" s="35"/>
      <c r="XES464" s="35"/>
      <c r="XET464" s="35"/>
      <c r="XEU464" s="35"/>
      <c r="XEV464" s="35"/>
      <c r="XEW464" s="35"/>
      <c r="XEX464" s="35"/>
      <c r="XEY464" s="35"/>
      <c r="XEZ464" s="35"/>
      <c r="XFA464" s="35"/>
      <c r="XFB464" s="35"/>
      <c r="XFC464" s="35"/>
      <c r="XFD464" s="35"/>
    </row>
    <row r="465" spans="1:151 16227:16384" s="11" customFormat="1" ht="20.25" customHeight="1" x14ac:dyDescent="0.25">
      <c r="A465" s="137"/>
      <c r="B465" s="138"/>
      <c r="C465" s="133">
        <v>3</v>
      </c>
      <c r="D465" s="134"/>
      <c r="E465" s="65" t="s">
        <v>258</v>
      </c>
      <c r="F465" s="133">
        <f>(2.75*4.66+2.13*2.08+2.9*3.58+2.13*1.22+1.22*2.13+2.2*1.025+2.13*0.75)*(10.764)</f>
        <v>394.79230440000003</v>
      </c>
      <c r="G465" s="134"/>
      <c r="H465" s="65">
        <v>0</v>
      </c>
      <c r="I465" s="65">
        <f t="shared" si="171"/>
        <v>611.92807182000013</v>
      </c>
      <c r="J465" s="1"/>
      <c r="K465" s="1"/>
      <c r="L465" s="1"/>
      <c r="M465" s="1"/>
      <c r="N465" s="35">
        <f t="shared" si="145"/>
        <v>6107133.006000001</v>
      </c>
      <c r="O465" s="1"/>
      <c r="P465" s="1"/>
      <c r="Q465" s="1"/>
      <c r="R465" s="1"/>
      <c r="S465" s="1"/>
      <c r="T465" s="1"/>
      <c r="U465" s="43" t="str">
        <f t="shared" ca="1" si="170"/>
        <v>205,..,705</v>
      </c>
      <c r="V465" s="43">
        <f t="shared" ref="V465:W465" ca="1" si="174">V464+1</f>
        <v>205</v>
      </c>
      <c r="W465" s="43">
        <f t="shared" ca="1" si="174"/>
        <v>705</v>
      </c>
      <c r="X465" s="1"/>
      <c r="Y465" s="1"/>
      <c r="Z465" s="1"/>
      <c r="AA465" s="1"/>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WZC465" s="35"/>
      <c r="WZD465" s="35"/>
      <c r="WZE465" s="35"/>
      <c r="WZF465" s="35"/>
      <c r="WZG465" s="35"/>
      <c r="WZH465" s="35"/>
      <c r="WZI465" s="35"/>
      <c r="WZJ465" s="35"/>
      <c r="WZK465" s="35"/>
      <c r="WZL465" s="35"/>
      <c r="WZM465" s="35"/>
      <c r="WZN465" s="35"/>
      <c r="WZO465" s="35"/>
      <c r="WZP465" s="35"/>
      <c r="WZQ465" s="35"/>
      <c r="WZR465" s="35"/>
      <c r="WZS465" s="35"/>
      <c r="WZT465" s="35"/>
      <c r="WZU465" s="35"/>
      <c r="WZV465" s="35"/>
      <c r="WZW465" s="35"/>
      <c r="WZX465" s="35"/>
      <c r="WZY465" s="35"/>
      <c r="WZZ465" s="35"/>
      <c r="XAA465" s="35"/>
      <c r="XAB465" s="35"/>
      <c r="XAC465" s="35"/>
      <c r="XAD465" s="35"/>
      <c r="XAE465" s="35"/>
      <c r="XAF465" s="35"/>
      <c r="XAG465" s="35"/>
      <c r="XAH465" s="35"/>
      <c r="XAI465" s="35"/>
      <c r="XAJ465" s="35"/>
      <c r="XAK465" s="35"/>
      <c r="XAL465" s="35"/>
      <c r="XAM465" s="35"/>
      <c r="XAN465" s="35"/>
      <c r="XAO465" s="35"/>
      <c r="XAP465" s="35"/>
      <c r="XAQ465" s="35"/>
      <c r="XAR465" s="35"/>
      <c r="XAS465" s="35"/>
      <c r="XAT465" s="35"/>
      <c r="XAU465" s="35"/>
      <c r="XAV465" s="35"/>
      <c r="XAW465" s="35"/>
      <c r="XAX465" s="35"/>
      <c r="XAY465" s="35"/>
      <c r="XAZ465" s="35"/>
      <c r="XBA465" s="35"/>
      <c r="XBB465" s="35"/>
      <c r="XBC465" s="35"/>
      <c r="XBD465" s="35"/>
      <c r="XBE465" s="35"/>
      <c r="XBF465" s="35"/>
      <c r="XBG465" s="35"/>
      <c r="XBH465" s="35"/>
      <c r="XBI465" s="35"/>
      <c r="XBJ465" s="35"/>
      <c r="XBK465" s="35"/>
      <c r="XBL465" s="35"/>
      <c r="XBM465" s="35"/>
      <c r="XBN465" s="35"/>
      <c r="XBO465" s="35"/>
      <c r="XBP465" s="35"/>
      <c r="XBQ465" s="35"/>
      <c r="XBR465" s="35"/>
      <c r="XBS465" s="35"/>
      <c r="XBT465" s="35"/>
      <c r="XBU465" s="35"/>
      <c r="XBV465" s="35"/>
      <c r="XBW465" s="35"/>
      <c r="XBX465" s="35"/>
      <c r="XBY465" s="35"/>
      <c r="XBZ465" s="35"/>
      <c r="XCA465" s="35"/>
      <c r="XCB465" s="35"/>
      <c r="XCC465" s="35"/>
      <c r="XCD465" s="35"/>
      <c r="XCE465" s="35"/>
      <c r="XCF465" s="35"/>
      <c r="XCG465" s="35"/>
      <c r="XCH465" s="35"/>
      <c r="XCI465" s="35"/>
      <c r="XCJ465" s="35"/>
      <c r="XCK465" s="35"/>
      <c r="XCL465" s="35"/>
      <c r="XCM465" s="35"/>
      <c r="XCN465" s="35"/>
      <c r="XCO465" s="35"/>
      <c r="XCP465" s="35"/>
      <c r="XCQ465" s="35"/>
      <c r="XCR465" s="35"/>
      <c r="XCS465" s="35"/>
      <c r="XCT465" s="35"/>
      <c r="XCU465" s="35"/>
      <c r="XCV465" s="35"/>
      <c r="XCW465" s="35"/>
      <c r="XCX465" s="35"/>
      <c r="XCY465" s="35"/>
      <c r="XCZ465" s="35"/>
      <c r="XDA465" s="35"/>
      <c r="XDB465" s="35"/>
      <c r="XDC465" s="35"/>
      <c r="XDD465" s="35"/>
      <c r="XDE465" s="35"/>
      <c r="XDF465" s="35"/>
      <c r="XDG465" s="35"/>
      <c r="XDH465" s="35"/>
      <c r="XDI465" s="35"/>
      <c r="XDJ465" s="35"/>
      <c r="XDK465" s="35"/>
      <c r="XDL465" s="35"/>
      <c r="XDM465" s="35"/>
      <c r="XDN465" s="35"/>
      <c r="XDO465" s="35"/>
      <c r="XDP465" s="35"/>
      <c r="XDQ465" s="35"/>
      <c r="XDR465" s="35"/>
      <c r="XDS465" s="35"/>
      <c r="XDT465" s="35"/>
      <c r="XDU465" s="35"/>
      <c r="XDV465" s="35"/>
      <c r="XDW465" s="35"/>
      <c r="XDX465" s="35"/>
      <c r="XDY465" s="35"/>
      <c r="XDZ465" s="35"/>
      <c r="XEA465" s="35"/>
      <c r="XEB465" s="35"/>
      <c r="XEC465" s="35"/>
      <c r="XED465" s="35"/>
      <c r="XEE465" s="35"/>
      <c r="XEF465" s="35"/>
      <c r="XEG465" s="35"/>
      <c r="XEH465" s="35"/>
      <c r="XEI465" s="35"/>
      <c r="XEJ465" s="35"/>
      <c r="XEK465" s="35"/>
      <c r="XEL465" s="35"/>
      <c r="XEM465" s="35"/>
      <c r="XEN465" s="35"/>
      <c r="XEO465" s="35"/>
      <c r="XEP465" s="35"/>
      <c r="XEQ465" s="35"/>
      <c r="XER465" s="35"/>
      <c r="XES465" s="35"/>
      <c r="XET465" s="35"/>
      <c r="XEU465" s="35"/>
      <c r="XEV465" s="35"/>
      <c r="XEW465" s="35"/>
      <c r="XEX465" s="35"/>
      <c r="XEY465" s="35"/>
      <c r="XEZ465" s="35"/>
      <c r="XFA465" s="35"/>
      <c r="XFB465" s="35"/>
      <c r="XFC465" s="35"/>
      <c r="XFD465" s="35"/>
    </row>
    <row r="466" spans="1:151 16227:16384" s="11" customFormat="1" ht="20.25" customHeight="1" x14ac:dyDescent="0.25">
      <c r="A466" s="137"/>
      <c r="B466" s="138"/>
      <c r="C466" s="133">
        <v>4</v>
      </c>
      <c r="D466" s="134"/>
      <c r="E466" s="65" t="s">
        <v>258</v>
      </c>
      <c r="F466" s="133">
        <f>(2.75*4.65+1.92*1.95+1.22*2.13+2.9*3.58+2.12*1.27+1.3*0.9)*(10.764)</f>
        <v>359.24311800000004</v>
      </c>
      <c r="G466" s="134"/>
      <c r="H466" s="65">
        <v>0</v>
      </c>
      <c r="I466" s="65">
        <f t="shared" si="171"/>
        <v>556.82683290000011</v>
      </c>
      <c r="J466" s="35"/>
      <c r="K466" s="35"/>
      <c r="L466" s="35"/>
      <c r="M466" s="35"/>
      <c r="N466" s="35">
        <f t="shared" si="145"/>
        <v>6107133.006000001</v>
      </c>
      <c r="O466" s="35"/>
      <c r="P466" s="35"/>
      <c r="Q466" s="35"/>
      <c r="R466" s="35"/>
      <c r="S466" s="35"/>
      <c r="T466" s="35"/>
      <c r="U466" s="43" t="str">
        <f t="shared" ca="1" si="170"/>
        <v>206,..,706</v>
      </c>
      <c r="V466" s="43">
        <f t="shared" ref="V466:W466" ca="1" si="175">V465+1</f>
        <v>206</v>
      </c>
      <c r="W466" s="43">
        <f t="shared" ca="1" si="175"/>
        <v>706</v>
      </c>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WZC466" s="35"/>
      <c r="WZD466" s="35"/>
      <c r="WZE466" s="35"/>
      <c r="WZF466" s="35"/>
      <c r="WZG466" s="35"/>
      <c r="WZH466" s="35"/>
      <c r="WZI466" s="35"/>
      <c r="WZJ466" s="35"/>
      <c r="WZK466" s="35"/>
      <c r="WZL466" s="35"/>
      <c r="WZM466" s="35"/>
      <c r="WZN466" s="35"/>
      <c r="WZO466" s="35"/>
      <c r="WZP466" s="35"/>
      <c r="WZQ466" s="35"/>
      <c r="WZR466" s="35"/>
      <c r="WZS466" s="35"/>
      <c r="WZT466" s="35"/>
      <c r="WZU466" s="35"/>
      <c r="WZV466" s="35"/>
      <c r="WZW466" s="35"/>
      <c r="WZX466" s="35"/>
      <c r="WZY466" s="35"/>
      <c r="WZZ466" s="35"/>
      <c r="XAA466" s="35"/>
      <c r="XAB466" s="35"/>
      <c r="XAC466" s="35"/>
      <c r="XAD466" s="35"/>
      <c r="XAE466" s="35"/>
      <c r="XAF466" s="35"/>
      <c r="XAG466" s="35"/>
      <c r="XAH466" s="35"/>
      <c r="XAI466" s="35"/>
      <c r="XAJ466" s="35"/>
      <c r="XAK466" s="35"/>
      <c r="XAL466" s="35"/>
      <c r="XAM466" s="35"/>
      <c r="XAN466" s="35"/>
      <c r="XAO466" s="35"/>
      <c r="XAP466" s="35"/>
      <c r="XAQ466" s="35"/>
      <c r="XAR466" s="35"/>
      <c r="XAS466" s="35"/>
      <c r="XAT466" s="35"/>
      <c r="XAU466" s="35"/>
      <c r="XAV466" s="35"/>
      <c r="XAW466" s="35"/>
      <c r="XAX466" s="35"/>
      <c r="XAY466" s="35"/>
      <c r="XAZ466" s="35"/>
      <c r="XBA466" s="35"/>
      <c r="XBB466" s="35"/>
      <c r="XBC466" s="35"/>
      <c r="XBD466" s="35"/>
      <c r="XBE466" s="35"/>
      <c r="XBF466" s="35"/>
      <c r="XBG466" s="35"/>
      <c r="XBH466" s="35"/>
      <c r="XBI466" s="35"/>
      <c r="XBJ466" s="35"/>
      <c r="XBK466" s="35"/>
      <c r="XBL466" s="35"/>
      <c r="XBM466" s="35"/>
      <c r="XBN466" s="35"/>
      <c r="XBO466" s="35"/>
      <c r="XBP466" s="35"/>
      <c r="XBQ466" s="35"/>
      <c r="XBR466" s="35"/>
      <c r="XBS466" s="35"/>
      <c r="XBT466" s="35"/>
      <c r="XBU466" s="35"/>
      <c r="XBV466" s="35"/>
      <c r="XBW466" s="35"/>
      <c r="XBX466" s="35"/>
      <c r="XBY466" s="35"/>
      <c r="XBZ466" s="35"/>
      <c r="XCA466" s="35"/>
      <c r="XCB466" s="35"/>
      <c r="XCC466" s="35"/>
      <c r="XCD466" s="35"/>
      <c r="XCE466" s="35"/>
      <c r="XCF466" s="35"/>
      <c r="XCG466" s="35"/>
      <c r="XCH466" s="35"/>
      <c r="XCI466" s="35"/>
      <c r="XCJ466" s="35"/>
      <c r="XCK466" s="35"/>
      <c r="XCL466" s="35"/>
      <c r="XCM466" s="35"/>
      <c r="XCN466" s="35"/>
      <c r="XCO466" s="35"/>
      <c r="XCP466" s="35"/>
      <c r="XCQ466" s="35"/>
      <c r="XCR466" s="35"/>
      <c r="XCS466" s="35"/>
      <c r="XCT466" s="35"/>
      <c r="XCU466" s="35"/>
      <c r="XCV466" s="35"/>
      <c r="XCW466" s="35"/>
      <c r="XCX466" s="35"/>
      <c r="XCY466" s="35"/>
      <c r="XCZ466" s="35"/>
      <c r="XDA466" s="35"/>
      <c r="XDB466" s="35"/>
      <c r="XDC466" s="35"/>
      <c r="XDD466" s="35"/>
      <c r="XDE466" s="35"/>
      <c r="XDF466" s="35"/>
      <c r="XDG466" s="35"/>
      <c r="XDH466" s="35"/>
      <c r="XDI466" s="35"/>
      <c r="XDJ466" s="35"/>
      <c r="XDK466" s="35"/>
      <c r="XDL466" s="35"/>
      <c r="XDM466" s="35"/>
      <c r="XDN466" s="35"/>
      <c r="XDO466" s="35"/>
      <c r="XDP466" s="35"/>
      <c r="XDQ466" s="35"/>
      <c r="XDR466" s="35"/>
      <c r="XDS466" s="35"/>
      <c r="XDT466" s="35"/>
      <c r="XDU466" s="35"/>
      <c r="XDV466" s="35"/>
      <c r="XDW466" s="35"/>
      <c r="XDX466" s="35"/>
      <c r="XDY466" s="35"/>
      <c r="XDZ466" s="35"/>
      <c r="XEA466" s="35"/>
      <c r="XEB466" s="35"/>
      <c r="XEC466" s="35"/>
      <c r="XED466" s="35"/>
      <c r="XEE466" s="35"/>
      <c r="XEF466" s="35"/>
      <c r="XEG466" s="35"/>
      <c r="XEH466" s="35"/>
      <c r="XEI466" s="35"/>
      <c r="XEJ466" s="35"/>
      <c r="XEK466" s="35"/>
      <c r="XEL466" s="35"/>
      <c r="XEM466" s="35"/>
      <c r="XEN466" s="35"/>
      <c r="XEO466" s="35"/>
      <c r="XEP466" s="35"/>
      <c r="XEQ466" s="35"/>
      <c r="XER466" s="35"/>
      <c r="XES466" s="35"/>
      <c r="XET466" s="35"/>
      <c r="XEU466" s="35"/>
      <c r="XEV466" s="35"/>
      <c r="XEW466" s="35"/>
      <c r="XEX466" s="35"/>
      <c r="XEY466" s="35"/>
      <c r="XEZ466" s="35"/>
      <c r="XFA466" s="35"/>
      <c r="XFB466" s="35"/>
      <c r="XFC466" s="35"/>
      <c r="XFD466" s="35"/>
    </row>
    <row r="467" spans="1:151 16227:16384" s="11" customFormat="1" ht="20.25" customHeight="1" x14ac:dyDescent="0.25">
      <c r="A467" s="137"/>
      <c r="B467" s="138"/>
      <c r="C467" s="133">
        <v>5</v>
      </c>
      <c r="D467" s="134"/>
      <c r="E467" s="65" t="s">
        <v>258</v>
      </c>
      <c r="F467" s="133">
        <f>(2.75*4.65+1.92*1.95+1.22*2.13+2.9*3.58+2.12*1.27+1.3*0.9)*(10.764)</f>
        <v>359.24311800000004</v>
      </c>
      <c r="G467" s="134"/>
      <c r="H467" s="65">
        <v>0</v>
      </c>
      <c r="I467" s="65">
        <f t="shared" si="171"/>
        <v>556.82683290000011</v>
      </c>
      <c r="J467" s="35"/>
      <c r="K467" s="35"/>
      <c r="L467" s="35"/>
      <c r="M467" s="35"/>
      <c r="N467" s="35">
        <f t="shared" ref="N467:N483" si="176">17000*F469</f>
        <v>6711469.1748000002</v>
      </c>
      <c r="O467" s="35"/>
      <c r="P467" s="35"/>
      <c r="Q467" s="35"/>
      <c r="R467" s="35"/>
      <c r="S467" s="35"/>
      <c r="T467" s="35"/>
      <c r="U467" s="43" t="str">
        <f t="shared" ca="1" si="170"/>
        <v>207,..,707</v>
      </c>
      <c r="V467" s="43">
        <f t="shared" ref="V467:W467" ca="1" si="177">V466+1</f>
        <v>207</v>
      </c>
      <c r="W467" s="43">
        <f t="shared" ca="1" si="177"/>
        <v>707</v>
      </c>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WZC467" s="35"/>
      <c r="WZD467" s="35"/>
      <c r="WZE467" s="35"/>
      <c r="WZF467" s="35"/>
      <c r="WZG467" s="35"/>
      <c r="WZH467" s="35"/>
      <c r="WZI467" s="35"/>
      <c r="WZJ467" s="35"/>
      <c r="WZK467" s="35"/>
      <c r="WZL467" s="35"/>
      <c r="WZM467" s="35"/>
      <c r="WZN467" s="35"/>
      <c r="WZO467" s="35"/>
      <c r="WZP467" s="35"/>
      <c r="WZQ467" s="35"/>
      <c r="WZR467" s="35"/>
      <c r="WZS467" s="35"/>
      <c r="WZT467" s="35"/>
      <c r="WZU467" s="35"/>
      <c r="WZV467" s="35"/>
      <c r="WZW467" s="35"/>
      <c r="WZX467" s="35"/>
      <c r="WZY467" s="35"/>
      <c r="WZZ467" s="35"/>
      <c r="XAA467" s="35"/>
      <c r="XAB467" s="35"/>
      <c r="XAC467" s="35"/>
      <c r="XAD467" s="35"/>
      <c r="XAE467" s="35"/>
      <c r="XAF467" s="35"/>
      <c r="XAG467" s="35"/>
      <c r="XAH467" s="35"/>
      <c r="XAI467" s="35"/>
      <c r="XAJ467" s="35"/>
      <c r="XAK467" s="35"/>
      <c r="XAL467" s="35"/>
      <c r="XAM467" s="35"/>
      <c r="XAN467" s="35"/>
      <c r="XAO467" s="35"/>
      <c r="XAP467" s="35"/>
      <c r="XAQ467" s="35"/>
      <c r="XAR467" s="35"/>
      <c r="XAS467" s="35"/>
      <c r="XAT467" s="35"/>
      <c r="XAU467" s="35"/>
      <c r="XAV467" s="35"/>
      <c r="XAW467" s="35"/>
      <c r="XAX467" s="35"/>
      <c r="XAY467" s="35"/>
      <c r="XAZ467" s="35"/>
      <c r="XBA467" s="35"/>
      <c r="XBB467" s="35"/>
      <c r="XBC467" s="35"/>
      <c r="XBD467" s="35"/>
      <c r="XBE467" s="35"/>
      <c r="XBF467" s="35"/>
      <c r="XBG467" s="35"/>
      <c r="XBH467" s="35"/>
      <c r="XBI467" s="35"/>
      <c r="XBJ467" s="35"/>
      <c r="XBK467" s="35"/>
      <c r="XBL467" s="35"/>
      <c r="XBM467" s="35"/>
      <c r="XBN467" s="35"/>
      <c r="XBO467" s="35"/>
      <c r="XBP467" s="35"/>
      <c r="XBQ467" s="35"/>
      <c r="XBR467" s="35"/>
      <c r="XBS467" s="35"/>
      <c r="XBT467" s="35"/>
      <c r="XBU467" s="35"/>
      <c r="XBV467" s="35"/>
      <c r="XBW467" s="35"/>
      <c r="XBX467" s="35"/>
      <c r="XBY467" s="35"/>
      <c r="XBZ467" s="35"/>
      <c r="XCA467" s="35"/>
      <c r="XCB467" s="35"/>
      <c r="XCC467" s="35"/>
      <c r="XCD467" s="35"/>
      <c r="XCE467" s="35"/>
      <c r="XCF467" s="35"/>
      <c r="XCG467" s="35"/>
      <c r="XCH467" s="35"/>
      <c r="XCI467" s="35"/>
      <c r="XCJ467" s="35"/>
      <c r="XCK467" s="35"/>
      <c r="XCL467" s="35"/>
      <c r="XCM467" s="35"/>
      <c r="XCN467" s="35"/>
      <c r="XCO467" s="35"/>
      <c r="XCP467" s="35"/>
      <c r="XCQ467" s="35"/>
      <c r="XCR467" s="35"/>
      <c r="XCS467" s="35"/>
      <c r="XCT467" s="35"/>
      <c r="XCU467" s="35"/>
      <c r="XCV467" s="35"/>
      <c r="XCW467" s="35"/>
      <c r="XCX467" s="35"/>
      <c r="XCY467" s="35"/>
      <c r="XCZ467" s="35"/>
      <c r="XDA467" s="35"/>
      <c r="XDB467" s="35"/>
      <c r="XDC467" s="35"/>
      <c r="XDD467" s="35"/>
      <c r="XDE467" s="35"/>
      <c r="XDF467" s="35"/>
      <c r="XDG467" s="35"/>
      <c r="XDH467" s="35"/>
      <c r="XDI467" s="35"/>
      <c r="XDJ467" s="35"/>
      <c r="XDK467" s="35"/>
      <c r="XDL467" s="35"/>
      <c r="XDM467" s="35"/>
      <c r="XDN467" s="35"/>
      <c r="XDO467" s="35"/>
      <c r="XDP467" s="35"/>
      <c r="XDQ467" s="35"/>
      <c r="XDR467" s="35"/>
      <c r="XDS467" s="35"/>
      <c r="XDT467" s="35"/>
      <c r="XDU467" s="35"/>
      <c r="XDV467" s="35"/>
      <c r="XDW467" s="35"/>
      <c r="XDX467" s="35"/>
      <c r="XDY467" s="35"/>
      <c r="XDZ467" s="35"/>
      <c r="XEA467" s="35"/>
      <c r="XEB467" s="35"/>
      <c r="XEC467" s="35"/>
      <c r="XED467" s="35"/>
      <c r="XEE467" s="35"/>
      <c r="XEF467" s="35"/>
      <c r="XEG467" s="35"/>
      <c r="XEH467" s="35"/>
      <c r="XEI467" s="35"/>
      <c r="XEJ467" s="35"/>
      <c r="XEK467" s="35"/>
      <c r="XEL467" s="35"/>
      <c r="XEM467" s="35"/>
      <c r="XEN467" s="35"/>
      <c r="XEO467" s="35"/>
      <c r="XEP467" s="35"/>
      <c r="XEQ467" s="35"/>
      <c r="XER467" s="35"/>
      <c r="XES467" s="35"/>
      <c r="XET467" s="35"/>
      <c r="XEU467" s="35"/>
      <c r="XEV467" s="35"/>
      <c r="XEW467" s="35"/>
      <c r="XEX467" s="35"/>
      <c r="XEY467" s="35"/>
      <c r="XEZ467" s="35"/>
      <c r="XFA467" s="35"/>
      <c r="XFB467" s="35"/>
      <c r="XFC467" s="35"/>
      <c r="XFD467" s="35"/>
    </row>
    <row r="468" spans="1:151 16227:16384" s="11" customFormat="1" ht="20.25" customHeight="1" x14ac:dyDescent="0.25">
      <c r="A468" s="137"/>
      <c r="B468" s="138"/>
      <c r="C468" s="133">
        <v>6</v>
      </c>
      <c r="D468" s="134"/>
      <c r="E468" s="65" t="s">
        <v>258</v>
      </c>
      <c r="F468" s="133">
        <f>(2.75*4.65+1.92*1.95+1.22*2.13+2.9*3.58+2.12*1.27+1.3*0.9)*(10.764)</f>
        <v>359.24311800000004</v>
      </c>
      <c r="G468" s="134"/>
      <c r="H468" s="65">
        <v>0</v>
      </c>
      <c r="I468" s="65">
        <f t="shared" si="171"/>
        <v>556.82683290000011</v>
      </c>
      <c r="J468" s="35"/>
      <c r="K468" s="35"/>
      <c r="L468" s="35"/>
      <c r="M468" s="35"/>
      <c r="N468" s="35">
        <f t="shared" si="176"/>
        <v>6711469.1748000002</v>
      </c>
      <c r="O468" s="35"/>
      <c r="P468" s="35"/>
      <c r="Q468" s="35"/>
      <c r="R468" s="35"/>
      <c r="S468" s="35"/>
      <c r="T468" s="35"/>
      <c r="U468" s="43" t="str">
        <f t="shared" ca="1" si="170"/>
        <v>208,..,708</v>
      </c>
      <c r="V468" s="43">
        <f t="shared" ref="V468:W468" ca="1" si="178">V467+1</f>
        <v>208</v>
      </c>
      <c r="W468" s="43">
        <f t="shared" ca="1" si="178"/>
        <v>708</v>
      </c>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WZC468" s="35"/>
      <c r="WZD468" s="35"/>
      <c r="WZE468" s="35"/>
      <c r="WZF468" s="35"/>
      <c r="WZG468" s="35"/>
      <c r="WZH468" s="35"/>
      <c r="WZI468" s="35"/>
      <c r="WZJ468" s="35"/>
      <c r="WZK468" s="35"/>
      <c r="WZL468" s="35"/>
      <c r="WZM468" s="35"/>
      <c r="WZN468" s="35"/>
      <c r="WZO468" s="35"/>
      <c r="WZP468" s="35"/>
      <c r="WZQ468" s="35"/>
      <c r="WZR468" s="35"/>
      <c r="WZS468" s="35"/>
      <c r="WZT468" s="35"/>
      <c r="WZU468" s="35"/>
      <c r="WZV468" s="35"/>
      <c r="WZW468" s="35"/>
      <c r="WZX468" s="35"/>
      <c r="WZY468" s="35"/>
      <c r="WZZ468" s="35"/>
      <c r="XAA468" s="35"/>
      <c r="XAB468" s="35"/>
      <c r="XAC468" s="35"/>
      <c r="XAD468" s="35"/>
      <c r="XAE468" s="35"/>
      <c r="XAF468" s="35"/>
      <c r="XAG468" s="35"/>
      <c r="XAH468" s="35"/>
      <c r="XAI468" s="35"/>
      <c r="XAJ468" s="35"/>
      <c r="XAK468" s="35"/>
      <c r="XAL468" s="35"/>
      <c r="XAM468" s="35"/>
      <c r="XAN468" s="35"/>
      <c r="XAO468" s="35"/>
      <c r="XAP468" s="35"/>
      <c r="XAQ468" s="35"/>
      <c r="XAR468" s="35"/>
      <c r="XAS468" s="35"/>
      <c r="XAT468" s="35"/>
      <c r="XAU468" s="35"/>
      <c r="XAV468" s="35"/>
      <c r="XAW468" s="35"/>
      <c r="XAX468" s="35"/>
      <c r="XAY468" s="35"/>
      <c r="XAZ468" s="35"/>
      <c r="XBA468" s="35"/>
      <c r="XBB468" s="35"/>
      <c r="XBC468" s="35"/>
      <c r="XBD468" s="35"/>
      <c r="XBE468" s="35"/>
      <c r="XBF468" s="35"/>
      <c r="XBG468" s="35"/>
      <c r="XBH468" s="35"/>
      <c r="XBI468" s="35"/>
      <c r="XBJ468" s="35"/>
      <c r="XBK468" s="35"/>
      <c r="XBL468" s="35"/>
      <c r="XBM468" s="35"/>
      <c r="XBN468" s="35"/>
      <c r="XBO468" s="35"/>
      <c r="XBP468" s="35"/>
      <c r="XBQ468" s="35"/>
      <c r="XBR468" s="35"/>
      <c r="XBS468" s="35"/>
      <c r="XBT468" s="35"/>
      <c r="XBU468" s="35"/>
      <c r="XBV468" s="35"/>
      <c r="XBW468" s="35"/>
      <c r="XBX468" s="35"/>
      <c r="XBY468" s="35"/>
      <c r="XBZ468" s="35"/>
      <c r="XCA468" s="35"/>
      <c r="XCB468" s="35"/>
      <c r="XCC468" s="35"/>
      <c r="XCD468" s="35"/>
      <c r="XCE468" s="35"/>
      <c r="XCF468" s="35"/>
      <c r="XCG468" s="35"/>
      <c r="XCH468" s="35"/>
      <c r="XCI468" s="35"/>
      <c r="XCJ468" s="35"/>
      <c r="XCK468" s="35"/>
      <c r="XCL468" s="35"/>
      <c r="XCM468" s="35"/>
      <c r="XCN468" s="35"/>
      <c r="XCO468" s="35"/>
      <c r="XCP468" s="35"/>
      <c r="XCQ468" s="35"/>
      <c r="XCR468" s="35"/>
      <c r="XCS468" s="35"/>
      <c r="XCT468" s="35"/>
      <c r="XCU468" s="35"/>
      <c r="XCV468" s="35"/>
      <c r="XCW468" s="35"/>
      <c r="XCX468" s="35"/>
      <c r="XCY468" s="35"/>
      <c r="XCZ468" s="35"/>
      <c r="XDA468" s="35"/>
      <c r="XDB468" s="35"/>
      <c r="XDC468" s="35"/>
      <c r="XDD468" s="35"/>
      <c r="XDE468" s="35"/>
      <c r="XDF468" s="35"/>
      <c r="XDG468" s="35"/>
      <c r="XDH468" s="35"/>
      <c r="XDI468" s="35"/>
      <c r="XDJ468" s="35"/>
      <c r="XDK468" s="35"/>
      <c r="XDL468" s="35"/>
      <c r="XDM468" s="35"/>
      <c r="XDN468" s="35"/>
      <c r="XDO468" s="35"/>
      <c r="XDP468" s="35"/>
      <c r="XDQ468" s="35"/>
      <c r="XDR468" s="35"/>
      <c r="XDS468" s="35"/>
      <c r="XDT468" s="35"/>
      <c r="XDU468" s="35"/>
      <c r="XDV468" s="35"/>
      <c r="XDW468" s="35"/>
      <c r="XDX468" s="35"/>
      <c r="XDY468" s="35"/>
      <c r="XDZ468" s="35"/>
      <c r="XEA468" s="35"/>
      <c r="XEB468" s="35"/>
      <c r="XEC468" s="35"/>
      <c r="XED468" s="35"/>
      <c r="XEE468" s="35"/>
      <c r="XEF468" s="35"/>
      <c r="XEG468" s="35"/>
      <c r="XEH468" s="35"/>
      <c r="XEI468" s="35"/>
      <c r="XEJ468" s="35"/>
      <c r="XEK468" s="35"/>
      <c r="XEL468" s="35"/>
      <c r="XEM468" s="35"/>
      <c r="XEN468" s="35"/>
      <c r="XEO468" s="35"/>
      <c r="XEP468" s="35"/>
      <c r="XEQ468" s="35"/>
      <c r="XER468" s="35"/>
      <c r="XES468" s="35"/>
      <c r="XET468" s="35"/>
      <c r="XEU468" s="35"/>
      <c r="XEV468" s="35"/>
      <c r="XEW468" s="35"/>
      <c r="XEX468" s="35"/>
      <c r="XEY468" s="35"/>
      <c r="XEZ468" s="35"/>
      <c r="XFA468" s="35"/>
      <c r="XFB468" s="35"/>
      <c r="XFC468" s="35"/>
      <c r="XFD468" s="35"/>
    </row>
    <row r="469" spans="1:151 16227:16384" s="11" customFormat="1" ht="20.25" customHeight="1" x14ac:dyDescent="0.25">
      <c r="A469" s="137"/>
      <c r="B469" s="138"/>
      <c r="C469" s="133">
        <v>7</v>
      </c>
      <c r="D469" s="134"/>
      <c r="E469" s="65" t="s">
        <v>258</v>
      </c>
      <c r="F469" s="133">
        <f>(2.75*4.66+2.13*2.08+2.9*3.58+2.13*1.22+1.22*2.13+2.2*1.025+2.13*0.75)*(10.764)</f>
        <v>394.79230440000003</v>
      </c>
      <c r="G469" s="134"/>
      <c r="H469" s="65">
        <v>0</v>
      </c>
      <c r="I469" s="65">
        <f t="shared" si="171"/>
        <v>611.92807182000013</v>
      </c>
      <c r="J469" s="35"/>
      <c r="K469" s="35"/>
      <c r="L469" s="35"/>
      <c r="M469" s="35"/>
      <c r="N469" s="35">
        <f t="shared" si="176"/>
        <v>6107133.006000001</v>
      </c>
      <c r="O469" s="35"/>
      <c r="P469" s="35"/>
      <c r="Q469" s="35"/>
      <c r="R469" s="35"/>
      <c r="S469" s="35"/>
      <c r="T469" s="35"/>
      <c r="U469" s="43" t="str">
        <f t="shared" ca="1" si="170"/>
        <v>209,..,709</v>
      </c>
      <c r="V469" s="43">
        <f t="shared" ref="V469:W469" ca="1" si="179">V468+1</f>
        <v>209</v>
      </c>
      <c r="W469" s="43">
        <f t="shared" ca="1" si="179"/>
        <v>709</v>
      </c>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WZC469" s="35"/>
      <c r="WZD469" s="35"/>
      <c r="WZE469" s="35"/>
      <c r="WZF469" s="35"/>
      <c r="WZG469" s="35"/>
      <c r="WZH469" s="35"/>
      <c r="WZI469" s="35"/>
      <c r="WZJ469" s="35"/>
      <c r="WZK469" s="35"/>
      <c r="WZL469" s="35"/>
      <c r="WZM469" s="35"/>
      <c r="WZN469" s="35"/>
      <c r="WZO469" s="35"/>
      <c r="WZP469" s="35"/>
      <c r="WZQ469" s="35"/>
      <c r="WZR469" s="35"/>
      <c r="WZS469" s="35"/>
      <c r="WZT469" s="35"/>
      <c r="WZU469" s="35"/>
      <c r="WZV469" s="35"/>
      <c r="WZW469" s="35"/>
      <c r="WZX469" s="35"/>
      <c r="WZY469" s="35"/>
      <c r="WZZ469" s="35"/>
      <c r="XAA469" s="35"/>
      <c r="XAB469" s="35"/>
      <c r="XAC469" s="35"/>
      <c r="XAD469" s="35"/>
      <c r="XAE469" s="35"/>
      <c r="XAF469" s="35"/>
      <c r="XAG469" s="35"/>
      <c r="XAH469" s="35"/>
      <c r="XAI469" s="35"/>
      <c r="XAJ469" s="35"/>
      <c r="XAK469" s="35"/>
      <c r="XAL469" s="35"/>
      <c r="XAM469" s="35"/>
      <c r="XAN469" s="35"/>
      <c r="XAO469" s="35"/>
      <c r="XAP469" s="35"/>
      <c r="XAQ469" s="35"/>
      <c r="XAR469" s="35"/>
      <c r="XAS469" s="35"/>
      <c r="XAT469" s="35"/>
      <c r="XAU469" s="35"/>
      <c r="XAV469" s="35"/>
      <c r="XAW469" s="35"/>
      <c r="XAX469" s="35"/>
      <c r="XAY469" s="35"/>
      <c r="XAZ469" s="35"/>
      <c r="XBA469" s="35"/>
      <c r="XBB469" s="35"/>
      <c r="XBC469" s="35"/>
      <c r="XBD469" s="35"/>
      <c r="XBE469" s="35"/>
      <c r="XBF469" s="35"/>
      <c r="XBG469" s="35"/>
      <c r="XBH469" s="35"/>
      <c r="XBI469" s="35"/>
      <c r="XBJ469" s="35"/>
      <c r="XBK469" s="35"/>
      <c r="XBL469" s="35"/>
      <c r="XBM469" s="35"/>
      <c r="XBN469" s="35"/>
      <c r="XBO469" s="35"/>
      <c r="XBP469" s="35"/>
      <c r="XBQ469" s="35"/>
      <c r="XBR469" s="35"/>
      <c r="XBS469" s="35"/>
      <c r="XBT469" s="35"/>
      <c r="XBU469" s="35"/>
      <c r="XBV469" s="35"/>
      <c r="XBW469" s="35"/>
      <c r="XBX469" s="35"/>
      <c r="XBY469" s="35"/>
      <c r="XBZ469" s="35"/>
      <c r="XCA469" s="35"/>
      <c r="XCB469" s="35"/>
      <c r="XCC469" s="35"/>
      <c r="XCD469" s="35"/>
      <c r="XCE469" s="35"/>
      <c r="XCF469" s="35"/>
      <c r="XCG469" s="35"/>
      <c r="XCH469" s="35"/>
      <c r="XCI469" s="35"/>
      <c r="XCJ469" s="35"/>
      <c r="XCK469" s="35"/>
      <c r="XCL469" s="35"/>
      <c r="XCM469" s="35"/>
      <c r="XCN469" s="35"/>
      <c r="XCO469" s="35"/>
      <c r="XCP469" s="35"/>
      <c r="XCQ469" s="35"/>
      <c r="XCR469" s="35"/>
      <c r="XCS469" s="35"/>
      <c r="XCT469" s="35"/>
      <c r="XCU469" s="35"/>
      <c r="XCV469" s="35"/>
      <c r="XCW469" s="35"/>
      <c r="XCX469" s="35"/>
      <c r="XCY469" s="35"/>
      <c r="XCZ469" s="35"/>
      <c r="XDA469" s="35"/>
      <c r="XDB469" s="35"/>
      <c r="XDC469" s="35"/>
      <c r="XDD469" s="35"/>
      <c r="XDE469" s="35"/>
      <c r="XDF469" s="35"/>
      <c r="XDG469" s="35"/>
      <c r="XDH469" s="35"/>
      <c r="XDI469" s="35"/>
      <c r="XDJ469" s="35"/>
      <c r="XDK469" s="35"/>
      <c r="XDL469" s="35"/>
      <c r="XDM469" s="35"/>
      <c r="XDN469" s="35"/>
      <c r="XDO469" s="35"/>
      <c r="XDP469" s="35"/>
      <c r="XDQ469" s="35"/>
      <c r="XDR469" s="35"/>
      <c r="XDS469" s="35"/>
      <c r="XDT469" s="35"/>
      <c r="XDU469" s="35"/>
      <c r="XDV469" s="35"/>
      <c r="XDW469" s="35"/>
      <c r="XDX469" s="35"/>
      <c r="XDY469" s="35"/>
      <c r="XDZ469" s="35"/>
      <c r="XEA469" s="35"/>
      <c r="XEB469" s="35"/>
      <c r="XEC469" s="35"/>
      <c r="XED469" s="35"/>
      <c r="XEE469" s="35"/>
      <c r="XEF469" s="35"/>
      <c r="XEG469" s="35"/>
      <c r="XEH469" s="35"/>
      <c r="XEI469" s="35"/>
      <c r="XEJ469" s="35"/>
      <c r="XEK469" s="35"/>
      <c r="XEL469" s="35"/>
      <c r="XEM469" s="35"/>
      <c r="XEN469" s="35"/>
      <c r="XEO469" s="35"/>
      <c r="XEP469" s="35"/>
      <c r="XEQ469" s="35"/>
      <c r="XER469" s="35"/>
      <c r="XES469" s="35"/>
      <c r="XET469" s="35"/>
      <c r="XEU469" s="35"/>
      <c r="XEV469" s="35"/>
      <c r="XEW469" s="35"/>
      <c r="XEX469" s="35"/>
      <c r="XEY469" s="35"/>
      <c r="XEZ469" s="35"/>
      <c r="XFA469" s="35"/>
      <c r="XFB469" s="35"/>
      <c r="XFC469" s="35"/>
      <c r="XFD469" s="35"/>
    </row>
    <row r="470" spans="1:151 16227:16384" s="11" customFormat="1" ht="20.25" customHeight="1" x14ac:dyDescent="0.25">
      <c r="A470" s="137"/>
      <c r="B470" s="138"/>
      <c r="C470" s="133">
        <v>8</v>
      </c>
      <c r="D470" s="134"/>
      <c r="E470" s="65" t="s">
        <v>258</v>
      </c>
      <c r="F470" s="133">
        <f>(2.75*4.66+2.13*2.08+2.9*3.58+2.13*1.22+1.22*2.13+2.2*1.025+2.13*0.75)*(10.764)</f>
        <v>394.79230440000003</v>
      </c>
      <c r="G470" s="134"/>
      <c r="H470" s="65">
        <v>0</v>
      </c>
      <c r="I470" s="65">
        <f t="shared" si="171"/>
        <v>611.92807182000013</v>
      </c>
      <c r="J470" s="35"/>
      <c r="K470" s="35"/>
      <c r="L470" s="35"/>
      <c r="M470" s="35"/>
      <c r="N470" s="35">
        <f t="shared" si="176"/>
        <v>9305836.4412000012</v>
      </c>
      <c r="O470" s="35"/>
      <c r="P470" s="35"/>
      <c r="Q470" s="35"/>
      <c r="R470" s="35"/>
      <c r="S470" s="35"/>
      <c r="T470" s="35"/>
      <c r="U470" s="43" t="str">
        <f t="shared" ca="1" si="170"/>
        <v>210,..,710</v>
      </c>
      <c r="V470" s="43">
        <f t="shared" ref="V470:W470" ca="1" si="180">V469+1</f>
        <v>210</v>
      </c>
      <c r="W470" s="43">
        <f t="shared" ca="1" si="180"/>
        <v>710</v>
      </c>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WZC470" s="35"/>
      <c r="WZD470" s="35"/>
      <c r="WZE470" s="35"/>
      <c r="WZF470" s="35"/>
      <c r="WZG470" s="35"/>
      <c r="WZH470" s="35"/>
      <c r="WZI470" s="35"/>
      <c r="WZJ470" s="35"/>
      <c r="WZK470" s="35"/>
      <c r="WZL470" s="35"/>
      <c r="WZM470" s="35"/>
      <c r="WZN470" s="35"/>
      <c r="WZO470" s="35"/>
      <c r="WZP470" s="35"/>
      <c r="WZQ470" s="35"/>
      <c r="WZR470" s="35"/>
      <c r="WZS470" s="35"/>
      <c r="WZT470" s="35"/>
      <c r="WZU470" s="35"/>
      <c r="WZV470" s="35"/>
      <c r="WZW470" s="35"/>
      <c r="WZX470" s="35"/>
      <c r="WZY470" s="35"/>
      <c r="WZZ470" s="35"/>
      <c r="XAA470" s="35"/>
      <c r="XAB470" s="35"/>
      <c r="XAC470" s="35"/>
      <c r="XAD470" s="35"/>
      <c r="XAE470" s="35"/>
      <c r="XAF470" s="35"/>
      <c r="XAG470" s="35"/>
      <c r="XAH470" s="35"/>
      <c r="XAI470" s="35"/>
      <c r="XAJ470" s="35"/>
      <c r="XAK470" s="35"/>
      <c r="XAL470" s="35"/>
      <c r="XAM470" s="35"/>
      <c r="XAN470" s="35"/>
      <c r="XAO470" s="35"/>
      <c r="XAP470" s="35"/>
      <c r="XAQ470" s="35"/>
      <c r="XAR470" s="35"/>
      <c r="XAS470" s="35"/>
      <c r="XAT470" s="35"/>
      <c r="XAU470" s="35"/>
      <c r="XAV470" s="35"/>
      <c r="XAW470" s="35"/>
      <c r="XAX470" s="35"/>
      <c r="XAY470" s="35"/>
      <c r="XAZ470" s="35"/>
      <c r="XBA470" s="35"/>
      <c r="XBB470" s="35"/>
      <c r="XBC470" s="35"/>
      <c r="XBD470" s="35"/>
      <c r="XBE470" s="35"/>
      <c r="XBF470" s="35"/>
      <c r="XBG470" s="35"/>
      <c r="XBH470" s="35"/>
      <c r="XBI470" s="35"/>
      <c r="XBJ470" s="35"/>
      <c r="XBK470" s="35"/>
      <c r="XBL470" s="35"/>
      <c r="XBM470" s="35"/>
      <c r="XBN470" s="35"/>
      <c r="XBO470" s="35"/>
      <c r="XBP470" s="35"/>
      <c r="XBQ470" s="35"/>
      <c r="XBR470" s="35"/>
      <c r="XBS470" s="35"/>
      <c r="XBT470" s="35"/>
      <c r="XBU470" s="35"/>
      <c r="XBV470" s="35"/>
      <c r="XBW470" s="35"/>
      <c r="XBX470" s="35"/>
      <c r="XBY470" s="35"/>
      <c r="XBZ470" s="35"/>
      <c r="XCA470" s="35"/>
      <c r="XCB470" s="35"/>
      <c r="XCC470" s="35"/>
      <c r="XCD470" s="35"/>
      <c r="XCE470" s="35"/>
      <c r="XCF470" s="35"/>
      <c r="XCG470" s="35"/>
      <c r="XCH470" s="35"/>
      <c r="XCI470" s="35"/>
      <c r="XCJ470" s="35"/>
      <c r="XCK470" s="35"/>
      <c r="XCL470" s="35"/>
      <c r="XCM470" s="35"/>
      <c r="XCN470" s="35"/>
      <c r="XCO470" s="35"/>
      <c r="XCP470" s="35"/>
      <c r="XCQ470" s="35"/>
      <c r="XCR470" s="35"/>
      <c r="XCS470" s="35"/>
      <c r="XCT470" s="35"/>
      <c r="XCU470" s="35"/>
      <c r="XCV470" s="35"/>
      <c r="XCW470" s="35"/>
      <c r="XCX470" s="35"/>
      <c r="XCY470" s="35"/>
      <c r="XCZ470" s="35"/>
      <c r="XDA470" s="35"/>
      <c r="XDB470" s="35"/>
      <c r="XDC470" s="35"/>
      <c r="XDD470" s="35"/>
      <c r="XDE470" s="35"/>
      <c r="XDF470" s="35"/>
      <c r="XDG470" s="35"/>
      <c r="XDH470" s="35"/>
      <c r="XDI470" s="35"/>
      <c r="XDJ470" s="35"/>
      <c r="XDK470" s="35"/>
      <c r="XDL470" s="35"/>
      <c r="XDM470" s="35"/>
      <c r="XDN470" s="35"/>
      <c r="XDO470" s="35"/>
      <c r="XDP470" s="35"/>
      <c r="XDQ470" s="35"/>
      <c r="XDR470" s="35"/>
      <c r="XDS470" s="35"/>
      <c r="XDT470" s="35"/>
      <c r="XDU470" s="35"/>
      <c r="XDV470" s="35"/>
      <c r="XDW470" s="35"/>
      <c r="XDX470" s="35"/>
      <c r="XDY470" s="35"/>
      <c r="XDZ470" s="35"/>
      <c r="XEA470" s="35"/>
      <c r="XEB470" s="35"/>
      <c r="XEC470" s="35"/>
      <c r="XED470" s="35"/>
      <c r="XEE470" s="35"/>
      <c r="XEF470" s="35"/>
      <c r="XEG470" s="35"/>
      <c r="XEH470" s="35"/>
      <c r="XEI470" s="35"/>
      <c r="XEJ470" s="35"/>
      <c r="XEK470" s="35"/>
      <c r="XEL470" s="35"/>
      <c r="XEM470" s="35"/>
      <c r="XEN470" s="35"/>
      <c r="XEO470" s="35"/>
      <c r="XEP470" s="35"/>
      <c r="XEQ470" s="35"/>
      <c r="XER470" s="35"/>
      <c r="XES470" s="35"/>
      <c r="XET470" s="35"/>
      <c r="XEU470" s="35"/>
      <c r="XEV470" s="35"/>
      <c r="XEW470" s="35"/>
      <c r="XEX470" s="35"/>
      <c r="XEY470" s="35"/>
      <c r="XEZ470" s="35"/>
      <c r="XFA470" s="35"/>
      <c r="XFB470" s="35"/>
      <c r="XFC470" s="35"/>
      <c r="XFD470" s="35"/>
    </row>
    <row r="471" spans="1:151 16227:16384" s="11" customFormat="1" ht="20.25" customHeight="1" x14ac:dyDescent="0.25">
      <c r="A471" s="137"/>
      <c r="B471" s="138"/>
      <c r="C471" s="133">
        <v>9</v>
      </c>
      <c r="D471" s="134"/>
      <c r="E471" s="65" t="s">
        <v>258</v>
      </c>
      <c r="F471" s="133">
        <f>(2.75*4.65+1.92*1.95+1.22*2.13+2.9*3.58+2.12*1.27+1.3*0.9)*(10.764)</f>
        <v>359.24311800000004</v>
      </c>
      <c r="G471" s="134"/>
      <c r="H471" s="65">
        <v>0</v>
      </c>
      <c r="I471" s="65">
        <f t="shared" si="171"/>
        <v>556.82683290000011</v>
      </c>
      <c r="J471" s="35"/>
      <c r="K471" s="35"/>
      <c r="L471" s="35"/>
      <c r="M471" s="35"/>
      <c r="N471" s="35">
        <f t="shared" si="176"/>
        <v>9305836.4412000012</v>
      </c>
      <c r="O471" s="35"/>
      <c r="P471" s="35"/>
      <c r="Q471" s="35"/>
      <c r="R471" s="35"/>
      <c r="S471" s="35"/>
      <c r="T471" s="35"/>
      <c r="U471" s="43" t="str">
        <f t="shared" ca="1" si="170"/>
        <v>211,..,711</v>
      </c>
      <c r="V471" s="43">
        <f t="shared" ref="V471:W471" ca="1" si="181">V470+1</f>
        <v>211</v>
      </c>
      <c r="W471" s="43">
        <f t="shared" ca="1" si="181"/>
        <v>711</v>
      </c>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WZC471" s="35"/>
      <c r="WZD471" s="35"/>
      <c r="WZE471" s="35"/>
      <c r="WZF471" s="35"/>
      <c r="WZG471" s="35"/>
      <c r="WZH471" s="35"/>
      <c r="WZI471" s="35"/>
      <c r="WZJ471" s="35"/>
      <c r="WZK471" s="35"/>
      <c r="WZL471" s="35"/>
      <c r="WZM471" s="35"/>
      <c r="WZN471" s="35"/>
      <c r="WZO471" s="35"/>
      <c r="WZP471" s="35"/>
      <c r="WZQ471" s="35"/>
      <c r="WZR471" s="35"/>
      <c r="WZS471" s="35"/>
      <c r="WZT471" s="35"/>
      <c r="WZU471" s="35"/>
      <c r="WZV471" s="35"/>
      <c r="WZW471" s="35"/>
      <c r="WZX471" s="35"/>
      <c r="WZY471" s="35"/>
      <c r="WZZ471" s="35"/>
      <c r="XAA471" s="35"/>
      <c r="XAB471" s="35"/>
      <c r="XAC471" s="35"/>
      <c r="XAD471" s="35"/>
      <c r="XAE471" s="35"/>
      <c r="XAF471" s="35"/>
      <c r="XAG471" s="35"/>
      <c r="XAH471" s="35"/>
      <c r="XAI471" s="35"/>
      <c r="XAJ471" s="35"/>
      <c r="XAK471" s="35"/>
      <c r="XAL471" s="35"/>
      <c r="XAM471" s="35"/>
      <c r="XAN471" s="35"/>
      <c r="XAO471" s="35"/>
      <c r="XAP471" s="35"/>
      <c r="XAQ471" s="35"/>
      <c r="XAR471" s="35"/>
      <c r="XAS471" s="35"/>
      <c r="XAT471" s="35"/>
      <c r="XAU471" s="35"/>
      <c r="XAV471" s="35"/>
      <c r="XAW471" s="35"/>
      <c r="XAX471" s="35"/>
      <c r="XAY471" s="35"/>
      <c r="XAZ471" s="35"/>
      <c r="XBA471" s="35"/>
      <c r="XBB471" s="35"/>
      <c r="XBC471" s="35"/>
      <c r="XBD471" s="35"/>
      <c r="XBE471" s="35"/>
      <c r="XBF471" s="35"/>
      <c r="XBG471" s="35"/>
      <c r="XBH471" s="35"/>
      <c r="XBI471" s="35"/>
      <c r="XBJ471" s="35"/>
      <c r="XBK471" s="35"/>
      <c r="XBL471" s="35"/>
      <c r="XBM471" s="35"/>
      <c r="XBN471" s="35"/>
      <c r="XBO471" s="35"/>
      <c r="XBP471" s="35"/>
      <c r="XBQ471" s="35"/>
      <c r="XBR471" s="35"/>
      <c r="XBS471" s="35"/>
      <c r="XBT471" s="35"/>
      <c r="XBU471" s="35"/>
      <c r="XBV471" s="35"/>
      <c r="XBW471" s="35"/>
      <c r="XBX471" s="35"/>
      <c r="XBY471" s="35"/>
      <c r="XBZ471" s="35"/>
      <c r="XCA471" s="35"/>
      <c r="XCB471" s="35"/>
      <c r="XCC471" s="35"/>
      <c r="XCD471" s="35"/>
      <c r="XCE471" s="35"/>
      <c r="XCF471" s="35"/>
      <c r="XCG471" s="35"/>
      <c r="XCH471" s="35"/>
      <c r="XCI471" s="35"/>
      <c r="XCJ471" s="35"/>
      <c r="XCK471" s="35"/>
      <c r="XCL471" s="35"/>
      <c r="XCM471" s="35"/>
      <c r="XCN471" s="35"/>
      <c r="XCO471" s="35"/>
      <c r="XCP471" s="35"/>
      <c r="XCQ471" s="35"/>
      <c r="XCR471" s="35"/>
      <c r="XCS471" s="35"/>
      <c r="XCT471" s="35"/>
      <c r="XCU471" s="35"/>
      <c r="XCV471" s="35"/>
      <c r="XCW471" s="35"/>
      <c r="XCX471" s="35"/>
      <c r="XCY471" s="35"/>
      <c r="XCZ471" s="35"/>
      <c r="XDA471" s="35"/>
      <c r="XDB471" s="35"/>
      <c r="XDC471" s="35"/>
      <c r="XDD471" s="35"/>
      <c r="XDE471" s="35"/>
      <c r="XDF471" s="35"/>
      <c r="XDG471" s="35"/>
      <c r="XDH471" s="35"/>
      <c r="XDI471" s="35"/>
      <c r="XDJ471" s="35"/>
      <c r="XDK471" s="35"/>
      <c r="XDL471" s="35"/>
      <c r="XDM471" s="35"/>
      <c r="XDN471" s="35"/>
      <c r="XDO471" s="35"/>
      <c r="XDP471" s="35"/>
      <c r="XDQ471" s="35"/>
      <c r="XDR471" s="35"/>
      <c r="XDS471" s="35"/>
      <c r="XDT471" s="35"/>
      <c r="XDU471" s="35"/>
      <c r="XDV471" s="35"/>
      <c r="XDW471" s="35"/>
      <c r="XDX471" s="35"/>
      <c r="XDY471" s="35"/>
      <c r="XDZ471" s="35"/>
      <c r="XEA471" s="35"/>
      <c r="XEB471" s="35"/>
      <c r="XEC471" s="35"/>
      <c r="XED471" s="35"/>
      <c r="XEE471" s="35"/>
      <c r="XEF471" s="35"/>
      <c r="XEG471" s="35"/>
      <c r="XEH471" s="35"/>
      <c r="XEI471" s="35"/>
      <c r="XEJ471" s="35"/>
      <c r="XEK471" s="35"/>
      <c r="XEL471" s="35"/>
      <c r="XEM471" s="35"/>
      <c r="XEN471" s="35"/>
      <c r="XEO471" s="35"/>
      <c r="XEP471" s="35"/>
      <c r="XEQ471" s="35"/>
      <c r="XER471" s="35"/>
      <c r="XES471" s="35"/>
      <c r="XET471" s="35"/>
      <c r="XEU471" s="35"/>
      <c r="XEV471" s="35"/>
      <c r="XEW471" s="35"/>
      <c r="XEX471" s="35"/>
      <c r="XEY471" s="35"/>
      <c r="XEZ471" s="35"/>
      <c r="XFA471" s="35"/>
      <c r="XFB471" s="35"/>
      <c r="XFC471" s="35"/>
      <c r="XFD471" s="35"/>
    </row>
    <row r="472" spans="1:151 16227:16384" s="11" customFormat="1" ht="20.25" x14ac:dyDescent="0.25">
      <c r="A472" s="137"/>
      <c r="B472" s="138"/>
      <c r="C472" s="133">
        <v>10</v>
      </c>
      <c r="D472" s="134"/>
      <c r="E472" s="65" t="s">
        <v>209</v>
      </c>
      <c r="F472" s="133">
        <f>(4.73*2.9+0.7*1.2+2.59*2.13+3.35*3+3.65*2.9+2.13*1.37+2.13*1.37+3.2*1+0.75*1.48)*(10.764)</f>
        <v>547.40214360000004</v>
      </c>
      <c r="G472" s="134"/>
      <c r="H472" s="65">
        <v>0</v>
      </c>
      <c r="I472" s="65">
        <f t="shared" si="171"/>
        <v>848.47332258000006</v>
      </c>
      <c r="J472" s="35"/>
      <c r="K472" s="35"/>
      <c r="L472" s="35"/>
      <c r="M472" s="35"/>
      <c r="N472" s="35">
        <f t="shared" si="176"/>
        <v>0</v>
      </c>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WZC472" s="35"/>
      <c r="WZD472" s="35"/>
      <c r="WZE472" s="35"/>
      <c r="WZF472" s="35"/>
      <c r="WZG472" s="35"/>
      <c r="WZH472" s="35"/>
      <c r="WZI472" s="35"/>
      <c r="WZJ472" s="35"/>
      <c r="WZK472" s="35"/>
      <c r="WZL472" s="35"/>
      <c r="WZM472" s="35"/>
      <c r="WZN472" s="35"/>
      <c r="WZO472" s="35"/>
      <c r="WZP472" s="35"/>
      <c r="WZQ472" s="35"/>
      <c r="WZR472" s="35"/>
      <c r="WZS472" s="35"/>
      <c r="WZT472" s="35"/>
      <c r="WZU472" s="35"/>
      <c r="WZV472" s="35"/>
      <c r="WZW472" s="35"/>
      <c r="WZX472" s="35"/>
      <c r="WZY472" s="35"/>
      <c r="WZZ472" s="35"/>
      <c r="XAA472" s="35"/>
      <c r="XAB472" s="35"/>
      <c r="XAC472" s="35"/>
      <c r="XAD472" s="35"/>
      <c r="XAE472" s="35"/>
      <c r="XAF472" s="35"/>
      <c r="XAG472" s="35"/>
      <c r="XAH472" s="35"/>
      <c r="XAI472" s="35"/>
      <c r="XAJ472" s="35"/>
      <c r="XAK472" s="35"/>
      <c r="XAL472" s="35"/>
      <c r="XAM472" s="35"/>
      <c r="XAN472" s="35"/>
      <c r="XAO472" s="35"/>
      <c r="XAP472" s="35"/>
      <c r="XAQ472" s="35"/>
      <c r="XAR472" s="35"/>
      <c r="XAS472" s="35"/>
      <c r="XAT472" s="35"/>
      <c r="XAU472" s="35"/>
      <c r="XAV472" s="35"/>
      <c r="XAW472" s="35"/>
      <c r="XAX472" s="35"/>
      <c r="XAY472" s="35"/>
      <c r="XAZ472" s="35"/>
      <c r="XBA472" s="35"/>
      <c r="XBB472" s="35"/>
      <c r="XBC472" s="35"/>
      <c r="XBD472" s="35"/>
      <c r="XBE472" s="35"/>
      <c r="XBF472" s="35"/>
      <c r="XBG472" s="35"/>
      <c r="XBH472" s="35"/>
      <c r="XBI472" s="35"/>
      <c r="XBJ472" s="35"/>
      <c r="XBK472" s="35"/>
      <c r="XBL472" s="35"/>
      <c r="XBM472" s="35"/>
      <c r="XBN472" s="35"/>
      <c r="XBO472" s="35"/>
      <c r="XBP472" s="35"/>
      <c r="XBQ472" s="35"/>
      <c r="XBR472" s="35"/>
      <c r="XBS472" s="35"/>
      <c r="XBT472" s="35"/>
      <c r="XBU472" s="35"/>
      <c r="XBV472" s="35"/>
      <c r="XBW472" s="35"/>
      <c r="XBX472" s="35"/>
      <c r="XBY472" s="35"/>
      <c r="XBZ472" s="35"/>
      <c r="XCA472" s="35"/>
      <c r="XCB472" s="35"/>
      <c r="XCC472" s="35"/>
      <c r="XCD472" s="35"/>
      <c r="XCE472" s="35"/>
      <c r="XCF472" s="35"/>
      <c r="XCG472" s="35"/>
      <c r="XCH472" s="35"/>
      <c r="XCI472" s="35"/>
      <c r="XCJ472" s="35"/>
      <c r="XCK472" s="35"/>
      <c r="XCL472" s="35"/>
      <c r="XCM472" s="35"/>
      <c r="XCN472" s="35"/>
      <c r="XCO472" s="35"/>
      <c r="XCP472" s="35"/>
      <c r="XCQ472" s="35"/>
      <c r="XCR472" s="35"/>
      <c r="XCS472" s="35"/>
      <c r="XCT472" s="35"/>
      <c r="XCU472" s="35"/>
      <c r="XCV472" s="35"/>
      <c r="XCW472" s="35"/>
      <c r="XCX472" s="35"/>
      <c r="XCY472" s="35"/>
      <c r="XCZ472" s="35"/>
      <c r="XDA472" s="35"/>
      <c r="XDB472" s="35"/>
      <c r="XDC472" s="35"/>
      <c r="XDD472" s="35"/>
      <c r="XDE472" s="35"/>
      <c r="XDF472" s="35"/>
      <c r="XDG472" s="35"/>
      <c r="XDH472" s="35"/>
      <c r="XDI472" s="35"/>
      <c r="XDJ472" s="35"/>
      <c r="XDK472" s="35"/>
      <c r="XDL472" s="35"/>
      <c r="XDM472" s="35"/>
      <c r="XDN472" s="35"/>
      <c r="XDO472" s="35"/>
      <c r="XDP472" s="35"/>
      <c r="XDQ472" s="35"/>
      <c r="XDR472" s="35"/>
      <c r="XDS472" s="35"/>
      <c r="XDT472" s="35"/>
      <c r="XDU472" s="35"/>
      <c r="XDV472" s="35"/>
      <c r="XDW472" s="35"/>
      <c r="XDX472" s="35"/>
      <c r="XDY472" s="35"/>
      <c r="XDZ472" s="35"/>
      <c r="XEA472" s="35"/>
      <c r="XEB472" s="35"/>
      <c r="XEC472" s="35"/>
      <c r="XED472" s="35"/>
      <c r="XEE472" s="35"/>
      <c r="XEF472" s="35"/>
      <c r="XEG472" s="35"/>
      <c r="XEH472" s="35"/>
      <c r="XEI472" s="35"/>
      <c r="XEJ472" s="35"/>
      <c r="XEK472" s="35"/>
      <c r="XEL472" s="35"/>
      <c r="XEM472" s="35"/>
      <c r="XEN472" s="35"/>
      <c r="XEO472" s="35"/>
      <c r="XEP472" s="35"/>
      <c r="XEQ472" s="35"/>
      <c r="XER472" s="35"/>
      <c r="XES472" s="35"/>
      <c r="XET472" s="35"/>
      <c r="XEU472" s="35"/>
      <c r="XEV472" s="35"/>
      <c r="XEW472" s="35"/>
      <c r="XEX472" s="35"/>
      <c r="XEY472" s="35"/>
      <c r="XEZ472" s="35"/>
      <c r="XFA472" s="35"/>
      <c r="XFB472" s="35"/>
      <c r="XFC472" s="35"/>
      <c r="XFD472" s="35"/>
    </row>
    <row r="473" spans="1:151 16227:16384" s="11" customFormat="1" ht="20.25" customHeight="1" x14ac:dyDescent="0.25">
      <c r="A473" s="139"/>
      <c r="B473" s="140"/>
      <c r="C473" s="133">
        <v>11</v>
      </c>
      <c r="D473" s="134"/>
      <c r="E473" s="65" t="s">
        <v>209</v>
      </c>
      <c r="F473" s="133">
        <f>(4.73*2.9+0.7*1.2+2.59*2.13+3.35*3+3.65*2.9+2.13*1.37+2.13*1.37+3.2*1+0.75*1.48)*(10.764)</f>
        <v>547.40214360000004</v>
      </c>
      <c r="G473" s="134"/>
      <c r="H473" s="65">
        <v>0</v>
      </c>
      <c r="I473" s="65">
        <f t="shared" si="171"/>
        <v>848.47332258000006</v>
      </c>
      <c r="J473" s="35"/>
      <c r="K473" s="35"/>
      <c r="L473" s="35"/>
      <c r="M473" s="35"/>
      <c r="N473" s="35">
        <f t="shared" si="176"/>
        <v>6373380.5460000001</v>
      </c>
      <c r="O473" s="35"/>
      <c r="P473" s="35"/>
      <c r="Q473" s="35"/>
      <c r="R473" s="35"/>
      <c r="S473" s="35"/>
      <c r="T473" s="35"/>
      <c r="U473" s="43" t="str">
        <f t="shared" ref="U473:U483" ca="1" si="182">V473&amp;""&amp;",..,"&amp;""&amp;W473</f>
        <v>801,..,1201</v>
      </c>
      <c r="V473" s="43">
        <f ca="1">(SUMPRODUCT(MID(0&amp;(LEFT(A474,SUM(LEN(A474)-LEN(SUBSTITUTE(A474,{"0","1","2","3"},""))))), LARGE(INDEX(ISNUMBER(--MID((LEFT(A474,SUM(LEN(A474)-LEN(SUBSTITUTE(A474,{"0","1","2","3"},""))))), ROW(INDIRECT("1:"&amp;LEN((LEFT(A474,SUM(LEN(A474)-LEN(SUBSTITUTE(A474,{"0","1","2","3"},"")))))))), 1)) * ROW(INDIRECT("1:"&amp;LEN((LEFT(A474,SUM(LEN(A474)-LEN(SUBSTITUTE(A474,{"0","1","2","3"},"")))))))), 0), ROW(INDIRECT("1:"&amp;LEN((LEFT(A474,SUM(LEN(A474)-LEN(SUBSTITUTE(A474,{"0","1","2","3"},"")))))))))+1, 1) * 10^ROW(INDIRECT("1:"&amp;LEN((LEFT(A474,SUM(LEN(A474)-LEN(SUBSTITUTE(A474,{"0","1","2","3"},""))))))))/10))*100+1</f>
        <v>801</v>
      </c>
      <c r="W473" s="43">
        <f ca="1">(SUMPRODUCT(MID(0&amp;(--TRIM(RIGHT(SUBSTITUTE(LEFT(A474,_xlfn.AGGREGATE(16,6,FIND({0,1,2,3,4,5,6,7,8,9},A474,ROW(INDIRECT("1:"&amp;LEN(A474)))),1))," ",REPT(" ",LEN(A474))),LEN(A474)))), LARGE(INDEX(ISNUMBER(--MID((--TRIM(RIGHT(SUBSTITUTE(LEFT(A474,_xlfn.AGGREGATE(16,6,FIND({0,1,2,3,4,5,6,7,8,9},A474,ROW(INDIRECT("1:"&amp;LEN(A474)))),1))," ",REPT(" ",LEN(A474))),LEN(A474)))), ROW(INDIRECT("1:"&amp;LEN((--TRIM(RIGHT(SUBSTITUTE(LEFT(A474,_xlfn.AGGREGATE(16,6,FIND({0,1,2,3,4,5,6,7,8,9},A474,ROW(INDIRECT("1:"&amp;LEN(A474)))),1))," ",REPT(" ",LEN(A474))),LEN(A474))))))), 1)) * ROW(INDIRECT("1:"&amp;LEN((--TRIM(RIGHT(SUBSTITUTE(LEFT(A474,_xlfn.AGGREGATE(16,6,FIND({0,1,2,3,4,5,6,7,8,9},A474,ROW(INDIRECT("1:"&amp;LEN(A474)))),1))," ",REPT(" ",LEN(A474))),LEN(A474))))))), 0), ROW(INDIRECT("1:"&amp;LEN((--TRIM(RIGHT(SUBSTITUTE(LEFT(A474,_xlfn.AGGREGATE(16,6,FIND({0,1,2,3,4,5,6,7,8,9},A474,ROW(INDIRECT("1:"&amp;LEN(A474)))),1))," ",REPT(" ",LEN(A474))),LEN(A474))))))))+1, 1) * 10^ROW(INDIRECT("1:"&amp;LEN((--TRIM(RIGHT(SUBSTITUTE(LEFT(A474,_xlfn.AGGREGATE(16,6,FIND({0,1,2,3,4,5,6,7,8,9},A474,ROW(INDIRECT("1:"&amp;LEN(A474)))),1))," ",REPT(" ",LEN(A474))),LEN(A474)))))))/10))*100+1</f>
        <v>1201</v>
      </c>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WZC473" s="35"/>
      <c r="WZD473" s="35"/>
      <c r="WZE473" s="35"/>
      <c r="WZF473" s="35"/>
      <c r="WZG473" s="35"/>
      <c r="WZH473" s="35"/>
      <c r="WZI473" s="35"/>
      <c r="WZJ473" s="35"/>
      <c r="WZK473" s="35"/>
      <c r="WZL473" s="35"/>
      <c r="WZM473" s="35"/>
      <c r="WZN473" s="35"/>
      <c r="WZO473" s="35"/>
      <c r="WZP473" s="35"/>
      <c r="WZQ473" s="35"/>
      <c r="WZR473" s="35"/>
      <c r="WZS473" s="35"/>
      <c r="WZT473" s="35"/>
      <c r="WZU473" s="35"/>
      <c r="WZV473" s="35"/>
      <c r="WZW473" s="35"/>
      <c r="WZX473" s="35"/>
      <c r="WZY473" s="35"/>
      <c r="WZZ473" s="35"/>
      <c r="XAA473" s="35"/>
      <c r="XAB473" s="35"/>
      <c r="XAC473" s="35"/>
      <c r="XAD473" s="35"/>
      <c r="XAE473" s="35"/>
      <c r="XAF473" s="35"/>
      <c r="XAG473" s="35"/>
      <c r="XAH473" s="35"/>
      <c r="XAI473" s="35"/>
      <c r="XAJ473" s="35"/>
      <c r="XAK473" s="35"/>
      <c r="XAL473" s="35"/>
      <c r="XAM473" s="35"/>
      <c r="XAN473" s="35"/>
      <c r="XAO473" s="35"/>
      <c r="XAP473" s="35"/>
      <c r="XAQ473" s="35"/>
      <c r="XAR473" s="35"/>
      <c r="XAS473" s="35"/>
      <c r="XAT473" s="35"/>
      <c r="XAU473" s="35"/>
      <c r="XAV473" s="35"/>
      <c r="XAW473" s="35"/>
      <c r="XAX473" s="35"/>
      <c r="XAY473" s="35"/>
      <c r="XAZ473" s="35"/>
      <c r="XBA473" s="35"/>
      <c r="XBB473" s="35"/>
      <c r="XBC473" s="35"/>
      <c r="XBD473" s="35"/>
      <c r="XBE473" s="35"/>
      <c r="XBF473" s="35"/>
      <c r="XBG473" s="35"/>
      <c r="XBH473" s="35"/>
      <c r="XBI473" s="35"/>
      <c r="XBJ473" s="35"/>
      <c r="XBK473" s="35"/>
      <c r="XBL473" s="35"/>
      <c r="XBM473" s="35"/>
      <c r="XBN473" s="35"/>
      <c r="XBO473" s="35"/>
      <c r="XBP473" s="35"/>
      <c r="XBQ473" s="35"/>
      <c r="XBR473" s="35"/>
      <c r="XBS473" s="35"/>
      <c r="XBT473" s="35"/>
      <c r="XBU473" s="35"/>
      <c r="XBV473" s="35"/>
      <c r="XBW473" s="35"/>
      <c r="XBX473" s="35"/>
      <c r="XBY473" s="35"/>
      <c r="XBZ473" s="35"/>
      <c r="XCA473" s="35"/>
      <c r="XCB473" s="35"/>
      <c r="XCC473" s="35"/>
      <c r="XCD473" s="35"/>
      <c r="XCE473" s="35"/>
      <c r="XCF473" s="35"/>
      <c r="XCG473" s="35"/>
      <c r="XCH473" s="35"/>
      <c r="XCI473" s="35"/>
      <c r="XCJ473" s="35"/>
      <c r="XCK473" s="35"/>
      <c r="XCL473" s="35"/>
      <c r="XCM473" s="35"/>
      <c r="XCN473" s="35"/>
      <c r="XCO473" s="35"/>
      <c r="XCP473" s="35"/>
      <c r="XCQ473" s="35"/>
      <c r="XCR473" s="35"/>
      <c r="XCS473" s="35"/>
      <c r="XCT473" s="35"/>
      <c r="XCU473" s="35"/>
      <c r="XCV473" s="35"/>
      <c r="XCW473" s="35"/>
      <c r="XCX473" s="35"/>
      <c r="XCY473" s="35"/>
      <c r="XCZ473" s="35"/>
      <c r="XDA473" s="35"/>
      <c r="XDB473" s="35"/>
      <c r="XDC473" s="35"/>
      <c r="XDD473" s="35"/>
      <c r="XDE473" s="35"/>
      <c r="XDF473" s="35"/>
      <c r="XDG473" s="35"/>
      <c r="XDH473" s="35"/>
      <c r="XDI473" s="35"/>
      <c r="XDJ473" s="35"/>
      <c r="XDK473" s="35"/>
      <c r="XDL473" s="35"/>
      <c r="XDM473" s="35"/>
      <c r="XDN473" s="35"/>
      <c r="XDO473" s="35"/>
      <c r="XDP473" s="35"/>
      <c r="XDQ473" s="35"/>
      <c r="XDR473" s="35"/>
      <c r="XDS473" s="35"/>
      <c r="XDT473" s="35"/>
      <c r="XDU473" s="35"/>
      <c r="XDV473" s="35"/>
      <c r="XDW473" s="35"/>
      <c r="XDX473" s="35"/>
      <c r="XDY473" s="35"/>
      <c r="XDZ473" s="35"/>
      <c r="XEA473" s="35"/>
      <c r="XEB473" s="35"/>
      <c r="XEC473" s="35"/>
      <c r="XED473" s="35"/>
      <c r="XEE473" s="35"/>
      <c r="XEF473" s="35"/>
      <c r="XEG473" s="35"/>
      <c r="XEH473" s="35"/>
      <c r="XEI473" s="35"/>
      <c r="XEJ473" s="35"/>
      <c r="XEK473" s="35"/>
      <c r="XEL473" s="35"/>
      <c r="XEM473" s="35"/>
      <c r="XEN473" s="35"/>
      <c r="XEO473" s="35"/>
      <c r="XEP473" s="35"/>
      <c r="XEQ473" s="35"/>
      <c r="XER473" s="35"/>
      <c r="XES473" s="35"/>
      <c r="XET473" s="35"/>
      <c r="XEU473" s="35"/>
      <c r="XEV473" s="35"/>
      <c r="XEW473" s="35"/>
      <c r="XEX473" s="35"/>
      <c r="XEY473" s="35"/>
      <c r="XEZ473" s="35"/>
      <c r="XFA473" s="35"/>
      <c r="XFB473" s="35"/>
      <c r="XFC473" s="35"/>
      <c r="XFD473" s="35"/>
    </row>
    <row r="474" spans="1:151 16227:16384" s="11" customFormat="1" ht="20.25" customHeight="1" x14ac:dyDescent="0.25">
      <c r="A474" s="144" t="s">
        <v>277</v>
      </c>
      <c r="B474" s="145"/>
      <c r="C474" s="145"/>
      <c r="D474" s="145"/>
      <c r="E474" s="145"/>
      <c r="F474" s="145"/>
      <c r="G474" s="145"/>
      <c r="H474" s="145"/>
      <c r="I474" s="146"/>
      <c r="J474" s="35"/>
      <c r="K474" s="35"/>
      <c r="L474" s="35"/>
      <c r="M474" s="35"/>
      <c r="N474" s="35">
        <f t="shared" si="176"/>
        <v>6711469.1748000002</v>
      </c>
      <c r="O474" s="35"/>
      <c r="P474" s="35"/>
      <c r="Q474" s="35"/>
      <c r="R474" s="35"/>
      <c r="S474" s="35"/>
      <c r="T474" s="35"/>
      <c r="U474" s="43" t="str">
        <f t="shared" ca="1" si="182"/>
        <v>802,..,1202</v>
      </c>
      <c r="V474" s="43">
        <f ca="1">V473+1</f>
        <v>802</v>
      </c>
      <c r="W474" s="43">
        <f ca="1">W473+1</f>
        <v>1202</v>
      </c>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WZC474" s="35"/>
      <c r="WZD474" s="35"/>
      <c r="WZE474" s="35"/>
      <c r="WZF474" s="35"/>
      <c r="WZG474" s="35"/>
      <c r="WZH474" s="35"/>
      <c r="WZI474" s="35"/>
      <c r="WZJ474" s="35"/>
      <c r="WZK474" s="35"/>
      <c r="WZL474" s="35"/>
      <c r="WZM474" s="35"/>
      <c r="WZN474" s="35"/>
      <c r="WZO474" s="35"/>
      <c r="WZP474" s="35"/>
      <c r="WZQ474" s="35"/>
      <c r="WZR474" s="35"/>
      <c r="WZS474" s="35"/>
      <c r="WZT474" s="35"/>
      <c r="WZU474" s="35"/>
      <c r="WZV474" s="35"/>
      <c r="WZW474" s="35"/>
      <c r="WZX474" s="35"/>
      <c r="WZY474" s="35"/>
      <c r="WZZ474" s="35"/>
      <c r="XAA474" s="35"/>
      <c r="XAB474" s="35"/>
      <c r="XAC474" s="35"/>
      <c r="XAD474" s="35"/>
      <c r="XAE474" s="35"/>
      <c r="XAF474" s="35"/>
      <c r="XAG474" s="35"/>
      <c r="XAH474" s="35"/>
      <c r="XAI474" s="35"/>
      <c r="XAJ474" s="35"/>
      <c r="XAK474" s="35"/>
      <c r="XAL474" s="35"/>
      <c r="XAM474" s="35"/>
      <c r="XAN474" s="35"/>
      <c r="XAO474" s="35"/>
      <c r="XAP474" s="35"/>
      <c r="XAQ474" s="35"/>
      <c r="XAR474" s="35"/>
      <c r="XAS474" s="35"/>
      <c r="XAT474" s="35"/>
      <c r="XAU474" s="35"/>
      <c r="XAV474" s="35"/>
      <c r="XAW474" s="35"/>
      <c r="XAX474" s="35"/>
      <c r="XAY474" s="35"/>
      <c r="XAZ474" s="35"/>
      <c r="XBA474" s="35"/>
      <c r="XBB474" s="35"/>
      <c r="XBC474" s="35"/>
      <c r="XBD474" s="35"/>
      <c r="XBE474" s="35"/>
      <c r="XBF474" s="35"/>
      <c r="XBG474" s="35"/>
      <c r="XBH474" s="35"/>
      <c r="XBI474" s="35"/>
      <c r="XBJ474" s="35"/>
      <c r="XBK474" s="35"/>
      <c r="XBL474" s="35"/>
      <c r="XBM474" s="35"/>
      <c r="XBN474" s="35"/>
      <c r="XBO474" s="35"/>
      <c r="XBP474" s="35"/>
      <c r="XBQ474" s="35"/>
      <c r="XBR474" s="35"/>
      <c r="XBS474" s="35"/>
      <c r="XBT474" s="35"/>
      <c r="XBU474" s="35"/>
      <c r="XBV474" s="35"/>
      <c r="XBW474" s="35"/>
      <c r="XBX474" s="35"/>
      <c r="XBY474" s="35"/>
      <c r="XBZ474" s="35"/>
      <c r="XCA474" s="35"/>
      <c r="XCB474" s="35"/>
      <c r="XCC474" s="35"/>
      <c r="XCD474" s="35"/>
      <c r="XCE474" s="35"/>
      <c r="XCF474" s="35"/>
      <c r="XCG474" s="35"/>
      <c r="XCH474" s="35"/>
      <c r="XCI474" s="35"/>
      <c r="XCJ474" s="35"/>
      <c r="XCK474" s="35"/>
      <c r="XCL474" s="35"/>
      <c r="XCM474" s="35"/>
      <c r="XCN474" s="35"/>
      <c r="XCO474" s="35"/>
      <c r="XCP474" s="35"/>
      <c r="XCQ474" s="35"/>
      <c r="XCR474" s="35"/>
      <c r="XCS474" s="35"/>
      <c r="XCT474" s="35"/>
      <c r="XCU474" s="35"/>
      <c r="XCV474" s="35"/>
      <c r="XCW474" s="35"/>
      <c r="XCX474" s="35"/>
      <c r="XCY474" s="35"/>
      <c r="XCZ474" s="35"/>
      <c r="XDA474" s="35"/>
      <c r="XDB474" s="35"/>
      <c r="XDC474" s="35"/>
      <c r="XDD474" s="35"/>
      <c r="XDE474" s="35"/>
      <c r="XDF474" s="35"/>
      <c r="XDG474" s="35"/>
      <c r="XDH474" s="35"/>
      <c r="XDI474" s="35"/>
      <c r="XDJ474" s="35"/>
      <c r="XDK474" s="35"/>
      <c r="XDL474" s="35"/>
      <c r="XDM474" s="35"/>
      <c r="XDN474" s="35"/>
      <c r="XDO474" s="35"/>
      <c r="XDP474" s="35"/>
      <c r="XDQ474" s="35"/>
      <c r="XDR474" s="35"/>
      <c r="XDS474" s="35"/>
      <c r="XDT474" s="35"/>
      <c r="XDU474" s="35"/>
      <c r="XDV474" s="35"/>
      <c r="XDW474" s="35"/>
      <c r="XDX474" s="35"/>
      <c r="XDY474" s="35"/>
      <c r="XDZ474" s="35"/>
      <c r="XEA474" s="35"/>
      <c r="XEB474" s="35"/>
      <c r="XEC474" s="35"/>
      <c r="XED474" s="35"/>
      <c r="XEE474" s="35"/>
      <c r="XEF474" s="35"/>
      <c r="XEG474" s="35"/>
      <c r="XEH474" s="35"/>
      <c r="XEI474" s="35"/>
      <c r="XEJ474" s="35"/>
      <c r="XEK474" s="35"/>
      <c r="XEL474" s="35"/>
      <c r="XEM474" s="35"/>
      <c r="XEN474" s="35"/>
      <c r="XEO474" s="35"/>
      <c r="XEP474" s="35"/>
      <c r="XEQ474" s="35"/>
      <c r="XER474" s="35"/>
      <c r="XES474" s="35"/>
      <c r="XET474" s="35"/>
      <c r="XEU474" s="35"/>
      <c r="XEV474" s="35"/>
      <c r="XEW474" s="35"/>
      <c r="XEX474" s="35"/>
      <c r="XEY474" s="35"/>
      <c r="XEZ474" s="35"/>
      <c r="XFA474" s="35"/>
      <c r="XFB474" s="35"/>
      <c r="XFC474" s="35"/>
      <c r="XFD474" s="35"/>
    </row>
    <row r="475" spans="1:151 16227:16384" s="11" customFormat="1" ht="20.25" customHeight="1" x14ac:dyDescent="0.25">
      <c r="A475" s="135" t="str">
        <f>A474</f>
        <v>8th to 10th, 12th Floor</v>
      </c>
      <c r="B475" s="136"/>
      <c r="C475" s="133">
        <v>1</v>
      </c>
      <c r="D475" s="134"/>
      <c r="E475" s="65" t="s">
        <v>258</v>
      </c>
      <c r="F475" s="133">
        <f>(2.75*4.65+1.92*1.95+1.22*2.13+2.9*3.58+2.12*1.27+1.3*0.9+1.94*0.75)*(10.764)</f>
        <v>374.90473800000001</v>
      </c>
      <c r="G475" s="134"/>
      <c r="H475" s="65">
        <v>0</v>
      </c>
      <c r="I475" s="65">
        <f t="shared" ref="I475:I485" si="183">F475*(($I$233)+1)+H475</f>
        <v>581.10234390000005</v>
      </c>
      <c r="J475" s="35"/>
      <c r="K475" s="35"/>
      <c r="L475" s="35"/>
      <c r="M475" s="35"/>
      <c r="N475" s="35">
        <f t="shared" si="176"/>
        <v>6711469.1748000002</v>
      </c>
      <c r="O475" s="35"/>
      <c r="P475" s="35"/>
      <c r="Q475" s="35"/>
      <c r="R475" s="35"/>
      <c r="S475" s="35"/>
      <c r="T475" s="35"/>
      <c r="U475" s="43" t="str">
        <f t="shared" ca="1" si="182"/>
        <v>803,..,1203</v>
      </c>
      <c r="V475" s="43">
        <f t="shared" ref="V475:W475" ca="1" si="184">V474+1</f>
        <v>803</v>
      </c>
      <c r="W475" s="43">
        <f t="shared" ca="1" si="184"/>
        <v>1203</v>
      </c>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WZC475" s="35"/>
      <c r="WZD475" s="35"/>
      <c r="WZE475" s="35"/>
      <c r="WZF475" s="35"/>
      <c r="WZG475" s="35"/>
      <c r="WZH475" s="35"/>
      <c r="WZI475" s="35"/>
      <c r="WZJ475" s="35"/>
      <c r="WZK475" s="35"/>
      <c r="WZL475" s="35"/>
      <c r="WZM475" s="35"/>
      <c r="WZN475" s="35"/>
      <c r="WZO475" s="35"/>
      <c r="WZP475" s="35"/>
      <c r="WZQ475" s="35"/>
      <c r="WZR475" s="35"/>
      <c r="WZS475" s="35"/>
      <c r="WZT475" s="35"/>
      <c r="WZU475" s="35"/>
      <c r="WZV475" s="35"/>
      <c r="WZW475" s="35"/>
      <c r="WZX475" s="35"/>
      <c r="WZY475" s="35"/>
      <c r="WZZ475" s="35"/>
      <c r="XAA475" s="35"/>
      <c r="XAB475" s="35"/>
      <c r="XAC475" s="35"/>
      <c r="XAD475" s="35"/>
      <c r="XAE475" s="35"/>
      <c r="XAF475" s="35"/>
      <c r="XAG475" s="35"/>
      <c r="XAH475" s="35"/>
      <c r="XAI475" s="35"/>
      <c r="XAJ475" s="35"/>
      <c r="XAK475" s="35"/>
      <c r="XAL475" s="35"/>
      <c r="XAM475" s="35"/>
      <c r="XAN475" s="35"/>
      <c r="XAO475" s="35"/>
      <c r="XAP475" s="35"/>
      <c r="XAQ475" s="35"/>
      <c r="XAR475" s="35"/>
      <c r="XAS475" s="35"/>
      <c r="XAT475" s="35"/>
      <c r="XAU475" s="35"/>
      <c r="XAV475" s="35"/>
      <c r="XAW475" s="35"/>
      <c r="XAX475" s="35"/>
      <c r="XAY475" s="35"/>
      <c r="XAZ475" s="35"/>
      <c r="XBA475" s="35"/>
      <c r="XBB475" s="35"/>
      <c r="XBC475" s="35"/>
      <c r="XBD475" s="35"/>
      <c r="XBE475" s="35"/>
      <c r="XBF475" s="35"/>
      <c r="XBG475" s="35"/>
      <c r="XBH475" s="35"/>
      <c r="XBI475" s="35"/>
      <c r="XBJ475" s="35"/>
      <c r="XBK475" s="35"/>
      <c r="XBL475" s="35"/>
      <c r="XBM475" s="35"/>
      <c r="XBN475" s="35"/>
      <c r="XBO475" s="35"/>
      <c r="XBP475" s="35"/>
      <c r="XBQ475" s="35"/>
      <c r="XBR475" s="35"/>
      <c r="XBS475" s="35"/>
      <c r="XBT475" s="35"/>
      <c r="XBU475" s="35"/>
      <c r="XBV475" s="35"/>
      <c r="XBW475" s="35"/>
      <c r="XBX475" s="35"/>
      <c r="XBY475" s="35"/>
      <c r="XBZ475" s="35"/>
      <c r="XCA475" s="35"/>
      <c r="XCB475" s="35"/>
      <c r="XCC475" s="35"/>
      <c r="XCD475" s="35"/>
      <c r="XCE475" s="35"/>
      <c r="XCF475" s="35"/>
      <c r="XCG475" s="35"/>
      <c r="XCH475" s="35"/>
      <c r="XCI475" s="35"/>
      <c r="XCJ475" s="35"/>
      <c r="XCK475" s="35"/>
      <c r="XCL475" s="35"/>
      <c r="XCM475" s="35"/>
      <c r="XCN475" s="35"/>
      <c r="XCO475" s="35"/>
      <c r="XCP475" s="35"/>
      <c r="XCQ475" s="35"/>
      <c r="XCR475" s="35"/>
      <c r="XCS475" s="35"/>
      <c r="XCT475" s="35"/>
      <c r="XCU475" s="35"/>
      <c r="XCV475" s="35"/>
      <c r="XCW475" s="35"/>
      <c r="XCX475" s="35"/>
      <c r="XCY475" s="35"/>
      <c r="XCZ475" s="35"/>
      <c r="XDA475" s="35"/>
      <c r="XDB475" s="35"/>
      <c r="XDC475" s="35"/>
      <c r="XDD475" s="35"/>
      <c r="XDE475" s="35"/>
      <c r="XDF475" s="35"/>
      <c r="XDG475" s="35"/>
      <c r="XDH475" s="35"/>
      <c r="XDI475" s="35"/>
      <c r="XDJ475" s="35"/>
      <c r="XDK475" s="35"/>
      <c r="XDL475" s="35"/>
      <c r="XDM475" s="35"/>
      <c r="XDN475" s="35"/>
      <c r="XDO475" s="35"/>
      <c r="XDP475" s="35"/>
      <c r="XDQ475" s="35"/>
      <c r="XDR475" s="35"/>
      <c r="XDS475" s="35"/>
      <c r="XDT475" s="35"/>
      <c r="XDU475" s="35"/>
      <c r="XDV475" s="35"/>
      <c r="XDW475" s="35"/>
      <c r="XDX475" s="35"/>
      <c r="XDY475" s="35"/>
      <c r="XDZ475" s="35"/>
      <c r="XEA475" s="35"/>
      <c r="XEB475" s="35"/>
      <c r="XEC475" s="35"/>
      <c r="XED475" s="35"/>
      <c r="XEE475" s="35"/>
      <c r="XEF475" s="35"/>
      <c r="XEG475" s="35"/>
      <c r="XEH475" s="35"/>
      <c r="XEI475" s="35"/>
      <c r="XEJ475" s="35"/>
      <c r="XEK475" s="35"/>
      <c r="XEL475" s="35"/>
      <c r="XEM475" s="35"/>
      <c r="XEN475" s="35"/>
      <c r="XEO475" s="35"/>
      <c r="XEP475" s="35"/>
      <c r="XEQ475" s="35"/>
      <c r="XER475" s="35"/>
      <c r="XES475" s="35"/>
      <c r="XET475" s="35"/>
      <c r="XEU475" s="35"/>
      <c r="XEV475" s="35"/>
      <c r="XEW475" s="35"/>
      <c r="XEX475" s="35"/>
      <c r="XEY475" s="35"/>
      <c r="XEZ475" s="35"/>
      <c r="XFA475" s="35"/>
      <c r="XFB475" s="35"/>
      <c r="XFC475" s="35"/>
      <c r="XFD475" s="35"/>
    </row>
    <row r="476" spans="1:151 16227:16384" s="11" customFormat="1" ht="20.25" customHeight="1" x14ac:dyDescent="0.25">
      <c r="A476" s="137"/>
      <c r="B476" s="138"/>
      <c r="C476" s="133">
        <v>2</v>
      </c>
      <c r="D476" s="134"/>
      <c r="E476" s="65" t="s">
        <v>258</v>
      </c>
      <c r="F476" s="133">
        <f>(2.75*4.66+2.13*2.08+2.9*3.58+2.13*1.22+1.22*2.13+2.2*1.025+2.13*0.75)*(10.764)</f>
        <v>394.79230440000003</v>
      </c>
      <c r="G476" s="134"/>
      <c r="H476" s="65">
        <v>0</v>
      </c>
      <c r="I476" s="65">
        <f t="shared" si="183"/>
        <v>611.92807182000013</v>
      </c>
      <c r="J476" s="35"/>
      <c r="K476" s="35"/>
      <c r="L476" s="35"/>
      <c r="M476" s="35"/>
      <c r="N476" s="35">
        <f t="shared" si="176"/>
        <v>6107133.006000001</v>
      </c>
      <c r="O476" s="35"/>
      <c r="P476" s="35"/>
      <c r="Q476" s="35"/>
      <c r="R476" s="35"/>
      <c r="S476" s="35"/>
      <c r="T476" s="35"/>
      <c r="U476" s="43" t="str">
        <f t="shared" ca="1" si="182"/>
        <v>804,..,1204</v>
      </c>
      <c r="V476" s="43">
        <f t="shared" ref="V476:W476" ca="1" si="185">V475+1</f>
        <v>804</v>
      </c>
      <c r="W476" s="43">
        <f t="shared" ca="1" si="185"/>
        <v>1204</v>
      </c>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WZC476" s="35"/>
      <c r="WZD476" s="35"/>
      <c r="WZE476" s="35"/>
      <c r="WZF476" s="35"/>
      <c r="WZG476" s="35"/>
      <c r="WZH476" s="35"/>
      <c r="WZI476" s="35"/>
      <c r="WZJ476" s="35"/>
      <c r="WZK476" s="35"/>
      <c r="WZL476" s="35"/>
      <c r="WZM476" s="35"/>
      <c r="WZN476" s="35"/>
      <c r="WZO476" s="35"/>
      <c r="WZP476" s="35"/>
      <c r="WZQ476" s="35"/>
      <c r="WZR476" s="35"/>
      <c r="WZS476" s="35"/>
      <c r="WZT476" s="35"/>
      <c r="WZU476" s="35"/>
      <c r="WZV476" s="35"/>
      <c r="WZW476" s="35"/>
      <c r="WZX476" s="35"/>
      <c r="WZY476" s="35"/>
      <c r="WZZ476" s="35"/>
      <c r="XAA476" s="35"/>
      <c r="XAB476" s="35"/>
      <c r="XAC476" s="35"/>
      <c r="XAD476" s="35"/>
      <c r="XAE476" s="35"/>
      <c r="XAF476" s="35"/>
      <c r="XAG476" s="35"/>
      <c r="XAH476" s="35"/>
      <c r="XAI476" s="35"/>
      <c r="XAJ476" s="35"/>
      <c r="XAK476" s="35"/>
      <c r="XAL476" s="35"/>
      <c r="XAM476" s="35"/>
      <c r="XAN476" s="35"/>
      <c r="XAO476" s="35"/>
      <c r="XAP476" s="35"/>
      <c r="XAQ476" s="35"/>
      <c r="XAR476" s="35"/>
      <c r="XAS476" s="35"/>
      <c r="XAT476" s="35"/>
      <c r="XAU476" s="35"/>
      <c r="XAV476" s="35"/>
      <c r="XAW476" s="35"/>
      <c r="XAX476" s="35"/>
      <c r="XAY476" s="35"/>
      <c r="XAZ476" s="35"/>
      <c r="XBA476" s="35"/>
      <c r="XBB476" s="35"/>
      <c r="XBC476" s="35"/>
      <c r="XBD476" s="35"/>
      <c r="XBE476" s="35"/>
      <c r="XBF476" s="35"/>
      <c r="XBG476" s="35"/>
      <c r="XBH476" s="35"/>
      <c r="XBI476" s="35"/>
      <c r="XBJ476" s="35"/>
      <c r="XBK476" s="35"/>
      <c r="XBL476" s="35"/>
      <c r="XBM476" s="35"/>
      <c r="XBN476" s="35"/>
      <c r="XBO476" s="35"/>
      <c r="XBP476" s="35"/>
      <c r="XBQ476" s="35"/>
      <c r="XBR476" s="35"/>
      <c r="XBS476" s="35"/>
      <c r="XBT476" s="35"/>
      <c r="XBU476" s="35"/>
      <c r="XBV476" s="35"/>
      <c r="XBW476" s="35"/>
      <c r="XBX476" s="35"/>
      <c r="XBY476" s="35"/>
      <c r="XBZ476" s="35"/>
      <c r="XCA476" s="35"/>
      <c r="XCB476" s="35"/>
      <c r="XCC476" s="35"/>
      <c r="XCD476" s="35"/>
      <c r="XCE476" s="35"/>
      <c r="XCF476" s="35"/>
      <c r="XCG476" s="35"/>
      <c r="XCH476" s="35"/>
      <c r="XCI476" s="35"/>
      <c r="XCJ476" s="35"/>
      <c r="XCK476" s="35"/>
      <c r="XCL476" s="35"/>
      <c r="XCM476" s="35"/>
      <c r="XCN476" s="35"/>
      <c r="XCO476" s="35"/>
      <c r="XCP476" s="35"/>
      <c r="XCQ476" s="35"/>
      <c r="XCR476" s="35"/>
      <c r="XCS476" s="35"/>
      <c r="XCT476" s="35"/>
      <c r="XCU476" s="35"/>
      <c r="XCV476" s="35"/>
      <c r="XCW476" s="35"/>
      <c r="XCX476" s="35"/>
      <c r="XCY476" s="35"/>
      <c r="XCZ476" s="35"/>
      <c r="XDA476" s="35"/>
      <c r="XDB476" s="35"/>
      <c r="XDC476" s="35"/>
      <c r="XDD476" s="35"/>
      <c r="XDE476" s="35"/>
      <c r="XDF476" s="35"/>
      <c r="XDG476" s="35"/>
      <c r="XDH476" s="35"/>
      <c r="XDI476" s="35"/>
      <c r="XDJ476" s="35"/>
      <c r="XDK476" s="35"/>
      <c r="XDL476" s="35"/>
      <c r="XDM476" s="35"/>
      <c r="XDN476" s="35"/>
      <c r="XDO476" s="35"/>
      <c r="XDP476" s="35"/>
      <c r="XDQ476" s="35"/>
      <c r="XDR476" s="35"/>
      <c r="XDS476" s="35"/>
      <c r="XDT476" s="35"/>
      <c r="XDU476" s="35"/>
      <c r="XDV476" s="35"/>
      <c r="XDW476" s="35"/>
      <c r="XDX476" s="35"/>
      <c r="XDY476" s="35"/>
      <c r="XDZ476" s="35"/>
      <c r="XEA476" s="35"/>
      <c r="XEB476" s="35"/>
      <c r="XEC476" s="35"/>
      <c r="XED476" s="35"/>
      <c r="XEE476" s="35"/>
      <c r="XEF476" s="35"/>
      <c r="XEG476" s="35"/>
      <c r="XEH476" s="35"/>
      <c r="XEI476" s="35"/>
      <c r="XEJ476" s="35"/>
      <c r="XEK476" s="35"/>
      <c r="XEL476" s="35"/>
      <c r="XEM476" s="35"/>
      <c r="XEN476" s="35"/>
      <c r="XEO476" s="35"/>
      <c r="XEP476" s="35"/>
      <c r="XEQ476" s="35"/>
      <c r="XER476" s="35"/>
      <c r="XES476" s="35"/>
      <c r="XET476" s="35"/>
      <c r="XEU476" s="35"/>
      <c r="XEV476" s="35"/>
      <c r="XEW476" s="35"/>
      <c r="XEX476" s="35"/>
      <c r="XEY476" s="35"/>
      <c r="XEZ476" s="35"/>
      <c r="XFA476" s="35"/>
      <c r="XFB476" s="35"/>
      <c r="XFC476" s="35"/>
      <c r="XFD476" s="35"/>
    </row>
    <row r="477" spans="1:151 16227:16384" s="11" customFormat="1" ht="20.25" customHeight="1" x14ac:dyDescent="0.25">
      <c r="A477" s="137"/>
      <c r="B477" s="138"/>
      <c r="C477" s="133">
        <v>3</v>
      </c>
      <c r="D477" s="134"/>
      <c r="E477" s="65" t="s">
        <v>258</v>
      </c>
      <c r="F477" s="133">
        <f>(2.75*4.66+2.13*2.08+2.9*3.58+2.13*1.22+1.22*2.13+2.2*1.025+2.13*0.75)*(10.764)</f>
        <v>394.79230440000003</v>
      </c>
      <c r="G477" s="134"/>
      <c r="H477" s="65">
        <v>0</v>
      </c>
      <c r="I477" s="65">
        <f t="shared" si="183"/>
        <v>611.92807182000013</v>
      </c>
      <c r="J477" s="1"/>
      <c r="K477" s="1"/>
      <c r="L477" s="1"/>
      <c r="M477" s="1"/>
      <c r="N477" s="35">
        <f t="shared" si="176"/>
        <v>6107133.006000001</v>
      </c>
      <c r="O477" s="1"/>
      <c r="P477" s="1"/>
      <c r="Q477" s="1"/>
      <c r="R477" s="1"/>
      <c r="S477" s="1"/>
      <c r="T477" s="1"/>
      <c r="U477" s="43" t="str">
        <f t="shared" ca="1" si="182"/>
        <v>805,..,1205</v>
      </c>
      <c r="V477" s="43">
        <f t="shared" ref="V477:W477" ca="1" si="186">V476+1</f>
        <v>805</v>
      </c>
      <c r="W477" s="43">
        <f t="shared" ca="1" si="186"/>
        <v>1205</v>
      </c>
      <c r="X477" s="1"/>
      <c r="Y477" s="1"/>
      <c r="Z477" s="1"/>
      <c r="AA477" s="1"/>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WZC477" s="35"/>
      <c r="WZD477" s="35"/>
      <c r="WZE477" s="35"/>
      <c r="WZF477" s="35"/>
      <c r="WZG477" s="35"/>
      <c r="WZH477" s="35"/>
      <c r="WZI477" s="35"/>
      <c r="WZJ477" s="35"/>
      <c r="WZK477" s="35"/>
      <c r="WZL477" s="35"/>
      <c r="WZM477" s="35"/>
      <c r="WZN477" s="35"/>
      <c r="WZO477" s="35"/>
      <c r="WZP477" s="35"/>
      <c r="WZQ477" s="35"/>
      <c r="WZR477" s="35"/>
      <c r="WZS477" s="35"/>
      <c r="WZT477" s="35"/>
      <c r="WZU477" s="35"/>
      <c r="WZV477" s="35"/>
      <c r="WZW477" s="35"/>
      <c r="WZX477" s="35"/>
      <c r="WZY477" s="35"/>
      <c r="WZZ477" s="35"/>
      <c r="XAA477" s="35"/>
      <c r="XAB477" s="35"/>
      <c r="XAC477" s="35"/>
      <c r="XAD477" s="35"/>
      <c r="XAE477" s="35"/>
      <c r="XAF477" s="35"/>
      <c r="XAG477" s="35"/>
      <c r="XAH477" s="35"/>
      <c r="XAI477" s="35"/>
      <c r="XAJ477" s="35"/>
      <c r="XAK477" s="35"/>
      <c r="XAL477" s="35"/>
      <c r="XAM477" s="35"/>
      <c r="XAN477" s="35"/>
      <c r="XAO477" s="35"/>
      <c r="XAP477" s="35"/>
      <c r="XAQ477" s="35"/>
      <c r="XAR477" s="35"/>
      <c r="XAS477" s="35"/>
      <c r="XAT477" s="35"/>
      <c r="XAU477" s="35"/>
      <c r="XAV477" s="35"/>
      <c r="XAW477" s="35"/>
      <c r="XAX477" s="35"/>
      <c r="XAY477" s="35"/>
      <c r="XAZ477" s="35"/>
      <c r="XBA477" s="35"/>
      <c r="XBB477" s="35"/>
      <c r="XBC477" s="35"/>
      <c r="XBD477" s="35"/>
      <c r="XBE477" s="35"/>
      <c r="XBF477" s="35"/>
      <c r="XBG477" s="35"/>
      <c r="XBH477" s="35"/>
      <c r="XBI477" s="35"/>
      <c r="XBJ477" s="35"/>
      <c r="XBK477" s="35"/>
      <c r="XBL477" s="35"/>
      <c r="XBM477" s="35"/>
      <c r="XBN477" s="35"/>
      <c r="XBO477" s="35"/>
      <c r="XBP477" s="35"/>
      <c r="XBQ477" s="35"/>
      <c r="XBR477" s="35"/>
      <c r="XBS477" s="35"/>
      <c r="XBT477" s="35"/>
      <c r="XBU477" s="35"/>
      <c r="XBV477" s="35"/>
      <c r="XBW477" s="35"/>
      <c r="XBX477" s="35"/>
      <c r="XBY477" s="35"/>
      <c r="XBZ477" s="35"/>
      <c r="XCA477" s="35"/>
      <c r="XCB477" s="35"/>
      <c r="XCC477" s="35"/>
      <c r="XCD477" s="35"/>
      <c r="XCE477" s="35"/>
      <c r="XCF477" s="35"/>
      <c r="XCG477" s="35"/>
      <c r="XCH477" s="35"/>
      <c r="XCI477" s="35"/>
      <c r="XCJ477" s="35"/>
      <c r="XCK477" s="35"/>
      <c r="XCL477" s="35"/>
      <c r="XCM477" s="35"/>
      <c r="XCN477" s="35"/>
      <c r="XCO477" s="35"/>
      <c r="XCP477" s="35"/>
      <c r="XCQ477" s="35"/>
      <c r="XCR477" s="35"/>
      <c r="XCS477" s="35"/>
      <c r="XCT477" s="35"/>
      <c r="XCU477" s="35"/>
      <c r="XCV477" s="35"/>
      <c r="XCW477" s="35"/>
      <c r="XCX477" s="35"/>
      <c r="XCY477" s="35"/>
      <c r="XCZ477" s="35"/>
      <c r="XDA477" s="35"/>
      <c r="XDB477" s="35"/>
      <c r="XDC477" s="35"/>
      <c r="XDD477" s="35"/>
      <c r="XDE477" s="35"/>
      <c r="XDF477" s="35"/>
      <c r="XDG477" s="35"/>
      <c r="XDH477" s="35"/>
      <c r="XDI477" s="35"/>
      <c r="XDJ477" s="35"/>
      <c r="XDK477" s="35"/>
      <c r="XDL477" s="35"/>
      <c r="XDM477" s="35"/>
      <c r="XDN477" s="35"/>
      <c r="XDO477" s="35"/>
      <c r="XDP477" s="35"/>
      <c r="XDQ477" s="35"/>
      <c r="XDR477" s="35"/>
      <c r="XDS477" s="35"/>
      <c r="XDT477" s="35"/>
      <c r="XDU477" s="35"/>
      <c r="XDV477" s="35"/>
      <c r="XDW477" s="35"/>
      <c r="XDX477" s="35"/>
      <c r="XDY477" s="35"/>
      <c r="XDZ477" s="35"/>
      <c r="XEA477" s="35"/>
      <c r="XEB477" s="35"/>
      <c r="XEC477" s="35"/>
      <c r="XED477" s="35"/>
      <c r="XEE477" s="35"/>
      <c r="XEF477" s="35"/>
      <c r="XEG477" s="35"/>
      <c r="XEH477" s="35"/>
      <c r="XEI477" s="35"/>
      <c r="XEJ477" s="35"/>
      <c r="XEK477" s="35"/>
      <c r="XEL477" s="35"/>
      <c r="XEM477" s="35"/>
      <c r="XEN477" s="35"/>
      <c r="XEO477" s="35"/>
      <c r="XEP477" s="35"/>
      <c r="XEQ477" s="35"/>
      <c r="XER477" s="35"/>
      <c r="XES477" s="35"/>
      <c r="XET477" s="35"/>
      <c r="XEU477" s="35"/>
      <c r="XEV477" s="35"/>
      <c r="XEW477" s="35"/>
      <c r="XEX477" s="35"/>
      <c r="XEY477" s="35"/>
      <c r="XEZ477" s="35"/>
      <c r="XFA477" s="35"/>
      <c r="XFB477" s="35"/>
      <c r="XFC477" s="35"/>
      <c r="XFD477" s="35"/>
    </row>
    <row r="478" spans="1:151 16227:16384" s="11" customFormat="1" ht="20.25" customHeight="1" x14ac:dyDescent="0.25">
      <c r="A478" s="137"/>
      <c r="B478" s="138"/>
      <c r="C478" s="133">
        <v>4</v>
      </c>
      <c r="D478" s="134"/>
      <c r="E478" s="65" t="s">
        <v>258</v>
      </c>
      <c r="F478" s="133">
        <f>(2.75*4.65+1.92*1.95+1.22*2.13+2.9*3.58+2.12*1.27+1.3*0.9)*(10.764)</f>
        <v>359.24311800000004</v>
      </c>
      <c r="G478" s="134"/>
      <c r="H478" s="65">
        <v>0</v>
      </c>
      <c r="I478" s="65">
        <f t="shared" si="183"/>
        <v>556.82683290000011</v>
      </c>
      <c r="J478" s="35"/>
      <c r="K478" s="35"/>
      <c r="L478" s="35"/>
      <c r="M478" s="35"/>
      <c r="N478" s="35">
        <f t="shared" si="176"/>
        <v>6107133.006000001</v>
      </c>
      <c r="O478" s="35"/>
      <c r="P478" s="35"/>
      <c r="Q478" s="35"/>
      <c r="R478" s="35"/>
      <c r="S478" s="35"/>
      <c r="T478" s="35"/>
      <c r="U478" s="43" t="str">
        <f t="shared" ca="1" si="182"/>
        <v>806,..,1206</v>
      </c>
      <c r="V478" s="43">
        <f t="shared" ref="V478:W478" ca="1" si="187">V477+1</f>
        <v>806</v>
      </c>
      <c r="W478" s="43">
        <f t="shared" ca="1" si="187"/>
        <v>1206</v>
      </c>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WZC478" s="35"/>
      <c r="WZD478" s="35"/>
      <c r="WZE478" s="35"/>
      <c r="WZF478" s="35"/>
      <c r="WZG478" s="35"/>
      <c r="WZH478" s="35"/>
      <c r="WZI478" s="35"/>
      <c r="WZJ478" s="35"/>
      <c r="WZK478" s="35"/>
      <c r="WZL478" s="35"/>
      <c r="WZM478" s="35"/>
      <c r="WZN478" s="35"/>
      <c r="WZO478" s="35"/>
      <c r="WZP478" s="35"/>
      <c r="WZQ478" s="35"/>
      <c r="WZR478" s="35"/>
      <c r="WZS478" s="35"/>
      <c r="WZT478" s="35"/>
      <c r="WZU478" s="35"/>
      <c r="WZV478" s="35"/>
      <c r="WZW478" s="35"/>
      <c r="WZX478" s="35"/>
      <c r="WZY478" s="35"/>
      <c r="WZZ478" s="35"/>
      <c r="XAA478" s="35"/>
      <c r="XAB478" s="35"/>
      <c r="XAC478" s="35"/>
      <c r="XAD478" s="35"/>
      <c r="XAE478" s="35"/>
      <c r="XAF478" s="35"/>
      <c r="XAG478" s="35"/>
      <c r="XAH478" s="35"/>
      <c r="XAI478" s="35"/>
      <c r="XAJ478" s="35"/>
      <c r="XAK478" s="35"/>
      <c r="XAL478" s="35"/>
      <c r="XAM478" s="35"/>
      <c r="XAN478" s="35"/>
      <c r="XAO478" s="35"/>
      <c r="XAP478" s="35"/>
      <c r="XAQ478" s="35"/>
      <c r="XAR478" s="35"/>
      <c r="XAS478" s="35"/>
      <c r="XAT478" s="35"/>
      <c r="XAU478" s="35"/>
      <c r="XAV478" s="35"/>
      <c r="XAW478" s="35"/>
      <c r="XAX478" s="35"/>
      <c r="XAY478" s="35"/>
      <c r="XAZ478" s="35"/>
      <c r="XBA478" s="35"/>
      <c r="XBB478" s="35"/>
      <c r="XBC478" s="35"/>
      <c r="XBD478" s="35"/>
      <c r="XBE478" s="35"/>
      <c r="XBF478" s="35"/>
      <c r="XBG478" s="35"/>
      <c r="XBH478" s="35"/>
      <c r="XBI478" s="35"/>
      <c r="XBJ478" s="35"/>
      <c r="XBK478" s="35"/>
      <c r="XBL478" s="35"/>
      <c r="XBM478" s="35"/>
      <c r="XBN478" s="35"/>
      <c r="XBO478" s="35"/>
      <c r="XBP478" s="35"/>
      <c r="XBQ478" s="35"/>
      <c r="XBR478" s="35"/>
      <c r="XBS478" s="35"/>
      <c r="XBT478" s="35"/>
      <c r="XBU478" s="35"/>
      <c r="XBV478" s="35"/>
      <c r="XBW478" s="35"/>
      <c r="XBX478" s="35"/>
      <c r="XBY478" s="35"/>
      <c r="XBZ478" s="35"/>
      <c r="XCA478" s="35"/>
      <c r="XCB478" s="35"/>
      <c r="XCC478" s="35"/>
      <c r="XCD478" s="35"/>
      <c r="XCE478" s="35"/>
      <c r="XCF478" s="35"/>
      <c r="XCG478" s="35"/>
      <c r="XCH478" s="35"/>
      <c r="XCI478" s="35"/>
      <c r="XCJ478" s="35"/>
      <c r="XCK478" s="35"/>
      <c r="XCL478" s="35"/>
      <c r="XCM478" s="35"/>
      <c r="XCN478" s="35"/>
      <c r="XCO478" s="35"/>
      <c r="XCP478" s="35"/>
      <c r="XCQ478" s="35"/>
      <c r="XCR478" s="35"/>
      <c r="XCS478" s="35"/>
      <c r="XCT478" s="35"/>
      <c r="XCU478" s="35"/>
      <c r="XCV478" s="35"/>
      <c r="XCW478" s="35"/>
      <c r="XCX478" s="35"/>
      <c r="XCY478" s="35"/>
      <c r="XCZ478" s="35"/>
      <c r="XDA478" s="35"/>
      <c r="XDB478" s="35"/>
      <c r="XDC478" s="35"/>
      <c r="XDD478" s="35"/>
      <c r="XDE478" s="35"/>
      <c r="XDF478" s="35"/>
      <c r="XDG478" s="35"/>
      <c r="XDH478" s="35"/>
      <c r="XDI478" s="35"/>
      <c r="XDJ478" s="35"/>
      <c r="XDK478" s="35"/>
      <c r="XDL478" s="35"/>
      <c r="XDM478" s="35"/>
      <c r="XDN478" s="35"/>
      <c r="XDO478" s="35"/>
      <c r="XDP478" s="35"/>
      <c r="XDQ478" s="35"/>
      <c r="XDR478" s="35"/>
      <c r="XDS478" s="35"/>
      <c r="XDT478" s="35"/>
      <c r="XDU478" s="35"/>
      <c r="XDV478" s="35"/>
      <c r="XDW478" s="35"/>
      <c r="XDX478" s="35"/>
      <c r="XDY478" s="35"/>
      <c r="XDZ478" s="35"/>
      <c r="XEA478" s="35"/>
      <c r="XEB478" s="35"/>
      <c r="XEC478" s="35"/>
      <c r="XED478" s="35"/>
      <c r="XEE478" s="35"/>
      <c r="XEF478" s="35"/>
      <c r="XEG478" s="35"/>
      <c r="XEH478" s="35"/>
      <c r="XEI478" s="35"/>
      <c r="XEJ478" s="35"/>
      <c r="XEK478" s="35"/>
      <c r="XEL478" s="35"/>
      <c r="XEM478" s="35"/>
      <c r="XEN478" s="35"/>
      <c r="XEO478" s="35"/>
      <c r="XEP478" s="35"/>
      <c r="XEQ478" s="35"/>
      <c r="XER478" s="35"/>
      <c r="XES478" s="35"/>
      <c r="XET478" s="35"/>
      <c r="XEU478" s="35"/>
      <c r="XEV478" s="35"/>
      <c r="XEW478" s="35"/>
      <c r="XEX478" s="35"/>
      <c r="XEY478" s="35"/>
      <c r="XEZ478" s="35"/>
      <c r="XFA478" s="35"/>
      <c r="XFB478" s="35"/>
      <c r="XFC478" s="35"/>
      <c r="XFD478" s="35"/>
    </row>
    <row r="479" spans="1:151 16227:16384" s="11" customFormat="1" ht="20.25" customHeight="1" x14ac:dyDescent="0.25">
      <c r="A479" s="137"/>
      <c r="B479" s="138"/>
      <c r="C479" s="133">
        <v>5</v>
      </c>
      <c r="D479" s="134"/>
      <c r="E479" s="65" t="s">
        <v>258</v>
      </c>
      <c r="F479" s="133">
        <f>(2.75*4.65+1.92*1.95+1.22*2.13+2.9*3.58+2.12*1.27+1.3*0.9)*(10.764)</f>
        <v>359.24311800000004</v>
      </c>
      <c r="G479" s="134"/>
      <c r="H479" s="65">
        <v>0</v>
      </c>
      <c r="I479" s="65">
        <f t="shared" si="183"/>
        <v>556.82683290000011</v>
      </c>
      <c r="J479" s="35"/>
      <c r="K479" s="35"/>
      <c r="L479" s="35"/>
      <c r="M479" s="35"/>
      <c r="N479" s="35">
        <f t="shared" si="176"/>
        <v>6711469.1748000002</v>
      </c>
      <c r="O479" s="35"/>
      <c r="P479" s="35"/>
      <c r="Q479" s="35"/>
      <c r="R479" s="35"/>
      <c r="S479" s="35"/>
      <c r="T479" s="35"/>
      <c r="U479" s="43" t="str">
        <f t="shared" ca="1" si="182"/>
        <v>807,..,1207</v>
      </c>
      <c r="V479" s="43">
        <f t="shared" ref="V479:W479" ca="1" si="188">V478+1</f>
        <v>807</v>
      </c>
      <c r="W479" s="43">
        <f t="shared" ca="1" si="188"/>
        <v>1207</v>
      </c>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WZC479" s="35"/>
      <c r="WZD479" s="35"/>
      <c r="WZE479" s="35"/>
      <c r="WZF479" s="35"/>
      <c r="WZG479" s="35"/>
      <c r="WZH479" s="35"/>
      <c r="WZI479" s="35"/>
      <c r="WZJ479" s="35"/>
      <c r="WZK479" s="35"/>
      <c r="WZL479" s="35"/>
      <c r="WZM479" s="35"/>
      <c r="WZN479" s="35"/>
      <c r="WZO479" s="35"/>
      <c r="WZP479" s="35"/>
      <c r="WZQ479" s="35"/>
      <c r="WZR479" s="35"/>
      <c r="WZS479" s="35"/>
      <c r="WZT479" s="35"/>
      <c r="WZU479" s="35"/>
      <c r="WZV479" s="35"/>
      <c r="WZW479" s="35"/>
      <c r="WZX479" s="35"/>
      <c r="WZY479" s="35"/>
      <c r="WZZ479" s="35"/>
      <c r="XAA479" s="35"/>
      <c r="XAB479" s="35"/>
      <c r="XAC479" s="35"/>
      <c r="XAD479" s="35"/>
      <c r="XAE479" s="35"/>
      <c r="XAF479" s="35"/>
      <c r="XAG479" s="35"/>
      <c r="XAH479" s="35"/>
      <c r="XAI479" s="35"/>
      <c r="XAJ479" s="35"/>
      <c r="XAK479" s="35"/>
      <c r="XAL479" s="35"/>
      <c r="XAM479" s="35"/>
      <c r="XAN479" s="35"/>
      <c r="XAO479" s="35"/>
      <c r="XAP479" s="35"/>
      <c r="XAQ479" s="35"/>
      <c r="XAR479" s="35"/>
      <c r="XAS479" s="35"/>
      <c r="XAT479" s="35"/>
      <c r="XAU479" s="35"/>
      <c r="XAV479" s="35"/>
      <c r="XAW479" s="35"/>
      <c r="XAX479" s="35"/>
      <c r="XAY479" s="35"/>
      <c r="XAZ479" s="35"/>
      <c r="XBA479" s="35"/>
      <c r="XBB479" s="35"/>
      <c r="XBC479" s="35"/>
      <c r="XBD479" s="35"/>
      <c r="XBE479" s="35"/>
      <c r="XBF479" s="35"/>
      <c r="XBG479" s="35"/>
      <c r="XBH479" s="35"/>
      <c r="XBI479" s="35"/>
      <c r="XBJ479" s="35"/>
      <c r="XBK479" s="35"/>
      <c r="XBL479" s="35"/>
      <c r="XBM479" s="35"/>
      <c r="XBN479" s="35"/>
      <c r="XBO479" s="35"/>
      <c r="XBP479" s="35"/>
      <c r="XBQ479" s="35"/>
      <c r="XBR479" s="35"/>
      <c r="XBS479" s="35"/>
      <c r="XBT479" s="35"/>
      <c r="XBU479" s="35"/>
      <c r="XBV479" s="35"/>
      <c r="XBW479" s="35"/>
      <c r="XBX479" s="35"/>
      <c r="XBY479" s="35"/>
      <c r="XBZ479" s="35"/>
      <c r="XCA479" s="35"/>
      <c r="XCB479" s="35"/>
      <c r="XCC479" s="35"/>
      <c r="XCD479" s="35"/>
      <c r="XCE479" s="35"/>
      <c r="XCF479" s="35"/>
      <c r="XCG479" s="35"/>
      <c r="XCH479" s="35"/>
      <c r="XCI479" s="35"/>
      <c r="XCJ479" s="35"/>
      <c r="XCK479" s="35"/>
      <c r="XCL479" s="35"/>
      <c r="XCM479" s="35"/>
      <c r="XCN479" s="35"/>
      <c r="XCO479" s="35"/>
      <c r="XCP479" s="35"/>
      <c r="XCQ479" s="35"/>
      <c r="XCR479" s="35"/>
      <c r="XCS479" s="35"/>
      <c r="XCT479" s="35"/>
      <c r="XCU479" s="35"/>
      <c r="XCV479" s="35"/>
      <c r="XCW479" s="35"/>
      <c r="XCX479" s="35"/>
      <c r="XCY479" s="35"/>
      <c r="XCZ479" s="35"/>
      <c r="XDA479" s="35"/>
      <c r="XDB479" s="35"/>
      <c r="XDC479" s="35"/>
      <c r="XDD479" s="35"/>
      <c r="XDE479" s="35"/>
      <c r="XDF479" s="35"/>
      <c r="XDG479" s="35"/>
      <c r="XDH479" s="35"/>
      <c r="XDI479" s="35"/>
      <c r="XDJ479" s="35"/>
      <c r="XDK479" s="35"/>
      <c r="XDL479" s="35"/>
      <c r="XDM479" s="35"/>
      <c r="XDN479" s="35"/>
      <c r="XDO479" s="35"/>
      <c r="XDP479" s="35"/>
      <c r="XDQ479" s="35"/>
      <c r="XDR479" s="35"/>
      <c r="XDS479" s="35"/>
      <c r="XDT479" s="35"/>
      <c r="XDU479" s="35"/>
      <c r="XDV479" s="35"/>
      <c r="XDW479" s="35"/>
      <c r="XDX479" s="35"/>
      <c r="XDY479" s="35"/>
      <c r="XDZ479" s="35"/>
      <c r="XEA479" s="35"/>
      <c r="XEB479" s="35"/>
      <c r="XEC479" s="35"/>
      <c r="XED479" s="35"/>
      <c r="XEE479" s="35"/>
      <c r="XEF479" s="35"/>
      <c r="XEG479" s="35"/>
      <c r="XEH479" s="35"/>
      <c r="XEI479" s="35"/>
      <c r="XEJ479" s="35"/>
      <c r="XEK479" s="35"/>
      <c r="XEL479" s="35"/>
      <c r="XEM479" s="35"/>
      <c r="XEN479" s="35"/>
      <c r="XEO479" s="35"/>
      <c r="XEP479" s="35"/>
      <c r="XEQ479" s="35"/>
      <c r="XER479" s="35"/>
      <c r="XES479" s="35"/>
      <c r="XET479" s="35"/>
      <c r="XEU479" s="35"/>
      <c r="XEV479" s="35"/>
      <c r="XEW479" s="35"/>
      <c r="XEX479" s="35"/>
      <c r="XEY479" s="35"/>
      <c r="XEZ479" s="35"/>
      <c r="XFA479" s="35"/>
      <c r="XFB479" s="35"/>
      <c r="XFC479" s="35"/>
      <c r="XFD479" s="35"/>
    </row>
    <row r="480" spans="1:151 16227:16384" s="11" customFormat="1" ht="20.25" customHeight="1" x14ac:dyDescent="0.25">
      <c r="A480" s="137"/>
      <c r="B480" s="138"/>
      <c r="C480" s="133">
        <v>6</v>
      </c>
      <c r="D480" s="134"/>
      <c r="E480" s="65" t="s">
        <v>258</v>
      </c>
      <c r="F480" s="133">
        <f>(2.75*4.65+1.92*1.95+1.22*2.13+2.9*3.58+2.12*1.27+1.3*0.9)*(10.764)</f>
        <v>359.24311800000004</v>
      </c>
      <c r="G480" s="134"/>
      <c r="H480" s="65">
        <v>0</v>
      </c>
      <c r="I480" s="65">
        <f t="shared" si="183"/>
        <v>556.82683290000011</v>
      </c>
      <c r="J480" s="35"/>
      <c r="K480" s="35"/>
      <c r="L480" s="35"/>
      <c r="M480" s="35"/>
      <c r="N480" s="35">
        <f t="shared" si="176"/>
        <v>6711469.1748000002</v>
      </c>
      <c r="O480" s="35"/>
      <c r="P480" s="35"/>
      <c r="Q480" s="35"/>
      <c r="R480" s="35"/>
      <c r="S480" s="35"/>
      <c r="T480" s="35"/>
      <c r="U480" s="43" t="str">
        <f t="shared" ca="1" si="182"/>
        <v>808,..,1208</v>
      </c>
      <c r="V480" s="43">
        <f t="shared" ref="V480:W480" ca="1" si="189">V479+1</f>
        <v>808</v>
      </c>
      <c r="W480" s="43">
        <f t="shared" ca="1" si="189"/>
        <v>1208</v>
      </c>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WZC480" s="35"/>
      <c r="WZD480" s="35"/>
      <c r="WZE480" s="35"/>
      <c r="WZF480" s="35"/>
      <c r="WZG480" s="35"/>
      <c r="WZH480" s="35"/>
      <c r="WZI480" s="35"/>
      <c r="WZJ480" s="35"/>
      <c r="WZK480" s="35"/>
      <c r="WZL480" s="35"/>
      <c r="WZM480" s="35"/>
      <c r="WZN480" s="35"/>
      <c r="WZO480" s="35"/>
      <c r="WZP480" s="35"/>
      <c r="WZQ480" s="35"/>
      <c r="WZR480" s="35"/>
      <c r="WZS480" s="35"/>
      <c r="WZT480" s="35"/>
      <c r="WZU480" s="35"/>
      <c r="WZV480" s="35"/>
      <c r="WZW480" s="35"/>
      <c r="WZX480" s="35"/>
      <c r="WZY480" s="35"/>
      <c r="WZZ480" s="35"/>
      <c r="XAA480" s="35"/>
      <c r="XAB480" s="35"/>
      <c r="XAC480" s="35"/>
      <c r="XAD480" s="35"/>
      <c r="XAE480" s="35"/>
      <c r="XAF480" s="35"/>
      <c r="XAG480" s="35"/>
      <c r="XAH480" s="35"/>
      <c r="XAI480" s="35"/>
      <c r="XAJ480" s="35"/>
      <c r="XAK480" s="35"/>
      <c r="XAL480" s="35"/>
      <c r="XAM480" s="35"/>
      <c r="XAN480" s="35"/>
      <c r="XAO480" s="35"/>
      <c r="XAP480" s="35"/>
      <c r="XAQ480" s="35"/>
      <c r="XAR480" s="35"/>
      <c r="XAS480" s="35"/>
      <c r="XAT480" s="35"/>
      <c r="XAU480" s="35"/>
      <c r="XAV480" s="35"/>
      <c r="XAW480" s="35"/>
      <c r="XAX480" s="35"/>
      <c r="XAY480" s="35"/>
      <c r="XAZ480" s="35"/>
      <c r="XBA480" s="35"/>
      <c r="XBB480" s="35"/>
      <c r="XBC480" s="35"/>
      <c r="XBD480" s="35"/>
      <c r="XBE480" s="35"/>
      <c r="XBF480" s="35"/>
      <c r="XBG480" s="35"/>
      <c r="XBH480" s="35"/>
      <c r="XBI480" s="35"/>
      <c r="XBJ480" s="35"/>
      <c r="XBK480" s="35"/>
      <c r="XBL480" s="35"/>
      <c r="XBM480" s="35"/>
      <c r="XBN480" s="35"/>
      <c r="XBO480" s="35"/>
      <c r="XBP480" s="35"/>
      <c r="XBQ480" s="35"/>
      <c r="XBR480" s="35"/>
      <c r="XBS480" s="35"/>
      <c r="XBT480" s="35"/>
      <c r="XBU480" s="35"/>
      <c r="XBV480" s="35"/>
      <c r="XBW480" s="35"/>
      <c r="XBX480" s="35"/>
      <c r="XBY480" s="35"/>
      <c r="XBZ480" s="35"/>
      <c r="XCA480" s="35"/>
      <c r="XCB480" s="35"/>
      <c r="XCC480" s="35"/>
      <c r="XCD480" s="35"/>
      <c r="XCE480" s="35"/>
      <c r="XCF480" s="35"/>
      <c r="XCG480" s="35"/>
      <c r="XCH480" s="35"/>
      <c r="XCI480" s="35"/>
      <c r="XCJ480" s="35"/>
      <c r="XCK480" s="35"/>
      <c r="XCL480" s="35"/>
      <c r="XCM480" s="35"/>
      <c r="XCN480" s="35"/>
      <c r="XCO480" s="35"/>
      <c r="XCP480" s="35"/>
      <c r="XCQ480" s="35"/>
      <c r="XCR480" s="35"/>
      <c r="XCS480" s="35"/>
      <c r="XCT480" s="35"/>
      <c r="XCU480" s="35"/>
      <c r="XCV480" s="35"/>
      <c r="XCW480" s="35"/>
      <c r="XCX480" s="35"/>
      <c r="XCY480" s="35"/>
      <c r="XCZ480" s="35"/>
      <c r="XDA480" s="35"/>
      <c r="XDB480" s="35"/>
      <c r="XDC480" s="35"/>
      <c r="XDD480" s="35"/>
      <c r="XDE480" s="35"/>
      <c r="XDF480" s="35"/>
      <c r="XDG480" s="35"/>
      <c r="XDH480" s="35"/>
      <c r="XDI480" s="35"/>
      <c r="XDJ480" s="35"/>
      <c r="XDK480" s="35"/>
      <c r="XDL480" s="35"/>
      <c r="XDM480" s="35"/>
      <c r="XDN480" s="35"/>
      <c r="XDO480" s="35"/>
      <c r="XDP480" s="35"/>
      <c r="XDQ480" s="35"/>
      <c r="XDR480" s="35"/>
      <c r="XDS480" s="35"/>
      <c r="XDT480" s="35"/>
      <c r="XDU480" s="35"/>
      <c r="XDV480" s="35"/>
      <c r="XDW480" s="35"/>
      <c r="XDX480" s="35"/>
      <c r="XDY480" s="35"/>
      <c r="XDZ480" s="35"/>
      <c r="XEA480" s="35"/>
      <c r="XEB480" s="35"/>
      <c r="XEC480" s="35"/>
      <c r="XED480" s="35"/>
      <c r="XEE480" s="35"/>
      <c r="XEF480" s="35"/>
      <c r="XEG480" s="35"/>
      <c r="XEH480" s="35"/>
      <c r="XEI480" s="35"/>
      <c r="XEJ480" s="35"/>
      <c r="XEK480" s="35"/>
      <c r="XEL480" s="35"/>
      <c r="XEM480" s="35"/>
      <c r="XEN480" s="35"/>
      <c r="XEO480" s="35"/>
      <c r="XEP480" s="35"/>
      <c r="XEQ480" s="35"/>
      <c r="XER480" s="35"/>
      <c r="XES480" s="35"/>
      <c r="XET480" s="35"/>
      <c r="XEU480" s="35"/>
      <c r="XEV480" s="35"/>
      <c r="XEW480" s="35"/>
      <c r="XEX480" s="35"/>
      <c r="XEY480" s="35"/>
      <c r="XEZ480" s="35"/>
      <c r="XFA480" s="35"/>
      <c r="XFB480" s="35"/>
      <c r="XFC480" s="35"/>
      <c r="XFD480" s="35"/>
    </row>
    <row r="481" spans="1:151 16227:16384" s="11" customFormat="1" ht="20.25" customHeight="1" x14ac:dyDescent="0.25">
      <c r="A481" s="137"/>
      <c r="B481" s="138"/>
      <c r="C481" s="133">
        <v>7</v>
      </c>
      <c r="D481" s="134"/>
      <c r="E481" s="65" t="s">
        <v>258</v>
      </c>
      <c r="F481" s="133">
        <f>(2.75*4.66+2.13*2.08+2.9*3.58+2.13*1.22+1.22*2.13+2.2*1.025+2.13*0.75)*(10.764)</f>
        <v>394.79230440000003</v>
      </c>
      <c r="G481" s="134"/>
      <c r="H481" s="65">
        <v>0</v>
      </c>
      <c r="I481" s="65">
        <f t="shared" si="183"/>
        <v>611.92807182000013</v>
      </c>
      <c r="J481" s="35"/>
      <c r="K481" s="35"/>
      <c r="L481" s="35"/>
      <c r="M481" s="35"/>
      <c r="N481" s="35">
        <f t="shared" si="176"/>
        <v>6107133.006000001</v>
      </c>
      <c r="O481" s="35"/>
      <c r="P481" s="35"/>
      <c r="Q481" s="35"/>
      <c r="R481" s="35"/>
      <c r="S481" s="35"/>
      <c r="T481" s="35"/>
      <c r="U481" s="43" t="str">
        <f t="shared" ca="1" si="182"/>
        <v>809,..,1209</v>
      </c>
      <c r="V481" s="43">
        <f t="shared" ref="V481:W481" ca="1" si="190">V480+1</f>
        <v>809</v>
      </c>
      <c r="W481" s="43">
        <f t="shared" ca="1" si="190"/>
        <v>1209</v>
      </c>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WZC481" s="35"/>
      <c r="WZD481" s="35"/>
      <c r="WZE481" s="35"/>
      <c r="WZF481" s="35"/>
      <c r="WZG481" s="35"/>
      <c r="WZH481" s="35"/>
      <c r="WZI481" s="35"/>
      <c r="WZJ481" s="35"/>
      <c r="WZK481" s="35"/>
      <c r="WZL481" s="35"/>
      <c r="WZM481" s="35"/>
      <c r="WZN481" s="35"/>
      <c r="WZO481" s="35"/>
      <c r="WZP481" s="35"/>
      <c r="WZQ481" s="35"/>
      <c r="WZR481" s="35"/>
      <c r="WZS481" s="35"/>
      <c r="WZT481" s="35"/>
      <c r="WZU481" s="35"/>
      <c r="WZV481" s="35"/>
      <c r="WZW481" s="35"/>
      <c r="WZX481" s="35"/>
      <c r="WZY481" s="35"/>
      <c r="WZZ481" s="35"/>
      <c r="XAA481" s="35"/>
      <c r="XAB481" s="35"/>
      <c r="XAC481" s="35"/>
      <c r="XAD481" s="35"/>
      <c r="XAE481" s="35"/>
      <c r="XAF481" s="35"/>
      <c r="XAG481" s="35"/>
      <c r="XAH481" s="35"/>
      <c r="XAI481" s="35"/>
      <c r="XAJ481" s="35"/>
      <c r="XAK481" s="35"/>
      <c r="XAL481" s="35"/>
      <c r="XAM481" s="35"/>
      <c r="XAN481" s="35"/>
      <c r="XAO481" s="35"/>
      <c r="XAP481" s="35"/>
      <c r="XAQ481" s="35"/>
      <c r="XAR481" s="35"/>
      <c r="XAS481" s="35"/>
      <c r="XAT481" s="35"/>
      <c r="XAU481" s="35"/>
      <c r="XAV481" s="35"/>
      <c r="XAW481" s="35"/>
      <c r="XAX481" s="35"/>
      <c r="XAY481" s="35"/>
      <c r="XAZ481" s="35"/>
      <c r="XBA481" s="35"/>
      <c r="XBB481" s="35"/>
      <c r="XBC481" s="35"/>
      <c r="XBD481" s="35"/>
      <c r="XBE481" s="35"/>
      <c r="XBF481" s="35"/>
      <c r="XBG481" s="35"/>
      <c r="XBH481" s="35"/>
      <c r="XBI481" s="35"/>
      <c r="XBJ481" s="35"/>
      <c r="XBK481" s="35"/>
      <c r="XBL481" s="35"/>
      <c r="XBM481" s="35"/>
      <c r="XBN481" s="35"/>
      <c r="XBO481" s="35"/>
      <c r="XBP481" s="35"/>
      <c r="XBQ481" s="35"/>
      <c r="XBR481" s="35"/>
      <c r="XBS481" s="35"/>
      <c r="XBT481" s="35"/>
      <c r="XBU481" s="35"/>
      <c r="XBV481" s="35"/>
      <c r="XBW481" s="35"/>
      <c r="XBX481" s="35"/>
      <c r="XBY481" s="35"/>
      <c r="XBZ481" s="35"/>
      <c r="XCA481" s="35"/>
      <c r="XCB481" s="35"/>
      <c r="XCC481" s="35"/>
      <c r="XCD481" s="35"/>
      <c r="XCE481" s="35"/>
      <c r="XCF481" s="35"/>
      <c r="XCG481" s="35"/>
      <c r="XCH481" s="35"/>
      <c r="XCI481" s="35"/>
      <c r="XCJ481" s="35"/>
      <c r="XCK481" s="35"/>
      <c r="XCL481" s="35"/>
      <c r="XCM481" s="35"/>
      <c r="XCN481" s="35"/>
      <c r="XCO481" s="35"/>
      <c r="XCP481" s="35"/>
      <c r="XCQ481" s="35"/>
      <c r="XCR481" s="35"/>
      <c r="XCS481" s="35"/>
      <c r="XCT481" s="35"/>
      <c r="XCU481" s="35"/>
      <c r="XCV481" s="35"/>
      <c r="XCW481" s="35"/>
      <c r="XCX481" s="35"/>
      <c r="XCY481" s="35"/>
      <c r="XCZ481" s="35"/>
      <c r="XDA481" s="35"/>
      <c r="XDB481" s="35"/>
      <c r="XDC481" s="35"/>
      <c r="XDD481" s="35"/>
      <c r="XDE481" s="35"/>
      <c r="XDF481" s="35"/>
      <c r="XDG481" s="35"/>
      <c r="XDH481" s="35"/>
      <c r="XDI481" s="35"/>
      <c r="XDJ481" s="35"/>
      <c r="XDK481" s="35"/>
      <c r="XDL481" s="35"/>
      <c r="XDM481" s="35"/>
      <c r="XDN481" s="35"/>
      <c r="XDO481" s="35"/>
      <c r="XDP481" s="35"/>
      <c r="XDQ481" s="35"/>
      <c r="XDR481" s="35"/>
      <c r="XDS481" s="35"/>
      <c r="XDT481" s="35"/>
      <c r="XDU481" s="35"/>
      <c r="XDV481" s="35"/>
      <c r="XDW481" s="35"/>
      <c r="XDX481" s="35"/>
      <c r="XDY481" s="35"/>
      <c r="XDZ481" s="35"/>
      <c r="XEA481" s="35"/>
      <c r="XEB481" s="35"/>
      <c r="XEC481" s="35"/>
      <c r="XED481" s="35"/>
      <c r="XEE481" s="35"/>
      <c r="XEF481" s="35"/>
      <c r="XEG481" s="35"/>
      <c r="XEH481" s="35"/>
      <c r="XEI481" s="35"/>
      <c r="XEJ481" s="35"/>
      <c r="XEK481" s="35"/>
      <c r="XEL481" s="35"/>
      <c r="XEM481" s="35"/>
      <c r="XEN481" s="35"/>
      <c r="XEO481" s="35"/>
      <c r="XEP481" s="35"/>
      <c r="XEQ481" s="35"/>
      <c r="XER481" s="35"/>
      <c r="XES481" s="35"/>
      <c r="XET481" s="35"/>
      <c r="XEU481" s="35"/>
      <c r="XEV481" s="35"/>
      <c r="XEW481" s="35"/>
      <c r="XEX481" s="35"/>
      <c r="XEY481" s="35"/>
      <c r="XEZ481" s="35"/>
      <c r="XFA481" s="35"/>
      <c r="XFB481" s="35"/>
      <c r="XFC481" s="35"/>
      <c r="XFD481" s="35"/>
    </row>
    <row r="482" spans="1:151 16227:16384" s="11" customFormat="1" ht="20.25" customHeight="1" x14ac:dyDescent="0.25">
      <c r="A482" s="137"/>
      <c r="B482" s="138"/>
      <c r="C482" s="133">
        <v>8</v>
      </c>
      <c r="D482" s="134"/>
      <c r="E482" s="65" t="s">
        <v>258</v>
      </c>
      <c r="F482" s="133">
        <f>(2.75*4.66+2.13*2.08+2.9*3.58+2.13*1.22+1.22*2.13+2.2*1.025+2.13*0.75)*(10.764)</f>
        <v>394.79230440000003</v>
      </c>
      <c r="G482" s="134"/>
      <c r="H482" s="65">
        <v>0</v>
      </c>
      <c r="I482" s="65">
        <f t="shared" si="183"/>
        <v>611.92807182000013</v>
      </c>
      <c r="J482" s="35"/>
      <c r="K482" s="35"/>
      <c r="L482" s="35"/>
      <c r="M482" s="35"/>
      <c r="N482" s="35">
        <f t="shared" si="176"/>
        <v>9305836.4412000012</v>
      </c>
      <c r="O482" s="35"/>
      <c r="P482" s="35"/>
      <c r="Q482" s="35"/>
      <c r="R482" s="35"/>
      <c r="S482" s="35"/>
      <c r="T482" s="35"/>
      <c r="U482" s="43" t="str">
        <f t="shared" ca="1" si="182"/>
        <v>810,..,1210</v>
      </c>
      <c r="V482" s="43">
        <f t="shared" ref="V482:W482" ca="1" si="191">V481+1</f>
        <v>810</v>
      </c>
      <c r="W482" s="43">
        <f t="shared" ca="1" si="191"/>
        <v>1210</v>
      </c>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WZC482" s="35"/>
      <c r="WZD482" s="35"/>
      <c r="WZE482" s="35"/>
      <c r="WZF482" s="35"/>
      <c r="WZG482" s="35"/>
      <c r="WZH482" s="35"/>
      <c r="WZI482" s="35"/>
      <c r="WZJ482" s="35"/>
      <c r="WZK482" s="35"/>
      <c r="WZL482" s="35"/>
      <c r="WZM482" s="35"/>
      <c r="WZN482" s="35"/>
      <c r="WZO482" s="35"/>
      <c r="WZP482" s="35"/>
      <c r="WZQ482" s="35"/>
      <c r="WZR482" s="35"/>
      <c r="WZS482" s="35"/>
      <c r="WZT482" s="35"/>
      <c r="WZU482" s="35"/>
      <c r="WZV482" s="35"/>
      <c r="WZW482" s="35"/>
      <c r="WZX482" s="35"/>
      <c r="WZY482" s="35"/>
      <c r="WZZ482" s="35"/>
      <c r="XAA482" s="35"/>
      <c r="XAB482" s="35"/>
      <c r="XAC482" s="35"/>
      <c r="XAD482" s="35"/>
      <c r="XAE482" s="35"/>
      <c r="XAF482" s="35"/>
      <c r="XAG482" s="35"/>
      <c r="XAH482" s="35"/>
      <c r="XAI482" s="35"/>
      <c r="XAJ482" s="35"/>
      <c r="XAK482" s="35"/>
      <c r="XAL482" s="35"/>
      <c r="XAM482" s="35"/>
      <c r="XAN482" s="35"/>
      <c r="XAO482" s="35"/>
      <c r="XAP482" s="35"/>
      <c r="XAQ482" s="35"/>
      <c r="XAR482" s="35"/>
      <c r="XAS482" s="35"/>
      <c r="XAT482" s="35"/>
      <c r="XAU482" s="35"/>
      <c r="XAV482" s="35"/>
      <c r="XAW482" s="35"/>
      <c r="XAX482" s="35"/>
      <c r="XAY482" s="35"/>
      <c r="XAZ482" s="35"/>
      <c r="XBA482" s="35"/>
      <c r="XBB482" s="35"/>
      <c r="XBC482" s="35"/>
      <c r="XBD482" s="35"/>
      <c r="XBE482" s="35"/>
      <c r="XBF482" s="35"/>
      <c r="XBG482" s="35"/>
      <c r="XBH482" s="35"/>
      <c r="XBI482" s="35"/>
      <c r="XBJ482" s="35"/>
      <c r="XBK482" s="35"/>
      <c r="XBL482" s="35"/>
      <c r="XBM482" s="35"/>
      <c r="XBN482" s="35"/>
      <c r="XBO482" s="35"/>
      <c r="XBP482" s="35"/>
      <c r="XBQ482" s="35"/>
      <c r="XBR482" s="35"/>
      <c r="XBS482" s="35"/>
      <c r="XBT482" s="35"/>
      <c r="XBU482" s="35"/>
      <c r="XBV482" s="35"/>
      <c r="XBW482" s="35"/>
      <c r="XBX482" s="35"/>
      <c r="XBY482" s="35"/>
      <c r="XBZ482" s="35"/>
      <c r="XCA482" s="35"/>
      <c r="XCB482" s="35"/>
      <c r="XCC482" s="35"/>
      <c r="XCD482" s="35"/>
      <c r="XCE482" s="35"/>
      <c r="XCF482" s="35"/>
      <c r="XCG482" s="35"/>
      <c r="XCH482" s="35"/>
      <c r="XCI482" s="35"/>
      <c r="XCJ482" s="35"/>
      <c r="XCK482" s="35"/>
      <c r="XCL482" s="35"/>
      <c r="XCM482" s="35"/>
      <c r="XCN482" s="35"/>
      <c r="XCO482" s="35"/>
      <c r="XCP482" s="35"/>
      <c r="XCQ482" s="35"/>
      <c r="XCR482" s="35"/>
      <c r="XCS482" s="35"/>
      <c r="XCT482" s="35"/>
      <c r="XCU482" s="35"/>
      <c r="XCV482" s="35"/>
      <c r="XCW482" s="35"/>
      <c r="XCX482" s="35"/>
      <c r="XCY482" s="35"/>
      <c r="XCZ482" s="35"/>
      <c r="XDA482" s="35"/>
      <c r="XDB482" s="35"/>
      <c r="XDC482" s="35"/>
      <c r="XDD482" s="35"/>
      <c r="XDE482" s="35"/>
      <c r="XDF482" s="35"/>
      <c r="XDG482" s="35"/>
      <c r="XDH482" s="35"/>
      <c r="XDI482" s="35"/>
      <c r="XDJ482" s="35"/>
      <c r="XDK482" s="35"/>
      <c r="XDL482" s="35"/>
      <c r="XDM482" s="35"/>
      <c r="XDN482" s="35"/>
      <c r="XDO482" s="35"/>
      <c r="XDP482" s="35"/>
      <c r="XDQ482" s="35"/>
      <c r="XDR482" s="35"/>
      <c r="XDS482" s="35"/>
      <c r="XDT482" s="35"/>
      <c r="XDU482" s="35"/>
      <c r="XDV482" s="35"/>
      <c r="XDW482" s="35"/>
      <c r="XDX482" s="35"/>
      <c r="XDY482" s="35"/>
      <c r="XDZ482" s="35"/>
      <c r="XEA482" s="35"/>
      <c r="XEB482" s="35"/>
      <c r="XEC482" s="35"/>
      <c r="XED482" s="35"/>
      <c r="XEE482" s="35"/>
      <c r="XEF482" s="35"/>
      <c r="XEG482" s="35"/>
      <c r="XEH482" s="35"/>
      <c r="XEI482" s="35"/>
      <c r="XEJ482" s="35"/>
      <c r="XEK482" s="35"/>
      <c r="XEL482" s="35"/>
      <c r="XEM482" s="35"/>
      <c r="XEN482" s="35"/>
      <c r="XEO482" s="35"/>
      <c r="XEP482" s="35"/>
      <c r="XEQ482" s="35"/>
      <c r="XER482" s="35"/>
      <c r="XES482" s="35"/>
      <c r="XET482" s="35"/>
      <c r="XEU482" s="35"/>
      <c r="XEV482" s="35"/>
      <c r="XEW482" s="35"/>
      <c r="XEX482" s="35"/>
      <c r="XEY482" s="35"/>
      <c r="XEZ482" s="35"/>
      <c r="XFA482" s="35"/>
      <c r="XFB482" s="35"/>
      <c r="XFC482" s="35"/>
      <c r="XFD482" s="35"/>
    </row>
    <row r="483" spans="1:151 16227:16384" s="11" customFormat="1" ht="20.25" customHeight="1" x14ac:dyDescent="0.25">
      <c r="A483" s="137"/>
      <c r="B483" s="138"/>
      <c r="C483" s="133">
        <v>9</v>
      </c>
      <c r="D483" s="134"/>
      <c r="E483" s="65" t="s">
        <v>258</v>
      </c>
      <c r="F483" s="133">
        <f>(2.75*4.65+1.92*1.95+1.22*2.13+2.9*3.58+2.12*1.27+1.3*0.9)*(10.764)</f>
        <v>359.24311800000004</v>
      </c>
      <c r="G483" s="134"/>
      <c r="H483" s="65">
        <v>0</v>
      </c>
      <c r="I483" s="65">
        <f t="shared" si="183"/>
        <v>556.82683290000011</v>
      </c>
      <c r="J483" s="35"/>
      <c r="K483" s="35"/>
      <c r="L483" s="35"/>
      <c r="M483" s="35"/>
      <c r="N483" s="35">
        <f t="shared" si="176"/>
        <v>9305836.4412000012</v>
      </c>
      <c r="O483" s="35"/>
      <c r="P483" s="35"/>
      <c r="Q483" s="35"/>
      <c r="R483" s="35"/>
      <c r="S483" s="35"/>
      <c r="T483" s="35"/>
      <c r="U483" s="43" t="str">
        <f t="shared" ca="1" si="182"/>
        <v>811,..,1211</v>
      </c>
      <c r="V483" s="43">
        <f t="shared" ref="V483:W483" ca="1" si="192">V482+1</f>
        <v>811</v>
      </c>
      <c r="W483" s="43">
        <f t="shared" ca="1" si="192"/>
        <v>1211</v>
      </c>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WZC483" s="35"/>
      <c r="WZD483" s="35"/>
      <c r="WZE483" s="35"/>
      <c r="WZF483" s="35"/>
      <c r="WZG483" s="35"/>
      <c r="WZH483" s="35"/>
      <c r="WZI483" s="35"/>
      <c r="WZJ483" s="35"/>
      <c r="WZK483" s="35"/>
      <c r="WZL483" s="35"/>
      <c r="WZM483" s="35"/>
      <c r="WZN483" s="35"/>
      <c r="WZO483" s="35"/>
      <c r="WZP483" s="35"/>
      <c r="WZQ483" s="35"/>
      <c r="WZR483" s="35"/>
      <c r="WZS483" s="35"/>
      <c r="WZT483" s="35"/>
      <c r="WZU483" s="35"/>
      <c r="WZV483" s="35"/>
      <c r="WZW483" s="35"/>
      <c r="WZX483" s="35"/>
      <c r="WZY483" s="35"/>
      <c r="WZZ483" s="35"/>
      <c r="XAA483" s="35"/>
      <c r="XAB483" s="35"/>
      <c r="XAC483" s="35"/>
      <c r="XAD483" s="35"/>
      <c r="XAE483" s="35"/>
      <c r="XAF483" s="35"/>
      <c r="XAG483" s="35"/>
      <c r="XAH483" s="35"/>
      <c r="XAI483" s="35"/>
      <c r="XAJ483" s="35"/>
      <c r="XAK483" s="35"/>
      <c r="XAL483" s="35"/>
      <c r="XAM483" s="35"/>
      <c r="XAN483" s="35"/>
      <c r="XAO483" s="35"/>
      <c r="XAP483" s="35"/>
      <c r="XAQ483" s="35"/>
      <c r="XAR483" s="35"/>
      <c r="XAS483" s="35"/>
      <c r="XAT483" s="35"/>
      <c r="XAU483" s="35"/>
      <c r="XAV483" s="35"/>
      <c r="XAW483" s="35"/>
      <c r="XAX483" s="35"/>
      <c r="XAY483" s="35"/>
      <c r="XAZ483" s="35"/>
      <c r="XBA483" s="35"/>
      <c r="XBB483" s="35"/>
      <c r="XBC483" s="35"/>
      <c r="XBD483" s="35"/>
      <c r="XBE483" s="35"/>
      <c r="XBF483" s="35"/>
      <c r="XBG483" s="35"/>
      <c r="XBH483" s="35"/>
      <c r="XBI483" s="35"/>
      <c r="XBJ483" s="35"/>
      <c r="XBK483" s="35"/>
      <c r="XBL483" s="35"/>
      <c r="XBM483" s="35"/>
      <c r="XBN483" s="35"/>
      <c r="XBO483" s="35"/>
      <c r="XBP483" s="35"/>
      <c r="XBQ483" s="35"/>
      <c r="XBR483" s="35"/>
      <c r="XBS483" s="35"/>
      <c r="XBT483" s="35"/>
      <c r="XBU483" s="35"/>
      <c r="XBV483" s="35"/>
      <c r="XBW483" s="35"/>
      <c r="XBX483" s="35"/>
      <c r="XBY483" s="35"/>
      <c r="XBZ483" s="35"/>
      <c r="XCA483" s="35"/>
      <c r="XCB483" s="35"/>
      <c r="XCC483" s="35"/>
      <c r="XCD483" s="35"/>
      <c r="XCE483" s="35"/>
      <c r="XCF483" s="35"/>
      <c r="XCG483" s="35"/>
      <c r="XCH483" s="35"/>
      <c r="XCI483" s="35"/>
      <c r="XCJ483" s="35"/>
      <c r="XCK483" s="35"/>
      <c r="XCL483" s="35"/>
      <c r="XCM483" s="35"/>
      <c r="XCN483" s="35"/>
      <c r="XCO483" s="35"/>
      <c r="XCP483" s="35"/>
      <c r="XCQ483" s="35"/>
      <c r="XCR483" s="35"/>
      <c r="XCS483" s="35"/>
      <c r="XCT483" s="35"/>
      <c r="XCU483" s="35"/>
      <c r="XCV483" s="35"/>
      <c r="XCW483" s="35"/>
      <c r="XCX483" s="35"/>
      <c r="XCY483" s="35"/>
      <c r="XCZ483" s="35"/>
      <c r="XDA483" s="35"/>
      <c r="XDB483" s="35"/>
      <c r="XDC483" s="35"/>
      <c r="XDD483" s="35"/>
      <c r="XDE483" s="35"/>
      <c r="XDF483" s="35"/>
      <c r="XDG483" s="35"/>
      <c r="XDH483" s="35"/>
      <c r="XDI483" s="35"/>
      <c r="XDJ483" s="35"/>
      <c r="XDK483" s="35"/>
      <c r="XDL483" s="35"/>
      <c r="XDM483" s="35"/>
      <c r="XDN483" s="35"/>
      <c r="XDO483" s="35"/>
      <c r="XDP483" s="35"/>
      <c r="XDQ483" s="35"/>
      <c r="XDR483" s="35"/>
      <c r="XDS483" s="35"/>
      <c r="XDT483" s="35"/>
      <c r="XDU483" s="35"/>
      <c r="XDV483" s="35"/>
      <c r="XDW483" s="35"/>
      <c r="XDX483" s="35"/>
      <c r="XDY483" s="35"/>
      <c r="XDZ483" s="35"/>
      <c r="XEA483" s="35"/>
      <c r="XEB483" s="35"/>
      <c r="XEC483" s="35"/>
      <c r="XED483" s="35"/>
      <c r="XEE483" s="35"/>
      <c r="XEF483" s="35"/>
      <c r="XEG483" s="35"/>
      <c r="XEH483" s="35"/>
      <c r="XEI483" s="35"/>
      <c r="XEJ483" s="35"/>
      <c r="XEK483" s="35"/>
      <c r="XEL483" s="35"/>
      <c r="XEM483" s="35"/>
      <c r="XEN483" s="35"/>
      <c r="XEO483" s="35"/>
      <c r="XEP483" s="35"/>
      <c r="XEQ483" s="35"/>
      <c r="XER483" s="35"/>
      <c r="XES483" s="35"/>
      <c r="XET483" s="35"/>
      <c r="XEU483" s="35"/>
      <c r="XEV483" s="35"/>
      <c r="XEW483" s="35"/>
      <c r="XEX483" s="35"/>
      <c r="XEY483" s="35"/>
      <c r="XEZ483" s="35"/>
      <c r="XFA483" s="35"/>
      <c r="XFB483" s="35"/>
      <c r="XFC483" s="35"/>
      <c r="XFD483" s="35"/>
    </row>
    <row r="484" spans="1:151 16227:16384" s="11" customFormat="1" ht="20.25" x14ac:dyDescent="0.25">
      <c r="A484" s="137"/>
      <c r="B484" s="138"/>
      <c r="C484" s="133">
        <v>10</v>
      </c>
      <c r="D484" s="134"/>
      <c r="E484" s="65" t="s">
        <v>209</v>
      </c>
      <c r="F484" s="133">
        <f>(4.73*2.9+0.7*1.2+2.59*2.13+3.35*3+3.65*2.9+2.13*1.37+2.13*1.37+3.2*1+0.75*1.48)*(10.764)</f>
        <v>547.40214360000004</v>
      </c>
      <c r="G484" s="134"/>
      <c r="H484" s="65">
        <v>0</v>
      </c>
      <c r="I484" s="65">
        <f t="shared" si="183"/>
        <v>848.47332258000006</v>
      </c>
      <c r="J484" s="35"/>
      <c r="K484" s="35"/>
      <c r="L484" s="35"/>
      <c r="M484" s="35"/>
      <c r="N484" s="35">
        <f>18000*F486</f>
        <v>0</v>
      </c>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WZC484" s="35"/>
      <c r="WZD484" s="35"/>
      <c r="WZE484" s="35"/>
      <c r="WZF484" s="35"/>
      <c r="WZG484" s="35"/>
      <c r="WZH484" s="35"/>
      <c r="WZI484" s="35"/>
      <c r="WZJ484" s="35"/>
      <c r="WZK484" s="35"/>
      <c r="WZL484" s="35"/>
      <c r="WZM484" s="35"/>
      <c r="WZN484" s="35"/>
      <c r="WZO484" s="35"/>
      <c r="WZP484" s="35"/>
      <c r="WZQ484" s="35"/>
      <c r="WZR484" s="35"/>
      <c r="WZS484" s="35"/>
      <c r="WZT484" s="35"/>
      <c r="WZU484" s="35"/>
      <c r="WZV484" s="35"/>
      <c r="WZW484" s="35"/>
      <c r="WZX484" s="35"/>
      <c r="WZY484" s="35"/>
      <c r="WZZ484" s="35"/>
      <c r="XAA484" s="35"/>
      <c r="XAB484" s="35"/>
      <c r="XAC484" s="35"/>
      <c r="XAD484" s="35"/>
      <c r="XAE484" s="35"/>
      <c r="XAF484" s="35"/>
      <c r="XAG484" s="35"/>
      <c r="XAH484" s="35"/>
      <c r="XAI484" s="35"/>
      <c r="XAJ484" s="35"/>
      <c r="XAK484" s="35"/>
      <c r="XAL484" s="35"/>
      <c r="XAM484" s="35"/>
      <c r="XAN484" s="35"/>
      <c r="XAO484" s="35"/>
      <c r="XAP484" s="35"/>
      <c r="XAQ484" s="35"/>
      <c r="XAR484" s="35"/>
      <c r="XAS484" s="35"/>
      <c r="XAT484" s="35"/>
      <c r="XAU484" s="35"/>
      <c r="XAV484" s="35"/>
      <c r="XAW484" s="35"/>
      <c r="XAX484" s="35"/>
      <c r="XAY484" s="35"/>
      <c r="XAZ484" s="35"/>
      <c r="XBA484" s="35"/>
      <c r="XBB484" s="35"/>
      <c r="XBC484" s="35"/>
      <c r="XBD484" s="35"/>
      <c r="XBE484" s="35"/>
      <c r="XBF484" s="35"/>
      <c r="XBG484" s="35"/>
      <c r="XBH484" s="35"/>
      <c r="XBI484" s="35"/>
      <c r="XBJ484" s="35"/>
      <c r="XBK484" s="35"/>
      <c r="XBL484" s="35"/>
      <c r="XBM484" s="35"/>
      <c r="XBN484" s="35"/>
      <c r="XBO484" s="35"/>
      <c r="XBP484" s="35"/>
      <c r="XBQ484" s="35"/>
      <c r="XBR484" s="35"/>
      <c r="XBS484" s="35"/>
      <c r="XBT484" s="35"/>
      <c r="XBU484" s="35"/>
      <c r="XBV484" s="35"/>
      <c r="XBW484" s="35"/>
      <c r="XBX484" s="35"/>
      <c r="XBY484" s="35"/>
      <c r="XBZ484" s="35"/>
      <c r="XCA484" s="35"/>
      <c r="XCB484" s="35"/>
      <c r="XCC484" s="35"/>
      <c r="XCD484" s="35"/>
      <c r="XCE484" s="35"/>
      <c r="XCF484" s="35"/>
      <c r="XCG484" s="35"/>
      <c r="XCH484" s="35"/>
      <c r="XCI484" s="35"/>
      <c r="XCJ484" s="35"/>
      <c r="XCK484" s="35"/>
      <c r="XCL484" s="35"/>
      <c r="XCM484" s="35"/>
      <c r="XCN484" s="35"/>
      <c r="XCO484" s="35"/>
      <c r="XCP484" s="35"/>
      <c r="XCQ484" s="35"/>
      <c r="XCR484" s="35"/>
      <c r="XCS484" s="35"/>
      <c r="XCT484" s="35"/>
      <c r="XCU484" s="35"/>
      <c r="XCV484" s="35"/>
      <c r="XCW484" s="35"/>
      <c r="XCX484" s="35"/>
      <c r="XCY484" s="35"/>
      <c r="XCZ484" s="35"/>
      <c r="XDA484" s="35"/>
      <c r="XDB484" s="35"/>
      <c r="XDC484" s="35"/>
      <c r="XDD484" s="35"/>
      <c r="XDE484" s="35"/>
      <c r="XDF484" s="35"/>
      <c r="XDG484" s="35"/>
      <c r="XDH484" s="35"/>
      <c r="XDI484" s="35"/>
      <c r="XDJ484" s="35"/>
      <c r="XDK484" s="35"/>
      <c r="XDL484" s="35"/>
      <c r="XDM484" s="35"/>
      <c r="XDN484" s="35"/>
      <c r="XDO484" s="35"/>
      <c r="XDP484" s="35"/>
      <c r="XDQ484" s="35"/>
      <c r="XDR484" s="35"/>
      <c r="XDS484" s="35"/>
      <c r="XDT484" s="35"/>
      <c r="XDU484" s="35"/>
      <c r="XDV484" s="35"/>
      <c r="XDW484" s="35"/>
      <c r="XDX484" s="35"/>
      <c r="XDY484" s="35"/>
      <c r="XDZ484" s="35"/>
      <c r="XEA484" s="35"/>
      <c r="XEB484" s="35"/>
      <c r="XEC484" s="35"/>
      <c r="XED484" s="35"/>
      <c r="XEE484" s="35"/>
      <c r="XEF484" s="35"/>
      <c r="XEG484" s="35"/>
      <c r="XEH484" s="35"/>
      <c r="XEI484" s="35"/>
      <c r="XEJ484" s="35"/>
      <c r="XEK484" s="35"/>
      <c r="XEL484" s="35"/>
      <c r="XEM484" s="35"/>
      <c r="XEN484" s="35"/>
      <c r="XEO484" s="35"/>
      <c r="XEP484" s="35"/>
      <c r="XEQ484" s="35"/>
      <c r="XER484" s="35"/>
      <c r="XES484" s="35"/>
      <c r="XET484" s="35"/>
      <c r="XEU484" s="35"/>
      <c r="XEV484" s="35"/>
      <c r="XEW484" s="35"/>
      <c r="XEX484" s="35"/>
      <c r="XEY484" s="35"/>
      <c r="XEZ484" s="35"/>
      <c r="XFA484" s="35"/>
      <c r="XFB484" s="35"/>
      <c r="XFC484" s="35"/>
      <c r="XFD484" s="35"/>
    </row>
    <row r="485" spans="1:151 16227:16384" s="11" customFormat="1" ht="20.25" x14ac:dyDescent="0.25">
      <c r="A485" s="139"/>
      <c r="B485" s="140"/>
      <c r="C485" s="133">
        <v>11</v>
      </c>
      <c r="D485" s="134"/>
      <c r="E485" s="65" t="s">
        <v>209</v>
      </c>
      <c r="F485" s="133">
        <f>(4.73*2.9+0.7*1.2+2.59*2.13+3.35*3+3.65*2.9+2.13*1.37+2.13*1.37+3.2*1+0.75*1.48)*(10.764)</f>
        <v>547.40214360000004</v>
      </c>
      <c r="G485" s="134"/>
      <c r="H485" s="65">
        <v>0</v>
      </c>
      <c r="I485" s="65">
        <f t="shared" si="183"/>
        <v>848.47332258000006</v>
      </c>
      <c r="J485" s="35"/>
      <c r="K485" s="35"/>
      <c r="L485" s="35"/>
      <c r="M485" s="35"/>
      <c r="N485" s="35">
        <f>18000*F487</f>
        <v>0</v>
      </c>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WZC485" s="35"/>
      <c r="WZD485" s="35"/>
      <c r="WZE485" s="35"/>
      <c r="WZF485" s="35"/>
      <c r="WZG485" s="35"/>
      <c r="WZH485" s="35"/>
      <c r="WZI485" s="35"/>
      <c r="WZJ485" s="35"/>
      <c r="WZK485" s="35"/>
      <c r="WZL485" s="35"/>
      <c r="WZM485" s="35"/>
      <c r="WZN485" s="35"/>
      <c r="WZO485" s="35"/>
      <c r="WZP485" s="35"/>
      <c r="WZQ485" s="35"/>
      <c r="WZR485" s="35"/>
      <c r="WZS485" s="35"/>
      <c r="WZT485" s="35"/>
      <c r="WZU485" s="35"/>
      <c r="WZV485" s="35"/>
      <c r="WZW485" s="35"/>
      <c r="WZX485" s="35"/>
      <c r="WZY485" s="35"/>
      <c r="WZZ485" s="35"/>
      <c r="XAA485" s="35"/>
      <c r="XAB485" s="35"/>
      <c r="XAC485" s="35"/>
      <c r="XAD485" s="35"/>
      <c r="XAE485" s="35"/>
      <c r="XAF485" s="35"/>
      <c r="XAG485" s="35"/>
      <c r="XAH485" s="35"/>
      <c r="XAI485" s="35"/>
      <c r="XAJ485" s="35"/>
      <c r="XAK485" s="35"/>
      <c r="XAL485" s="35"/>
      <c r="XAM485" s="35"/>
      <c r="XAN485" s="35"/>
      <c r="XAO485" s="35"/>
      <c r="XAP485" s="35"/>
      <c r="XAQ485" s="35"/>
      <c r="XAR485" s="35"/>
      <c r="XAS485" s="35"/>
      <c r="XAT485" s="35"/>
      <c r="XAU485" s="35"/>
      <c r="XAV485" s="35"/>
      <c r="XAW485" s="35"/>
      <c r="XAX485" s="35"/>
      <c r="XAY485" s="35"/>
      <c r="XAZ485" s="35"/>
      <c r="XBA485" s="35"/>
      <c r="XBB485" s="35"/>
      <c r="XBC485" s="35"/>
      <c r="XBD485" s="35"/>
      <c r="XBE485" s="35"/>
      <c r="XBF485" s="35"/>
      <c r="XBG485" s="35"/>
      <c r="XBH485" s="35"/>
      <c r="XBI485" s="35"/>
      <c r="XBJ485" s="35"/>
      <c r="XBK485" s="35"/>
      <c r="XBL485" s="35"/>
      <c r="XBM485" s="35"/>
      <c r="XBN485" s="35"/>
      <c r="XBO485" s="35"/>
      <c r="XBP485" s="35"/>
      <c r="XBQ485" s="35"/>
      <c r="XBR485" s="35"/>
      <c r="XBS485" s="35"/>
      <c r="XBT485" s="35"/>
      <c r="XBU485" s="35"/>
      <c r="XBV485" s="35"/>
      <c r="XBW485" s="35"/>
      <c r="XBX485" s="35"/>
      <c r="XBY485" s="35"/>
      <c r="XBZ485" s="35"/>
      <c r="XCA485" s="35"/>
      <c r="XCB485" s="35"/>
      <c r="XCC485" s="35"/>
      <c r="XCD485" s="35"/>
      <c r="XCE485" s="35"/>
      <c r="XCF485" s="35"/>
      <c r="XCG485" s="35"/>
      <c r="XCH485" s="35"/>
      <c r="XCI485" s="35"/>
      <c r="XCJ485" s="35"/>
      <c r="XCK485" s="35"/>
      <c r="XCL485" s="35"/>
      <c r="XCM485" s="35"/>
      <c r="XCN485" s="35"/>
      <c r="XCO485" s="35"/>
      <c r="XCP485" s="35"/>
      <c r="XCQ485" s="35"/>
      <c r="XCR485" s="35"/>
      <c r="XCS485" s="35"/>
      <c r="XCT485" s="35"/>
      <c r="XCU485" s="35"/>
      <c r="XCV485" s="35"/>
      <c r="XCW485" s="35"/>
      <c r="XCX485" s="35"/>
      <c r="XCY485" s="35"/>
      <c r="XCZ485" s="35"/>
      <c r="XDA485" s="35"/>
      <c r="XDB485" s="35"/>
      <c r="XDC485" s="35"/>
      <c r="XDD485" s="35"/>
      <c r="XDE485" s="35"/>
      <c r="XDF485" s="35"/>
      <c r="XDG485" s="35"/>
      <c r="XDH485" s="35"/>
      <c r="XDI485" s="35"/>
      <c r="XDJ485" s="35"/>
      <c r="XDK485" s="35"/>
      <c r="XDL485" s="35"/>
      <c r="XDM485" s="35"/>
      <c r="XDN485" s="35"/>
      <c r="XDO485" s="35"/>
      <c r="XDP485" s="35"/>
      <c r="XDQ485" s="35"/>
      <c r="XDR485" s="35"/>
      <c r="XDS485" s="35"/>
      <c r="XDT485" s="35"/>
      <c r="XDU485" s="35"/>
      <c r="XDV485" s="35"/>
      <c r="XDW485" s="35"/>
      <c r="XDX485" s="35"/>
      <c r="XDY485" s="35"/>
      <c r="XDZ485" s="35"/>
      <c r="XEA485" s="35"/>
      <c r="XEB485" s="35"/>
      <c r="XEC485" s="35"/>
      <c r="XED485" s="35"/>
      <c r="XEE485" s="35"/>
      <c r="XEF485" s="35"/>
      <c r="XEG485" s="35"/>
      <c r="XEH485" s="35"/>
      <c r="XEI485" s="35"/>
      <c r="XEJ485" s="35"/>
      <c r="XEK485" s="35"/>
      <c r="XEL485" s="35"/>
      <c r="XEM485" s="35"/>
      <c r="XEN485" s="35"/>
      <c r="XEO485" s="35"/>
      <c r="XEP485" s="35"/>
      <c r="XEQ485" s="35"/>
      <c r="XER485" s="35"/>
      <c r="XES485" s="35"/>
      <c r="XET485" s="35"/>
      <c r="XEU485" s="35"/>
      <c r="XEV485" s="35"/>
      <c r="XEW485" s="35"/>
      <c r="XEX485" s="35"/>
      <c r="XEY485" s="35"/>
      <c r="XEZ485" s="35"/>
      <c r="XFA485" s="35"/>
      <c r="XFB485" s="35"/>
      <c r="XFC485" s="35"/>
      <c r="XFD485" s="35"/>
    </row>
    <row r="486" spans="1:151 16227:16384" s="11" customFormat="1" ht="20.25" x14ac:dyDescent="0.25">
      <c r="A486" s="149" t="s">
        <v>301</v>
      </c>
      <c r="B486" s="150"/>
      <c r="C486" s="150"/>
      <c r="D486" s="150"/>
      <c r="E486" s="150"/>
      <c r="F486" s="150"/>
      <c r="G486" s="150"/>
      <c r="H486" s="150"/>
      <c r="I486" s="151"/>
      <c r="J486" s="35"/>
      <c r="K486" s="35"/>
      <c r="L486" s="35"/>
      <c r="M486" s="35"/>
      <c r="N486" s="35">
        <f>18000*F488</f>
        <v>0</v>
      </c>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WZC486" s="35"/>
      <c r="WZD486" s="35"/>
      <c r="WZE486" s="35"/>
      <c r="WZF486" s="35"/>
      <c r="WZG486" s="35"/>
      <c r="WZH486" s="35"/>
      <c r="WZI486" s="35"/>
      <c r="WZJ486" s="35"/>
      <c r="WZK486" s="35"/>
      <c r="WZL486" s="35"/>
      <c r="WZM486" s="35"/>
      <c r="WZN486" s="35"/>
      <c r="WZO486" s="35"/>
      <c r="WZP486" s="35"/>
      <c r="WZQ486" s="35"/>
      <c r="WZR486" s="35"/>
      <c r="WZS486" s="35"/>
      <c r="WZT486" s="35"/>
      <c r="WZU486" s="35"/>
      <c r="WZV486" s="35"/>
      <c r="WZW486" s="35"/>
      <c r="WZX486" s="35"/>
      <c r="WZY486" s="35"/>
      <c r="WZZ486" s="35"/>
      <c r="XAA486" s="35"/>
      <c r="XAB486" s="35"/>
      <c r="XAC486" s="35"/>
      <c r="XAD486" s="35"/>
      <c r="XAE486" s="35"/>
      <c r="XAF486" s="35"/>
      <c r="XAG486" s="35"/>
      <c r="XAH486" s="35"/>
      <c r="XAI486" s="35"/>
      <c r="XAJ486" s="35"/>
      <c r="XAK486" s="35"/>
      <c r="XAL486" s="35"/>
      <c r="XAM486" s="35"/>
      <c r="XAN486" s="35"/>
      <c r="XAO486" s="35"/>
      <c r="XAP486" s="35"/>
      <c r="XAQ486" s="35"/>
      <c r="XAR486" s="35"/>
      <c r="XAS486" s="35"/>
      <c r="XAT486" s="35"/>
      <c r="XAU486" s="35"/>
      <c r="XAV486" s="35"/>
      <c r="XAW486" s="35"/>
      <c r="XAX486" s="35"/>
      <c r="XAY486" s="35"/>
      <c r="XAZ486" s="35"/>
      <c r="XBA486" s="35"/>
      <c r="XBB486" s="35"/>
      <c r="XBC486" s="35"/>
      <c r="XBD486" s="35"/>
      <c r="XBE486" s="35"/>
      <c r="XBF486" s="35"/>
      <c r="XBG486" s="35"/>
      <c r="XBH486" s="35"/>
      <c r="XBI486" s="35"/>
      <c r="XBJ486" s="35"/>
      <c r="XBK486" s="35"/>
      <c r="XBL486" s="35"/>
      <c r="XBM486" s="35"/>
      <c r="XBN486" s="35"/>
      <c r="XBO486" s="35"/>
      <c r="XBP486" s="35"/>
      <c r="XBQ486" s="35"/>
      <c r="XBR486" s="35"/>
      <c r="XBS486" s="35"/>
      <c r="XBT486" s="35"/>
      <c r="XBU486" s="35"/>
      <c r="XBV486" s="35"/>
      <c r="XBW486" s="35"/>
      <c r="XBX486" s="35"/>
      <c r="XBY486" s="35"/>
      <c r="XBZ486" s="35"/>
      <c r="XCA486" s="35"/>
      <c r="XCB486" s="35"/>
      <c r="XCC486" s="35"/>
      <c r="XCD486" s="35"/>
      <c r="XCE486" s="35"/>
      <c r="XCF486" s="35"/>
      <c r="XCG486" s="35"/>
      <c r="XCH486" s="35"/>
      <c r="XCI486" s="35"/>
      <c r="XCJ486" s="35"/>
      <c r="XCK486" s="35"/>
      <c r="XCL486" s="35"/>
      <c r="XCM486" s="35"/>
      <c r="XCN486" s="35"/>
      <c r="XCO486" s="35"/>
      <c r="XCP486" s="35"/>
      <c r="XCQ486" s="35"/>
      <c r="XCR486" s="35"/>
      <c r="XCS486" s="35"/>
      <c r="XCT486" s="35"/>
      <c r="XCU486" s="35"/>
      <c r="XCV486" s="35"/>
      <c r="XCW486" s="35"/>
      <c r="XCX486" s="35"/>
      <c r="XCY486" s="35"/>
      <c r="XCZ486" s="35"/>
      <c r="XDA486" s="35"/>
      <c r="XDB486" s="35"/>
      <c r="XDC486" s="35"/>
      <c r="XDD486" s="35"/>
      <c r="XDE486" s="35"/>
      <c r="XDF486" s="35"/>
      <c r="XDG486" s="35"/>
      <c r="XDH486" s="35"/>
      <c r="XDI486" s="35"/>
      <c r="XDJ486" s="35"/>
      <c r="XDK486" s="35"/>
      <c r="XDL486" s="35"/>
      <c r="XDM486" s="35"/>
      <c r="XDN486" s="35"/>
      <c r="XDO486" s="35"/>
      <c r="XDP486" s="35"/>
      <c r="XDQ486" s="35"/>
      <c r="XDR486" s="35"/>
      <c r="XDS486" s="35"/>
      <c r="XDT486" s="35"/>
      <c r="XDU486" s="35"/>
      <c r="XDV486" s="35"/>
      <c r="XDW486" s="35"/>
      <c r="XDX486" s="35"/>
      <c r="XDY486" s="35"/>
      <c r="XDZ486" s="35"/>
      <c r="XEA486" s="35"/>
      <c r="XEB486" s="35"/>
      <c r="XEC486" s="35"/>
      <c r="XED486" s="35"/>
      <c r="XEE486" s="35"/>
      <c r="XEF486" s="35"/>
      <c r="XEG486" s="35"/>
      <c r="XEH486" s="35"/>
      <c r="XEI486" s="35"/>
      <c r="XEJ486" s="35"/>
      <c r="XEK486" s="35"/>
      <c r="XEL486" s="35"/>
      <c r="XEM486" s="35"/>
      <c r="XEN486" s="35"/>
      <c r="XEO486" s="35"/>
      <c r="XEP486" s="35"/>
      <c r="XEQ486" s="35"/>
      <c r="XER486" s="35"/>
      <c r="XES486" s="35"/>
      <c r="XET486" s="35"/>
      <c r="XEU486" s="35"/>
      <c r="XEV486" s="35"/>
      <c r="XEW486" s="35"/>
      <c r="XEX486" s="35"/>
      <c r="XEY486" s="35"/>
      <c r="XEZ486" s="35"/>
      <c r="XFA486" s="35"/>
      <c r="XFB486" s="35"/>
      <c r="XFC486" s="35"/>
      <c r="XFD486" s="35"/>
    </row>
    <row r="487" spans="1:151 16227:16384" s="11" customFormat="1" ht="20.25" customHeight="1" x14ac:dyDescent="0.25">
      <c r="A487" s="149" t="s">
        <v>255</v>
      </c>
      <c r="B487" s="150"/>
      <c r="C487" s="150"/>
      <c r="D487" s="150"/>
      <c r="E487" s="150"/>
      <c r="F487" s="150"/>
      <c r="G487" s="150"/>
      <c r="H487" s="150"/>
      <c r="I487" s="151"/>
      <c r="J487" s="35"/>
      <c r="K487" s="35"/>
      <c r="L487" s="35"/>
      <c r="M487" s="35"/>
      <c r="N487" s="35" t="e">
        <f>17000*E489</f>
        <v>#VALUE!</v>
      </c>
      <c r="O487" s="35"/>
      <c r="P487" s="35"/>
      <c r="Q487" s="35"/>
      <c r="R487" s="35"/>
      <c r="S487" s="35"/>
      <c r="T487" s="35"/>
      <c r="U487" s="43" t="e">
        <f t="shared" ref="U487:U492" ca="1" si="193">V487&amp;""&amp;",..,"&amp;""&amp;W487</f>
        <v>#REF!</v>
      </c>
      <c r="V487" s="4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W487" s="4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WZC487" s="35"/>
      <c r="WZD487" s="35"/>
      <c r="WZE487" s="35"/>
      <c r="WZF487" s="35"/>
      <c r="WZG487" s="35"/>
      <c r="WZH487" s="35"/>
      <c r="WZI487" s="35"/>
      <c r="WZJ487" s="35"/>
      <c r="WZK487" s="35"/>
      <c r="WZL487" s="35"/>
      <c r="WZM487" s="35"/>
      <c r="WZN487" s="35"/>
      <c r="WZO487" s="35"/>
      <c r="WZP487" s="35"/>
      <c r="WZQ487" s="35"/>
      <c r="WZR487" s="35"/>
      <c r="WZS487" s="35"/>
      <c r="WZT487" s="35"/>
      <c r="WZU487" s="35"/>
      <c r="WZV487" s="35"/>
      <c r="WZW487" s="35"/>
      <c r="WZX487" s="35"/>
      <c r="WZY487" s="35"/>
      <c r="WZZ487" s="35"/>
      <c r="XAA487" s="35"/>
      <c r="XAB487" s="35"/>
      <c r="XAC487" s="35"/>
      <c r="XAD487" s="35"/>
      <c r="XAE487" s="35"/>
      <c r="XAF487" s="35"/>
      <c r="XAG487" s="35"/>
      <c r="XAH487" s="35"/>
      <c r="XAI487" s="35"/>
      <c r="XAJ487" s="35"/>
      <c r="XAK487" s="35"/>
      <c r="XAL487" s="35"/>
      <c r="XAM487" s="35"/>
      <c r="XAN487" s="35"/>
      <c r="XAO487" s="35"/>
      <c r="XAP487" s="35"/>
      <c r="XAQ487" s="35"/>
      <c r="XAR487" s="35"/>
      <c r="XAS487" s="35"/>
      <c r="XAT487" s="35"/>
      <c r="XAU487" s="35"/>
      <c r="XAV487" s="35"/>
      <c r="XAW487" s="35"/>
      <c r="XAX487" s="35"/>
      <c r="XAY487" s="35"/>
      <c r="XAZ487" s="35"/>
      <c r="XBA487" s="35"/>
      <c r="XBB487" s="35"/>
      <c r="XBC487" s="35"/>
      <c r="XBD487" s="35"/>
      <c r="XBE487" s="35"/>
      <c r="XBF487" s="35"/>
      <c r="XBG487" s="35"/>
      <c r="XBH487" s="35"/>
      <c r="XBI487" s="35"/>
      <c r="XBJ487" s="35"/>
      <c r="XBK487" s="35"/>
      <c r="XBL487" s="35"/>
      <c r="XBM487" s="35"/>
      <c r="XBN487" s="35"/>
      <c r="XBO487" s="35"/>
      <c r="XBP487" s="35"/>
      <c r="XBQ487" s="35"/>
      <c r="XBR487" s="35"/>
      <c r="XBS487" s="35"/>
      <c r="XBT487" s="35"/>
      <c r="XBU487" s="35"/>
      <c r="XBV487" s="35"/>
      <c r="XBW487" s="35"/>
      <c r="XBX487" s="35"/>
      <c r="XBY487" s="35"/>
      <c r="XBZ487" s="35"/>
      <c r="XCA487" s="35"/>
      <c r="XCB487" s="35"/>
      <c r="XCC487" s="35"/>
      <c r="XCD487" s="35"/>
      <c r="XCE487" s="35"/>
      <c r="XCF487" s="35"/>
      <c r="XCG487" s="35"/>
      <c r="XCH487" s="35"/>
      <c r="XCI487" s="35"/>
      <c r="XCJ487" s="35"/>
      <c r="XCK487" s="35"/>
      <c r="XCL487" s="35"/>
      <c r="XCM487" s="35"/>
      <c r="XCN487" s="35"/>
      <c r="XCO487" s="35"/>
      <c r="XCP487" s="35"/>
      <c r="XCQ487" s="35"/>
      <c r="XCR487" s="35"/>
      <c r="XCS487" s="35"/>
      <c r="XCT487" s="35"/>
      <c r="XCU487" s="35"/>
      <c r="XCV487" s="35"/>
      <c r="XCW487" s="35"/>
      <c r="XCX487" s="35"/>
      <c r="XCY487" s="35"/>
      <c r="XCZ487" s="35"/>
      <c r="XDA487" s="35"/>
      <c r="XDB487" s="35"/>
      <c r="XDC487" s="35"/>
      <c r="XDD487" s="35"/>
      <c r="XDE487" s="35"/>
      <c r="XDF487" s="35"/>
      <c r="XDG487" s="35"/>
      <c r="XDH487" s="35"/>
      <c r="XDI487" s="35"/>
      <c r="XDJ487" s="35"/>
      <c r="XDK487" s="35"/>
      <c r="XDL487" s="35"/>
      <c r="XDM487" s="35"/>
      <c r="XDN487" s="35"/>
      <c r="XDO487" s="35"/>
      <c r="XDP487" s="35"/>
      <c r="XDQ487" s="35"/>
      <c r="XDR487" s="35"/>
      <c r="XDS487" s="35"/>
      <c r="XDT487" s="35"/>
      <c r="XDU487" s="35"/>
      <c r="XDV487" s="35"/>
      <c r="XDW487" s="35"/>
      <c r="XDX487" s="35"/>
      <c r="XDY487" s="35"/>
      <c r="XDZ487" s="35"/>
      <c r="XEA487" s="35"/>
      <c r="XEB487" s="35"/>
      <c r="XEC487" s="35"/>
      <c r="XED487" s="35"/>
      <c r="XEE487" s="35"/>
      <c r="XEF487" s="35"/>
      <c r="XEG487" s="35"/>
      <c r="XEH487" s="35"/>
      <c r="XEI487" s="35"/>
      <c r="XEJ487" s="35"/>
      <c r="XEK487" s="35"/>
      <c r="XEL487" s="35"/>
      <c r="XEM487" s="35"/>
      <c r="XEN487" s="35"/>
      <c r="XEO487" s="35"/>
      <c r="XEP487" s="35"/>
      <c r="XEQ487" s="35"/>
      <c r="XER487" s="35"/>
      <c r="XES487" s="35"/>
      <c r="XET487" s="35"/>
      <c r="XEU487" s="35"/>
      <c r="XEV487" s="35"/>
      <c r="XEW487" s="35"/>
      <c r="XEX487" s="35"/>
      <c r="XEY487" s="35"/>
      <c r="XEZ487" s="35"/>
      <c r="XFA487" s="35"/>
      <c r="XFB487" s="35"/>
      <c r="XFC487" s="35"/>
      <c r="XFD487" s="35"/>
    </row>
    <row r="488" spans="1:151 16227:16384" s="11" customFormat="1" ht="20.25" customHeight="1" x14ac:dyDescent="0.25">
      <c r="A488" s="149" t="s">
        <v>205</v>
      </c>
      <c r="B488" s="150"/>
      <c r="C488" s="150"/>
      <c r="D488" s="150"/>
      <c r="E488" s="150"/>
      <c r="F488" s="150"/>
      <c r="G488" s="150"/>
      <c r="H488" s="150"/>
      <c r="I488" s="151"/>
      <c r="J488" s="35"/>
      <c r="K488" s="35"/>
      <c r="L488" s="35"/>
      <c r="M488" s="35"/>
      <c r="N488" s="35">
        <f t="shared" ref="N488:N518" si="194">17000*F490</f>
        <v>7844713.8587999996</v>
      </c>
      <c r="O488" s="35"/>
      <c r="P488" s="35"/>
      <c r="Q488" s="35"/>
      <c r="R488" s="35"/>
      <c r="S488" s="35"/>
      <c r="T488" s="35"/>
      <c r="U488" s="43" t="e">
        <f t="shared" ca="1" si="193"/>
        <v>#REF!</v>
      </c>
      <c r="V488" s="43" t="e">
        <f ca="1">V487+1</f>
        <v>#REF!</v>
      </c>
      <c r="W488" s="43" t="e">
        <f ca="1">W487+1</f>
        <v>#REF!</v>
      </c>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WZC488" s="35"/>
      <c r="WZD488" s="35"/>
      <c r="WZE488" s="35"/>
      <c r="WZF488" s="35"/>
      <c r="WZG488" s="35"/>
      <c r="WZH488" s="35"/>
      <c r="WZI488" s="35"/>
      <c r="WZJ488" s="35"/>
      <c r="WZK488" s="35"/>
      <c r="WZL488" s="35"/>
      <c r="WZM488" s="35"/>
      <c r="WZN488" s="35"/>
      <c r="WZO488" s="35"/>
      <c r="WZP488" s="35"/>
      <c r="WZQ488" s="35"/>
      <c r="WZR488" s="35"/>
      <c r="WZS488" s="35"/>
      <c r="WZT488" s="35"/>
      <c r="WZU488" s="35"/>
      <c r="WZV488" s="35"/>
      <c r="WZW488" s="35"/>
      <c r="WZX488" s="35"/>
      <c r="WZY488" s="35"/>
      <c r="WZZ488" s="35"/>
      <c r="XAA488" s="35"/>
      <c r="XAB488" s="35"/>
      <c r="XAC488" s="35"/>
      <c r="XAD488" s="35"/>
      <c r="XAE488" s="35"/>
      <c r="XAF488" s="35"/>
      <c r="XAG488" s="35"/>
      <c r="XAH488" s="35"/>
      <c r="XAI488" s="35"/>
      <c r="XAJ488" s="35"/>
      <c r="XAK488" s="35"/>
      <c r="XAL488" s="35"/>
      <c r="XAM488" s="35"/>
      <c r="XAN488" s="35"/>
      <c r="XAO488" s="35"/>
      <c r="XAP488" s="35"/>
      <c r="XAQ488" s="35"/>
      <c r="XAR488" s="35"/>
      <c r="XAS488" s="35"/>
      <c r="XAT488" s="35"/>
      <c r="XAU488" s="35"/>
      <c r="XAV488" s="35"/>
      <c r="XAW488" s="35"/>
      <c r="XAX488" s="35"/>
      <c r="XAY488" s="35"/>
      <c r="XAZ488" s="35"/>
      <c r="XBA488" s="35"/>
      <c r="XBB488" s="35"/>
      <c r="XBC488" s="35"/>
      <c r="XBD488" s="35"/>
      <c r="XBE488" s="35"/>
      <c r="XBF488" s="35"/>
      <c r="XBG488" s="35"/>
      <c r="XBH488" s="35"/>
      <c r="XBI488" s="35"/>
      <c r="XBJ488" s="35"/>
      <c r="XBK488" s="35"/>
      <c r="XBL488" s="35"/>
      <c r="XBM488" s="35"/>
      <c r="XBN488" s="35"/>
      <c r="XBO488" s="35"/>
      <c r="XBP488" s="35"/>
      <c r="XBQ488" s="35"/>
      <c r="XBR488" s="35"/>
      <c r="XBS488" s="35"/>
      <c r="XBT488" s="35"/>
      <c r="XBU488" s="35"/>
      <c r="XBV488" s="35"/>
      <c r="XBW488" s="35"/>
      <c r="XBX488" s="35"/>
      <c r="XBY488" s="35"/>
      <c r="XBZ488" s="35"/>
      <c r="XCA488" s="35"/>
      <c r="XCB488" s="35"/>
      <c r="XCC488" s="35"/>
      <c r="XCD488" s="35"/>
      <c r="XCE488" s="35"/>
      <c r="XCF488" s="35"/>
      <c r="XCG488" s="35"/>
      <c r="XCH488" s="35"/>
      <c r="XCI488" s="35"/>
      <c r="XCJ488" s="35"/>
      <c r="XCK488" s="35"/>
      <c r="XCL488" s="35"/>
      <c r="XCM488" s="35"/>
      <c r="XCN488" s="35"/>
      <c r="XCO488" s="35"/>
      <c r="XCP488" s="35"/>
      <c r="XCQ488" s="35"/>
      <c r="XCR488" s="35"/>
      <c r="XCS488" s="35"/>
      <c r="XCT488" s="35"/>
      <c r="XCU488" s="35"/>
      <c r="XCV488" s="35"/>
      <c r="XCW488" s="35"/>
      <c r="XCX488" s="35"/>
      <c r="XCY488" s="35"/>
      <c r="XCZ488" s="35"/>
      <c r="XDA488" s="35"/>
      <c r="XDB488" s="35"/>
      <c r="XDC488" s="35"/>
      <c r="XDD488" s="35"/>
      <c r="XDE488" s="35"/>
      <c r="XDF488" s="35"/>
      <c r="XDG488" s="35"/>
      <c r="XDH488" s="35"/>
      <c r="XDI488" s="35"/>
      <c r="XDJ488" s="35"/>
      <c r="XDK488" s="35"/>
      <c r="XDL488" s="35"/>
      <c r="XDM488" s="35"/>
      <c r="XDN488" s="35"/>
      <c r="XDO488" s="35"/>
      <c r="XDP488" s="35"/>
      <c r="XDQ488" s="35"/>
      <c r="XDR488" s="35"/>
      <c r="XDS488" s="35"/>
      <c r="XDT488" s="35"/>
      <c r="XDU488" s="35"/>
      <c r="XDV488" s="35"/>
      <c r="XDW488" s="35"/>
      <c r="XDX488" s="35"/>
      <c r="XDY488" s="35"/>
      <c r="XDZ488" s="35"/>
      <c r="XEA488" s="35"/>
      <c r="XEB488" s="35"/>
      <c r="XEC488" s="35"/>
      <c r="XED488" s="35"/>
      <c r="XEE488" s="35"/>
      <c r="XEF488" s="35"/>
      <c r="XEG488" s="35"/>
      <c r="XEH488" s="35"/>
      <c r="XEI488" s="35"/>
      <c r="XEJ488" s="35"/>
      <c r="XEK488" s="35"/>
      <c r="XEL488" s="35"/>
      <c r="XEM488" s="35"/>
      <c r="XEN488" s="35"/>
      <c r="XEO488" s="35"/>
      <c r="XEP488" s="35"/>
      <c r="XEQ488" s="35"/>
      <c r="XER488" s="35"/>
      <c r="XES488" s="35"/>
      <c r="XET488" s="35"/>
      <c r="XEU488" s="35"/>
      <c r="XEV488" s="35"/>
      <c r="XEW488" s="35"/>
      <c r="XEX488" s="35"/>
      <c r="XEY488" s="35"/>
      <c r="XEZ488" s="35"/>
      <c r="XFA488" s="35"/>
      <c r="XFB488" s="35"/>
      <c r="XFC488" s="35"/>
      <c r="XFD488" s="35"/>
    </row>
    <row r="489" spans="1:151 16227:16384" s="11" customFormat="1" ht="20.25" customHeight="1" x14ac:dyDescent="0.25">
      <c r="A489" s="243" t="str">
        <f>A488</f>
        <v>Ground Floor for Commercial &amp; Parking</v>
      </c>
      <c r="B489" s="244"/>
      <c r="C489" s="133">
        <v>1</v>
      </c>
      <c r="D489" s="134"/>
      <c r="E489" s="133" t="s">
        <v>305</v>
      </c>
      <c r="F489" s="184"/>
      <c r="G489" s="184"/>
      <c r="H489" s="184"/>
      <c r="I489" s="134"/>
      <c r="J489" s="35"/>
      <c r="K489" s="35"/>
      <c r="L489" s="35"/>
      <c r="M489" s="35"/>
      <c r="N489" s="35">
        <f t="shared" si="194"/>
        <v>7788884.2199999997</v>
      </c>
      <c r="O489" s="35"/>
      <c r="P489" s="35"/>
      <c r="Q489" s="35"/>
      <c r="R489" s="35"/>
      <c r="S489" s="35"/>
      <c r="T489" s="35"/>
      <c r="U489" s="43" t="e">
        <f t="shared" ca="1" si="193"/>
        <v>#REF!</v>
      </c>
      <c r="V489" s="43" t="e">
        <f t="shared" ref="V489:W489" ca="1" si="195">V488+1</f>
        <v>#REF!</v>
      </c>
      <c r="W489" s="43" t="e">
        <f t="shared" ca="1" si="195"/>
        <v>#REF!</v>
      </c>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WZC489" s="35"/>
      <c r="WZD489" s="35"/>
      <c r="WZE489" s="35"/>
      <c r="WZF489" s="35"/>
      <c r="WZG489" s="35"/>
      <c r="WZH489" s="35"/>
      <c r="WZI489" s="35"/>
      <c r="WZJ489" s="35"/>
      <c r="WZK489" s="35"/>
      <c r="WZL489" s="35"/>
      <c r="WZM489" s="35"/>
      <c r="WZN489" s="35"/>
      <c r="WZO489" s="35"/>
      <c r="WZP489" s="35"/>
      <c r="WZQ489" s="35"/>
      <c r="WZR489" s="35"/>
      <c r="WZS489" s="35"/>
      <c r="WZT489" s="35"/>
      <c r="WZU489" s="35"/>
      <c r="WZV489" s="35"/>
      <c r="WZW489" s="35"/>
      <c r="WZX489" s="35"/>
      <c r="WZY489" s="35"/>
      <c r="WZZ489" s="35"/>
      <c r="XAA489" s="35"/>
      <c r="XAB489" s="35"/>
      <c r="XAC489" s="35"/>
      <c r="XAD489" s="35"/>
      <c r="XAE489" s="35"/>
      <c r="XAF489" s="35"/>
      <c r="XAG489" s="35"/>
      <c r="XAH489" s="35"/>
      <c r="XAI489" s="35"/>
      <c r="XAJ489" s="35"/>
      <c r="XAK489" s="35"/>
      <c r="XAL489" s="35"/>
      <c r="XAM489" s="35"/>
      <c r="XAN489" s="35"/>
      <c r="XAO489" s="35"/>
      <c r="XAP489" s="35"/>
      <c r="XAQ489" s="35"/>
      <c r="XAR489" s="35"/>
      <c r="XAS489" s="35"/>
      <c r="XAT489" s="35"/>
      <c r="XAU489" s="35"/>
      <c r="XAV489" s="35"/>
      <c r="XAW489" s="35"/>
      <c r="XAX489" s="35"/>
      <c r="XAY489" s="35"/>
      <c r="XAZ489" s="35"/>
      <c r="XBA489" s="35"/>
      <c r="XBB489" s="35"/>
      <c r="XBC489" s="35"/>
      <c r="XBD489" s="35"/>
      <c r="XBE489" s="35"/>
      <c r="XBF489" s="35"/>
      <c r="XBG489" s="35"/>
      <c r="XBH489" s="35"/>
      <c r="XBI489" s="35"/>
      <c r="XBJ489" s="35"/>
      <c r="XBK489" s="35"/>
      <c r="XBL489" s="35"/>
      <c r="XBM489" s="35"/>
      <c r="XBN489" s="35"/>
      <c r="XBO489" s="35"/>
      <c r="XBP489" s="35"/>
      <c r="XBQ489" s="35"/>
      <c r="XBR489" s="35"/>
      <c r="XBS489" s="35"/>
      <c r="XBT489" s="35"/>
      <c r="XBU489" s="35"/>
      <c r="XBV489" s="35"/>
      <c r="XBW489" s="35"/>
      <c r="XBX489" s="35"/>
      <c r="XBY489" s="35"/>
      <c r="XBZ489" s="35"/>
      <c r="XCA489" s="35"/>
      <c r="XCB489" s="35"/>
      <c r="XCC489" s="35"/>
      <c r="XCD489" s="35"/>
      <c r="XCE489" s="35"/>
      <c r="XCF489" s="35"/>
      <c r="XCG489" s="35"/>
      <c r="XCH489" s="35"/>
      <c r="XCI489" s="35"/>
      <c r="XCJ489" s="35"/>
      <c r="XCK489" s="35"/>
      <c r="XCL489" s="35"/>
      <c r="XCM489" s="35"/>
      <c r="XCN489" s="35"/>
      <c r="XCO489" s="35"/>
      <c r="XCP489" s="35"/>
      <c r="XCQ489" s="35"/>
      <c r="XCR489" s="35"/>
      <c r="XCS489" s="35"/>
      <c r="XCT489" s="35"/>
      <c r="XCU489" s="35"/>
      <c r="XCV489" s="35"/>
      <c r="XCW489" s="35"/>
      <c r="XCX489" s="35"/>
      <c r="XCY489" s="35"/>
      <c r="XCZ489" s="35"/>
      <c r="XDA489" s="35"/>
      <c r="XDB489" s="35"/>
      <c r="XDC489" s="35"/>
      <c r="XDD489" s="35"/>
      <c r="XDE489" s="35"/>
      <c r="XDF489" s="35"/>
      <c r="XDG489" s="35"/>
      <c r="XDH489" s="35"/>
      <c r="XDI489" s="35"/>
      <c r="XDJ489" s="35"/>
      <c r="XDK489" s="35"/>
      <c r="XDL489" s="35"/>
      <c r="XDM489" s="35"/>
      <c r="XDN489" s="35"/>
      <c r="XDO489" s="35"/>
      <c r="XDP489" s="35"/>
      <c r="XDQ489" s="35"/>
      <c r="XDR489" s="35"/>
      <c r="XDS489" s="35"/>
      <c r="XDT489" s="35"/>
      <c r="XDU489" s="35"/>
      <c r="XDV489" s="35"/>
      <c r="XDW489" s="35"/>
      <c r="XDX489" s="35"/>
      <c r="XDY489" s="35"/>
      <c r="XDZ489" s="35"/>
      <c r="XEA489" s="35"/>
      <c r="XEB489" s="35"/>
      <c r="XEC489" s="35"/>
      <c r="XED489" s="35"/>
      <c r="XEE489" s="35"/>
      <c r="XEF489" s="35"/>
      <c r="XEG489" s="35"/>
      <c r="XEH489" s="35"/>
      <c r="XEI489" s="35"/>
      <c r="XEJ489" s="35"/>
      <c r="XEK489" s="35"/>
      <c r="XEL489" s="35"/>
      <c r="XEM489" s="35"/>
      <c r="XEN489" s="35"/>
      <c r="XEO489" s="35"/>
      <c r="XEP489" s="35"/>
      <c r="XEQ489" s="35"/>
      <c r="XER489" s="35"/>
      <c r="XES489" s="35"/>
      <c r="XET489" s="35"/>
      <c r="XEU489" s="35"/>
      <c r="XEV489" s="35"/>
      <c r="XEW489" s="35"/>
      <c r="XEX489" s="35"/>
      <c r="XEY489" s="35"/>
      <c r="XEZ489" s="35"/>
      <c r="XFA489" s="35"/>
      <c r="XFB489" s="35"/>
      <c r="XFC489" s="35"/>
      <c r="XFD489" s="35"/>
    </row>
    <row r="490" spans="1:151 16227:16384" s="11" customFormat="1" ht="20.25" customHeight="1" x14ac:dyDescent="0.25">
      <c r="A490" s="245"/>
      <c r="B490" s="246"/>
      <c r="C490" s="133">
        <v>2</v>
      </c>
      <c r="D490" s="134"/>
      <c r="E490" s="84" t="s">
        <v>220</v>
      </c>
      <c r="F490" s="133">
        <f>(4*8+1.73*1.37+1.52*1.25+(4*1.65))*10.764</f>
        <v>461.45375639999997</v>
      </c>
      <c r="G490" s="134">
        <f>(4*8+1.73*1.37+1.52*1.25)*10.764</f>
        <v>390.41135639999999</v>
      </c>
      <c r="H490" s="84">
        <v>0</v>
      </c>
      <c r="I490" s="84">
        <f>F490*(($I$233)+1)+H490</f>
        <v>715.25332242000002</v>
      </c>
      <c r="J490" s="35"/>
      <c r="K490" s="35"/>
      <c r="L490" s="35"/>
      <c r="M490" s="35"/>
      <c r="N490" s="35">
        <f t="shared" si="194"/>
        <v>9825595.5563999992</v>
      </c>
      <c r="O490" s="35"/>
      <c r="P490" s="35"/>
      <c r="Q490" s="35"/>
      <c r="R490" s="35"/>
      <c r="S490" s="35"/>
      <c r="T490" s="35"/>
      <c r="U490" s="43" t="e">
        <f t="shared" ca="1" si="193"/>
        <v>#REF!</v>
      </c>
      <c r="V490" s="43" t="e">
        <f t="shared" ref="V490:W490" ca="1" si="196">V489+1</f>
        <v>#REF!</v>
      </c>
      <c r="W490" s="43" t="e">
        <f t="shared" ca="1" si="196"/>
        <v>#REF!</v>
      </c>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WZC490" s="35"/>
      <c r="WZD490" s="35"/>
      <c r="WZE490" s="35"/>
      <c r="WZF490" s="35"/>
      <c r="WZG490" s="35"/>
      <c r="WZH490" s="35"/>
      <c r="WZI490" s="35"/>
      <c r="WZJ490" s="35"/>
      <c r="WZK490" s="35"/>
      <c r="WZL490" s="35"/>
      <c r="WZM490" s="35"/>
      <c r="WZN490" s="35"/>
      <c r="WZO490" s="35"/>
      <c r="WZP490" s="35"/>
      <c r="WZQ490" s="35"/>
      <c r="WZR490" s="35"/>
      <c r="WZS490" s="35"/>
      <c r="WZT490" s="35"/>
      <c r="WZU490" s="35"/>
      <c r="WZV490" s="35"/>
      <c r="WZW490" s="35"/>
      <c r="WZX490" s="35"/>
      <c r="WZY490" s="35"/>
      <c r="WZZ490" s="35"/>
      <c r="XAA490" s="35"/>
      <c r="XAB490" s="35"/>
      <c r="XAC490" s="35"/>
      <c r="XAD490" s="35"/>
      <c r="XAE490" s="35"/>
      <c r="XAF490" s="35"/>
      <c r="XAG490" s="35"/>
      <c r="XAH490" s="35"/>
      <c r="XAI490" s="35"/>
      <c r="XAJ490" s="35"/>
      <c r="XAK490" s="35"/>
      <c r="XAL490" s="35"/>
      <c r="XAM490" s="35"/>
      <c r="XAN490" s="35"/>
      <c r="XAO490" s="35"/>
      <c r="XAP490" s="35"/>
      <c r="XAQ490" s="35"/>
      <c r="XAR490" s="35"/>
      <c r="XAS490" s="35"/>
      <c r="XAT490" s="35"/>
      <c r="XAU490" s="35"/>
      <c r="XAV490" s="35"/>
      <c r="XAW490" s="35"/>
      <c r="XAX490" s="35"/>
      <c r="XAY490" s="35"/>
      <c r="XAZ490" s="35"/>
      <c r="XBA490" s="35"/>
      <c r="XBB490" s="35"/>
      <c r="XBC490" s="35"/>
      <c r="XBD490" s="35"/>
      <c r="XBE490" s="35"/>
      <c r="XBF490" s="35"/>
      <c r="XBG490" s="35"/>
      <c r="XBH490" s="35"/>
      <c r="XBI490" s="35"/>
      <c r="XBJ490" s="35"/>
      <c r="XBK490" s="35"/>
      <c r="XBL490" s="35"/>
      <c r="XBM490" s="35"/>
      <c r="XBN490" s="35"/>
      <c r="XBO490" s="35"/>
      <c r="XBP490" s="35"/>
      <c r="XBQ490" s="35"/>
      <c r="XBR490" s="35"/>
      <c r="XBS490" s="35"/>
      <c r="XBT490" s="35"/>
      <c r="XBU490" s="35"/>
      <c r="XBV490" s="35"/>
      <c r="XBW490" s="35"/>
      <c r="XBX490" s="35"/>
      <c r="XBY490" s="35"/>
      <c r="XBZ490" s="35"/>
      <c r="XCA490" s="35"/>
      <c r="XCB490" s="35"/>
      <c r="XCC490" s="35"/>
      <c r="XCD490" s="35"/>
      <c r="XCE490" s="35"/>
      <c r="XCF490" s="35"/>
      <c r="XCG490" s="35"/>
      <c r="XCH490" s="35"/>
      <c r="XCI490" s="35"/>
      <c r="XCJ490" s="35"/>
      <c r="XCK490" s="35"/>
      <c r="XCL490" s="35"/>
      <c r="XCM490" s="35"/>
      <c r="XCN490" s="35"/>
      <c r="XCO490" s="35"/>
      <c r="XCP490" s="35"/>
      <c r="XCQ490" s="35"/>
      <c r="XCR490" s="35"/>
      <c r="XCS490" s="35"/>
      <c r="XCT490" s="35"/>
      <c r="XCU490" s="35"/>
      <c r="XCV490" s="35"/>
      <c r="XCW490" s="35"/>
      <c r="XCX490" s="35"/>
      <c r="XCY490" s="35"/>
      <c r="XCZ490" s="35"/>
      <c r="XDA490" s="35"/>
      <c r="XDB490" s="35"/>
      <c r="XDC490" s="35"/>
      <c r="XDD490" s="35"/>
      <c r="XDE490" s="35"/>
      <c r="XDF490" s="35"/>
      <c r="XDG490" s="35"/>
      <c r="XDH490" s="35"/>
      <c r="XDI490" s="35"/>
      <c r="XDJ490" s="35"/>
      <c r="XDK490" s="35"/>
      <c r="XDL490" s="35"/>
      <c r="XDM490" s="35"/>
      <c r="XDN490" s="35"/>
      <c r="XDO490" s="35"/>
      <c r="XDP490" s="35"/>
      <c r="XDQ490" s="35"/>
      <c r="XDR490" s="35"/>
      <c r="XDS490" s="35"/>
      <c r="XDT490" s="35"/>
      <c r="XDU490" s="35"/>
      <c r="XDV490" s="35"/>
      <c r="XDW490" s="35"/>
      <c r="XDX490" s="35"/>
      <c r="XDY490" s="35"/>
      <c r="XDZ490" s="35"/>
      <c r="XEA490" s="35"/>
      <c r="XEB490" s="35"/>
      <c r="XEC490" s="35"/>
      <c r="XED490" s="35"/>
      <c r="XEE490" s="35"/>
      <c r="XEF490" s="35"/>
      <c r="XEG490" s="35"/>
      <c r="XEH490" s="35"/>
      <c r="XEI490" s="35"/>
      <c r="XEJ490" s="35"/>
      <c r="XEK490" s="35"/>
      <c r="XEL490" s="35"/>
      <c r="XEM490" s="35"/>
      <c r="XEN490" s="35"/>
      <c r="XEO490" s="35"/>
      <c r="XEP490" s="35"/>
      <c r="XEQ490" s="35"/>
      <c r="XER490" s="35"/>
      <c r="XES490" s="35"/>
      <c r="XET490" s="35"/>
      <c r="XEU490" s="35"/>
      <c r="XEV490" s="35"/>
      <c r="XEW490" s="35"/>
      <c r="XEX490" s="35"/>
      <c r="XEY490" s="35"/>
      <c r="XEZ490" s="35"/>
      <c r="XFA490" s="35"/>
      <c r="XFB490" s="35"/>
      <c r="XFC490" s="35"/>
      <c r="XFD490" s="35"/>
    </row>
    <row r="491" spans="1:151 16227:16384" s="11" customFormat="1" ht="20.25" customHeight="1" x14ac:dyDescent="0.25">
      <c r="A491" s="245"/>
      <c r="B491" s="246"/>
      <c r="C491" s="133">
        <v>3</v>
      </c>
      <c r="D491" s="134"/>
      <c r="E491" s="84" t="s">
        <v>220</v>
      </c>
      <c r="F491" s="133">
        <f>(4*8+1.73*1.22+1.52*1.22+(4*1.65))*10.764</f>
        <v>458.16965999999996</v>
      </c>
      <c r="G491" s="134">
        <f>(4*8+1.73*1.22+1.52*1.22)*10.764</f>
        <v>387.12725999999992</v>
      </c>
      <c r="H491" s="84">
        <v>0</v>
      </c>
      <c r="I491" s="84">
        <f>F491*(($I$233)+1)+H491</f>
        <v>710.16297299999997</v>
      </c>
      <c r="J491" s="1"/>
      <c r="K491" s="1"/>
      <c r="L491" s="1"/>
      <c r="M491" s="1"/>
      <c r="N491" s="35">
        <f t="shared" si="194"/>
        <v>0</v>
      </c>
      <c r="O491" s="1"/>
      <c r="P491" s="1"/>
      <c r="Q491" s="1"/>
      <c r="R491" s="1"/>
      <c r="S491" s="1"/>
      <c r="T491" s="1"/>
      <c r="U491" s="43" t="e">
        <f t="shared" ca="1" si="193"/>
        <v>#REF!</v>
      </c>
      <c r="V491" s="43" t="e">
        <f t="shared" ref="V491:W491" ca="1" si="197">V490+1</f>
        <v>#REF!</v>
      </c>
      <c r="W491" s="43" t="e">
        <f t="shared" ca="1" si="197"/>
        <v>#REF!</v>
      </c>
      <c r="X491" s="1"/>
      <c r="Y491" s="1"/>
      <c r="Z491" s="1"/>
      <c r="AA491" s="1"/>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WZC491" s="35"/>
      <c r="WZD491" s="35"/>
      <c r="WZE491" s="35"/>
      <c r="WZF491" s="35"/>
      <c r="WZG491" s="35"/>
      <c r="WZH491" s="35"/>
      <c r="WZI491" s="35"/>
      <c r="WZJ491" s="35"/>
      <c r="WZK491" s="35"/>
      <c r="WZL491" s="35"/>
      <c r="WZM491" s="35"/>
      <c r="WZN491" s="35"/>
      <c r="WZO491" s="35"/>
      <c r="WZP491" s="35"/>
      <c r="WZQ491" s="35"/>
      <c r="WZR491" s="35"/>
      <c r="WZS491" s="35"/>
      <c r="WZT491" s="35"/>
      <c r="WZU491" s="35"/>
      <c r="WZV491" s="35"/>
      <c r="WZW491" s="35"/>
      <c r="WZX491" s="35"/>
      <c r="WZY491" s="35"/>
      <c r="WZZ491" s="35"/>
      <c r="XAA491" s="35"/>
      <c r="XAB491" s="35"/>
      <c r="XAC491" s="35"/>
      <c r="XAD491" s="35"/>
      <c r="XAE491" s="35"/>
      <c r="XAF491" s="35"/>
      <c r="XAG491" s="35"/>
      <c r="XAH491" s="35"/>
      <c r="XAI491" s="35"/>
      <c r="XAJ491" s="35"/>
      <c r="XAK491" s="35"/>
      <c r="XAL491" s="35"/>
      <c r="XAM491" s="35"/>
      <c r="XAN491" s="35"/>
      <c r="XAO491" s="35"/>
      <c r="XAP491" s="35"/>
      <c r="XAQ491" s="35"/>
      <c r="XAR491" s="35"/>
      <c r="XAS491" s="35"/>
      <c r="XAT491" s="35"/>
      <c r="XAU491" s="35"/>
      <c r="XAV491" s="35"/>
      <c r="XAW491" s="35"/>
      <c r="XAX491" s="35"/>
      <c r="XAY491" s="35"/>
      <c r="XAZ491" s="35"/>
      <c r="XBA491" s="35"/>
      <c r="XBB491" s="35"/>
      <c r="XBC491" s="35"/>
      <c r="XBD491" s="35"/>
      <c r="XBE491" s="35"/>
      <c r="XBF491" s="35"/>
      <c r="XBG491" s="35"/>
      <c r="XBH491" s="35"/>
      <c r="XBI491" s="35"/>
      <c r="XBJ491" s="35"/>
      <c r="XBK491" s="35"/>
      <c r="XBL491" s="35"/>
      <c r="XBM491" s="35"/>
      <c r="XBN491" s="35"/>
      <c r="XBO491" s="35"/>
      <c r="XBP491" s="35"/>
      <c r="XBQ491" s="35"/>
      <c r="XBR491" s="35"/>
      <c r="XBS491" s="35"/>
      <c r="XBT491" s="35"/>
      <c r="XBU491" s="35"/>
      <c r="XBV491" s="35"/>
      <c r="XBW491" s="35"/>
      <c r="XBX491" s="35"/>
      <c r="XBY491" s="35"/>
      <c r="XBZ491" s="35"/>
      <c r="XCA491" s="35"/>
      <c r="XCB491" s="35"/>
      <c r="XCC491" s="35"/>
      <c r="XCD491" s="35"/>
      <c r="XCE491" s="35"/>
      <c r="XCF491" s="35"/>
      <c r="XCG491" s="35"/>
      <c r="XCH491" s="35"/>
      <c r="XCI491" s="35"/>
      <c r="XCJ491" s="35"/>
      <c r="XCK491" s="35"/>
      <c r="XCL491" s="35"/>
      <c r="XCM491" s="35"/>
      <c r="XCN491" s="35"/>
      <c r="XCO491" s="35"/>
      <c r="XCP491" s="35"/>
      <c r="XCQ491" s="35"/>
      <c r="XCR491" s="35"/>
      <c r="XCS491" s="35"/>
      <c r="XCT491" s="35"/>
      <c r="XCU491" s="35"/>
      <c r="XCV491" s="35"/>
      <c r="XCW491" s="35"/>
      <c r="XCX491" s="35"/>
      <c r="XCY491" s="35"/>
      <c r="XCZ491" s="35"/>
      <c r="XDA491" s="35"/>
      <c r="XDB491" s="35"/>
      <c r="XDC491" s="35"/>
      <c r="XDD491" s="35"/>
      <c r="XDE491" s="35"/>
      <c r="XDF491" s="35"/>
      <c r="XDG491" s="35"/>
      <c r="XDH491" s="35"/>
      <c r="XDI491" s="35"/>
      <c r="XDJ491" s="35"/>
      <c r="XDK491" s="35"/>
      <c r="XDL491" s="35"/>
      <c r="XDM491" s="35"/>
      <c r="XDN491" s="35"/>
      <c r="XDO491" s="35"/>
      <c r="XDP491" s="35"/>
      <c r="XDQ491" s="35"/>
      <c r="XDR491" s="35"/>
      <c r="XDS491" s="35"/>
      <c r="XDT491" s="35"/>
      <c r="XDU491" s="35"/>
      <c r="XDV491" s="35"/>
      <c r="XDW491" s="35"/>
      <c r="XDX491" s="35"/>
      <c r="XDY491" s="35"/>
      <c r="XDZ491" s="35"/>
      <c r="XEA491" s="35"/>
      <c r="XEB491" s="35"/>
      <c r="XEC491" s="35"/>
      <c r="XED491" s="35"/>
      <c r="XEE491" s="35"/>
      <c r="XEF491" s="35"/>
      <c r="XEG491" s="35"/>
      <c r="XEH491" s="35"/>
      <c r="XEI491" s="35"/>
      <c r="XEJ491" s="35"/>
      <c r="XEK491" s="35"/>
      <c r="XEL491" s="35"/>
      <c r="XEM491" s="35"/>
      <c r="XEN491" s="35"/>
      <c r="XEO491" s="35"/>
      <c r="XEP491" s="35"/>
      <c r="XEQ491" s="35"/>
      <c r="XER491" s="35"/>
      <c r="XES491" s="35"/>
      <c r="XET491" s="35"/>
      <c r="XEU491" s="35"/>
      <c r="XEV491" s="35"/>
      <c r="XEW491" s="35"/>
      <c r="XEX491" s="35"/>
      <c r="XEY491" s="35"/>
      <c r="XEZ491" s="35"/>
      <c r="XFA491" s="35"/>
      <c r="XFB491" s="35"/>
      <c r="XFC491" s="35"/>
      <c r="XFD491" s="35"/>
    </row>
    <row r="492" spans="1:151 16227:16384" s="11" customFormat="1" ht="20.25" customHeight="1" x14ac:dyDescent="0.25">
      <c r="A492" s="245"/>
      <c r="B492" s="246"/>
      <c r="C492" s="133">
        <v>4</v>
      </c>
      <c r="D492" s="134"/>
      <c r="E492" s="84" t="s">
        <v>220</v>
      </c>
      <c r="F492" s="133">
        <f>(4*9.41+2.63*2.57+1.22*2.21+(4*1.65))*10.764</f>
        <v>577.97620919999997</v>
      </c>
      <c r="G492" s="134">
        <f>(4*9.41+2.63*2.57+1.22*2.21)*10.764</f>
        <v>506.93380919999993</v>
      </c>
      <c r="H492" s="84">
        <v>0</v>
      </c>
      <c r="I492" s="84">
        <f>F492*(($I$233)+1)+H492</f>
        <v>895.86312425999995</v>
      </c>
      <c r="J492" s="35"/>
      <c r="K492" s="35"/>
      <c r="L492" s="35"/>
      <c r="M492" s="35"/>
      <c r="N492" s="35">
        <f t="shared" si="194"/>
        <v>8305678.9295999995</v>
      </c>
      <c r="O492" s="35"/>
      <c r="P492" s="35"/>
      <c r="Q492" s="35"/>
      <c r="R492" s="35"/>
      <c r="S492" s="35"/>
      <c r="T492" s="35"/>
      <c r="U492" s="43" t="e">
        <f t="shared" ca="1" si="193"/>
        <v>#REF!</v>
      </c>
      <c r="V492" s="43" t="e">
        <f t="shared" ref="V492:W492" ca="1" si="198">V491+1</f>
        <v>#REF!</v>
      </c>
      <c r="W492" s="43" t="e">
        <f t="shared" ca="1" si="198"/>
        <v>#REF!</v>
      </c>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WZC492" s="35"/>
      <c r="WZD492" s="35"/>
      <c r="WZE492" s="35"/>
      <c r="WZF492" s="35"/>
      <c r="WZG492" s="35"/>
      <c r="WZH492" s="35"/>
      <c r="WZI492" s="35"/>
      <c r="WZJ492" s="35"/>
      <c r="WZK492" s="35"/>
      <c r="WZL492" s="35"/>
      <c r="WZM492" s="35"/>
      <c r="WZN492" s="35"/>
      <c r="WZO492" s="35"/>
      <c r="WZP492" s="35"/>
      <c r="WZQ492" s="35"/>
      <c r="WZR492" s="35"/>
      <c r="WZS492" s="35"/>
      <c r="WZT492" s="35"/>
      <c r="WZU492" s="35"/>
      <c r="WZV492" s="35"/>
      <c r="WZW492" s="35"/>
      <c r="WZX492" s="35"/>
      <c r="WZY492" s="35"/>
      <c r="WZZ492" s="35"/>
      <c r="XAA492" s="35"/>
      <c r="XAB492" s="35"/>
      <c r="XAC492" s="35"/>
      <c r="XAD492" s="35"/>
      <c r="XAE492" s="35"/>
      <c r="XAF492" s="35"/>
      <c r="XAG492" s="35"/>
      <c r="XAH492" s="35"/>
      <c r="XAI492" s="35"/>
      <c r="XAJ492" s="35"/>
      <c r="XAK492" s="35"/>
      <c r="XAL492" s="35"/>
      <c r="XAM492" s="35"/>
      <c r="XAN492" s="35"/>
      <c r="XAO492" s="35"/>
      <c r="XAP492" s="35"/>
      <c r="XAQ492" s="35"/>
      <c r="XAR492" s="35"/>
      <c r="XAS492" s="35"/>
      <c r="XAT492" s="35"/>
      <c r="XAU492" s="35"/>
      <c r="XAV492" s="35"/>
      <c r="XAW492" s="35"/>
      <c r="XAX492" s="35"/>
      <c r="XAY492" s="35"/>
      <c r="XAZ492" s="35"/>
      <c r="XBA492" s="35"/>
      <c r="XBB492" s="35"/>
      <c r="XBC492" s="35"/>
      <c r="XBD492" s="35"/>
      <c r="XBE492" s="35"/>
      <c r="XBF492" s="35"/>
      <c r="XBG492" s="35"/>
      <c r="XBH492" s="35"/>
      <c r="XBI492" s="35"/>
      <c r="XBJ492" s="35"/>
      <c r="XBK492" s="35"/>
      <c r="XBL492" s="35"/>
      <c r="XBM492" s="35"/>
      <c r="XBN492" s="35"/>
      <c r="XBO492" s="35"/>
      <c r="XBP492" s="35"/>
      <c r="XBQ492" s="35"/>
      <c r="XBR492" s="35"/>
      <c r="XBS492" s="35"/>
      <c r="XBT492" s="35"/>
      <c r="XBU492" s="35"/>
      <c r="XBV492" s="35"/>
      <c r="XBW492" s="35"/>
      <c r="XBX492" s="35"/>
      <c r="XBY492" s="35"/>
      <c r="XBZ492" s="35"/>
      <c r="XCA492" s="35"/>
      <c r="XCB492" s="35"/>
      <c r="XCC492" s="35"/>
      <c r="XCD492" s="35"/>
      <c r="XCE492" s="35"/>
      <c r="XCF492" s="35"/>
      <c r="XCG492" s="35"/>
      <c r="XCH492" s="35"/>
      <c r="XCI492" s="35"/>
      <c r="XCJ492" s="35"/>
      <c r="XCK492" s="35"/>
      <c r="XCL492" s="35"/>
      <c r="XCM492" s="35"/>
      <c r="XCN492" s="35"/>
      <c r="XCO492" s="35"/>
      <c r="XCP492" s="35"/>
      <c r="XCQ492" s="35"/>
      <c r="XCR492" s="35"/>
      <c r="XCS492" s="35"/>
      <c r="XCT492" s="35"/>
      <c r="XCU492" s="35"/>
      <c r="XCV492" s="35"/>
      <c r="XCW492" s="35"/>
      <c r="XCX492" s="35"/>
      <c r="XCY492" s="35"/>
      <c r="XCZ492" s="35"/>
      <c r="XDA492" s="35"/>
      <c r="XDB492" s="35"/>
      <c r="XDC492" s="35"/>
      <c r="XDD492" s="35"/>
      <c r="XDE492" s="35"/>
      <c r="XDF492" s="35"/>
      <c r="XDG492" s="35"/>
      <c r="XDH492" s="35"/>
      <c r="XDI492" s="35"/>
      <c r="XDJ492" s="35"/>
      <c r="XDK492" s="35"/>
      <c r="XDL492" s="35"/>
      <c r="XDM492" s="35"/>
      <c r="XDN492" s="35"/>
      <c r="XDO492" s="35"/>
      <c r="XDP492" s="35"/>
      <c r="XDQ492" s="35"/>
      <c r="XDR492" s="35"/>
      <c r="XDS492" s="35"/>
      <c r="XDT492" s="35"/>
      <c r="XDU492" s="35"/>
      <c r="XDV492" s="35"/>
      <c r="XDW492" s="35"/>
      <c r="XDX492" s="35"/>
      <c r="XDY492" s="35"/>
      <c r="XDZ492" s="35"/>
      <c r="XEA492" s="35"/>
      <c r="XEB492" s="35"/>
      <c r="XEC492" s="35"/>
      <c r="XED492" s="35"/>
      <c r="XEE492" s="35"/>
      <c r="XEF492" s="35"/>
      <c r="XEG492" s="35"/>
      <c r="XEH492" s="35"/>
      <c r="XEI492" s="35"/>
      <c r="XEJ492" s="35"/>
      <c r="XEK492" s="35"/>
      <c r="XEL492" s="35"/>
      <c r="XEM492" s="35"/>
      <c r="XEN492" s="35"/>
      <c r="XEO492" s="35"/>
      <c r="XEP492" s="35"/>
      <c r="XEQ492" s="35"/>
      <c r="XER492" s="35"/>
      <c r="XES492" s="35"/>
      <c r="XET492" s="35"/>
      <c r="XEU492" s="35"/>
      <c r="XEV492" s="35"/>
      <c r="XEW492" s="35"/>
      <c r="XEX492" s="35"/>
      <c r="XEY492" s="35"/>
      <c r="XEZ492" s="35"/>
      <c r="XFA492" s="35"/>
      <c r="XFB492" s="35"/>
      <c r="XFC492" s="35"/>
      <c r="XFD492" s="35"/>
    </row>
    <row r="493" spans="1:151 16227:16384" s="11" customFormat="1" ht="20.25" x14ac:dyDescent="0.25">
      <c r="A493" s="245"/>
      <c r="B493" s="246"/>
      <c r="C493" s="133">
        <v>5</v>
      </c>
      <c r="D493" s="134"/>
      <c r="E493" s="133" t="s">
        <v>305</v>
      </c>
      <c r="F493" s="184"/>
      <c r="G493" s="184"/>
      <c r="H493" s="184"/>
      <c r="I493" s="134"/>
      <c r="J493" s="35"/>
      <c r="K493" s="35"/>
      <c r="L493" s="35"/>
      <c r="M493" s="35"/>
      <c r="N493" s="35">
        <f t="shared" si="194"/>
        <v>0</v>
      </c>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WZC493" s="35"/>
      <c r="WZD493" s="35"/>
      <c r="WZE493" s="35"/>
      <c r="WZF493" s="35"/>
      <c r="WZG493" s="35"/>
      <c r="WZH493" s="35"/>
      <c r="WZI493" s="35"/>
      <c r="WZJ493" s="35"/>
      <c r="WZK493" s="35"/>
      <c r="WZL493" s="35"/>
      <c r="WZM493" s="35"/>
      <c r="WZN493" s="35"/>
      <c r="WZO493" s="35"/>
      <c r="WZP493" s="35"/>
      <c r="WZQ493" s="35"/>
      <c r="WZR493" s="35"/>
      <c r="WZS493" s="35"/>
      <c r="WZT493" s="35"/>
      <c r="WZU493" s="35"/>
      <c r="WZV493" s="35"/>
      <c r="WZW493" s="35"/>
      <c r="WZX493" s="35"/>
      <c r="WZY493" s="35"/>
      <c r="WZZ493" s="35"/>
      <c r="XAA493" s="35"/>
      <c r="XAB493" s="35"/>
      <c r="XAC493" s="35"/>
      <c r="XAD493" s="35"/>
      <c r="XAE493" s="35"/>
      <c r="XAF493" s="35"/>
      <c r="XAG493" s="35"/>
      <c r="XAH493" s="35"/>
      <c r="XAI493" s="35"/>
      <c r="XAJ493" s="35"/>
      <c r="XAK493" s="35"/>
      <c r="XAL493" s="35"/>
      <c r="XAM493" s="35"/>
      <c r="XAN493" s="35"/>
      <c r="XAO493" s="35"/>
      <c r="XAP493" s="35"/>
      <c r="XAQ493" s="35"/>
      <c r="XAR493" s="35"/>
      <c r="XAS493" s="35"/>
      <c r="XAT493" s="35"/>
      <c r="XAU493" s="35"/>
      <c r="XAV493" s="35"/>
      <c r="XAW493" s="35"/>
      <c r="XAX493" s="35"/>
      <c r="XAY493" s="35"/>
      <c r="XAZ493" s="35"/>
      <c r="XBA493" s="35"/>
      <c r="XBB493" s="35"/>
      <c r="XBC493" s="35"/>
      <c r="XBD493" s="35"/>
      <c r="XBE493" s="35"/>
      <c r="XBF493" s="35"/>
      <c r="XBG493" s="35"/>
      <c r="XBH493" s="35"/>
      <c r="XBI493" s="35"/>
      <c r="XBJ493" s="35"/>
      <c r="XBK493" s="35"/>
      <c r="XBL493" s="35"/>
      <c r="XBM493" s="35"/>
      <c r="XBN493" s="35"/>
      <c r="XBO493" s="35"/>
      <c r="XBP493" s="35"/>
      <c r="XBQ493" s="35"/>
      <c r="XBR493" s="35"/>
      <c r="XBS493" s="35"/>
      <c r="XBT493" s="35"/>
      <c r="XBU493" s="35"/>
      <c r="XBV493" s="35"/>
      <c r="XBW493" s="35"/>
      <c r="XBX493" s="35"/>
      <c r="XBY493" s="35"/>
      <c r="XBZ493" s="35"/>
      <c r="XCA493" s="35"/>
      <c r="XCB493" s="35"/>
      <c r="XCC493" s="35"/>
      <c r="XCD493" s="35"/>
      <c r="XCE493" s="35"/>
      <c r="XCF493" s="35"/>
      <c r="XCG493" s="35"/>
      <c r="XCH493" s="35"/>
      <c r="XCI493" s="35"/>
      <c r="XCJ493" s="35"/>
      <c r="XCK493" s="35"/>
      <c r="XCL493" s="35"/>
      <c r="XCM493" s="35"/>
      <c r="XCN493" s="35"/>
      <c r="XCO493" s="35"/>
      <c r="XCP493" s="35"/>
      <c r="XCQ493" s="35"/>
      <c r="XCR493" s="35"/>
      <c r="XCS493" s="35"/>
      <c r="XCT493" s="35"/>
      <c r="XCU493" s="35"/>
      <c r="XCV493" s="35"/>
      <c r="XCW493" s="35"/>
      <c r="XCX493" s="35"/>
      <c r="XCY493" s="35"/>
      <c r="XCZ493" s="35"/>
      <c r="XDA493" s="35"/>
      <c r="XDB493" s="35"/>
      <c r="XDC493" s="35"/>
      <c r="XDD493" s="35"/>
      <c r="XDE493" s="35"/>
      <c r="XDF493" s="35"/>
      <c r="XDG493" s="35"/>
      <c r="XDH493" s="35"/>
      <c r="XDI493" s="35"/>
      <c r="XDJ493" s="35"/>
      <c r="XDK493" s="35"/>
      <c r="XDL493" s="35"/>
      <c r="XDM493" s="35"/>
      <c r="XDN493" s="35"/>
      <c r="XDO493" s="35"/>
      <c r="XDP493" s="35"/>
      <c r="XDQ493" s="35"/>
      <c r="XDR493" s="35"/>
      <c r="XDS493" s="35"/>
      <c r="XDT493" s="35"/>
      <c r="XDU493" s="35"/>
      <c r="XDV493" s="35"/>
      <c r="XDW493" s="35"/>
      <c r="XDX493" s="35"/>
      <c r="XDY493" s="35"/>
      <c r="XDZ493" s="35"/>
      <c r="XEA493" s="35"/>
      <c r="XEB493" s="35"/>
      <c r="XEC493" s="35"/>
      <c r="XED493" s="35"/>
      <c r="XEE493" s="35"/>
      <c r="XEF493" s="35"/>
      <c r="XEG493" s="35"/>
      <c r="XEH493" s="35"/>
      <c r="XEI493" s="35"/>
      <c r="XEJ493" s="35"/>
      <c r="XEK493" s="35"/>
      <c r="XEL493" s="35"/>
      <c r="XEM493" s="35"/>
      <c r="XEN493" s="35"/>
      <c r="XEO493" s="35"/>
      <c r="XEP493" s="35"/>
      <c r="XEQ493" s="35"/>
      <c r="XER493" s="35"/>
      <c r="XES493" s="35"/>
      <c r="XET493" s="35"/>
      <c r="XEU493" s="35"/>
      <c r="XEV493" s="35"/>
      <c r="XEW493" s="35"/>
      <c r="XEX493" s="35"/>
      <c r="XEY493" s="35"/>
      <c r="XEZ493" s="35"/>
      <c r="XFA493" s="35"/>
      <c r="XFB493" s="35"/>
      <c r="XFC493" s="35"/>
      <c r="XFD493" s="35"/>
    </row>
    <row r="494" spans="1:151 16227:16384" s="11" customFormat="1" ht="20.25" customHeight="1" x14ac:dyDescent="0.25">
      <c r="A494" s="247"/>
      <c r="B494" s="248"/>
      <c r="C494" s="133">
        <v>6</v>
      </c>
      <c r="D494" s="134"/>
      <c r="E494" s="84" t="s">
        <v>220</v>
      </c>
      <c r="F494" s="133">
        <f>(4.72*5.6+3.13*1.79+4.5*1.82+(3.13*1.65))*10.764</f>
        <v>488.56934879999994</v>
      </c>
      <c r="G494" s="134">
        <f>(4.72*5.6+3.13*1.79+4.5*1.82)*10.764</f>
        <v>432.97867079999997</v>
      </c>
      <c r="H494" s="84">
        <v>0</v>
      </c>
      <c r="I494" s="84">
        <f>F494*(($I$233)+1)+H494</f>
        <v>757.28249063999988</v>
      </c>
      <c r="J494" s="35"/>
      <c r="K494" s="35"/>
      <c r="L494" s="35"/>
      <c r="M494" s="35"/>
      <c r="N494" s="35">
        <f t="shared" si="194"/>
        <v>27228285.021599993</v>
      </c>
      <c r="O494" s="35"/>
      <c r="P494" s="35"/>
      <c r="Q494" s="35"/>
      <c r="R494" s="35"/>
      <c r="S494" s="35"/>
      <c r="T494" s="35"/>
      <c r="U494" s="43" t="str">
        <f t="shared" ref="U494:U614" ca="1" si="199">V494&amp;""&amp;",..,"&amp;""&amp;W494</f>
        <v>101,..,101</v>
      </c>
      <c r="V494" s="43">
        <f ca="1">(SUMPRODUCT(MID(0&amp;(LEFT(A495,SUM(LEN(A495)-LEN(SUBSTITUTE(A495,{"0","1","2","3"},""))))), LARGE(INDEX(ISNUMBER(--MID((LEFT(A495,SUM(LEN(A495)-LEN(SUBSTITUTE(A495,{"0","1","2","3"},""))))), ROW(INDIRECT("1:"&amp;LEN((LEFT(A495,SUM(LEN(A495)-LEN(SUBSTITUTE(A495,{"0","1","2","3"},"")))))))), 1)) * ROW(INDIRECT("1:"&amp;LEN((LEFT(A495,SUM(LEN(A495)-LEN(SUBSTITUTE(A495,{"0","1","2","3"},"")))))))), 0), ROW(INDIRECT("1:"&amp;LEN((LEFT(A495,SUM(LEN(A495)-LEN(SUBSTITUTE(A495,{"0","1","2","3"},"")))))))))+1, 1) * 10^ROW(INDIRECT("1:"&amp;LEN((LEFT(A495,SUM(LEN(A495)-LEN(SUBSTITUTE(A495,{"0","1","2","3"},""))))))))/10))*100+1</f>
        <v>101</v>
      </c>
      <c r="W494" s="43">
        <f ca="1">(SUMPRODUCT(MID(0&amp;(--TRIM(RIGHT(SUBSTITUTE(LEFT(A495,_xlfn.AGGREGATE(16,6,FIND({0,1,2,3,4,5,6,7,8,9},A495,ROW(INDIRECT("1:"&amp;LEN(A495)))),1))," ",REPT(" ",LEN(A495))),LEN(A495)))), LARGE(INDEX(ISNUMBER(--MID((--TRIM(RIGHT(SUBSTITUTE(LEFT(A495,_xlfn.AGGREGATE(16,6,FIND({0,1,2,3,4,5,6,7,8,9},A495,ROW(INDIRECT("1:"&amp;LEN(A495)))),1))," ",REPT(" ",LEN(A495))),LEN(A495)))), ROW(INDIRECT("1:"&amp;LEN((--TRIM(RIGHT(SUBSTITUTE(LEFT(A495,_xlfn.AGGREGATE(16,6,FIND({0,1,2,3,4,5,6,7,8,9},A495,ROW(INDIRECT("1:"&amp;LEN(A495)))),1))," ",REPT(" ",LEN(A495))),LEN(A495))))))), 1)) * ROW(INDIRECT("1:"&amp;LEN((--TRIM(RIGHT(SUBSTITUTE(LEFT(A495,_xlfn.AGGREGATE(16,6,FIND({0,1,2,3,4,5,6,7,8,9},A495,ROW(INDIRECT("1:"&amp;LEN(A495)))),1))," ",REPT(" ",LEN(A495))),LEN(A495))))))), 0), ROW(INDIRECT("1:"&amp;LEN((--TRIM(RIGHT(SUBSTITUTE(LEFT(A495,_xlfn.AGGREGATE(16,6,FIND({0,1,2,3,4,5,6,7,8,9},A495,ROW(INDIRECT("1:"&amp;LEN(A495)))),1))," ",REPT(" ",LEN(A495))),LEN(A495))))))))+1, 1) * 10^ROW(INDIRECT("1:"&amp;LEN((--TRIM(RIGHT(SUBSTITUTE(LEFT(A495,_xlfn.AGGREGATE(16,6,FIND({0,1,2,3,4,5,6,7,8,9},A495,ROW(INDIRECT("1:"&amp;LEN(A495)))),1))," ",REPT(" ",LEN(A495))),LEN(A495)))))))/10))*100+1</f>
        <v>101</v>
      </c>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WZC494" s="35"/>
      <c r="WZD494" s="35"/>
      <c r="WZE494" s="35"/>
      <c r="WZF494" s="35"/>
      <c r="WZG494" s="35"/>
      <c r="WZH494" s="35"/>
      <c r="WZI494" s="35"/>
      <c r="WZJ494" s="35"/>
      <c r="WZK494" s="35"/>
      <c r="WZL494" s="35"/>
      <c r="WZM494" s="35"/>
      <c r="WZN494" s="35"/>
      <c r="WZO494" s="35"/>
      <c r="WZP494" s="35"/>
      <c r="WZQ494" s="35"/>
      <c r="WZR494" s="35"/>
      <c r="WZS494" s="35"/>
      <c r="WZT494" s="35"/>
      <c r="WZU494" s="35"/>
      <c r="WZV494" s="35"/>
      <c r="WZW494" s="35"/>
      <c r="WZX494" s="35"/>
      <c r="WZY494" s="35"/>
      <c r="WZZ494" s="35"/>
      <c r="XAA494" s="35"/>
      <c r="XAB494" s="35"/>
      <c r="XAC494" s="35"/>
      <c r="XAD494" s="35"/>
      <c r="XAE494" s="35"/>
      <c r="XAF494" s="35"/>
      <c r="XAG494" s="35"/>
      <c r="XAH494" s="35"/>
      <c r="XAI494" s="35"/>
      <c r="XAJ494" s="35"/>
      <c r="XAK494" s="35"/>
      <c r="XAL494" s="35"/>
      <c r="XAM494" s="35"/>
      <c r="XAN494" s="35"/>
      <c r="XAO494" s="35"/>
      <c r="XAP494" s="35"/>
      <c r="XAQ494" s="35"/>
      <c r="XAR494" s="35"/>
      <c r="XAS494" s="35"/>
      <c r="XAT494" s="35"/>
      <c r="XAU494" s="35"/>
      <c r="XAV494" s="35"/>
      <c r="XAW494" s="35"/>
      <c r="XAX494" s="35"/>
      <c r="XAY494" s="35"/>
      <c r="XAZ494" s="35"/>
      <c r="XBA494" s="35"/>
      <c r="XBB494" s="35"/>
      <c r="XBC494" s="35"/>
      <c r="XBD494" s="35"/>
      <c r="XBE494" s="35"/>
      <c r="XBF494" s="35"/>
      <c r="XBG494" s="35"/>
      <c r="XBH494" s="35"/>
      <c r="XBI494" s="35"/>
      <c r="XBJ494" s="35"/>
      <c r="XBK494" s="35"/>
      <c r="XBL494" s="35"/>
      <c r="XBM494" s="35"/>
      <c r="XBN494" s="35"/>
      <c r="XBO494" s="35"/>
      <c r="XBP494" s="35"/>
      <c r="XBQ494" s="35"/>
      <c r="XBR494" s="35"/>
      <c r="XBS494" s="35"/>
      <c r="XBT494" s="35"/>
      <c r="XBU494" s="35"/>
      <c r="XBV494" s="35"/>
      <c r="XBW494" s="35"/>
      <c r="XBX494" s="35"/>
      <c r="XBY494" s="35"/>
      <c r="XBZ494" s="35"/>
      <c r="XCA494" s="35"/>
      <c r="XCB494" s="35"/>
      <c r="XCC494" s="35"/>
      <c r="XCD494" s="35"/>
      <c r="XCE494" s="35"/>
      <c r="XCF494" s="35"/>
      <c r="XCG494" s="35"/>
      <c r="XCH494" s="35"/>
      <c r="XCI494" s="35"/>
      <c r="XCJ494" s="35"/>
      <c r="XCK494" s="35"/>
      <c r="XCL494" s="35"/>
      <c r="XCM494" s="35"/>
      <c r="XCN494" s="35"/>
      <c r="XCO494" s="35"/>
      <c r="XCP494" s="35"/>
      <c r="XCQ494" s="35"/>
      <c r="XCR494" s="35"/>
      <c r="XCS494" s="35"/>
      <c r="XCT494" s="35"/>
      <c r="XCU494" s="35"/>
      <c r="XCV494" s="35"/>
      <c r="XCW494" s="35"/>
      <c r="XCX494" s="35"/>
      <c r="XCY494" s="35"/>
      <c r="XCZ494" s="35"/>
      <c r="XDA494" s="35"/>
      <c r="XDB494" s="35"/>
      <c r="XDC494" s="35"/>
      <c r="XDD494" s="35"/>
      <c r="XDE494" s="35"/>
      <c r="XDF494" s="35"/>
      <c r="XDG494" s="35"/>
      <c r="XDH494" s="35"/>
      <c r="XDI494" s="35"/>
      <c r="XDJ494" s="35"/>
      <c r="XDK494" s="35"/>
      <c r="XDL494" s="35"/>
      <c r="XDM494" s="35"/>
      <c r="XDN494" s="35"/>
      <c r="XDO494" s="35"/>
      <c r="XDP494" s="35"/>
      <c r="XDQ494" s="35"/>
      <c r="XDR494" s="35"/>
      <c r="XDS494" s="35"/>
      <c r="XDT494" s="35"/>
      <c r="XDU494" s="35"/>
      <c r="XDV494" s="35"/>
      <c r="XDW494" s="35"/>
      <c r="XDX494" s="35"/>
      <c r="XDY494" s="35"/>
      <c r="XDZ494" s="35"/>
      <c r="XEA494" s="35"/>
      <c r="XEB494" s="35"/>
      <c r="XEC494" s="35"/>
      <c r="XED494" s="35"/>
      <c r="XEE494" s="35"/>
      <c r="XEF494" s="35"/>
      <c r="XEG494" s="35"/>
      <c r="XEH494" s="35"/>
      <c r="XEI494" s="35"/>
      <c r="XEJ494" s="35"/>
      <c r="XEK494" s="35"/>
      <c r="XEL494" s="35"/>
      <c r="XEM494" s="35"/>
      <c r="XEN494" s="35"/>
      <c r="XEO494" s="35"/>
      <c r="XEP494" s="35"/>
      <c r="XEQ494" s="35"/>
      <c r="XER494" s="35"/>
      <c r="XES494" s="35"/>
      <c r="XET494" s="35"/>
      <c r="XEU494" s="35"/>
      <c r="XEV494" s="35"/>
      <c r="XEW494" s="35"/>
      <c r="XEX494" s="35"/>
      <c r="XEY494" s="35"/>
      <c r="XEZ494" s="35"/>
      <c r="XFA494" s="35"/>
      <c r="XFB494" s="35"/>
      <c r="XFC494" s="35"/>
      <c r="XFD494" s="35"/>
    </row>
    <row r="495" spans="1:151 16227:16384" s="11" customFormat="1" ht="20.25" customHeight="1" x14ac:dyDescent="0.25">
      <c r="A495" s="144" t="s">
        <v>306</v>
      </c>
      <c r="B495" s="145"/>
      <c r="C495" s="145"/>
      <c r="D495" s="145"/>
      <c r="E495" s="145"/>
      <c r="F495" s="145"/>
      <c r="G495" s="145"/>
      <c r="H495" s="145"/>
      <c r="I495" s="146"/>
      <c r="J495" s="35"/>
      <c r="K495" s="35"/>
      <c r="L495" s="35"/>
      <c r="M495" s="35"/>
      <c r="N495" s="35">
        <f t="shared" si="194"/>
        <v>6586927.5419999985</v>
      </c>
      <c r="O495" s="35"/>
      <c r="P495" s="35"/>
      <c r="Q495" s="35"/>
      <c r="R495" s="35"/>
      <c r="S495" s="35"/>
      <c r="T495" s="35"/>
      <c r="U495" s="43" t="str">
        <f t="shared" ca="1" si="199"/>
        <v>102,..,102</v>
      </c>
      <c r="V495" s="43">
        <f ca="1">V494+1</f>
        <v>102</v>
      </c>
      <c r="W495" s="43">
        <f ca="1">W494+1</f>
        <v>102</v>
      </c>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WZC495" s="35"/>
      <c r="WZD495" s="35"/>
      <c r="WZE495" s="35"/>
      <c r="WZF495" s="35"/>
      <c r="WZG495" s="35"/>
      <c r="WZH495" s="35"/>
      <c r="WZI495" s="35"/>
      <c r="WZJ495" s="35"/>
      <c r="WZK495" s="35"/>
      <c r="WZL495" s="35"/>
      <c r="WZM495" s="35"/>
      <c r="WZN495" s="35"/>
      <c r="WZO495" s="35"/>
      <c r="WZP495" s="35"/>
      <c r="WZQ495" s="35"/>
      <c r="WZR495" s="35"/>
      <c r="WZS495" s="35"/>
      <c r="WZT495" s="35"/>
      <c r="WZU495" s="35"/>
      <c r="WZV495" s="35"/>
      <c r="WZW495" s="35"/>
      <c r="WZX495" s="35"/>
      <c r="WZY495" s="35"/>
      <c r="WZZ495" s="35"/>
      <c r="XAA495" s="35"/>
      <c r="XAB495" s="35"/>
      <c r="XAC495" s="35"/>
      <c r="XAD495" s="35"/>
      <c r="XAE495" s="35"/>
      <c r="XAF495" s="35"/>
      <c r="XAG495" s="35"/>
      <c r="XAH495" s="35"/>
      <c r="XAI495" s="35"/>
      <c r="XAJ495" s="35"/>
      <c r="XAK495" s="35"/>
      <c r="XAL495" s="35"/>
      <c r="XAM495" s="35"/>
      <c r="XAN495" s="35"/>
      <c r="XAO495" s="35"/>
      <c r="XAP495" s="35"/>
      <c r="XAQ495" s="35"/>
      <c r="XAR495" s="35"/>
      <c r="XAS495" s="35"/>
      <c r="XAT495" s="35"/>
      <c r="XAU495" s="35"/>
      <c r="XAV495" s="35"/>
      <c r="XAW495" s="35"/>
      <c r="XAX495" s="35"/>
      <c r="XAY495" s="35"/>
      <c r="XAZ495" s="35"/>
      <c r="XBA495" s="35"/>
      <c r="XBB495" s="35"/>
      <c r="XBC495" s="35"/>
      <c r="XBD495" s="35"/>
      <c r="XBE495" s="35"/>
      <c r="XBF495" s="35"/>
      <c r="XBG495" s="35"/>
      <c r="XBH495" s="35"/>
      <c r="XBI495" s="35"/>
      <c r="XBJ495" s="35"/>
      <c r="XBK495" s="35"/>
      <c r="XBL495" s="35"/>
      <c r="XBM495" s="35"/>
      <c r="XBN495" s="35"/>
      <c r="XBO495" s="35"/>
      <c r="XBP495" s="35"/>
      <c r="XBQ495" s="35"/>
      <c r="XBR495" s="35"/>
      <c r="XBS495" s="35"/>
      <c r="XBT495" s="35"/>
      <c r="XBU495" s="35"/>
      <c r="XBV495" s="35"/>
      <c r="XBW495" s="35"/>
      <c r="XBX495" s="35"/>
      <c r="XBY495" s="35"/>
      <c r="XBZ495" s="35"/>
      <c r="XCA495" s="35"/>
      <c r="XCB495" s="35"/>
      <c r="XCC495" s="35"/>
      <c r="XCD495" s="35"/>
      <c r="XCE495" s="35"/>
      <c r="XCF495" s="35"/>
      <c r="XCG495" s="35"/>
      <c r="XCH495" s="35"/>
      <c r="XCI495" s="35"/>
      <c r="XCJ495" s="35"/>
      <c r="XCK495" s="35"/>
      <c r="XCL495" s="35"/>
      <c r="XCM495" s="35"/>
      <c r="XCN495" s="35"/>
      <c r="XCO495" s="35"/>
      <c r="XCP495" s="35"/>
      <c r="XCQ495" s="35"/>
      <c r="XCR495" s="35"/>
      <c r="XCS495" s="35"/>
      <c r="XCT495" s="35"/>
      <c r="XCU495" s="35"/>
      <c r="XCV495" s="35"/>
      <c r="XCW495" s="35"/>
      <c r="XCX495" s="35"/>
      <c r="XCY495" s="35"/>
      <c r="XCZ495" s="35"/>
      <c r="XDA495" s="35"/>
      <c r="XDB495" s="35"/>
      <c r="XDC495" s="35"/>
      <c r="XDD495" s="35"/>
      <c r="XDE495" s="35"/>
      <c r="XDF495" s="35"/>
      <c r="XDG495" s="35"/>
      <c r="XDH495" s="35"/>
      <c r="XDI495" s="35"/>
      <c r="XDJ495" s="35"/>
      <c r="XDK495" s="35"/>
      <c r="XDL495" s="35"/>
      <c r="XDM495" s="35"/>
      <c r="XDN495" s="35"/>
      <c r="XDO495" s="35"/>
      <c r="XDP495" s="35"/>
      <c r="XDQ495" s="35"/>
      <c r="XDR495" s="35"/>
      <c r="XDS495" s="35"/>
      <c r="XDT495" s="35"/>
      <c r="XDU495" s="35"/>
      <c r="XDV495" s="35"/>
      <c r="XDW495" s="35"/>
      <c r="XDX495" s="35"/>
      <c r="XDY495" s="35"/>
      <c r="XDZ495" s="35"/>
      <c r="XEA495" s="35"/>
      <c r="XEB495" s="35"/>
      <c r="XEC495" s="35"/>
      <c r="XED495" s="35"/>
      <c r="XEE495" s="35"/>
      <c r="XEF495" s="35"/>
      <c r="XEG495" s="35"/>
      <c r="XEH495" s="35"/>
      <c r="XEI495" s="35"/>
      <c r="XEJ495" s="35"/>
      <c r="XEK495" s="35"/>
      <c r="XEL495" s="35"/>
      <c r="XEM495" s="35"/>
      <c r="XEN495" s="35"/>
      <c r="XEO495" s="35"/>
      <c r="XEP495" s="35"/>
      <c r="XEQ495" s="35"/>
      <c r="XER495" s="35"/>
      <c r="XES495" s="35"/>
      <c r="XET495" s="35"/>
      <c r="XEU495" s="35"/>
      <c r="XEV495" s="35"/>
      <c r="XEW495" s="35"/>
      <c r="XEX495" s="35"/>
      <c r="XEY495" s="35"/>
      <c r="XEZ495" s="35"/>
      <c r="XFA495" s="35"/>
      <c r="XFB495" s="35"/>
      <c r="XFC495" s="35"/>
      <c r="XFD495" s="35"/>
    </row>
    <row r="496" spans="1:151 16227:16384" s="11" customFormat="1" ht="20.25" customHeight="1" x14ac:dyDescent="0.25">
      <c r="A496" s="135" t="str">
        <f>A495</f>
        <v>1st Podium Floor for Commercial &amp; Amenity (Children Play Area, Creche, Library etc)</v>
      </c>
      <c r="B496" s="136"/>
      <c r="C496" s="133" t="s">
        <v>112</v>
      </c>
      <c r="D496" s="134"/>
      <c r="E496" s="84" t="s">
        <v>307</v>
      </c>
      <c r="F496" s="133">
        <f>(7.64*9.52+8.78*7.26+5.24*1.98+1.82*1.07)*10.764</f>
        <v>1601.6638247999997</v>
      </c>
      <c r="G496" s="134">
        <f>(7.64*9.52+8.78*7.26+5.24*1.98+1.82*1.07)*10.764</f>
        <v>1601.6638247999997</v>
      </c>
      <c r="H496" s="84">
        <v>0</v>
      </c>
      <c r="I496" s="84">
        <f t="shared" ref="I496:I501" si="200">F496*(($I$233)+1)+H496</f>
        <v>2482.5789284399998</v>
      </c>
      <c r="J496" s="35"/>
      <c r="K496" s="35"/>
      <c r="L496" s="35"/>
      <c r="M496" s="35"/>
      <c r="N496" s="35">
        <f t="shared" si="194"/>
        <v>6581163.419999999</v>
      </c>
      <c r="O496" s="35"/>
      <c r="P496" s="35"/>
      <c r="Q496" s="35"/>
      <c r="R496" s="35"/>
      <c r="S496" s="35"/>
      <c r="T496" s="35"/>
      <c r="U496" s="43" t="str">
        <f t="shared" ca="1" si="199"/>
        <v>103,..,103</v>
      </c>
      <c r="V496" s="43">
        <f t="shared" ref="V496:W496" ca="1" si="201">V495+1</f>
        <v>103</v>
      </c>
      <c r="W496" s="43">
        <f t="shared" ca="1" si="201"/>
        <v>103</v>
      </c>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WZC496" s="35"/>
      <c r="WZD496" s="35"/>
      <c r="WZE496" s="35"/>
      <c r="WZF496" s="35"/>
      <c r="WZG496" s="35"/>
      <c r="WZH496" s="35"/>
      <c r="WZI496" s="35"/>
      <c r="WZJ496" s="35"/>
      <c r="WZK496" s="35"/>
      <c r="WZL496" s="35"/>
      <c r="WZM496" s="35"/>
      <c r="WZN496" s="35"/>
      <c r="WZO496" s="35"/>
      <c r="WZP496" s="35"/>
      <c r="WZQ496" s="35"/>
      <c r="WZR496" s="35"/>
      <c r="WZS496" s="35"/>
      <c r="WZT496" s="35"/>
      <c r="WZU496" s="35"/>
      <c r="WZV496" s="35"/>
      <c r="WZW496" s="35"/>
      <c r="WZX496" s="35"/>
      <c r="WZY496" s="35"/>
      <c r="WZZ496" s="35"/>
      <c r="XAA496" s="35"/>
      <c r="XAB496" s="35"/>
      <c r="XAC496" s="35"/>
      <c r="XAD496" s="35"/>
      <c r="XAE496" s="35"/>
      <c r="XAF496" s="35"/>
      <c r="XAG496" s="35"/>
      <c r="XAH496" s="35"/>
      <c r="XAI496" s="35"/>
      <c r="XAJ496" s="35"/>
      <c r="XAK496" s="35"/>
      <c r="XAL496" s="35"/>
      <c r="XAM496" s="35"/>
      <c r="XAN496" s="35"/>
      <c r="XAO496" s="35"/>
      <c r="XAP496" s="35"/>
      <c r="XAQ496" s="35"/>
      <c r="XAR496" s="35"/>
      <c r="XAS496" s="35"/>
      <c r="XAT496" s="35"/>
      <c r="XAU496" s="35"/>
      <c r="XAV496" s="35"/>
      <c r="XAW496" s="35"/>
      <c r="XAX496" s="35"/>
      <c r="XAY496" s="35"/>
      <c r="XAZ496" s="35"/>
      <c r="XBA496" s="35"/>
      <c r="XBB496" s="35"/>
      <c r="XBC496" s="35"/>
      <c r="XBD496" s="35"/>
      <c r="XBE496" s="35"/>
      <c r="XBF496" s="35"/>
      <c r="XBG496" s="35"/>
      <c r="XBH496" s="35"/>
      <c r="XBI496" s="35"/>
      <c r="XBJ496" s="35"/>
      <c r="XBK496" s="35"/>
      <c r="XBL496" s="35"/>
      <c r="XBM496" s="35"/>
      <c r="XBN496" s="35"/>
      <c r="XBO496" s="35"/>
      <c r="XBP496" s="35"/>
      <c r="XBQ496" s="35"/>
      <c r="XBR496" s="35"/>
      <c r="XBS496" s="35"/>
      <c r="XBT496" s="35"/>
      <c r="XBU496" s="35"/>
      <c r="XBV496" s="35"/>
      <c r="XBW496" s="35"/>
      <c r="XBX496" s="35"/>
      <c r="XBY496" s="35"/>
      <c r="XBZ496" s="35"/>
      <c r="XCA496" s="35"/>
      <c r="XCB496" s="35"/>
      <c r="XCC496" s="35"/>
      <c r="XCD496" s="35"/>
      <c r="XCE496" s="35"/>
      <c r="XCF496" s="35"/>
      <c r="XCG496" s="35"/>
      <c r="XCH496" s="35"/>
      <c r="XCI496" s="35"/>
      <c r="XCJ496" s="35"/>
      <c r="XCK496" s="35"/>
      <c r="XCL496" s="35"/>
      <c r="XCM496" s="35"/>
      <c r="XCN496" s="35"/>
      <c r="XCO496" s="35"/>
      <c r="XCP496" s="35"/>
      <c r="XCQ496" s="35"/>
      <c r="XCR496" s="35"/>
      <c r="XCS496" s="35"/>
      <c r="XCT496" s="35"/>
      <c r="XCU496" s="35"/>
      <c r="XCV496" s="35"/>
      <c r="XCW496" s="35"/>
      <c r="XCX496" s="35"/>
      <c r="XCY496" s="35"/>
      <c r="XCZ496" s="35"/>
      <c r="XDA496" s="35"/>
      <c r="XDB496" s="35"/>
      <c r="XDC496" s="35"/>
      <c r="XDD496" s="35"/>
      <c r="XDE496" s="35"/>
      <c r="XDF496" s="35"/>
      <c r="XDG496" s="35"/>
      <c r="XDH496" s="35"/>
      <c r="XDI496" s="35"/>
      <c r="XDJ496" s="35"/>
      <c r="XDK496" s="35"/>
      <c r="XDL496" s="35"/>
      <c r="XDM496" s="35"/>
      <c r="XDN496" s="35"/>
      <c r="XDO496" s="35"/>
      <c r="XDP496" s="35"/>
      <c r="XDQ496" s="35"/>
      <c r="XDR496" s="35"/>
      <c r="XDS496" s="35"/>
      <c r="XDT496" s="35"/>
      <c r="XDU496" s="35"/>
      <c r="XDV496" s="35"/>
      <c r="XDW496" s="35"/>
      <c r="XDX496" s="35"/>
      <c r="XDY496" s="35"/>
      <c r="XDZ496" s="35"/>
      <c r="XEA496" s="35"/>
      <c r="XEB496" s="35"/>
      <c r="XEC496" s="35"/>
      <c r="XED496" s="35"/>
      <c r="XEE496" s="35"/>
      <c r="XEF496" s="35"/>
      <c r="XEG496" s="35"/>
      <c r="XEH496" s="35"/>
      <c r="XEI496" s="35"/>
      <c r="XEJ496" s="35"/>
      <c r="XEK496" s="35"/>
      <c r="XEL496" s="35"/>
      <c r="XEM496" s="35"/>
      <c r="XEN496" s="35"/>
      <c r="XEO496" s="35"/>
      <c r="XEP496" s="35"/>
      <c r="XEQ496" s="35"/>
      <c r="XER496" s="35"/>
      <c r="XES496" s="35"/>
      <c r="XET496" s="35"/>
      <c r="XEU496" s="35"/>
      <c r="XEV496" s="35"/>
      <c r="XEW496" s="35"/>
      <c r="XEX496" s="35"/>
      <c r="XEY496" s="35"/>
      <c r="XEZ496" s="35"/>
      <c r="XFA496" s="35"/>
      <c r="XFB496" s="35"/>
      <c r="XFC496" s="35"/>
      <c r="XFD496" s="35"/>
    </row>
    <row r="497" spans="1:151 16227:16384" s="11" customFormat="1" ht="20.25" customHeight="1" x14ac:dyDescent="0.25">
      <c r="A497" s="137"/>
      <c r="B497" s="138"/>
      <c r="C497" s="133">
        <v>1</v>
      </c>
      <c r="D497" s="134"/>
      <c r="E497" s="84" t="s">
        <v>307</v>
      </c>
      <c r="F497" s="133">
        <f>(4*8+1.73*1.37+1.52*1.07)*10.764</f>
        <v>387.46632599999992</v>
      </c>
      <c r="G497" s="134">
        <f>(4*8+1.73*1.37+1.52*1.07)*10.764</f>
        <v>387.46632599999992</v>
      </c>
      <c r="H497" s="84">
        <v>0</v>
      </c>
      <c r="I497" s="84">
        <f t="shared" si="200"/>
        <v>600.57280529999991</v>
      </c>
      <c r="J497" s="35"/>
      <c r="K497" s="35"/>
      <c r="L497" s="35"/>
      <c r="M497" s="35"/>
      <c r="N497" s="35">
        <f t="shared" si="194"/>
        <v>8550297.2879999988</v>
      </c>
      <c r="O497" s="35"/>
      <c r="P497" s="35"/>
      <c r="Q497" s="35"/>
      <c r="R497" s="35"/>
      <c r="S497" s="35"/>
      <c r="T497" s="35"/>
      <c r="U497" s="43" t="str">
        <f t="shared" ca="1" si="199"/>
        <v>104,..,104</v>
      </c>
      <c r="V497" s="43">
        <f t="shared" ref="V497:W497" ca="1" si="202">V496+1</f>
        <v>104</v>
      </c>
      <c r="W497" s="43">
        <f t="shared" ca="1" si="202"/>
        <v>104</v>
      </c>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WZC497" s="35"/>
      <c r="WZD497" s="35"/>
      <c r="WZE497" s="35"/>
      <c r="WZF497" s="35"/>
      <c r="WZG497" s="35"/>
      <c r="WZH497" s="35"/>
      <c r="WZI497" s="35"/>
      <c r="WZJ497" s="35"/>
      <c r="WZK497" s="35"/>
      <c r="WZL497" s="35"/>
      <c r="WZM497" s="35"/>
      <c r="WZN497" s="35"/>
      <c r="WZO497" s="35"/>
      <c r="WZP497" s="35"/>
      <c r="WZQ497" s="35"/>
      <c r="WZR497" s="35"/>
      <c r="WZS497" s="35"/>
      <c r="WZT497" s="35"/>
      <c r="WZU497" s="35"/>
      <c r="WZV497" s="35"/>
      <c r="WZW497" s="35"/>
      <c r="WZX497" s="35"/>
      <c r="WZY497" s="35"/>
      <c r="WZZ497" s="35"/>
      <c r="XAA497" s="35"/>
      <c r="XAB497" s="35"/>
      <c r="XAC497" s="35"/>
      <c r="XAD497" s="35"/>
      <c r="XAE497" s="35"/>
      <c r="XAF497" s="35"/>
      <c r="XAG497" s="35"/>
      <c r="XAH497" s="35"/>
      <c r="XAI497" s="35"/>
      <c r="XAJ497" s="35"/>
      <c r="XAK497" s="35"/>
      <c r="XAL497" s="35"/>
      <c r="XAM497" s="35"/>
      <c r="XAN497" s="35"/>
      <c r="XAO497" s="35"/>
      <c r="XAP497" s="35"/>
      <c r="XAQ497" s="35"/>
      <c r="XAR497" s="35"/>
      <c r="XAS497" s="35"/>
      <c r="XAT497" s="35"/>
      <c r="XAU497" s="35"/>
      <c r="XAV497" s="35"/>
      <c r="XAW497" s="35"/>
      <c r="XAX497" s="35"/>
      <c r="XAY497" s="35"/>
      <c r="XAZ497" s="35"/>
      <c r="XBA497" s="35"/>
      <c r="XBB497" s="35"/>
      <c r="XBC497" s="35"/>
      <c r="XBD497" s="35"/>
      <c r="XBE497" s="35"/>
      <c r="XBF497" s="35"/>
      <c r="XBG497" s="35"/>
      <c r="XBH497" s="35"/>
      <c r="XBI497" s="35"/>
      <c r="XBJ497" s="35"/>
      <c r="XBK497" s="35"/>
      <c r="XBL497" s="35"/>
      <c r="XBM497" s="35"/>
      <c r="XBN497" s="35"/>
      <c r="XBO497" s="35"/>
      <c r="XBP497" s="35"/>
      <c r="XBQ497" s="35"/>
      <c r="XBR497" s="35"/>
      <c r="XBS497" s="35"/>
      <c r="XBT497" s="35"/>
      <c r="XBU497" s="35"/>
      <c r="XBV497" s="35"/>
      <c r="XBW497" s="35"/>
      <c r="XBX497" s="35"/>
      <c r="XBY497" s="35"/>
      <c r="XBZ497" s="35"/>
      <c r="XCA497" s="35"/>
      <c r="XCB497" s="35"/>
      <c r="XCC497" s="35"/>
      <c r="XCD497" s="35"/>
      <c r="XCE497" s="35"/>
      <c r="XCF497" s="35"/>
      <c r="XCG497" s="35"/>
      <c r="XCH497" s="35"/>
      <c r="XCI497" s="35"/>
      <c r="XCJ497" s="35"/>
      <c r="XCK497" s="35"/>
      <c r="XCL497" s="35"/>
      <c r="XCM497" s="35"/>
      <c r="XCN497" s="35"/>
      <c r="XCO497" s="35"/>
      <c r="XCP497" s="35"/>
      <c r="XCQ497" s="35"/>
      <c r="XCR497" s="35"/>
      <c r="XCS497" s="35"/>
      <c r="XCT497" s="35"/>
      <c r="XCU497" s="35"/>
      <c r="XCV497" s="35"/>
      <c r="XCW497" s="35"/>
      <c r="XCX497" s="35"/>
      <c r="XCY497" s="35"/>
      <c r="XCZ497" s="35"/>
      <c r="XDA497" s="35"/>
      <c r="XDB497" s="35"/>
      <c r="XDC497" s="35"/>
      <c r="XDD497" s="35"/>
      <c r="XDE497" s="35"/>
      <c r="XDF497" s="35"/>
      <c r="XDG497" s="35"/>
      <c r="XDH497" s="35"/>
      <c r="XDI497" s="35"/>
      <c r="XDJ497" s="35"/>
      <c r="XDK497" s="35"/>
      <c r="XDL497" s="35"/>
      <c r="XDM497" s="35"/>
      <c r="XDN497" s="35"/>
      <c r="XDO497" s="35"/>
      <c r="XDP497" s="35"/>
      <c r="XDQ497" s="35"/>
      <c r="XDR497" s="35"/>
      <c r="XDS497" s="35"/>
      <c r="XDT497" s="35"/>
      <c r="XDU497" s="35"/>
      <c r="XDV497" s="35"/>
      <c r="XDW497" s="35"/>
      <c r="XDX497" s="35"/>
      <c r="XDY497" s="35"/>
      <c r="XDZ497" s="35"/>
      <c r="XEA497" s="35"/>
      <c r="XEB497" s="35"/>
      <c r="XEC497" s="35"/>
      <c r="XED497" s="35"/>
      <c r="XEE497" s="35"/>
      <c r="XEF497" s="35"/>
      <c r="XEG497" s="35"/>
      <c r="XEH497" s="35"/>
      <c r="XEI497" s="35"/>
      <c r="XEJ497" s="35"/>
      <c r="XEK497" s="35"/>
      <c r="XEL497" s="35"/>
      <c r="XEM497" s="35"/>
      <c r="XEN497" s="35"/>
      <c r="XEO497" s="35"/>
      <c r="XEP497" s="35"/>
      <c r="XEQ497" s="35"/>
      <c r="XER497" s="35"/>
      <c r="XES497" s="35"/>
      <c r="XET497" s="35"/>
      <c r="XEU497" s="35"/>
      <c r="XEV497" s="35"/>
      <c r="XEW497" s="35"/>
      <c r="XEX497" s="35"/>
      <c r="XEY497" s="35"/>
      <c r="XEZ497" s="35"/>
      <c r="XFA497" s="35"/>
      <c r="XFB497" s="35"/>
      <c r="XFC497" s="35"/>
      <c r="XFD497" s="35"/>
    </row>
    <row r="498" spans="1:151 16227:16384" s="11" customFormat="1" ht="20.25" customHeight="1" x14ac:dyDescent="0.25">
      <c r="A498" s="137"/>
      <c r="B498" s="138"/>
      <c r="C498" s="133">
        <f>C497+1</f>
        <v>2</v>
      </c>
      <c r="D498" s="134"/>
      <c r="E498" s="84" t="s">
        <v>307</v>
      </c>
      <c r="F498" s="133">
        <f>(4*8+1.73*1.22+1.52*1.22)*10.764</f>
        <v>387.12725999999992</v>
      </c>
      <c r="G498" s="134">
        <f>(4*8+1.73*1.22+1.52*1.22)*10.764</f>
        <v>387.12725999999992</v>
      </c>
      <c r="H498" s="84">
        <v>0</v>
      </c>
      <c r="I498" s="84">
        <f t="shared" si="200"/>
        <v>600.04725299999984</v>
      </c>
      <c r="J498" s="1"/>
      <c r="K498" s="1"/>
      <c r="L498" s="1"/>
      <c r="M498" s="1"/>
      <c r="N498" s="35">
        <f t="shared" si="194"/>
        <v>9286329.9203999992</v>
      </c>
      <c r="O498" s="1"/>
      <c r="P498" s="1"/>
      <c r="Q498" s="1"/>
      <c r="R498" s="1"/>
      <c r="S498" s="1"/>
      <c r="T498" s="1"/>
      <c r="U498" s="43" t="str">
        <f t="shared" ca="1" si="199"/>
        <v>105,..,105</v>
      </c>
      <c r="V498" s="43">
        <f t="shared" ref="V498:W498" ca="1" si="203">V497+1</f>
        <v>105</v>
      </c>
      <c r="W498" s="43">
        <f t="shared" ca="1" si="203"/>
        <v>105</v>
      </c>
      <c r="X498" s="1"/>
      <c r="Y498" s="1"/>
      <c r="Z498" s="1"/>
      <c r="AA498" s="1"/>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WZC498" s="35"/>
      <c r="WZD498" s="35"/>
      <c r="WZE498" s="35"/>
      <c r="WZF498" s="35"/>
      <c r="WZG498" s="35"/>
      <c r="WZH498" s="35"/>
      <c r="WZI498" s="35"/>
      <c r="WZJ498" s="35"/>
      <c r="WZK498" s="35"/>
      <c r="WZL498" s="35"/>
      <c r="WZM498" s="35"/>
      <c r="WZN498" s="35"/>
      <c r="WZO498" s="35"/>
      <c r="WZP498" s="35"/>
      <c r="WZQ498" s="35"/>
      <c r="WZR498" s="35"/>
      <c r="WZS498" s="35"/>
      <c r="WZT498" s="35"/>
      <c r="WZU498" s="35"/>
      <c r="WZV498" s="35"/>
      <c r="WZW498" s="35"/>
      <c r="WZX498" s="35"/>
      <c r="WZY498" s="35"/>
      <c r="WZZ498" s="35"/>
      <c r="XAA498" s="35"/>
      <c r="XAB498" s="35"/>
      <c r="XAC498" s="35"/>
      <c r="XAD498" s="35"/>
      <c r="XAE498" s="35"/>
      <c r="XAF498" s="35"/>
      <c r="XAG498" s="35"/>
      <c r="XAH498" s="35"/>
      <c r="XAI498" s="35"/>
      <c r="XAJ498" s="35"/>
      <c r="XAK498" s="35"/>
      <c r="XAL498" s="35"/>
      <c r="XAM498" s="35"/>
      <c r="XAN498" s="35"/>
      <c r="XAO498" s="35"/>
      <c r="XAP498" s="35"/>
      <c r="XAQ498" s="35"/>
      <c r="XAR498" s="35"/>
      <c r="XAS498" s="35"/>
      <c r="XAT498" s="35"/>
      <c r="XAU498" s="35"/>
      <c r="XAV498" s="35"/>
      <c r="XAW498" s="35"/>
      <c r="XAX498" s="35"/>
      <c r="XAY498" s="35"/>
      <c r="XAZ498" s="35"/>
      <c r="XBA498" s="35"/>
      <c r="XBB498" s="35"/>
      <c r="XBC498" s="35"/>
      <c r="XBD498" s="35"/>
      <c r="XBE498" s="35"/>
      <c r="XBF498" s="35"/>
      <c r="XBG498" s="35"/>
      <c r="XBH498" s="35"/>
      <c r="XBI498" s="35"/>
      <c r="XBJ498" s="35"/>
      <c r="XBK498" s="35"/>
      <c r="XBL498" s="35"/>
      <c r="XBM498" s="35"/>
      <c r="XBN498" s="35"/>
      <c r="XBO498" s="35"/>
      <c r="XBP498" s="35"/>
      <c r="XBQ498" s="35"/>
      <c r="XBR498" s="35"/>
      <c r="XBS498" s="35"/>
      <c r="XBT498" s="35"/>
      <c r="XBU498" s="35"/>
      <c r="XBV498" s="35"/>
      <c r="XBW498" s="35"/>
      <c r="XBX498" s="35"/>
      <c r="XBY498" s="35"/>
      <c r="XBZ498" s="35"/>
      <c r="XCA498" s="35"/>
      <c r="XCB498" s="35"/>
      <c r="XCC498" s="35"/>
      <c r="XCD498" s="35"/>
      <c r="XCE498" s="35"/>
      <c r="XCF498" s="35"/>
      <c r="XCG498" s="35"/>
      <c r="XCH498" s="35"/>
      <c r="XCI498" s="35"/>
      <c r="XCJ498" s="35"/>
      <c r="XCK498" s="35"/>
      <c r="XCL498" s="35"/>
      <c r="XCM498" s="35"/>
      <c r="XCN498" s="35"/>
      <c r="XCO498" s="35"/>
      <c r="XCP498" s="35"/>
      <c r="XCQ498" s="35"/>
      <c r="XCR498" s="35"/>
      <c r="XCS498" s="35"/>
      <c r="XCT498" s="35"/>
      <c r="XCU498" s="35"/>
      <c r="XCV498" s="35"/>
      <c r="XCW498" s="35"/>
      <c r="XCX498" s="35"/>
      <c r="XCY498" s="35"/>
      <c r="XCZ498" s="35"/>
      <c r="XDA498" s="35"/>
      <c r="XDB498" s="35"/>
      <c r="XDC498" s="35"/>
      <c r="XDD498" s="35"/>
      <c r="XDE498" s="35"/>
      <c r="XDF498" s="35"/>
      <c r="XDG498" s="35"/>
      <c r="XDH498" s="35"/>
      <c r="XDI498" s="35"/>
      <c r="XDJ498" s="35"/>
      <c r="XDK498" s="35"/>
      <c r="XDL498" s="35"/>
      <c r="XDM498" s="35"/>
      <c r="XDN498" s="35"/>
      <c r="XDO498" s="35"/>
      <c r="XDP498" s="35"/>
      <c r="XDQ498" s="35"/>
      <c r="XDR498" s="35"/>
      <c r="XDS498" s="35"/>
      <c r="XDT498" s="35"/>
      <c r="XDU498" s="35"/>
      <c r="XDV498" s="35"/>
      <c r="XDW498" s="35"/>
      <c r="XDX498" s="35"/>
      <c r="XDY498" s="35"/>
      <c r="XDZ498" s="35"/>
      <c r="XEA498" s="35"/>
      <c r="XEB498" s="35"/>
      <c r="XEC498" s="35"/>
      <c r="XED498" s="35"/>
      <c r="XEE498" s="35"/>
      <c r="XEF498" s="35"/>
      <c r="XEG498" s="35"/>
      <c r="XEH498" s="35"/>
      <c r="XEI498" s="35"/>
      <c r="XEJ498" s="35"/>
      <c r="XEK498" s="35"/>
      <c r="XEL498" s="35"/>
      <c r="XEM498" s="35"/>
      <c r="XEN498" s="35"/>
      <c r="XEO498" s="35"/>
      <c r="XEP498" s="35"/>
      <c r="XEQ498" s="35"/>
      <c r="XER498" s="35"/>
      <c r="XES498" s="35"/>
      <c r="XET498" s="35"/>
      <c r="XEU498" s="35"/>
      <c r="XEV498" s="35"/>
      <c r="XEW498" s="35"/>
      <c r="XEX498" s="35"/>
      <c r="XEY498" s="35"/>
      <c r="XEZ498" s="35"/>
      <c r="XFA498" s="35"/>
      <c r="XFB498" s="35"/>
      <c r="XFC498" s="35"/>
      <c r="XFD498" s="35"/>
    </row>
    <row r="499" spans="1:151 16227:16384" s="11" customFormat="1" ht="20.25" customHeight="1" x14ac:dyDescent="0.25">
      <c r="A499" s="137"/>
      <c r="B499" s="138"/>
      <c r="C499" s="133">
        <f t="shared" ref="C499:C501" si="204">C498+1</f>
        <v>3</v>
      </c>
      <c r="D499" s="134"/>
      <c r="E499" s="84" t="s">
        <v>307</v>
      </c>
      <c r="F499" s="133">
        <f>(4*9.39+2.63*2.46+1.22*2.21)*10.764</f>
        <v>502.95866399999994</v>
      </c>
      <c r="G499" s="134">
        <f>(4*9.39+2.63*2.46+1.22*2.21)*10.764</f>
        <v>502.95866399999994</v>
      </c>
      <c r="H499" s="84">
        <v>0</v>
      </c>
      <c r="I499" s="84">
        <f t="shared" si="200"/>
        <v>779.5859291999999</v>
      </c>
      <c r="J499" s="35"/>
      <c r="K499" s="35"/>
      <c r="L499" s="35"/>
      <c r="M499" s="35"/>
      <c r="N499" s="35">
        <f t="shared" si="194"/>
        <v>3728618.3843999989</v>
      </c>
      <c r="O499" s="35"/>
      <c r="P499" s="35"/>
      <c r="Q499" s="35"/>
      <c r="R499" s="35"/>
      <c r="S499" s="35"/>
      <c r="T499" s="35"/>
      <c r="U499" s="43" t="str">
        <f t="shared" ca="1" si="199"/>
        <v>106,..,106</v>
      </c>
      <c r="V499" s="43">
        <f t="shared" ref="V499:W499" ca="1" si="205">V498+1</f>
        <v>106</v>
      </c>
      <c r="W499" s="43">
        <f t="shared" ca="1" si="205"/>
        <v>106</v>
      </c>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WZC499" s="35"/>
      <c r="WZD499" s="35"/>
      <c r="WZE499" s="35"/>
      <c r="WZF499" s="35"/>
      <c r="WZG499" s="35"/>
      <c r="WZH499" s="35"/>
      <c r="WZI499" s="35"/>
      <c r="WZJ499" s="35"/>
      <c r="WZK499" s="35"/>
      <c r="WZL499" s="35"/>
      <c r="WZM499" s="35"/>
      <c r="WZN499" s="35"/>
      <c r="WZO499" s="35"/>
      <c r="WZP499" s="35"/>
      <c r="WZQ499" s="35"/>
      <c r="WZR499" s="35"/>
      <c r="WZS499" s="35"/>
      <c r="WZT499" s="35"/>
      <c r="WZU499" s="35"/>
      <c r="WZV499" s="35"/>
      <c r="WZW499" s="35"/>
      <c r="WZX499" s="35"/>
      <c r="WZY499" s="35"/>
      <c r="WZZ499" s="35"/>
      <c r="XAA499" s="35"/>
      <c r="XAB499" s="35"/>
      <c r="XAC499" s="35"/>
      <c r="XAD499" s="35"/>
      <c r="XAE499" s="35"/>
      <c r="XAF499" s="35"/>
      <c r="XAG499" s="35"/>
      <c r="XAH499" s="35"/>
      <c r="XAI499" s="35"/>
      <c r="XAJ499" s="35"/>
      <c r="XAK499" s="35"/>
      <c r="XAL499" s="35"/>
      <c r="XAM499" s="35"/>
      <c r="XAN499" s="35"/>
      <c r="XAO499" s="35"/>
      <c r="XAP499" s="35"/>
      <c r="XAQ499" s="35"/>
      <c r="XAR499" s="35"/>
      <c r="XAS499" s="35"/>
      <c r="XAT499" s="35"/>
      <c r="XAU499" s="35"/>
      <c r="XAV499" s="35"/>
      <c r="XAW499" s="35"/>
      <c r="XAX499" s="35"/>
      <c r="XAY499" s="35"/>
      <c r="XAZ499" s="35"/>
      <c r="XBA499" s="35"/>
      <c r="XBB499" s="35"/>
      <c r="XBC499" s="35"/>
      <c r="XBD499" s="35"/>
      <c r="XBE499" s="35"/>
      <c r="XBF499" s="35"/>
      <c r="XBG499" s="35"/>
      <c r="XBH499" s="35"/>
      <c r="XBI499" s="35"/>
      <c r="XBJ499" s="35"/>
      <c r="XBK499" s="35"/>
      <c r="XBL499" s="35"/>
      <c r="XBM499" s="35"/>
      <c r="XBN499" s="35"/>
      <c r="XBO499" s="35"/>
      <c r="XBP499" s="35"/>
      <c r="XBQ499" s="35"/>
      <c r="XBR499" s="35"/>
      <c r="XBS499" s="35"/>
      <c r="XBT499" s="35"/>
      <c r="XBU499" s="35"/>
      <c r="XBV499" s="35"/>
      <c r="XBW499" s="35"/>
      <c r="XBX499" s="35"/>
      <c r="XBY499" s="35"/>
      <c r="XBZ499" s="35"/>
      <c r="XCA499" s="35"/>
      <c r="XCB499" s="35"/>
      <c r="XCC499" s="35"/>
      <c r="XCD499" s="35"/>
      <c r="XCE499" s="35"/>
      <c r="XCF499" s="35"/>
      <c r="XCG499" s="35"/>
      <c r="XCH499" s="35"/>
      <c r="XCI499" s="35"/>
      <c r="XCJ499" s="35"/>
      <c r="XCK499" s="35"/>
      <c r="XCL499" s="35"/>
      <c r="XCM499" s="35"/>
      <c r="XCN499" s="35"/>
      <c r="XCO499" s="35"/>
      <c r="XCP499" s="35"/>
      <c r="XCQ499" s="35"/>
      <c r="XCR499" s="35"/>
      <c r="XCS499" s="35"/>
      <c r="XCT499" s="35"/>
      <c r="XCU499" s="35"/>
      <c r="XCV499" s="35"/>
      <c r="XCW499" s="35"/>
      <c r="XCX499" s="35"/>
      <c r="XCY499" s="35"/>
      <c r="XCZ499" s="35"/>
      <c r="XDA499" s="35"/>
      <c r="XDB499" s="35"/>
      <c r="XDC499" s="35"/>
      <c r="XDD499" s="35"/>
      <c r="XDE499" s="35"/>
      <c r="XDF499" s="35"/>
      <c r="XDG499" s="35"/>
      <c r="XDH499" s="35"/>
      <c r="XDI499" s="35"/>
      <c r="XDJ499" s="35"/>
      <c r="XDK499" s="35"/>
      <c r="XDL499" s="35"/>
      <c r="XDM499" s="35"/>
      <c r="XDN499" s="35"/>
      <c r="XDO499" s="35"/>
      <c r="XDP499" s="35"/>
      <c r="XDQ499" s="35"/>
      <c r="XDR499" s="35"/>
      <c r="XDS499" s="35"/>
      <c r="XDT499" s="35"/>
      <c r="XDU499" s="35"/>
      <c r="XDV499" s="35"/>
      <c r="XDW499" s="35"/>
      <c r="XDX499" s="35"/>
      <c r="XDY499" s="35"/>
      <c r="XDZ499" s="35"/>
      <c r="XEA499" s="35"/>
      <c r="XEB499" s="35"/>
      <c r="XEC499" s="35"/>
      <c r="XED499" s="35"/>
      <c r="XEE499" s="35"/>
      <c r="XEF499" s="35"/>
      <c r="XEG499" s="35"/>
      <c r="XEH499" s="35"/>
      <c r="XEI499" s="35"/>
      <c r="XEJ499" s="35"/>
      <c r="XEK499" s="35"/>
      <c r="XEL499" s="35"/>
      <c r="XEM499" s="35"/>
      <c r="XEN499" s="35"/>
      <c r="XEO499" s="35"/>
      <c r="XEP499" s="35"/>
      <c r="XEQ499" s="35"/>
      <c r="XER499" s="35"/>
      <c r="XES499" s="35"/>
      <c r="XET499" s="35"/>
      <c r="XEU499" s="35"/>
      <c r="XEV499" s="35"/>
      <c r="XEW499" s="35"/>
      <c r="XEX499" s="35"/>
      <c r="XEY499" s="35"/>
      <c r="XEZ499" s="35"/>
      <c r="XFA499" s="35"/>
      <c r="XFB499" s="35"/>
      <c r="XFC499" s="35"/>
      <c r="XFD499" s="35"/>
    </row>
    <row r="500" spans="1:151 16227:16384" s="11" customFormat="1" ht="20.25" x14ac:dyDescent="0.25">
      <c r="A500" s="137"/>
      <c r="B500" s="138"/>
      <c r="C500" s="133">
        <f t="shared" si="204"/>
        <v>4</v>
      </c>
      <c r="D500" s="134"/>
      <c r="E500" s="84" t="s">
        <v>307</v>
      </c>
      <c r="F500" s="133">
        <f>(5.91*6.71+2.27*1.3+2.44*2.67+1.52*1.07)*10.764</f>
        <v>546.2547012</v>
      </c>
      <c r="G500" s="134">
        <f>(5.91*6.71+2.27*1.3+2.44*2.67+1.52*1.07)*10.764</f>
        <v>546.2547012</v>
      </c>
      <c r="H500" s="84">
        <v>0</v>
      </c>
      <c r="I500" s="84">
        <f t="shared" si="200"/>
        <v>846.69478686000002</v>
      </c>
      <c r="J500" s="35"/>
      <c r="K500" s="35"/>
      <c r="L500" s="35"/>
      <c r="M500" s="35"/>
      <c r="N500" s="35">
        <f t="shared" si="194"/>
        <v>0</v>
      </c>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WZC500" s="35"/>
      <c r="WZD500" s="35"/>
      <c r="WZE500" s="35"/>
      <c r="WZF500" s="35"/>
      <c r="WZG500" s="35"/>
      <c r="WZH500" s="35"/>
      <c r="WZI500" s="35"/>
      <c r="WZJ500" s="35"/>
      <c r="WZK500" s="35"/>
      <c r="WZL500" s="35"/>
      <c r="WZM500" s="35"/>
      <c r="WZN500" s="35"/>
      <c r="WZO500" s="35"/>
      <c r="WZP500" s="35"/>
      <c r="WZQ500" s="35"/>
      <c r="WZR500" s="35"/>
      <c r="WZS500" s="35"/>
      <c r="WZT500" s="35"/>
      <c r="WZU500" s="35"/>
      <c r="WZV500" s="35"/>
      <c r="WZW500" s="35"/>
      <c r="WZX500" s="35"/>
      <c r="WZY500" s="35"/>
      <c r="WZZ500" s="35"/>
      <c r="XAA500" s="35"/>
      <c r="XAB500" s="35"/>
      <c r="XAC500" s="35"/>
      <c r="XAD500" s="35"/>
      <c r="XAE500" s="35"/>
      <c r="XAF500" s="35"/>
      <c r="XAG500" s="35"/>
      <c r="XAH500" s="35"/>
      <c r="XAI500" s="35"/>
      <c r="XAJ500" s="35"/>
      <c r="XAK500" s="35"/>
      <c r="XAL500" s="35"/>
      <c r="XAM500" s="35"/>
      <c r="XAN500" s="35"/>
      <c r="XAO500" s="35"/>
      <c r="XAP500" s="35"/>
      <c r="XAQ500" s="35"/>
      <c r="XAR500" s="35"/>
      <c r="XAS500" s="35"/>
      <c r="XAT500" s="35"/>
      <c r="XAU500" s="35"/>
      <c r="XAV500" s="35"/>
      <c r="XAW500" s="35"/>
      <c r="XAX500" s="35"/>
      <c r="XAY500" s="35"/>
      <c r="XAZ500" s="35"/>
      <c r="XBA500" s="35"/>
      <c r="XBB500" s="35"/>
      <c r="XBC500" s="35"/>
      <c r="XBD500" s="35"/>
      <c r="XBE500" s="35"/>
      <c r="XBF500" s="35"/>
      <c r="XBG500" s="35"/>
      <c r="XBH500" s="35"/>
      <c r="XBI500" s="35"/>
      <c r="XBJ500" s="35"/>
      <c r="XBK500" s="35"/>
      <c r="XBL500" s="35"/>
      <c r="XBM500" s="35"/>
      <c r="XBN500" s="35"/>
      <c r="XBO500" s="35"/>
      <c r="XBP500" s="35"/>
      <c r="XBQ500" s="35"/>
      <c r="XBR500" s="35"/>
      <c r="XBS500" s="35"/>
      <c r="XBT500" s="35"/>
      <c r="XBU500" s="35"/>
      <c r="XBV500" s="35"/>
      <c r="XBW500" s="35"/>
      <c r="XBX500" s="35"/>
      <c r="XBY500" s="35"/>
      <c r="XBZ500" s="35"/>
      <c r="XCA500" s="35"/>
      <c r="XCB500" s="35"/>
      <c r="XCC500" s="35"/>
      <c r="XCD500" s="35"/>
      <c r="XCE500" s="35"/>
      <c r="XCF500" s="35"/>
      <c r="XCG500" s="35"/>
      <c r="XCH500" s="35"/>
      <c r="XCI500" s="35"/>
      <c r="XCJ500" s="35"/>
      <c r="XCK500" s="35"/>
      <c r="XCL500" s="35"/>
      <c r="XCM500" s="35"/>
      <c r="XCN500" s="35"/>
      <c r="XCO500" s="35"/>
      <c r="XCP500" s="35"/>
      <c r="XCQ500" s="35"/>
      <c r="XCR500" s="35"/>
      <c r="XCS500" s="35"/>
      <c r="XCT500" s="35"/>
      <c r="XCU500" s="35"/>
      <c r="XCV500" s="35"/>
      <c r="XCW500" s="35"/>
      <c r="XCX500" s="35"/>
      <c r="XCY500" s="35"/>
      <c r="XCZ500" s="35"/>
      <c r="XDA500" s="35"/>
      <c r="XDB500" s="35"/>
      <c r="XDC500" s="35"/>
      <c r="XDD500" s="35"/>
      <c r="XDE500" s="35"/>
      <c r="XDF500" s="35"/>
      <c r="XDG500" s="35"/>
      <c r="XDH500" s="35"/>
      <c r="XDI500" s="35"/>
      <c r="XDJ500" s="35"/>
      <c r="XDK500" s="35"/>
      <c r="XDL500" s="35"/>
      <c r="XDM500" s="35"/>
      <c r="XDN500" s="35"/>
      <c r="XDO500" s="35"/>
      <c r="XDP500" s="35"/>
      <c r="XDQ500" s="35"/>
      <c r="XDR500" s="35"/>
      <c r="XDS500" s="35"/>
      <c r="XDT500" s="35"/>
      <c r="XDU500" s="35"/>
      <c r="XDV500" s="35"/>
      <c r="XDW500" s="35"/>
      <c r="XDX500" s="35"/>
      <c r="XDY500" s="35"/>
      <c r="XDZ500" s="35"/>
      <c r="XEA500" s="35"/>
      <c r="XEB500" s="35"/>
      <c r="XEC500" s="35"/>
      <c r="XED500" s="35"/>
      <c r="XEE500" s="35"/>
      <c r="XEF500" s="35"/>
      <c r="XEG500" s="35"/>
      <c r="XEH500" s="35"/>
      <c r="XEI500" s="35"/>
      <c r="XEJ500" s="35"/>
      <c r="XEK500" s="35"/>
      <c r="XEL500" s="35"/>
      <c r="XEM500" s="35"/>
      <c r="XEN500" s="35"/>
      <c r="XEO500" s="35"/>
      <c r="XEP500" s="35"/>
      <c r="XEQ500" s="35"/>
      <c r="XER500" s="35"/>
      <c r="XES500" s="35"/>
      <c r="XET500" s="35"/>
      <c r="XEU500" s="35"/>
      <c r="XEV500" s="35"/>
      <c r="XEW500" s="35"/>
      <c r="XEX500" s="35"/>
      <c r="XEY500" s="35"/>
      <c r="XEZ500" s="35"/>
      <c r="XFA500" s="35"/>
      <c r="XFB500" s="35"/>
      <c r="XFC500" s="35"/>
      <c r="XFD500" s="35"/>
    </row>
    <row r="501" spans="1:151 16227:16384" s="11" customFormat="1" ht="20.25" x14ac:dyDescent="0.25">
      <c r="A501" s="139"/>
      <c r="B501" s="140"/>
      <c r="C501" s="133">
        <f t="shared" si="204"/>
        <v>5</v>
      </c>
      <c r="D501" s="134"/>
      <c r="E501" s="84" t="s">
        <v>307</v>
      </c>
      <c r="F501" s="133">
        <f>(3.13*6.51)*10.764</f>
        <v>219.33049319999995</v>
      </c>
      <c r="G501" s="134">
        <f>(3.13*6.51)*10.764</f>
        <v>219.33049319999995</v>
      </c>
      <c r="H501" s="84">
        <v>0</v>
      </c>
      <c r="I501" s="84">
        <f t="shared" si="200"/>
        <v>339.96226445999991</v>
      </c>
      <c r="J501" s="35">
        <v>1</v>
      </c>
      <c r="K501" s="35"/>
      <c r="L501" s="35"/>
      <c r="M501" s="35"/>
      <c r="N501" s="35">
        <f t="shared" si="194"/>
        <v>0</v>
      </c>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WZC501" s="35"/>
      <c r="WZD501" s="35"/>
      <c r="WZE501" s="35"/>
      <c r="WZF501" s="35"/>
      <c r="WZG501" s="35"/>
      <c r="WZH501" s="35"/>
      <c r="WZI501" s="35"/>
      <c r="WZJ501" s="35"/>
      <c r="WZK501" s="35"/>
      <c r="WZL501" s="35"/>
      <c r="WZM501" s="35"/>
      <c r="WZN501" s="35"/>
      <c r="WZO501" s="35"/>
      <c r="WZP501" s="35"/>
      <c r="WZQ501" s="35"/>
      <c r="WZR501" s="35"/>
      <c r="WZS501" s="35"/>
      <c r="WZT501" s="35"/>
      <c r="WZU501" s="35"/>
      <c r="WZV501" s="35"/>
      <c r="WZW501" s="35"/>
      <c r="WZX501" s="35"/>
      <c r="WZY501" s="35"/>
      <c r="WZZ501" s="35"/>
      <c r="XAA501" s="35"/>
      <c r="XAB501" s="35"/>
      <c r="XAC501" s="35"/>
      <c r="XAD501" s="35"/>
      <c r="XAE501" s="35"/>
      <c r="XAF501" s="35"/>
      <c r="XAG501" s="35"/>
      <c r="XAH501" s="35"/>
      <c r="XAI501" s="35"/>
      <c r="XAJ501" s="35"/>
      <c r="XAK501" s="35"/>
      <c r="XAL501" s="35"/>
      <c r="XAM501" s="35"/>
      <c r="XAN501" s="35"/>
      <c r="XAO501" s="35"/>
      <c r="XAP501" s="35"/>
      <c r="XAQ501" s="35"/>
      <c r="XAR501" s="35"/>
      <c r="XAS501" s="35"/>
      <c r="XAT501" s="35"/>
      <c r="XAU501" s="35"/>
      <c r="XAV501" s="35"/>
      <c r="XAW501" s="35"/>
      <c r="XAX501" s="35"/>
      <c r="XAY501" s="35"/>
      <c r="XAZ501" s="35"/>
      <c r="XBA501" s="35"/>
      <c r="XBB501" s="35"/>
      <c r="XBC501" s="35"/>
      <c r="XBD501" s="35"/>
      <c r="XBE501" s="35"/>
      <c r="XBF501" s="35"/>
      <c r="XBG501" s="35"/>
      <c r="XBH501" s="35"/>
      <c r="XBI501" s="35"/>
      <c r="XBJ501" s="35"/>
      <c r="XBK501" s="35"/>
      <c r="XBL501" s="35"/>
      <c r="XBM501" s="35"/>
      <c r="XBN501" s="35"/>
      <c r="XBO501" s="35"/>
      <c r="XBP501" s="35"/>
      <c r="XBQ501" s="35"/>
      <c r="XBR501" s="35"/>
      <c r="XBS501" s="35"/>
      <c r="XBT501" s="35"/>
      <c r="XBU501" s="35"/>
      <c r="XBV501" s="35"/>
      <c r="XBW501" s="35"/>
      <c r="XBX501" s="35"/>
      <c r="XBY501" s="35"/>
      <c r="XBZ501" s="35"/>
      <c r="XCA501" s="35"/>
      <c r="XCB501" s="35"/>
      <c r="XCC501" s="35"/>
      <c r="XCD501" s="35"/>
      <c r="XCE501" s="35"/>
      <c r="XCF501" s="35"/>
      <c r="XCG501" s="35"/>
      <c r="XCH501" s="35"/>
      <c r="XCI501" s="35"/>
      <c r="XCJ501" s="35"/>
      <c r="XCK501" s="35"/>
      <c r="XCL501" s="35"/>
      <c r="XCM501" s="35"/>
      <c r="XCN501" s="35"/>
      <c r="XCO501" s="35"/>
      <c r="XCP501" s="35"/>
      <c r="XCQ501" s="35"/>
      <c r="XCR501" s="35"/>
      <c r="XCS501" s="35"/>
      <c r="XCT501" s="35"/>
      <c r="XCU501" s="35"/>
      <c r="XCV501" s="35"/>
      <c r="XCW501" s="35"/>
      <c r="XCX501" s="35"/>
      <c r="XCY501" s="35"/>
      <c r="XCZ501" s="35"/>
      <c r="XDA501" s="35"/>
      <c r="XDB501" s="35"/>
      <c r="XDC501" s="35"/>
      <c r="XDD501" s="35"/>
      <c r="XDE501" s="35"/>
      <c r="XDF501" s="35"/>
      <c r="XDG501" s="35"/>
      <c r="XDH501" s="35"/>
      <c r="XDI501" s="35"/>
      <c r="XDJ501" s="35"/>
      <c r="XDK501" s="35"/>
      <c r="XDL501" s="35"/>
      <c r="XDM501" s="35"/>
      <c r="XDN501" s="35"/>
      <c r="XDO501" s="35"/>
      <c r="XDP501" s="35"/>
      <c r="XDQ501" s="35"/>
      <c r="XDR501" s="35"/>
      <c r="XDS501" s="35"/>
      <c r="XDT501" s="35"/>
      <c r="XDU501" s="35"/>
      <c r="XDV501" s="35"/>
      <c r="XDW501" s="35"/>
      <c r="XDX501" s="35"/>
      <c r="XDY501" s="35"/>
      <c r="XDZ501" s="35"/>
      <c r="XEA501" s="35"/>
      <c r="XEB501" s="35"/>
      <c r="XEC501" s="35"/>
      <c r="XED501" s="35"/>
      <c r="XEE501" s="35"/>
      <c r="XEF501" s="35"/>
      <c r="XEG501" s="35"/>
      <c r="XEH501" s="35"/>
      <c r="XEI501" s="35"/>
      <c r="XEJ501" s="35"/>
      <c r="XEK501" s="35"/>
      <c r="XEL501" s="35"/>
      <c r="XEM501" s="35"/>
      <c r="XEN501" s="35"/>
      <c r="XEO501" s="35"/>
      <c r="XEP501" s="35"/>
      <c r="XEQ501" s="35"/>
      <c r="XER501" s="35"/>
      <c r="XES501" s="35"/>
      <c r="XET501" s="35"/>
      <c r="XEU501" s="35"/>
      <c r="XEV501" s="35"/>
      <c r="XEW501" s="35"/>
      <c r="XEX501" s="35"/>
      <c r="XEY501" s="35"/>
      <c r="XEZ501" s="35"/>
      <c r="XFA501" s="35"/>
      <c r="XFB501" s="35"/>
      <c r="XFC501" s="35"/>
      <c r="XFD501" s="35"/>
    </row>
    <row r="502" spans="1:151 16227:16384" s="11" customFormat="1" ht="20.25" customHeight="1" x14ac:dyDescent="0.25">
      <c r="A502" s="144" t="s">
        <v>308</v>
      </c>
      <c r="B502" s="145"/>
      <c r="C502" s="145"/>
      <c r="D502" s="145"/>
      <c r="E502" s="145"/>
      <c r="F502" s="145"/>
      <c r="G502" s="145"/>
      <c r="H502" s="145"/>
      <c r="I502" s="146"/>
      <c r="J502" s="35"/>
      <c r="K502" s="35"/>
      <c r="L502" s="35"/>
      <c r="M502" s="35"/>
      <c r="N502" s="35">
        <f t="shared" si="194"/>
        <v>19638180.665999997</v>
      </c>
      <c r="O502" s="35"/>
      <c r="P502" s="35"/>
      <c r="Q502" s="35"/>
      <c r="R502" s="35"/>
      <c r="S502" s="35"/>
      <c r="T502" s="35"/>
      <c r="U502" s="43" t="str">
        <f t="shared" ref="U502:U506" si="206">V502&amp;""&amp;",..,"&amp;""&amp;W502</f>
        <v>1,..,1</v>
      </c>
      <c r="V502" s="43">
        <f t="shared" ref="V502:W502" si="207">V493+1</f>
        <v>1</v>
      </c>
      <c r="W502" s="43">
        <f t="shared" si="207"/>
        <v>1</v>
      </c>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WZC502" s="35"/>
      <c r="WZD502" s="35"/>
      <c r="WZE502" s="35"/>
      <c r="WZF502" s="35"/>
      <c r="WZG502" s="35"/>
      <c r="WZH502" s="35"/>
      <c r="WZI502" s="35"/>
      <c r="WZJ502" s="35"/>
      <c r="WZK502" s="35"/>
      <c r="WZL502" s="35"/>
      <c r="WZM502" s="35"/>
      <c r="WZN502" s="35"/>
      <c r="WZO502" s="35"/>
      <c r="WZP502" s="35"/>
      <c r="WZQ502" s="35"/>
      <c r="WZR502" s="35"/>
      <c r="WZS502" s="35"/>
      <c r="WZT502" s="35"/>
      <c r="WZU502" s="35"/>
      <c r="WZV502" s="35"/>
      <c r="WZW502" s="35"/>
      <c r="WZX502" s="35"/>
      <c r="WZY502" s="35"/>
      <c r="WZZ502" s="35"/>
      <c r="XAA502" s="35"/>
      <c r="XAB502" s="35"/>
      <c r="XAC502" s="35"/>
      <c r="XAD502" s="35"/>
      <c r="XAE502" s="35"/>
      <c r="XAF502" s="35"/>
      <c r="XAG502" s="35"/>
      <c r="XAH502" s="35"/>
      <c r="XAI502" s="35"/>
      <c r="XAJ502" s="35"/>
      <c r="XAK502" s="35"/>
      <c r="XAL502" s="35"/>
      <c r="XAM502" s="35"/>
      <c r="XAN502" s="35"/>
      <c r="XAO502" s="35"/>
      <c r="XAP502" s="35"/>
      <c r="XAQ502" s="35"/>
      <c r="XAR502" s="35"/>
      <c r="XAS502" s="35"/>
      <c r="XAT502" s="35"/>
      <c r="XAU502" s="35"/>
      <c r="XAV502" s="35"/>
      <c r="XAW502" s="35"/>
      <c r="XAX502" s="35"/>
      <c r="XAY502" s="35"/>
      <c r="XAZ502" s="35"/>
      <c r="XBA502" s="35"/>
      <c r="XBB502" s="35"/>
      <c r="XBC502" s="35"/>
      <c r="XBD502" s="35"/>
      <c r="XBE502" s="35"/>
      <c r="XBF502" s="35"/>
      <c r="XBG502" s="35"/>
      <c r="XBH502" s="35"/>
      <c r="XBI502" s="35"/>
      <c r="XBJ502" s="35"/>
      <c r="XBK502" s="35"/>
      <c r="XBL502" s="35"/>
      <c r="XBM502" s="35"/>
      <c r="XBN502" s="35"/>
      <c r="XBO502" s="35"/>
      <c r="XBP502" s="35"/>
      <c r="XBQ502" s="35"/>
      <c r="XBR502" s="35"/>
      <c r="XBS502" s="35"/>
      <c r="XBT502" s="35"/>
      <c r="XBU502" s="35"/>
      <c r="XBV502" s="35"/>
      <c r="XBW502" s="35"/>
      <c r="XBX502" s="35"/>
      <c r="XBY502" s="35"/>
      <c r="XBZ502" s="35"/>
      <c r="XCA502" s="35"/>
      <c r="XCB502" s="35"/>
      <c r="XCC502" s="35"/>
      <c r="XCD502" s="35"/>
      <c r="XCE502" s="35"/>
      <c r="XCF502" s="35"/>
      <c r="XCG502" s="35"/>
      <c r="XCH502" s="35"/>
      <c r="XCI502" s="35"/>
      <c r="XCJ502" s="35"/>
      <c r="XCK502" s="35"/>
      <c r="XCL502" s="35"/>
      <c r="XCM502" s="35"/>
      <c r="XCN502" s="35"/>
      <c r="XCO502" s="35"/>
      <c r="XCP502" s="35"/>
      <c r="XCQ502" s="35"/>
      <c r="XCR502" s="35"/>
      <c r="XCS502" s="35"/>
      <c r="XCT502" s="35"/>
      <c r="XCU502" s="35"/>
      <c r="XCV502" s="35"/>
      <c r="XCW502" s="35"/>
      <c r="XCX502" s="35"/>
      <c r="XCY502" s="35"/>
      <c r="XCZ502" s="35"/>
      <c r="XDA502" s="35"/>
      <c r="XDB502" s="35"/>
      <c r="XDC502" s="35"/>
      <c r="XDD502" s="35"/>
      <c r="XDE502" s="35"/>
      <c r="XDF502" s="35"/>
      <c r="XDG502" s="35"/>
      <c r="XDH502" s="35"/>
      <c r="XDI502" s="35"/>
      <c r="XDJ502" s="35"/>
      <c r="XDK502" s="35"/>
      <c r="XDL502" s="35"/>
      <c r="XDM502" s="35"/>
      <c r="XDN502" s="35"/>
      <c r="XDO502" s="35"/>
      <c r="XDP502" s="35"/>
      <c r="XDQ502" s="35"/>
      <c r="XDR502" s="35"/>
      <c r="XDS502" s="35"/>
      <c r="XDT502" s="35"/>
      <c r="XDU502" s="35"/>
      <c r="XDV502" s="35"/>
      <c r="XDW502" s="35"/>
      <c r="XDX502" s="35"/>
      <c r="XDY502" s="35"/>
      <c r="XDZ502" s="35"/>
      <c r="XEA502" s="35"/>
      <c r="XEB502" s="35"/>
      <c r="XEC502" s="35"/>
      <c r="XED502" s="35"/>
      <c r="XEE502" s="35"/>
      <c r="XEF502" s="35"/>
      <c r="XEG502" s="35"/>
      <c r="XEH502" s="35"/>
      <c r="XEI502" s="35"/>
      <c r="XEJ502" s="35"/>
      <c r="XEK502" s="35"/>
      <c r="XEL502" s="35"/>
      <c r="XEM502" s="35"/>
      <c r="XEN502" s="35"/>
      <c r="XEO502" s="35"/>
      <c r="XEP502" s="35"/>
      <c r="XEQ502" s="35"/>
      <c r="XER502" s="35"/>
      <c r="XES502" s="35"/>
      <c r="XET502" s="35"/>
      <c r="XEU502" s="35"/>
      <c r="XEV502" s="35"/>
      <c r="XEW502" s="35"/>
      <c r="XEX502" s="35"/>
      <c r="XEY502" s="35"/>
      <c r="XEZ502" s="35"/>
      <c r="XFA502" s="35"/>
      <c r="XFB502" s="35"/>
      <c r="XFC502" s="35"/>
      <c r="XFD502" s="35"/>
    </row>
    <row r="503" spans="1:151 16227:16384" s="11" customFormat="1" ht="20.25" customHeight="1" x14ac:dyDescent="0.25">
      <c r="A503" s="144" t="s">
        <v>214</v>
      </c>
      <c r="B503" s="145"/>
      <c r="C503" s="145"/>
      <c r="D503" s="145"/>
      <c r="E503" s="145"/>
      <c r="F503" s="145"/>
      <c r="G503" s="145"/>
      <c r="H503" s="145"/>
      <c r="I503" s="146"/>
      <c r="J503" s="35"/>
      <c r="K503" s="35"/>
      <c r="L503" s="35"/>
      <c r="M503" s="35"/>
      <c r="N503" s="35">
        <f t="shared" si="194"/>
        <v>19638180.665999997</v>
      </c>
      <c r="O503" s="35"/>
      <c r="P503" s="35"/>
      <c r="Q503" s="35"/>
      <c r="R503" s="35"/>
      <c r="S503" s="35"/>
      <c r="T503" s="35"/>
      <c r="U503" s="43" t="str">
        <f t="shared" si="206"/>
        <v>2,..,2</v>
      </c>
      <c r="V503" s="43">
        <f t="shared" ref="V503:W503" si="208">V502+1</f>
        <v>2</v>
      </c>
      <c r="W503" s="43">
        <f t="shared" si="208"/>
        <v>2</v>
      </c>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WZC503" s="35"/>
      <c r="WZD503" s="35"/>
      <c r="WZE503" s="35"/>
      <c r="WZF503" s="35"/>
      <c r="WZG503" s="35"/>
      <c r="WZH503" s="35"/>
      <c r="WZI503" s="35"/>
      <c r="WZJ503" s="35"/>
      <c r="WZK503" s="35"/>
      <c r="WZL503" s="35"/>
      <c r="WZM503" s="35"/>
      <c r="WZN503" s="35"/>
      <c r="WZO503" s="35"/>
      <c r="WZP503" s="35"/>
      <c r="WZQ503" s="35"/>
      <c r="WZR503" s="35"/>
      <c r="WZS503" s="35"/>
      <c r="WZT503" s="35"/>
      <c r="WZU503" s="35"/>
      <c r="WZV503" s="35"/>
      <c r="WZW503" s="35"/>
      <c r="WZX503" s="35"/>
      <c r="WZY503" s="35"/>
      <c r="WZZ503" s="35"/>
      <c r="XAA503" s="35"/>
      <c r="XAB503" s="35"/>
      <c r="XAC503" s="35"/>
      <c r="XAD503" s="35"/>
      <c r="XAE503" s="35"/>
      <c r="XAF503" s="35"/>
      <c r="XAG503" s="35"/>
      <c r="XAH503" s="35"/>
      <c r="XAI503" s="35"/>
      <c r="XAJ503" s="35"/>
      <c r="XAK503" s="35"/>
      <c r="XAL503" s="35"/>
      <c r="XAM503" s="35"/>
      <c r="XAN503" s="35"/>
      <c r="XAO503" s="35"/>
      <c r="XAP503" s="35"/>
      <c r="XAQ503" s="35"/>
      <c r="XAR503" s="35"/>
      <c r="XAS503" s="35"/>
      <c r="XAT503" s="35"/>
      <c r="XAU503" s="35"/>
      <c r="XAV503" s="35"/>
      <c r="XAW503" s="35"/>
      <c r="XAX503" s="35"/>
      <c r="XAY503" s="35"/>
      <c r="XAZ503" s="35"/>
      <c r="XBA503" s="35"/>
      <c r="XBB503" s="35"/>
      <c r="XBC503" s="35"/>
      <c r="XBD503" s="35"/>
      <c r="XBE503" s="35"/>
      <c r="XBF503" s="35"/>
      <c r="XBG503" s="35"/>
      <c r="XBH503" s="35"/>
      <c r="XBI503" s="35"/>
      <c r="XBJ503" s="35"/>
      <c r="XBK503" s="35"/>
      <c r="XBL503" s="35"/>
      <c r="XBM503" s="35"/>
      <c r="XBN503" s="35"/>
      <c r="XBO503" s="35"/>
      <c r="XBP503" s="35"/>
      <c r="XBQ503" s="35"/>
      <c r="XBR503" s="35"/>
      <c r="XBS503" s="35"/>
      <c r="XBT503" s="35"/>
      <c r="XBU503" s="35"/>
      <c r="XBV503" s="35"/>
      <c r="XBW503" s="35"/>
      <c r="XBX503" s="35"/>
      <c r="XBY503" s="35"/>
      <c r="XBZ503" s="35"/>
      <c r="XCA503" s="35"/>
      <c r="XCB503" s="35"/>
      <c r="XCC503" s="35"/>
      <c r="XCD503" s="35"/>
      <c r="XCE503" s="35"/>
      <c r="XCF503" s="35"/>
      <c r="XCG503" s="35"/>
      <c r="XCH503" s="35"/>
      <c r="XCI503" s="35"/>
      <c r="XCJ503" s="35"/>
      <c r="XCK503" s="35"/>
      <c r="XCL503" s="35"/>
      <c r="XCM503" s="35"/>
      <c r="XCN503" s="35"/>
      <c r="XCO503" s="35"/>
      <c r="XCP503" s="35"/>
      <c r="XCQ503" s="35"/>
      <c r="XCR503" s="35"/>
      <c r="XCS503" s="35"/>
      <c r="XCT503" s="35"/>
      <c r="XCU503" s="35"/>
      <c r="XCV503" s="35"/>
      <c r="XCW503" s="35"/>
      <c r="XCX503" s="35"/>
      <c r="XCY503" s="35"/>
      <c r="XCZ503" s="35"/>
      <c r="XDA503" s="35"/>
      <c r="XDB503" s="35"/>
      <c r="XDC503" s="35"/>
      <c r="XDD503" s="35"/>
      <c r="XDE503" s="35"/>
      <c r="XDF503" s="35"/>
      <c r="XDG503" s="35"/>
      <c r="XDH503" s="35"/>
      <c r="XDI503" s="35"/>
      <c r="XDJ503" s="35"/>
      <c r="XDK503" s="35"/>
      <c r="XDL503" s="35"/>
      <c r="XDM503" s="35"/>
      <c r="XDN503" s="35"/>
      <c r="XDO503" s="35"/>
      <c r="XDP503" s="35"/>
      <c r="XDQ503" s="35"/>
      <c r="XDR503" s="35"/>
      <c r="XDS503" s="35"/>
      <c r="XDT503" s="35"/>
      <c r="XDU503" s="35"/>
      <c r="XDV503" s="35"/>
      <c r="XDW503" s="35"/>
      <c r="XDX503" s="35"/>
      <c r="XDY503" s="35"/>
      <c r="XDZ503" s="35"/>
      <c r="XEA503" s="35"/>
      <c r="XEB503" s="35"/>
      <c r="XEC503" s="35"/>
      <c r="XED503" s="35"/>
      <c r="XEE503" s="35"/>
      <c r="XEF503" s="35"/>
      <c r="XEG503" s="35"/>
      <c r="XEH503" s="35"/>
      <c r="XEI503" s="35"/>
      <c r="XEJ503" s="35"/>
      <c r="XEK503" s="35"/>
      <c r="XEL503" s="35"/>
      <c r="XEM503" s="35"/>
      <c r="XEN503" s="35"/>
      <c r="XEO503" s="35"/>
      <c r="XEP503" s="35"/>
      <c r="XEQ503" s="35"/>
      <c r="XER503" s="35"/>
      <c r="XES503" s="35"/>
      <c r="XET503" s="35"/>
      <c r="XEU503" s="35"/>
      <c r="XEV503" s="35"/>
      <c r="XEW503" s="35"/>
      <c r="XEX503" s="35"/>
      <c r="XEY503" s="35"/>
      <c r="XEZ503" s="35"/>
      <c r="XFA503" s="35"/>
      <c r="XFB503" s="35"/>
      <c r="XFC503" s="35"/>
      <c r="XFD503" s="35"/>
    </row>
    <row r="504" spans="1:151 16227:16384" s="11" customFormat="1" ht="20.25" customHeight="1" x14ac:dyDescent="0.25">
      <c r="A504" s="135" t="str">
        <f>A503</f>
        <v>1st Floor for Residential</v>
      </c>
      <c r="B504" s="136"/>
      <c r="C504" s="133">
        <v>1</v>
      </c>
      <c r="D504" s="134"/>
      <c r="E504" s="84" t="s">
        <v>208</v>
      </c>
      <c r="F504" s="133">
        <f>(3.5*7.08+2.45*4.57+3.05*(3.35+3.8)+3.35*4.27+1.52*(2.5+2.45+2.8)+5.2+3.7*1.53+1.55+1.1*3.65+3.05*1.15+3.35*1.05)*(10.764)</f>
        <v>1155.1870979999999</v>
      </c>
      <c r="G504" s="134">
        <f>(3.5*7.08+2.45*4.57+3.05*(3.35+3.8)+3.35*4.27+1.52*(2.5+2.45+2.8)+6.2+3.7*1.53+1.55+1.1*3.65+3.05*1.15+3.35*1.05)*(10.764)</f>
        <v>1165.951098</v>
      </c>
      <c r="H504" s="84">
        <v>0</v>
      </c>
      <c r="I504" s="84">
        <f>F504*(($I$233)+1)+H504</f>
        <v>1790.5400018999999</v>
      </c>
      <c r="J504" s="35"/>
      <c r="K504" s="35"/>
      <c r="L504" s="35"/>
      <c r="M504" s="35"/>
      <c r="N504" s="35">
        <f t="shared" si="194"/>
        <v>29599644.812400002</v>
      </c>
      <c r="O504" s="35"/>
      <c r="P504" s="35"/>
      <c r="Q504" s="35"/>
      <c r="R504" s="35"/>
      <c r="S504" s="35"/>
      <c r="T504" s="35"/>
      <c r="U504" s="43" t="str">
        <f t="shared" si="206"/>
        <v>3,..,3</v>
      </c>
      <c r="V504" s="43">
        <f t="shared" ref="V504:W504" si="209">V503+1</f>
        <v>3</v>
      </c>
      <c r="W504" s="43">
        <f t="shared" si="209"/>
        <v>3</v>
      </c>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WZC504" s="35"/>
      <c r="WZD504" s="35"/>
      <c r="WZE504" s="35"/>
      <c r="WZF504" s="35"/>
      <c r="WZG504" s="35"/>
      <c r="WZH504" s="35"/>
      <c r="WZI504" s="35"/>
      <c r="WZJ504" s="35"/>
      <c r="WZK504" s="35"/>
      <c r="WZL504" s="35"/>
      <c r="WZM504" s="35"/>
      <c r="WZN504" s="35"/>
      <c r="WZO504" s="35"/>
      <c r="WZP504" s="35"/>
      <c r="WZQ504" s="35"/>
      <c r="WZR504" s="35"/>
      <c r="WZS504" s="35"/>
      <c r="WZT504" s="35"/>
      <c r="WZU504" s="35"/>
      <c r="WZV504" s="35"/>
      <c r="WZW504" s="35"/>
      <c r="WZX504" s="35"/>
      <c r="WZY504" s="35"/>
      <c r="WZZ504" s="35"/>
      <c r="XAA504" s="35"/>
      <c r="XAB504" s="35"/>
      <c r="XAC504" s="35"/>
      <c r="XAD504" s="35"/>
      <c r="XAE504" s="35"/>
      <c r="XAF504" s="35"/>
      <c r="XAG504" s="35"/>
      <c r="XAH504" s="35"/>
      <c r="XAI504" s="35"/>
      <c r="XAJ504" s="35"/>
      <c r="XAK504" s="35"/>
      <c r="XAL504" s="35"/>
      <c r="XAM504" s="35"/>
      <c r="XAN504" s="35"/>
      <c r="XAO504" s="35"/>
      <c r="XAP504" s="35"/>
      <c r="XAQ504" s="35"/>
      <c r="XAR504" s="35"/>
      <c r="XAS504" s="35"/>
      <c r="XAT504" s="35"/>
      <c r="XAU504" s="35"/>
      <c r="XAV504" s="35"/>
      <c r="XAW504" s="35"/>
      <c r="XAX504" s="35"/>
      <c r="XAY504" s="35"/>
      <c r="XAZ504" s="35"/>
      <c r="XBA504" s="35"/>
      <c r="XBB504" s="35"/>
      <c r="XBC504" s="35"/>
      <c r="XBD504" s="35"/>
      <c r="XBE504" s="35"/>
      <c r="XBF504" s="35"/>
      <c r="XBG504" s="35"/>
      <c r="XBH504" s="35"/>
      <c r="XBI504" s="35"/>
      <c r="XBJ504" s="35"/>
      <c r="XBK504" s="35"/>
      <c r="XBL504" s="35"/>
      <c r="XBM504" s="35"/>
      <c r="XBN504" s="35"/>
      <c r="XBO504" s="35"/>
      <c r="XBP504" s="35"/>
      <c r="XBQ504" s="35"/>
      <c r="XBR504" s="35"/>
      <c r="XBS504" s="35"/>
      <c r="XBT504" s="35"/>
      <c r="XBU504" s="35"/>
      <c r="XBV504" s="35"/>
      <c r="XBW504" s="35"/>
      <c r="XBX504" s="35"/>
      <c r="XBY504" s="35"/>
      <c r="XBZ504" s="35"/>
      <c r="XCA504" s="35"/>
      <c r="XCB504" s="35"/>
      <c r="XCC504" s="35"/>
      <c r="XCD504" s="35"/>
      <c r="XCE504" s="35"/>
      <c r="XCF504" s="35"/>
      <c r="XCG504" s="35"/>
      <c r="XCH504" s="35"/>
      <c r="XCI504" s="35"/>
      <c r="XCJ504" s="35"/>
      <c r="XCK504" s="35"/>
      <c r="XCL504" s="35"/>
      <c r="XCM504" s="35"/>
      <c r="XCN504" s="35"/>
      <c r="XCO504" s="35"/>
      <c r="XCP504" s="35"/>
      <c r="XCQ504" s="35"/>
      <c r="XCR504" s="35"/>
      <c r="XCS504" s="35"/>
      <c r="XCT504" s="35"/>
      <c r="XCU504" s="35"/>
      <c r="XCV504" s="35"/>
      <c r="XCW504" s="35"/>
      <c r="XCX504" s="35"/>
      <c r="XCY504" s="35"/>
      <c r="XCZ504" s="35"/>
      <c r="XDA504" s="35"/>
      <c r="XDB504" s="35"/>
      <c r="XDC504" s="35"/>
      <c r="XDD504" s="35"/>
      <c r="XDE504" s="35"/>
      <c r="XDF504" s="35"/>
      <c r="XDG504" s="35"/>
      <c r="XDH504" s="35"/>
      <c r="XDI504" s="35"/>
      <c r="XDJ504" s="35"/>
      <c r="XDK504" s="35"/>
      <c r="XDL504" s="35"/>
      <c r="XDM504" s="35"/>
      <c r="XDN504" s="35"/>
      <c r="XDO504" s="35"/>
      <c r="XDP504" s="35"/>
      <c r="XDQ504" s="35"/>
      <c r="XDR504" s="35"/>
      <c r="XDS504" s="35"/>
      <c r="XDT504" s="35"/>
      <c r="XDU504" s="35"/>
      <c r="XDV504" s="35"/>
      <c r="XDW504" s="35"/>
      <c r="XDX504" s="35"/>
      <c r="XDY504" s="35"/>
      <c r="XDZ504" s="35"/>
      <c r="XEA504" s="35"/>
      <c r="XEB504" s="35"/>
      <c r="XEC504" s="35"/>
      <c r="XED504" s="35"/>
      <c r="XEE504" s="35"/>
      <c r="XEF504" s="35"/>
      <c r="XEG504" s="35"/>
      <c r="XEH504" s="35"/>
      <c r="XEI504" s="35"/>
      <c r="XEJ504" s="35"/>
      <c r="XEK504" s="35"/>
      <c r="XEL504" s="35"/>
      <c r="XEM504" s="35"/>
      <c r="XEN504" s="35"/>
      <c r="XEO504" s="35"/>
      <c r="XEP504" s="35"/>
      <c r="XEQ504" s="35"/>
      <c r="XER504" s="35"/>
      <c r="XES504" s="35"/>
      <c r="XET504" s="35"/>
      <c r="XEU504" s="35"/>
      <c r="XEV504" s="35"/>
      <c r="XEW504" s="35"/>
      <c r="XEX504" s="35"/>
      <c r="XEY504" s="35"/>
      <c r="XEZ504" s="35"/>
      <c r="XFA504" s="35"/>
      <c r="XFB504" s="35"/>
      <c r="XFC504" s="35"/>
      <c r="XFD504" s="35"/>
    </row>
    <row r="505" spans="1:151 16227:16384" s="11" customFormat="1" ht="20.25" customHeight="1" x14ac:dyDescent="0.25">
      <c r="A505" s="137"/>
      <c r="B505" s="138"/>
      <c r="C505" s="133">
        <f>C504+1</f>
        <v>2</v>
      </c>
      <c r="D505" s="134"/>
      <c r="E505" s="84" t="s">
        <v>208</v>
      </c>
      <c r="F505" s="133">
        <f>(3.5*7.08+2.45*4.57+3.05*(3.35+3.8)+3.35*4.27+1.52*(2.5+2.45+2.8)+5.2+3.7*1.53+1.55+1.1*3.65+3.05*1.15+3.35*1.05)*(10.764)</f>
        <v>1155.1870979999999</v>
      </c>
      <c r="G505" s="134">
        <f>(3.5*7.08+2.45*4.57+3.05*(3.35+3.8)+3.35*4.27+1.52*(2.5+2.45+2.8)+6.2+3.7*1.53+1.55+1.1*3.65+3.05*1.15+3.35*1.05)*(10.764)</f>
        <v>1165.951098</v>
      </c>
      <c r="H505" s="84">
        <v>0</v>
      </c>
      <c r="I505" s="84">
        <f>F505*(($I$233)+1)+H505</f>
        <v>1790.5400018999999</v>
      </c>
      <c r="J505" s="35"/>
      <c r="K505" s="35"/>
      <c r="L505" s="35"/>
      <c r="M505" s="35"/>
      <c r="N505" s="35">
        <f t="shared" si="194"/>
        <v>19444487.868000001</v>
      </c>
      <c r="O505" s="35"/>
      <c r="P505" s="35"/>
      <c r="Q505" s="35"/>
      <c r="R505" s="35"/>
      <c r="S505" s="35"/>
      <c r="T505" s="35"/>
      <c r="U505" s="43" t="str">
        <f t="shared" si="206"/>
        <v>2,..,2</v>
      </c>
      <c r="V505" s="43">
        <f t="shared" ref="V505:W505" si="210">V502+1</f>
        <v>2</v>
      </c>
      <c r="W505" s="43">
        <f t="shared" si="210"/>
        <v>2</v>
      </c>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WZC505" s="35"/>
      <c r="WZD505" s="35"/>
      <c r="WZE505" s="35"/>
      <c r="WZF505" s="35"/>
      <c r="WZG505" s="35"/>
      <c r="WZH505" s="35"/>
      <c r="WZI505" s="35"/>
      <c r="WZJ505" s="35"/>
      <c r="WZK505" s="35"/>
      <c r="WZL505" s="35"/>
      <c r="WZM505" s="35"/>
      <c r="WZN505" s="35"/>
      <c r="WZO505" s="35"/>
      <c r="WZP505" s="35"/>
      <c r="WZQ505" s="35"/>
      <c r="WZR505" s="35"/>
      <c r="WZS505" s="35"/>
      <c r="WZT505" s="35"/>
      <c r="WZU505" s="35"/>
      <c r="WZV505" s="35"/>
      <c r="WZW505" s="35"/>
      <c r="WZX505" s="35"/>
      <c r="WZY505" s="35"/>
      <c r="WZZ505" s="35"/>
      <c r="XAA505" s="35"/>
      <c r="XAB505" s="35"/>
      <c r="XAC505" s="35"/>
      <c r="XAD505" s="35"/>
      <c r="XAE505" s="35"/>
      <c r="XAF505" s="35"/>
      <c r="XAG505" s="35"/>
      <c r="XAH505" s="35"/>
      <c r="XAI505" s="35"/>
      <c r="XAJ505" s="35"/>
      <c r="XAK505" s="35"/>
      <c r="XAL505" s="35"/>
      <c r="XAM505" s="35"/>
      <c r="XAN505" s="35"/>
      <c r="XAO505" s="35"/>
      <c r="XAP505" s="35"/>
      <c r="XAQ505" s="35"/>
      <c r="XAR505" s="35"/>
      <c r="XAS505" s="35"/>
      <c r="XAT505" s="35"/>
      <c r="XAU505" s="35"/>
      <c r="XAV505" s="35"/>
      <c r="XAW505" s="35"/>
      <c r="XAX505" s="35"/>
      <c r="XAY505" s="35"/>
      <c r="XAZ505" s="35"/>
      <c r="XBA505" s="35"/>
      <c r="XBB505" s="35"/>
      <c r="XBC505" s="35"/>
      <c r="XBD505" s="35"/>
      <c r="XBE505" s="35"/>
      <c r="XBF505" s="35"/>
      <c r="XBG505" s="35"/>
      <c r="XBH505" s="35"/>
      <c r="XBI505" s="35"/>
      <c r="XBJ505" s="35"/>
      <c r="XBK505" s="35"/>
      <c r="XBL505" s="35"/>
      <c r="XBM505" s="35"/>
      <c r="XBN505" s="35"/>
      <c r="XBO505" s="35"/>
      <c r="XBP505" s="35"/>
      <c r="XBQ505" s="35"/>
      <c r="XBR505" s="35"/>
      <c r="XBS505" s="35"/>
      <c r="XBT505" s="35"/>
      <c r="XBU505" s="35"/>
      <c r="XBV505" s="35"/>
      <c r="XBW505" s="35"/>
      <c r="XBX505" s="35"/>
      <c r="XBY505" s="35"/>
      <c r="XBZ505" s="35"/>
      <c r="XCA505" s="35"/>
      <c r="XCB505" s="35"/>
      <c r="XCC505" s="35"/>
      <c r="XCD505" s="35"/>
      <c r="XCE505" s="35"/>
      <c r="XCF505" s="35"/>
      <c r="XCG505" s="35"/>
      <c r="XCH505" s="35"/>
      <c r="XCI505" s="35"/>
      <c r="XCJ505" s="35"/>
      <c r="XCK505" s="35"/>
      <c r="XCL505" s="35"/>
      <c r="XCM505" s="35"/>
      <c r="XCN505" s="35"/>
      <c r="XCO505" s="35"/>
      <c r="XCP505" s="35"/>
      <c r="XCQ505" s="35"/>
      <c r="XCR505" s="35"/>
      <c r="XCS505" s="35"/>
      <c r="XCT505" s="35"/>
      <c r="XCU505" s="35"/>
      <c r="XCV505" s="35"/>
      <c r="XCW505" s="35"/>
      <c r="XCX505" s="35"/>
      <c r="XCY505" s="35"/>
      <c r="XCZ505" s="35"/>
      <c r="XDA505" s="35"/>
      <c r="XDB505" s="35"/>
      <c r="XDC505" s="35"/>
      <c r="XDD505" s="35"/>
      <c r="XDE505" s="35"/>
      <c r="XDF505" s="35"/>
      <c r="XDG505" s="35"/>
      <c r="XDH505" s="35"/>
      <c r="XDI505" s="35"/>
      <c r="XDJ505" s="35"/>
      <c r="XDK505" s="35"/>
      <c r="XDL505" s="35"/>
      <c r="XDM505" s="35"/>
      <c r="XDN505" s="35"/>
      <c r="XDO505" s="35"/>
      <c r="XDP505" s="35"/>
      <c r="XDQ505" s="35"/>
      <c r="XDR505" s="35"/>
      <c r="XDS505" s="35"/>
      <c r="XDT505" s="35"/>
      <c r="XDU505" s="35"/>
      <c r="XDV505" s="35"/>
      <c r="XDW505" s="35"/>
      <c r="XDX505" s="35"/>
      <c r="XDY505" s="35"/>
      <c r="XDZ505" s="35"/>
      <c r="XEA505" s="35"/>
      <c r="XEB505" s="35"/>
      <c r="XEC505" s="35"/>
      <c r="XED505" s="35"/>
      <c r="XEE505" s="35"/>
      <c r="XEF505" s="35"/>
      <c r="XEG505" s="35"/>
      <c r="XEH505" s="35"/>
      <c r="XEI505" s="35"/>
      <c r="XEJ505" s="35"/>
      <c r="XEK505" s="35"/>
      <c r="XEL505" s="35"/>
      <c r="XEM505" s="35"/>
      <c r="XEN505" s="35"/>
      <c r="XEO505" s="35"/>
      <c r="XEP505" s="35"/>
      <c r="XEQ505" s="35"/>
      <c r="XER505" s="35"/>
      <c r="XES505" s="35"/>
      <c r="XET505" s="35"/>
      <c r="XEU505" s="35"/>
      <c r="XEV505" s="35"/>
      <c r="XEW505" s="35"/>
      <c r="XEX505" s="35"/>
      <c r="XEY505" s="35"/>
      <c r="XEZ505" s="35"/>
      <c r="XFA505" s="35"/>
      <c r="XFB505" s="35"/>
      <c r="XFC505" s="35"/>
      <c r="XFD505" s="35"/>
    </row>
    <row r="506" spans="1:151 16227:16384" s="11" customFormat="1" ht="20.25" customHeight="1" x14ac:dyDescent="0.25">
      <c r="A506" s="137"/>
      <c r="B506" s="138"/>
      <c r="C506" s="133">
        <f t="shared" ref="C506:C508" si="211">C505+1</f>
        <v>3</v>
      </c>
      <c r="D506" s="134"/>
      <c r="E506" s="84" t="s">
        <v>263</v>
      </c>
      <c r="F506" s="133">
        <f>(5.47*4.87+4.12*2.8+3.35*5.95+3.05*4.1+(3.2+3.05)*4.12+1.52*(2.45*3+2.75)+1.52*1.3+2.17*1.97+1.87*1.07+1.82*1.66+1.65*1.52+3.1*1.08+1.53*3.05+2*1.5+1.5*1.1+3.8*3.59+5.47*1.82)*(10.764)</f>
        <v>1741.1555772000002</v>
      </c>
      <c r="G506" s="134">
        <f>(5.47*4.87+4.12*2.8+3.35*5.95+3.05*4.1+(3.2+3.05)*4.12+1.52*(2.45*3+2.75)+1.52*1.3+2.17*1.97+1.87*1.07+1.82*1.66+1.65*1.52+3.1*1.08+1.53*3.05+2*1.5+1.5*1.1+3.8*3.59+5.47*1.82)*(10.764)</f>
        <v>1741.1555772000002</v>
      </c>
      <c r="H506" s="84">
        <v>0</v>
      </c>
      <c r="I506" s="84">
        <f>F506*(($I$233)+1)+H506</f>
        <v>2698.7911446600001</v>
      </c>
      <c r="J506" s="35"/>
      <c r="K506" s="35"/>
      <c r="L506" s="35"/>
      <c r="M506" s="35"/>
      <c r="N506" s="35">
        <f t="shared" si="194"/>
        <v>19444487.868000001</v>
      </c>
      <c r="O506" s="35"/>
      <c r="P506" s="35"/>
      <c r="Q506" s="35"/>
      <c r="R506" s="35"/>
      <c r="S506" s="35"/>
      <c r="T506" s="35"/>
      <c r="U506" s="43" t="str">
        <f t="shared" si="206"/>
        <v>3,..,3</v>
      </c>
      <c r="V506" s="43">
        <f t="shared" ref="V506:W506" si="212">V503+1</f>
        <v>3</v>
      </c>
      <c r="W506" s="43">
        <f t="shared" si="212"/>
        <v>3</v>
      </c>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WZC506" s="35"/>
      <c r="WZD506" s="35"/>
      <c r="WZE506" s="35"/>
      <c r="WZF506" s="35"/>
      <c r="WZG506" s="35"/>
      <c r="WZH506" s="35"/>
      <c r="WZI506" s="35"/>
      <c r="WZJ506" s="35"/>
      <c r="WZK506" s="35"/>
      <c r="WZL506" s="35"/>
      <c r="WZM506" s="35"/>
      <c r="WZN506" s="35"/>
      <c r="WZO506" s="35"/>
      <c r="WZP506" s="35"/>
      <c r="WZQ506" s="35"/>
      <c r="WZR506" s="35"/>
      <c r="WZS506" s="35"/>
      <c r="WZT506" s="35"/>
      <c r="WZU506" s="35"/>
      <c r="WZV506" s="35"/>
      <c r="WZW506" s="35"/>
      <c r="WZX506" s="35"/>
      <c r="WZY506" s="35"/>
      <c r="WZZ506" s="35"/>
      <c r="XAA506" s="35"/>
      <c r="XAB506" s="35"/>
      <c r="XAC506" s="35"/>
      <c r="XAD506" s="35"/>
      <c r="XAE506" s="35"/>
      <c r="XAF506" s="35"/>
      <c r="XAG506" s="35"/>
      <c r="XAH506" s="35"/>
      <c r="XAI506" s="35"/>
      <c r="XAJ506" s="35"/>
      <c r="XAK506" s="35"/>
      <c r="XAL506" s="35"/>
      <c r="XAM506" s="35"/>
      <c r="XAN506" s="35"/>
      <c r="XAO506" s="35"/>
      <c r="XAP506" s="35"/>
      <c r="XAQ506" s="35"/>
      <c r="XAR506" s="35"/>
      <c r="XAS506" s="35"/>
      <c r="XAT506" s="35"/>
      <c r="XAU506" s="35"/>
      <c r="XAV506" s="35"/>
      <c r="XAW506" s="35"/>
      <c r="XAX506" s="35"/>
      <c r="XAY506" s="35"/>
      <c r="XAZ506" s="35"/>
      <c r="XBA506" s="35"/>
      <c r="XBB506" s="35"/>
      <c r="XBC506" s="35"/>
      <c r="XBD506" s="35"/>
      <c r="XBE506" s="35"/>
      <c r="XBF506" s="35"/>
      <c r="XBG506" s="35"/>
      <c r="XBH506" s="35"/>
      <c r="XBI506" s="35"/>
      <c r="XBJ506" s="35"/>
      <c r="XBK506" s="35"/>
      <c r="XBL506" s="35"/>
      <c r="XBM506" s="35"/>
      <c r="XBN506" s="35"/>
      <c r="XBO506" s="35"/>
      <c r="XBP506" s="35"/>
      <c r="XBQ506" s="35"/>
      <c r="XBR506" s="35"/>
      <c r="XBS506" s="35"/>
      <c r="XBT506" s="35"/>
      <c r="XBU506" s="35"/>
      <c r="XBV506" s="35"/>
      <c r="XBW506" s="35"/>
      <c r="XBX506" s="35"/>
      <c r="XBY506" s="35"/>
      <c r="XBZ506" s="35"/>
      <c r="XCA506" s="35"/>
      <c r="XCB506" s="35"/>
      <c r="XCC506" s="35"/>
      <c r="XCD506" s="35"/>
      <c r="XCE506" s="35"/>
      <c r="XCF506" s="35"/>
      <c r="XCG506" s="35"/>
      <c r="XCH506" s="35"/>
      <c r="XCI506" s="35"/>
      <c r="XCJ506" s="35"/>
      <c r="XCK506" s="35"/>
      <c r="XCL506" s="35"/>
      <c r="XCM506" s="35"/>
      <c r="XCN506" s="35"/>
      <c r="XCO506" s="35"/>
      <c r="XCP506" s="35"/>
      <c r="XCQ506" s="35"/>
      <c r="XCR506" s="35"/>
      <c r="XCS506" s="35"/>
      <c r="XCT506" s="35"/>
      <c r="XCU506" s="35"/>
      <c r="XCV506" s="35"/>
      <c r="XCW506" s="35"/>
      <c r="XCX506" s="35"/>
      <c r="XCY506" s="35"/>
      <c r="XCZ506" s="35"/>
      <c r="XDA506" s="35"/>
      <c r="XDB506" s="35"/>
      <c r="XDC506" s="35"/>
      <c r="XDD506" s="35"/>
      <c r="XDE506" s="35"/>
      <c r="XDF506" s="35"/>
      <c r="XDG506" s="35"/>
      <c r="XDH506" s="35"/>
      <c r="XDI506" s="35"/>
      <c r="XDJ506" s="35"/>
      <c r="XDK506" s="35"/>
      <c r="XDL506" s="35"/>
      <c r="XDM506" s="35"/>
      <c r="XDN506" s="35"/>
      <c r="XDO506" s="35"/>
      <c r="XDP506" s="35"/>
      <c r="XDQ506" s="35"/>
      <c r="XDR506" s="35"/>
      <c r="XDS506" s="35"/>
      <c r="XDT506" s="35"/>
      <c r="XDU506" s="35"/>
      <c r="XDV506" s="35"/>
      <c r="XDW506" s="35"/>
      <c r="XDX506" s="35"/>
      <c r="XDY506" s="35"/>
      <c r="XDZ506" s="35"/>
      <c r="XEA506" s="35"/>
      <c r="XEB506" s="35"/>
      <c r="XEC506" s="35"/>
      <c r="XED506" s="35"/>
      <c r="XEE506" s="35"/>
      <c r="XEF506" s="35"/>
      <c r="XEG506" s="35"/>
      <c r="XEH506" s="35"/>
      <c r="XEI506" s="35"/>
      <c r="XEJ506" s="35"/>
      <c r="XEK506" s="35"/>
      <c r="XEL506" s="35"/>
      <c r="XEM506" s="35"/>
      <c r="XEN506" s="35"/>
      <c r="XEO506" s="35"/>
      <c r="XEP506" s="35"/>
      <c r="XEQ506" s="35"/>
      <c r="XER506" s="35"/>
      <c r="XES506" s="35"/>
      <c r="XET506" s="35"/>
      <c r="XEU506" s="35"/>
      <c r="XEV506" s="35"/>
      <c r="XEW506" s="35"/>
      <c r="XEX506" s="35"/>
      <c r="XEY506" s="35"/>
      <c r="XEZ506" s="35"/>
      <c r="XFA506" s="35"/>
      <c r="XFB506" s="35"/>
      <c r="XFC506" s="35"/>
      <c r="XFD506" s="35"/>
    </row>
    <row r="507" spans="1:151 16227:16384" s="11" customFormat="1" ht="20.25" x14ac:dyDescent="0.25">
      <c r="A507" s="137"/>
      <c r="B507" s="138"/>
      <c r="C507" s="133">
        <f t="shared" si="211"/>
        <v>4</v>
      </c>
      <c r="D507" s="134"/>
      <c r="E507" s="84" t="s">
        <v>208</v>
      </c>
      <c r="F507" s="133">
        <f>(3.5*6.28+2.45*4.57+3.05*(3.65+3.8)+3.35*4.27+1.52*(2.45*2+2.75)+0.92*3.65+2.02*2.2+1.2*1.05+2*0.9+4.7+0.5*1.6+3.5*1.3+3.35*1.05)*(10.764)</f>
        <v>1143.793404</v>
      </c>
      <c r="G507" s="134">
        <f>(3.5*6.28+2.45*4.57+3.05*(3.65+3.8)+3.35*4.27+1.52*(2.45*2+2.75)+0.92*3.65+2.02*2.2+1.2*1.05+2*0.9+4.7+0.5*1.6+3.5*1.3+3.35*1.05)*(10.764)</f>
        <v>1143.793404</v>
      </c>
      <c r="H507" s="84">
        <v>0</v>
      </c>
      <c r="I507" s="84">
        <f>F507*(($I$233)+1)+H507</f>
        <v>1772.8797762000002</v>
      </c>
      <c r="J507" s="35">
        <v>28</v>
      </c>
      <c r="K507" s="35"/>
      <c r="L507" s="35"/>
      <c r="M507" s="35"/>
      <c r="N507" s="35">
        <f t="shared" si="194"/>
        <v>0</v>
      </c>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WZC507" s="35"/>
      <c r="WZD507" s="35"/>
      <c r="WZE507" s="35"/>
      <c r="WZF507" s="35"/>
      <c r="WZG507" s="35"/>
      <c r="WZH507" s="35"/>
      <c r="WZI507" s="35"/>
      <c r="WZJ507" s="35"/>
      <c r="WZK507" s="35"/>
      <c r="WZL507" s="35"/>
      <c r="WZM507" s="35"/>
      <c r="WZN507" s="35"/>
      <c r="WZO507" s="35"/>
      <c r="WZP507" s="35"/>
      <c r="WZQ507" s="35"/>
      <c r="WZR507" s="35"/>
      <c r="WZS507" s="35"/>
      <c r="WZT507" s="35"/>
      <c r="WZU507" s="35"/>
      <c r="WZV507" s="35"/>
      <c r="WZW507" s="35"/>
      <c r="WZX507" s="35"/>
      <c r="WZY507" s="35"/>
      <c r="WZZ507" s="35"/>
      <c r="XAA507" s="35"/>
      <c r="XAB507" s="35"/>
      <c r="XAC507" s="35"/>
      <c r="XAD507" s="35"/>
      <c r="XAE507" s="35"/>
      <c r="XAF507" s="35"/>
      <c r="XAG507" s="35"/>
      <c r="XAH507" s="35"/>
      <c r="XAI507" s="35"/>
      <c r="XAJ507" s="35"/>
      <c r="XAK507" s="35"/>
      <c r="XAL507" s="35"/>
      <c r="XAM507" s="35"/>
      <c r="XAN507" s="35"/>
      <c r="XAO507" s="35"/>
      <c r="XAP507" s="35"/>
      <c r="XAQ507" s="35"/>
      <c r="XAR507" s="35"/>
      <c r="XAS507" s="35"/>
      <c r="XAT507" s="35"/>
      <c r="XAU507" s="35"/>
      <c r="XAV507" s="35"/>
      <c r="XAW507" s="35"/>
      <c r="XAX507" s="35"/>
      <c r="XAY507" s="35"/>
      <c r="XAZ507" s="35"/>
      <c r="XBA507" s="35"/>
      <c r="XBB507" s="35"/>
      <c r="XBC507" s="35"/>
      <c r="XBD507" s="35"/>
      <c r="XBE507" s="35"/>
      <c r="XBF507" s="35"/>
      <c r="XBG507" s="35"/>
      <c r="XBH507" s="35"/>
      <c r="XBI507" s="35"/>
      <c r="XBJ507" s="35"/>
      <c r="XBK507" s="35"/>
      <c r="XBL507" s="35"/>
      <c r="XBM507" s="35"/>
      <c r="XBN507" s="35"/>
      <c r="XBO507" s="35"/>
      <c r="XBP507" s="35"/>
      <c r="XBQ507" s="35"/>
      <c r="XBR507" s="35"/>
      <c r="XBS507" s="35"/>
      <c r="XBT507" s="35"/>
      <c r="XBU507" s="35"/>
      <c r="XBV507" s="35"/>
      <c r="XBW507" s="35"/>
      <c r="XBX507" s="35"/>
      <c r="XBY507" s="35"/>
      <c r="XBZ507" s="35"/>
      <c r="XCA507" s="35"/>
      <c r="XCB507" s="35"/>
      <c r="XCC507" s="35"/>
      <c r="XCD507" s="35"/>
      <c r="XCE507" s="35"/>
      <c r="XCF507" s="35"/>
      <c r="XCG507" s="35"/>
      <c r="XCH507" s="35"/>
      <c r="XCI507" s="35"/>
      <c r="XCJ507" s="35"/>
      <c r="XCK507" s="35"/>
      <c r="XCL507" s="35"/>
      <c r="XCM507" s="35"/>
      <c r="XCN507" s="35"/>
      <c r="XCO507" s="35"/>
      <c r="XCP507" s="35"/>
      <c r="XCQ507" s="35"/>
      <c r="XCR507" s="35"/>
      <c r="XCS507" s="35"/>
      <c r="XCT507" s="35"/>
      <c r="XCU507" s="35"/>
      <c r="XCV507" s="35"/>
      <c r="XCW507" s="35"/>
      <c r="XCX507" s="35"/>
      <c r="XCY507" s="35"/>
      <c r="XCZ507" s="35"/>
      <c r="XDA507" s="35"/>
      <c r="XDB507" s="35"/>
      <c r="XDC507" s="35"/>
      <c r="XDD507" s="35"/>
      <c r="XDE507" s="35"/>
      <c r="XDF507" s="35"/>
      <c r="XDG507" s="35"/>
      <c r="XDH507" s="35"/>
      <c r="XDI507" s="35"/>
      <c r="XDJ507" s="35"/>
      <c r="XDK507" s="35"/>
      <c r="XDL507" s="35"/>
      <c r="XDM507" s="35"/>
      <c r="XDN507" s="35"/>
      <c r="XDO507" s="35"/>
      <c r="XDP507" s="35"/>
      <c r="XDQ507" s="35"/>
      <c r="XDR507" s="35"/>
      <c r="XDS507" s="35"/>
      <c r="XDT507" s="35"/>
      <c r="XDU507" s="35"/>
      <c r="XDV507" s="35"/>
      <c r="XDW507" s="35"/>
      <c r="XDX507" s="35"/>
      <c r="XDY507" s="35"/>
      <c r="XDZ507" s="35"/>
      <c r="XEA507" s="35"/>
      <c r="XEB507" s="35"/>
      <c r="XEC507" s="35"/>
      <c r="XED507" s="35"/>
      <c r="XEE507" s="35"/>
      <c r="XEF507" s="35"/>
      <c r="XEG507" s="35"/>
      <c r="XEH507" s="35"/>
      <c r="XEI507" s="35"/>
      <c r="XEJ507" s="35"/>
      <c r="XEK507" s="35"/>
      <c r="XEL507" s="35"/>
      <c r="XEM507" s="35"/>
      <c r="XEN507" s="35"/>
      <c r="XEO507" s="35"/>
      <c r="XEP507" s="35"/>
      <c r="XEQ507" s="35"/>
      <c r="XER507" s="35"/>
      <c r="XES507" s="35"/>
      <c r="XET507" s="35"/>
      <c r="XEU507" s="35"/>
      <c r="XEV507" s="35"/>
      <c r="XEW507" s="35"/>
      <c r="XEX507" s="35"/>
      <c r="XEY507" s="35"/>
      <c r="XEZ507" s="35"/>
      <c r="XFA507" s="35"/>
      <c r="XFB507" s="35"/>
      <c r="XFC507" s="35"/>
      <c r="XFD507" s="35"/>
    </row>
    <row r="508" spans="1:151 16227:16384" s="11" customFormat="1" ht="20.25" customHeight="1" x14ac:dyDescent="0.25">
      <c r="A508" s="139"/>
      <c r="B508" s="140"/>
      <c r="C508" s="133">
        <f t="shared" si="211"/>
        <v>5</v>
      </c>
      <c r="D508" s="134"/>
      <c r="E508" s="84" t="s">
        <v>208</v>
      </c>
      <c r="F508" s="133">
        <f>(3.5*6.28+2.45*4.57+3.05*(3.65+3.8)+3.35*4.27+1.52*(2.45*2+2.75)+0.92*3.65+2.02*2.2+1.2*1.05+2*0.9+4.7+0.5*1.6+3.5*1.3+3.35*1.05)*(10.764)</f>
        <v>1143.793404</v>
      </c>
      <c r="G508" s="134">
        <f>(3.5*6.28+2.45*4.57+3.05*(3.65+3.8)+3.35*4.27+1.52*(2.45*2+2.75)+0.92*3.65+2.02*2.2+1.2*1.05+2*0.9+4.7+0.5*1.6+3.5*1.3+3.35*1.05)*(10.764)</f>
        <v>1143.793404</v>
      </c>
      <c r="H508" s="84">
        <v>0</v>
      </c>
      <c r="I508" s="84">
        <f>F508*(($I$233)+1)+H508</f>
        <v>1772.8797762000002</v>
      </c>
      <c r="J508" s="35"/>
      <c r="K508" s="35"/>
      <c r="L508" s="35"/>
      <c r="M508" s="35"/>
      <c r="N508" s="35">
        <f t="shared" si="194"/>
        <v>19638180.665999997</v>
      </c>
      <c r="O508" s="35"/>
      <c r="P508" s="35"/>
      <c r="Q508" s="35"/>
      <c r="R508" s="35"/>
      <c r="S508" s="35"/>
      <c r="T508" s="35"/>
      <c r="U508" s="43" t="str">
        <f t="shared" ref="U508:U512" ca="1" si="213">V508&amp;""&amp;",..,"&amp;""&amp;W508</f>
        <v>107,..,107</v>
      </c>
      <c r="V508" s="43">
        <f t="shared" ref="V508:W508" ca="1" si="214">V499+1</f>
        <v>107</v>
      </c>
      <c r="W508" s="43">
        <f t="shared" ca="1" si="214"/>
        <v>107</v>
      </c>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WZC508" s="35"/>
      <c r="WZD508" s="35"/>
      <c r="WZE508" s="35"/>
      <c r="WZF508" s="35"/>
      <c r="WZG508" s="35"/>
      <c r="WZH508" s="35"/>
      <c r="WZI508" s="35"/>
      <c r="WZJ508" s="35"/>
      <c r="WZK508" s="35"/>
      <c r="WZL508" s="35"/>
      <c r="WZM508" s="35"/>
      <c r="WZN508" s="35"/>
      <c r="WZO508" s="35"/>
      <c r="WZP508" s="35"/>
      <c r="WZQ508" s="35"/>
      <c r="WZR508" s="35"/>
      <c r="WZS508" s="35"/>
      <c r="WZT508" s="35"/>
      <c r="WZU508" s="35"/>
      <c r="WZV508" s="35"/>
      <c r="WZW508" s="35"/>
      <c r="WZX508" s="35"/>
      <c r="WZY508" s="35"/>
      <c r="WZZ508" s="35"/>
      <c r="XAA508" s="35"/>
      <c r="XAB508" s="35"/>
      <c r="XAC508" s="35"/>
      <c r="XAD508" s="35"/>
      <c r="XAE508" s="35"/>
      <c r="XAF508" s="35"/>
      <c r="XAG508" s="35"/>
      <c r="XAH508" s="35"/>
      <c r="XAI508" s="35"/>
      <c r="XAJ508" s="35"/>
      <c r="XAK508" s="35"/>
      <c r="XAL508" s="35"/>
      <c r="XAM508" s="35"/>
      <c r="XAN508" s="35"/>
      <c r="XAO508" s="35"/>
      <c r="XAP508" s="35"/>
      <c r="XAQ508" s="35"/>
      <c r="XAR508" s="35"/>
      <c r="XAS508" s="35"/>
      <c r="XAT508" s="35"/>
      <c r="XAU508" s="35"/>
      <c r="XAV508" s="35"/>
      <c r="XAW508" s="35"/>
      <c r="XAX508" s="35"/>
      <c r="XAY508" s="35"/>
      <c r="XAZ508" s="35"/>
      <c r="XBA508" s="35"/>
      <c r="XBB508" s="35"/>
      <c r="XBC508" s="35"/>
      <c r="XBD508" s="35"/>
      <c r="XBE508" s="35"/>
      <c r="XBF508" s="35"/>
      <c r="XBG508" s="35"/>
      <c r="XBH508" s="35"/>
      <c r="XBI508" s="35"/>
      <c r="XBJ508" s="35"/>
      <c r="XBK508" s="35"/>
      <c r="XBL508" s="35"/>
      <c r="XBM508" s="35"/>
      <c r="XBN508" s="35"/>
      <c r="XBO508" s="35"/>
      <c r="XBP508" s="35"/>
      <c r="XBQ508" s="35"/>
      <c r="XBR508" s="35"/>
      <c r="XBS508" s="35"/>
      <c r="XBT508" s="35"/>
      <c r="XBU508" s="35"/>
      <c r="XBV508" s="35"/>
      <c r="XBW508" s="35"/>
      <c r="XBX508" s="35"/>
      <c r="XBY508" s="35"/>
      <c r="XBZ508" s="35"/>
      <c r="XCA508" s="35"/>
      <c r="XCB508" s="35"/>
      <c r="XCC508" s="35"/>
      <c r="XCD508" s="35"/>
      <c r="XCE508" s="35"/>
      <c r="XCF508" s="35"/>
      <c r="XCG508" s="35"/>
      <c r="XCH508" s="35"/>
      <c r="XCI508" s="35"/>
      <c r="XCJ508" s="35"/>
      <c r="XCK508" s="35"/>
      <c r="XCL508" s="35"/>
      <c r="XCM508" s="35"/>
      <c r="XCN508" s="35"/>
      <c r="XCO508" s="35"/>
      <c r="XCP508" s="35"/>
      <c r="XCQ508" s="35"/>
      <c r="XCR508" s="35"/>
      <c r="XCS508" s="35"/>
      <c r="XCT508" s="35"/>
      <c r="XCU508" s="35"/>
      <c r="XCV508" s="35"/>
      <c r="XCW508" s="35"/>
      <c r="XCX508" s="35"/>
      <c r="XCY508" s="35"/>
      <c r="XCZ508" s="35"/>
      <c r="XDA508" s="35"/>
      <c r="XDB508" s="35"/>
      <c r="XDC508" s="35"/>
      <c r="XDD508" s="35"/>
      <c r="XDE508" s="35"/>
      <c r="XDF508" s="35"/>
      <c r="XDG508" s="35"/>
      <c r="XDH508" s="35"/>
      <c r="XDI508" s="35"/>
      <c r="XDJ508" s="35"/>
      <c r="XDK508" s="35"/>
      <c r="XDL508" s="35"/>
      <c r="XDM508" s="35"/>
      <c r="XDN508" s="35"/>
      <c r="XDO508" s="35"/>
      <c r="XDP508" s="35"/>
      <c r="XDQ508" s="35"/>
      <c r="XDR508" s="35"/>
      <c r="XDS508" s="35"/>
      <c r="XDT508" s="35"/>
      <c r="XDU508" s="35"/>
      <c r="XDV508" s="35"/>
      <c r="XDW508" s="35"/>
      <c r="XDX508" s="35"/>
      <c r="XDY508" s="35"/>
      <c r="XDZ508" s="35"/>
      <c r="XEA508" s="35"/>
      <c r="XEB508" s="35"/>
      <c r="XEC508" s="35"/>
      <c r="XED508" s="35"/>
      <c r="XEE508" s="35"/>
      <c r="XEF508" s="35"/>
      <c r="XEG508" s="35"/>
      <c r="XEH508" s="35"/>
      <c r="XEI508" s="35"/>
      <c r="XEJ508" s="35"/>
      <c r="XEK508" s="35"/>
      <c r="XEL508" s="35"/>
      <c r="XEM508" s="35"/>
      <c r="XEN508" s="35"/>
      <c r="XEO508" s="35"/>
      <c r="XEP508" s="35"/>
      <c r="XEQ508" s="35"/>
      <c r="XER508" s="35"/>
      <c r="XES508" s="35"/>
      <c r="XET508" s="35"/>
      <c r="XEU508" s="35"/>
      <c r="XEV508" s="35"/>
      <c r="XEW508" s="35"/>
      <c r="XEX508" s="35"/>
      <c r="XEY508" s="35"/>
      <c r="XEZ508" s="35"/>
      <c r="XFA508" s="35"/>
      <c r="XFB508" s="35"/>
      <c r="XFC508" s="35"/>
      <c r="XFD508" s="35"/>
    </row>
    <row r="509" spans="1:151 16227:16384" s="11" customFormat="1" ht="20.25" customHeight="1" x14ac:dyDescent="0.25">
      <c r="A509" s="144" t="s">
        <v>309</v>
      </c>
      <c r="B509" s="145"/>
      <c r="C509" s="145"/>
      <c r="D509" s="145"/>
      <c r="E509" s="145"/>
      <c r="F509" s="145"/>
      <c r="G509" s="145"/>
      <c r="H509" s="145"/>
      <c r="I509" s="146"/>
      <c r="J509" s="35"/>
      <c r="K509" s="35"/>
      <c r="L509" s="35"/>
      <c r="M509" s="35"/>
      <c r="N509" s="35">
        <f t="shared" si="194"/>
        <v>19638180.665999997</v>
      </c>
      <c r="O509" s="35"/>
      <c r="P509" s="35"/>
      <c r="Q509" s="35"/>
      <c r="R509" s="35"/>
      <c r="S509" s="35"/>
      <c r="T509" s="35"/>
      <c r="U509" s="43" t="str">
        <f t="shared" ca="1" si="213"/>
        <v>108,..,108</v>
      </c>
      <c r="V509" s="43">
        <f t="shared" ref="V509:W509" ca="1" si="215">V508+1</f>
        <v>108</v>
      </c>
      <c r="W509" s="43">
        <f t="shared" ca="1" si="215"/>
        <v>108</v>
      </c>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WZC509" s="35"/>
      <c r="WZD509" s="35"/>
      <c r="WZE509" s="35"/>
      <c r="WZF509" s="35"/>
      <c r="WZG509" s="35"/>
      <c r="WZH509" s="35"/>
      <c r="WZI509" s="35"/>
      <c r="WZJ509" s="35"/>
      <c r="WZK509" s="35"/>
      <c r="WZL509" s="35"/>
      <c r="WZM509" s="35"/>
      <c r="WZN509" s="35"/>
      <c r="WZO509" s="35"/>
      <c r="WZP509" s="35"/>
      <c r="WZQ509" s="35"/>
      <c r="WZR509" s="35"/>
      <c r="WZS509" s="35"/>
      <c r="WZT509" s="35"/>
      <c r="WZU509" s="35"/>
      <c r="WZV509" s="35"/>
      <c r="WZW509" s="35"/>
      <c r="WZX509" s="35"/>
      <c r="WZY509" s="35"/>
      <c r="WZZ509" s="35"/>
      <c r="XAA509" s="35"/>
      <c r="XAB509" s="35"/>
      <c r="XAC509" s="35"/>
      <c r="XAD509" s="35"/>
      <c r="XAE509" s="35"/>
      <c r="XAF509" s="35"/>
      <c r="XAG509" s="35"/>
      <c r="XAH509" s="35"/>
      <c r="XAI509" s="35"/>
      <c r="XAJ509" s="35"/>
      <c r="XAK509" s="35"/>
      <c r="XAL509" s="35"/>
      <c r="XAM509" s="35"/>
      <c r="XAN509" s="35"/>
      <c r="XAO509" s="35"/>
      <c r="XAP509" s="35"/>
      <c r="XAQ509" s="35"/>
      <c r="XAR509" s="35"/>
      <c r="XAS509" s="35"/>
      <c r="XAT509" s="35"/>
      <c r="XAU509" s="35"/>
      <c r="XAV509" s="35"/>
      <c r="XAW509" s="35"/>
      <c r="XAX509" s="35"/>
      <c r="XAY509" s="35"/>
      <c r="XAZ509" s="35"/>
      <c r="XBA509" s="35"/>
      <c r="XBB509" s="35"/>
      <c r="XBC509" s="35"/>
      <c r="XBD509" s="35"/>
      <c r="XBE509" s="35"/>
      <c r="XBF509" s="35"/>
      <c r="XBG509" s="35"/>
      <c r="XBH509" s="35"/>
      <c r="XBI509" s="35"/>
      <c r="XBJ509" s="35"/>
      <c r="XBK509" s="35"/>
      <c r="XBL509" s="35"/>
      <c r="XBM509" s="35"/>
      <c r="XBN509" s="35"/>
      <c r="XBO509" s="35"/>
      <c r="XBP509" s="35"/>
      <c r="XBQ509" s="35"/>
      <c r="XBR509" s="35"/>
      <c r="XBS509" s="35"/>
      <c r="XBT509" s="35"/>
      <c r="XBU509" s="35"/>
      <c r="XBV509" s="35"/>
      <c r="XBW509" s="35"/>
      <c r="XBX509" s="35"/>
      <c r="XBY509" s="35"/>
      <c r="XBZ509" s="35"/>
      <c r="XCA509" s="35"/>
      <c r="XCB509" s="35"/>
      <c r="XCC509" s="35"/>
      <c r="XCD509" s="35"/>
      <c r="XCE509" s="35"/>
      <c r="XCF509" s="35"/>
      <c r="XCG509" s="35"/>
      <c r="XCH509" s="35"/>
      <c r="XCI509" s="35"/>
      <c r="XCJ509" s="35"/>
      <c r="XCK509" s="35"/>
      <c r="XCL509" s="35"/>
      <c r="XCM509" s="35"/>
      <c r="XCN509" s="35"/>
      <c r="XCO509" s="35"/>
      <c r="XCP509" s="35"/>
      <c r="XCQ509" s="35"/>
      <c r="XCR509" s="35"/>
      <c r="XCS509" s="35"/>
      <c r="XCT509" s="35"/>
      <c r="XCU509" s="35"/>
      <c r="XCV509" s="35"/>
      <c r="XCW509" s="35"/>
      <c r="XCX509" s="35"/>
      <c r="XCY509" s="35"/>
      <c r="XCZ509" s="35"/>
      <c r="XDA509" s="35"/>
      <c r="XDB509" s="35"/>
      <c r="XDC509" s="35"/>
      <c r="XDD509" s="35"/>
      <c r="XDE509" s="35"/>
      <c r="XDF509" s="35"/>
      <c r="XDG509" s="35"/>
      <c r="XDH509" s="35"/>
      <c r="XDI509" s="35"/>
      <c r="XDJ509" s="35"/>
      <c r="XDK509" s="35"/>
      <c r="XDL509" s="35"/>
      <c r="XDM509" s="35"/>
      <c r="XDN509" s="35"/>
      <c r="XDO509" s="35"/>
      <c r="XDP509" s="35"/>
      <c r="XDQ509" s="35"/>
      <c r="XDR509" s="35"/>
      <c r="XDS509" s="35"/>
      <c r="XDT509" s="35"/>
      <c r="XDU509" s="35"/>
      <c r="XDV509" s="35"/>
      <c r="XDW509" s="35"/>
      <c r="XDX509" s="35"/>
      <c r="XDY509" s="35"/>
      <c r="XDZ509" s="35"/>
      <c r="XEA509" s="35"/>
      <c r="XEB509" s="35"/>
      <c r="XEC509" s="35"/>
      <c r="XED509" s="35"/>
      <c r="XEE509" s="35"/>
      <c r="XEF509" s="35"/>
      <c r="XEG509" s="35"/>
      <c r="XEH509" s="35"/>
      <c r="XEI509" s="35"/>
      <c r="XEJ509" s="35"/>
      <c r="XEK509" s="35"/>
      <c r="XEL509" s="35"/>
      <c r="XEM509" s="35"/>
      <c r="XEN509" s="35"/>
      <c r="XEO509" s="35"/>
      <c r="XEP509" s="35"/>
      <c r="XEQ509" s="35"/>
      <c r="XER509" s="35"/>
      <c r="XES509" s="35"/>
      <c r="XET509" s="35"/>
      <c r="XEU509" s="35"/>
      <c r="XEV509" s="35"/>
      <c r="XEW509" s="35"/>
      <c r="XEX509" s="35"/>
      <c r="XEY509" s="35"/>
      <c r="XEZ509" s="35"/>
      <c r="XFA509" s="35"/>
      <c r="XFB509" s="35"/>
      <c r="XFC509" s="35"/>
      <c r="XFD509" s="35"/>
    </row>
    <row r="510" spans="1:151 16227:16384" s="11" customFormat="1" ht="20.25" customHeight="1" x14ac:dyDescent="0.25">
      <c r="A510" s="135" t="str">
        <f>A509</f>
        <v>2nd to 5th, 7th to 10th, 12th to 15th, 17th to 20th, 22nd to 25th, 27th to 30th, 32nd to 36th Floor</v>
      </c>
      <c r="B510" s="136"/>
      <c r="C510" s="133">
        <v>1</v>
      </c>
      <c r="D510" s="134"/>
      <c r="E510" s="84" t="s">
        <v>208</v>
      </c>
      <c r="F510" s="133">
        <f>(3.5*7.08+2.45*4.57+3.05*(3.35+3.8)+3.35*4.27+1.52*(2.5+2.45+2.8)+5.2+3.7*1.53+1.55+1.1*3.65+3.05*1.15+3.35*1.05)*(10.764)</f>
        <v>1155.1870979999999</v>
      </c>
      <c r="G510" s="134">
        <f>(3.5*7.08+2.45*4.57+3.05*(3.35+3.8)+3.35*4.27+1.52*(2.5+2.45+2.8)+6.2+3.7*1.53+1.55+1.1*3.65+3.05*1.15+3.35*1.05)*(10.764)</f>
        <v>1165.951098</v>
      </c>
      <c r="H510" s="84">
        <v>0</v>
      </c>
      <c r="I510" s="84">
        <f>F510*(($I$233)+1)+H510</f>
        <v>1790.5400018999999</v>
      </c>
      <c r="J510" s="35"/>
      <c r="K510" s="35"/>
      <c r="L510" s="35"/>
      <c r="M510" s="35"/>
      <c r="N510" s="35">
        <f t="shared" si="194"/>
        <v>29599644.812400002</v>
      </c>
      <c r="O510" s="35"/>
      <c r="P510" s="35"/>
      <c r="Q510" s="35"/>
      <c r="R510" s="35"/>
      <c r="S510" s="35"/>
      <c r="T510" s="35"/>
      <c r="U510" s="43" t="str">
        <f t="shared" ca="1" si="213"/>
        <v>109,..,109</v>
      </c>
      <c r="V510" s="43">
        <f t="shared" ref="V510:W510" ca="1" si="216">V509+1</f>
        <v>109</v>
      </c>
      <c r="W510" s="43">
        <f t="shared" ca="1" si="216"/>
        <v>109</v>
      </c>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WZC510" s="35"/>
      <c r="WZD510" s="35"/>
      <c r="WZE510" s="35"/>
      <c r="WZF510" s="35"/>
      <c r="WZG510" s="35"/>
      <c r="WZH510" s="35"/>
      <c r="WZI510" s="35"/>
      <c r="WZJ510" s="35"/>
      <c r="WZK510" s="35"/>
      <c r="WZL510" s="35"/>
      <c r="WZM510" s="35"/>
      <c r="WZN510" s="35"/>
      <c r="WZO510" s="35"/>
      <c r="WZP510" s="35"/>
      <c r="WZQ510" s="35"/>
      <c r="WZR510" s="35"/>
      <c r="WZS510" s="35"/>
      <c r="WZT510" s="35"/>
      <c r="WZU510" s="35"/>
      <c r="WZV510" s="35"/>
      <c r="WZW510" s="35"/>
      <c r="WZX510" s="35"/>
      <c r="WZY510" s="35"/>
      <c r="WZZ510" s="35"/>
      <c r="XAA510" s="35"/>
      <c r="XAB510" s="35"/>
      <c r="XAC510" s="35"/>
      <c r="XAD510" s="35"/>
      <c r="XAE510" s="35"/>
      <c r="XAF510" s="35"/>
      <c r="XAG510" s="35"/>
      <c r="XAH510" s="35"/>
      <c r="XAI510" s="35"/>
      <c r="XAJ510" s="35"/>
      <c r="XAK510" s="35"/>
      <c r="XAL510" s="35"/>
      <c r="XAM510" s="35"/>
      <c r="XAN510" s="35"/>
      <c r="XAO510" s="35"/>
      <c r="XAP510" s="35"/>
      <c r="XAQ510" s="35"/>
      <c r="XAR510" s="35"/>
      <c r="XAS510" s="35"/>
      <c r="XAT510" s="35"/>
      <c r="XAU510" s="35"/>
      <c r="XAV510" s="35"/>
      <c r="XAW510" s="35"/>
      <c r="XAX510" s="35"/>
      <c r="XAY510" s="35"/>
      <c r="XAZ510" s="35"/>
      <c r="XBA510" s="35"/>
      <c r="XBB510" s="35"/>
      <c r="XBC510" s="35"/>
      <c r="XBD510" s="35"/>
      <c r="XBE510" s="35"/>
      <c r="XBF510" s="35"/>
      <c r="XBG510" s="35"/>
      <c r="XBH510" s="35"/>
      <c r="XBI510" s="35"/>
      <c r="XBJ510" s="35"/>
      <c r="XBK510" s="35"/>
      <c r="XBL510" s="35"/>
      <c r="XBM510" s="35"/>
      <c r="XBN510" s="35"/>
      <c r="XBO510" s="35"/>
      <c r="XBP510" s="35"/>
      <c r="XBQ510" s="35"/>
      <c r="XBR510" s="35"/>
      <c r="XBS510" s="35"/>
      <c r="XBT510" s="35"/>
      <c r="XBU510" s="35"/>
      <c r="XBV510" s="35"/>
      <c r="XBW510" s="35"/>
      <c r="XBX510" s="35"/>
      <c r="XBY510" s="35"/>
      <c r="XBZ510" s="35"/>
      <c r="XCA510" s="35"/>
      <c r="XCB510" s="35"/>
      <c r="XCC510" s="35"/>
      <c r="XCD510" s="35"/>
      <c r="XCE510" s="35"/>
      <c r="XCF510" s="35"/>
      <c r="XCG510" s="35"/>
      <c r="XCH510" s="35"/>
      <c r="XCI510" s="35"/>
      <c r="XCJ510" s="35"/>
      <c r="XCK510" s="35"/>
      <c r="XCL510" s="35"/>
      <c r="XCM510" s="35"/>
      <c r="XCN510" s="35"/>
      <c r="XCO510" s="35"/>
      <c r="XCP510" s="35"/>
      <c r="XCQ510" s="35"/>
      <c r="XCR510" s="35"/>
      <c r="XCS510" s="35"/>
      <c r="XCT510" s="35"/>
      <c r="XCU510" s="35"/>
      <c r="XCV510" s="35"/>
      <c r="XCW510" s="35"/>
      <c r="XCX510" s="35"/>
      <c r="XCY510" s="35"/>
      <c r="XCZ510" s="35"/>
      <c r="XDA510" s="35"/>
      <c r="XDB510" s="35"/>
      <c r="XDC510" s="35"/>
      <c r="XDD510" s="35"/>
      <c r="XDE510" s="35"/>
      <c r="XDF510" s="35"/>
      <c r="XDG510" s="35"/>
      <c r="XDH510" s="35"/>
      <c r="XDI510" s="35"/>
      <c r="XDJ510" s="35"/>
      <c r="XDK510" s="35"/>
      <c r="XDL510" s="35"/>
      <c r="XDM510" s="35"/>
      <c r="XDN510" s="35"/>
      <c r="XDO510" s="35"/>
      <c r="XDP510" s="35"/>
      <c r="XDQ510" s="35"/>
      <c r="XDR510" s="35"/>
      <c r="XDS510" s="35"/>
      <c r="XDT510" s="35"/>
      <c r="XDU510" s="35"/>
      <c r="XDV510" s="35"/>
      <c r="XDW510" s="35"/>
      <c r="XDX510" s="35"/>
      <c r="XDY510" s="35"/>
      <c r="XDZ510" s="35"/>
      <c r="XEA510" s="35"/>
      <c r="XEB510" s="35"/>
      <c r="XEC510" s="35"/>
      <c r="XED510" s="35"/>
      <c r="XEE510" s="35"/>
      <c r="XEF510" s="35"/>
      <c r="XEG510" s="35"/>
      <c r="XEH510" s="35"/>
      <c r="XEI510" s="35"/>
      <c r="XEJ510" s="35"/>
      <c r="XEK510" s="35"/>
      <c r="XEL510" s="35"/>
      <c r="XEM510" s="35"/>
      <c r="XEN510" s="35"/>
      <c r="XEO510" s="35"/>
      <c r="XEP510" s="35"/>
      <c r="XEQ510" s="35"/>
      <c r="XER510" s="35"/>
      <c r="XES510" s="35"/>
      <c r="XET510" s="35"/>
      <c r="XEU510" s="35"/>
      <c r="XEV510" s="35"/>
      <c r="XEW510" s="35"/>
      <c r="XEX510" s="35"/>
      <c r="XEY510" s="35"/>
      <c r="XEZ510" s="35"/>
      <c r="XFA510" s="35"/>
      <c r="XFB510" s="35"/>
      <c r="XFC510" s="35"/>
      <c r="XFD510" s="35"/>
    </row>
    <row r="511" spans="1:151 16227:16384" s="11" customFormat="1" ht="20.25" customHeight="1" x14ac:dyDescent="0.25">
      <c r="A511" s="137"/>
      <c r="B511" s="138"/>
      <c r="C511" s="133">
        <f>C510+1</f>
        <v>2</v>
      </c>
      <c r="D511" s="134"/>
      <c r="E511" s="84" t="s">
        <v>208</v>
      </c>
      <c r="F511" s="133">
        <f>(3.5*7.08+2.45*4.57+3.05*(3.35+3.8)+3.35*4.27+1.52*(2.5+2.45+2.8)+5.2+3.7*1.53+1.55+1.1*3.65+3.05*1.15+3.35*1.05)*(10.764)</f>
        <v>1155.1870979999999</v>
      </c>
      <c r="G511" s="134">
        <f>(3.5*7.08+2.45*4.57+3.05*(3.35+3.8)+3.35*4.27+1.52*(2.5+2.45+2.8)+6.2+3.7*1.53+1.55+1.1*3.65+3.05*1.15+3.35*1.05)*(10.764)</f>
        <v>1165.951098</v>
      </c>
      <c r="H511" s="84">
        <v>0</v>
      </c>
      <c r="I511" s="84">
        <f>F511*(($I$233)+1)+H511</f>
        <v>1790.5400018999999</v>
      </c>
      <c r="J511" s="35"/>
      <c r="K511" s="35"/>
      <c r="L511" s="35"/>
      <c r="M511" s="35"/>
      <c r="N511" s="35">
        <f t="shared" si="194"/>
        <v>19444487.868000001</v>
      </c>
      <c r="O511" s="35"/>
      <c r="P511" s="35"/>
      <c r="Q511" s="35"/>
      <c r="R511" s="35"/>
      <c r="S511" s="35"/>
      <c r="T511" s="35"/>
      <c r="U511" s="43" t="str">
        <f t="shared" ca="1" si="213"/>
        <v>108,..,108</v>
      </c>
      <c r="V511" s="43">
        <f t="shared" ref="V511:W511" ca="1" si="217">V508+1</f>
        <v>108</v>
      </c>
      <c r="W511" s="43">
        <f t="shared" ca="1" si="217"/>
        <v>108</v>
      </c>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WZC511" s="35"/>
      <c r="WZD511" s="35"/>
      <c r="WZE511" s="35"/>
      <c r="WZF511" s="35"/>
      <c r="WZG511" s="35"/>
      <c r="WZH511" s="35"/>
      <c r="WZI511" s="35"/>
      <c r="WZJ511" s="35"/>
      <c r="WZK511" s="35"/>
      <c r="WZL511" s="35"/>
      <c r="WZM511" s="35"/>
      <c r="WZN511" s="35"/>
      <c r="WZO511" s="35"/>
      <c r="WZP511" s="35"/>
      <c r="WZQ511" s="35"/>
      <c r="WZR511" s="35"/>
      <c r="WZS511" s="35"/>
      <c r="WZT511" s="35"/>
      <c r="WZU511" s="35"/>
      <c r="WZV511" s="35"/>
      <c r="WZW511" s="35"/>
      <c r="WZX511" s="35"/>
      <c r="WZY511" s="35"/>
      <c r="WZZ511" s="35"/>
      <c r="XAA511" s="35"/>
      <c r="XAB511" s="35"/>
      <c r="XAC511" s="35"/>
      <c r="XAD511" s="35"/>
      <c r="XAE511" s="35"/>
      <c r="XAF511" s="35"/>
      <c r="XAG511" s="35"/>
      <c r="XAH511" s="35"/>
      <c r="XAI511" s="35"/>
      <c r="XAJ511" s="35"/>
      <c r="XAK511" s="35"/>
      <c r="XAL511" s="35"/>
      <c r="XAM511" s="35"/>
      <c r="XAN511" s="35"/>
      <c r="XAO511" s="35"/>
      <c r="XAP511" s="35"/>
      <c r="XAQ511" s="35"/>
      <c r="XAR511" s="35"/>
      <c r="XAS511" s="35"/>
      <c r="XAT511" s="35"/>
      <c r="XAU511" s="35"/>
      <c r="XAV511" s="35"/>
      <c r="XAW511" s="35"/>
      <c r="XAX511" s="35"/>
      <c r="XAY511" s="35"/>
      <c r="XAZ511" s="35"/>
      <c r="XBA511" s="35"/>
      <c r="XBB511" s="35"/>
      <c r="XBC511" s="35"/>
      <c r="XBD511" s="35"/>
      <c r="XBE511" s="35"/>
      <c r="XBF511" s="35"/>
      <c r="XBG511" s="35"/>
      <c r="XBH511" s="35"/>
      <c r="XBI511" s="35"/>
      <c r="XBJ511" s="35"/>
      <c r="XBK511" s="35"/>
      <c r="XBL511" s="35"/>
      <c r="XBM511" s="35"/>
      <c r="XBN511" s="35"/>
      <c r="XBO511" s="35"/>
      <c r="XBP511" s="35"/>
      <c r="XBQ511" s="35"/>
      <c r="XBR511" s="35"/>
      <c r="XBS511" s="35"/>
      <c r="XBT511" s="35"/>
      <c r="XBU511" s="35"/>
      <c r="XBV511" s="35"/>
      <c r="XBW511" s="35"/>
      <c r="XBX511" s="35"/>
      <c r="XBY511" s="35"/>
      <c r="XBZ511" s="35"/>
      <c r="XCA511" s="35"/>
      <c r="XCB511" s="35"/>
      <c r="XCC511" s="35"/>
      <c r="XCD511" s="35"/>
      <c r="XCE511" s="35"/>
      <c r="XCF511" s="35"/>
      <c r="XCG511" s="35"/>
      <c r="XCH511" s="35"/>
      <c r="XCI511" s="35"/>
      <c r="XCJ511" s="35"/>
      <c r="XCK511" s="35"/>
      <c r="XCL511" s="35"/>
      <c r="XCM511" s="35"/>
      <c r="XCN511" s="35"/>
      <c r="XCO511" s="35"/>
      <c r="XCP511" s="35"/>
      <c r="XCQ511" s="35"/>
      <c r="XCR511" s="35"/>
      <c r="XCS511" s="35"/>
      <c r="XCT511" s="35"/>
      <c r="XCU511" s="35"/>
      <c r="XCV511" s="35"/>
      <c r="XCW511" s="35"/>
      <c r="XCX511" s="35"/>
      <c r="XCY511" s="35"/>
      <c r="XCZ511" s="35"/>
      <c r="XDA511" s="35"/>
      <c r="XDB511" s="35"/>
      <c r="XDC511" s="35"/>
      <c r="XDD511" s="35"/>
      <c r="XDE511" s="35"/>
      <c r="XDF511" s="35"/>
      <c r="XDG511" s="35"/>
      <c r="XDH511" s="35"/>
      <c r="XDI511" s="35"/>
      <c r="XDJ511" s="35"/>
      <c r="XDK511" s="35"/>
      <c r="XDL511" s="35"/>
      <c r="XDM511" s="35"/>
      <c r="XDN511" s="35"/>
      <c r="XDO511" s="35"/>
      <c r="XDP511" s="35"/>
      <c r="XDQ511" s="35"/>
      <c r="XDR511" s="35"/>
      <c r="XDS511" s="35"/>
      <c r="XDT511" s="35"/>
      <c r="XDU511" s="35"/>
      <c r="XDV511" s="35"/>
      <c r="XDW511" s="35"/>
      <c r="XDX511" s="35"/>
      <c r="XDY511" s="35"/>
      <c r="XDZ511" s="35"/>
      <c r="XEA511" s="35"/>
      <c r="XEB511" s="35"/>
      <c r="XEC511" s="35"/>
      <c r="XED511" s="35"/>
      <c r="XEE511" s="35"/>
      <c r="XEF511" s="35"/>
      <c r="XEG511" s="35"/>
      <c r="XEH511" s="35"/>
      <c r="XEI511" s="35"/>
      <c r="XEJ511" s="35"/>
      <c r="XEK511" s="35"/>
      <c r="XEL511" s="35"/>
      <c r="XEM511" s="35"/>
      <c r="XEN511" s="35"/>
      <c r="XEO511" s="35"/>
      <c r="XEP511" s="35"/>
      <c r="XEQ511" s="35"/>
      <c r="XER511" s="35"/>
      <c r="XES511" s="35"/>
      <c r="XET511" s="35"/>
      <c r="XEU511" s="35"/>
      <c r="XEV511" s="35"/>
      <c r="XEW511" s="35"/>
      <c r="XEX511" s="35"/>
      <c r="XEY511" s="35"/>
      <c r="XEZ511" s="35"/>
      <c r="XFA511" s="35"/>
      <c r="XFB511" s="35"/>
      <c r="XFC511" s="35"/>
      <c r="XFD511" s="35"/>
    </row>
    <row r="512" spans="1:151 16227:16384" s="11" customFormat="1" ht="20.25" customHeight="1" x14ac:dyDescent="0.25">
      <c r="A512" s="137"/>
      <c r="B512" s="138"/>
      <c r="C512" s="133">
        <f t="shared" ref="C512:C514" si="218">C511+1</f>
        <v>3</v>
      </c>
      <c r="D512" s="134"/>
      <c r="E512" s="84" t="s">
        <v>263</v>
      </c>
      <c r="F512" s="133">
        <f>(5.47*4.87+4.12*2.8+3.35*5.95+3.05*4.1+(3.2+3.05)*4.12+1.52*(2.45*3+2.75)+1.52*1.3+2.17*1.97+1.87*1.07+1.82*1.66+1.65*1.52+3.1*1.08+1.53*3.05+2*1.5+1.5*1.1+3.8*3.59+5.47*1.82)*(10.764)</f>
        <v>1741.1555772000002</v>
      </c>
      <c r="G512" s="134">
        <f>(5.47*4.87+4.12*2.8+3.35*5.95+3.05*4.1+(3.2+3.05)*4.12+1.52*(2.45*3+2.75)+1.52*1.3+2.17*1.97+1.87*1.07+1.82*1.66+1.65*1.52+3.1*1.08+1.53*3.05+2*1.5+1.5*1.1+3.8*3.59+5.47*1.82)*(10.764)</f>
        <v>1741.1555772000002</v>
      </c>
      <c r="H512" s="84">
        <v>0</v>
      </c>
      <c r="I512" s="84">
        <f>F512*(($I$233)+1)+H512</f>
        <v>2698.7911446600001</v>
      </c>
      <c r="J512" s="35"/>
      <c r="K512" s="35"/>
      <c r="L512" s="35"/>
      <c r="M512" s="35"/>
      <c r="N512" s="35">
        <f t="shared" si="194"/>
        <v>19444487.868000001</v>
      </c>
      <c r="O512" s="35"/>
      <c r="P512" s="35"/>
      <c r="Q512" s="35"/>
      <c r="R512" s="35"/>
      <c r="S512" s="35"/>
      <c r="T512" s="35"/>
      <c r="U512" s="43" t="str">
        <f t="shared" ca="1" si="213"/>
        <v>109,..,109</v>
      </c>
      <c r="V512" s="43">
        <f t="shared" ref="V512:W512" ca="1" si="219">V509+1</f>
        <v>109</v>
      </c>
      <c r="W512" s="43">
        <f t="shared" ca="1" si="219"/>
        <v>109</v>
      </c>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WZC512" s="35"/>
      <c r="WZD512" s="35"/>
      <c r="WZE512" s="35"/>
      <c r="WZF512" s="35"/>
      <c r="WZG512" s="35"/>
      <c r="WZH512" s="35"/>
      <c r="WZI512" s="35"/>
      <c r="WZJ512" s="35"/>
      <c r="WZK512" s="35"/>
      <c r="WZL512" s="35"/>
      <c r="WZM512" s="35"/>
      <c r="WZN512" s="35"/>
      <c r="WZO512" s="35"/>
      <c r="WZP512" s="35"/>
      <c r="WZQ512" s="35"/>
      <c r="WZR512" s="35"/>
      <c r="WZS512" s="35"/>
      <c r="WZT512" s="35"/>
      <c r="WZU512" s="35"/>
      <c r="WZV512" s="35"/>
      <c r="WZW512" s="35"/>
      <c r="WZX512" s="35"/>
      <c r="WZY512" s="35"/>
      <c r="WZZ512" s="35"/>
      <c r="XAA512" s="35"/>
      <c r="XAB512" s="35"/>
      <c r="XAC512" s="35"/>
      <c r="XAD512" s="35"/>
      <c r="XAE512" s="35"/>
      <c r="XAF512" s="35"/>
      <c r="XAG512" s="35"/>
      <c r="XAH512" s="35"/>
      <c r="XAI512" s="35"/>
      <c r="XAJ512" s="35"/>
      <c r="XAK512" s="35"/>
      <c r="XAL512" s="35"/>
      <c r="XAM512" s="35"/>
      <c r="XAN512" s="35"/>
      <c r="XAO512" s="35"/>
      <c r="XAP512" s="35"/>
      <c r="XAQ512" s="35"/>
      <c r="XAR512" s="35"/>
      <c r="XAS512" s="35"/>
      <c r="XAT512" s="35"/>
      <c r="XAU512" s="35"/>
      <c r="XAV512" s="35"/>
      <c r="XAW512" s="35"/>
      <c r="XAX512" s="35"/>
      <c r="XAY512" s="35"/>
      <c r="XAZ512" s="35"/>
      <c r="XBA512" s="35"/>
      <c r="XBB512" s="35"/>
      <c r="XBC512" s="35"/>
      <c r="XBD512" s="35"/>
      <c r="XBE512" s="35"/>
      <c r="XBF512" s="35"/>
      <c r="XBG512" s="35"/>
      <c r="XBH512" s="35"/>
      <c r="XBI512" s="35"/>
      <c r="XBJ512" s="35"/>
      <c r="XBK512" s="35"/>
      <c r="XBL512" s="35"/>
      <c r="XBM512" s="35"/>
      <c r="XBN512" s="35"/>
      <c r="XBO512" s="35"/>
      <c r="XBP512" s="35"/>
      <c r="XBQ512" s="35"/>
      <c r="XBR512" s="35"/>
      <c r="XBS512" s="35"/>
      <c r="XBT512" s="35"/>
      <c r="XBU512" s="35"/>
      <c r="XBV512" s="35"/>
      <c r="XBW512" s="35"/>
      <c r="XBX512" s="35"/>
      <c r="XBY512" s="35"/>
      <c r="XBZ512" s="35"/>
      <c r="XCA512" s="35"/>
      <c r="XCB512" s="35"/>
      <c r="XCC512" s="35"/>
      <c r="XCD512" s="35"/>
      <c r="XCE512" s="35"/>
      <c r="XCF512" s="35"/>
      <c r="XCG512" s="35"/>
      <c r="XCH512" s="35"/>
      <c r="XCI512" s="35"/>
      <c r="XCJ512" s="35"/>
      <c r="XCK512" s="35"/>
      <c r="XCL512" s="35"/>
      <c r="XCM512" s="35"/>
      <c r="XCN512" s="35"/>
      <c r="XCO512" s="35"/>
      <c r="XCP512" s="35"/>
      <c r="XCQ512" s="35"/>
      <c r="XCR512" s="35"/>
      <c r="XCS512" s="35"/>
      <c r="XCT512" s="35"/>
      <c r="XCU512" s="35"/>
      <c r="XCV512" s="35"/>
      <c r="XCW512" s="35"/>
      <c r="XCX512" s="35"/>
      <c r="XCY512" s="35"/>
      <c r="XCZ512" s="35"/>
      <c r="XDA512" s="35"/>
      <c r="XDB512" s="35"/>
      <c r="XDC512" s="35"/>
      <c r="XDD512" s="35"/>
      <c r="XDE512" s="35"/>
      <c r="XDF512" s="35"/>
      <c r="XDG512" s="35"/>
      <c r="XDH512" s="35"/>
      <c r="XDI512" s="35"/>
      <c r="XDJ512" s="35"/>
      <c r="XDK512" s="35"/>
      <c r="XDL512" s="35"/>
      <c r="XDM512" s="35"/>
      <c r="XDN512" s="35"/>
      <c r="XDO512" s="35"/>
      <c r="XDP512" s="35"/>
      <c r="XDQ512" s="35"/>
      <c r="XDR512" s="35"/>
      <c r="XDS512" s="35"/>
      <c r="XDT512" s="35"/>
      <c r="XDU512" s="35"/>
      <c r="XDV512" s="35"/>
      <c r="XDW512" s="35"/>
      <c r="XDX512" s="35"/>
      <c r="XDY512" s="35"/>
      <c r="XDZ512" s="35"/>
      <c r="XEA512" s="35"/>
      <c r="XEB512" s="35"/>
      <c r="XEC512" s="35"/>
      <c r="XED512" s="35"/>
      <c r="XEE512" s="35"/>
      <c r="XEF512" s="35"/>
      <c r="XEG512" s="35"/>
      <c r="XEH512" s="35"/>
      <c r="XEI512" s="35"/>
      <c r="XEJ512" s="35"/>
      <c r="XEK512" s="35"/>
      <c r="XEL512" s="35"/>
      <c r="XEM512" s="35"/>
      <c r="XEN512" s="35"/>
      <c r="XEO512" s="35"/>
      <c r="XEP512" s="35"/>
      <c r="XEQ512" s="35"/>
      <c r="XER512" s="35"/>
      <c r="XES512" s="35"/>
      <c r="XET512" s="35"/>
      <c r="XEU512" s="35"/>
      <c r="XEV512" s="35"/>
      <c r="XEW512" s="35"/>
      <c r="XEX512" s="35"/>
      <c r="XEY512" s="35"/>
      <c r="XEZ512" s="35"/>
      <c r="XFA512" s="35"/>
      <c r="XFB512" s="35"/>
      <c r="XFC512" s="35"/>
      <c r="XFD512" s="35"/>
    </row>
    <row r="513" spans="1:151 16227:16384" s="11" customFormat="1" ht="20.25" x14ac:dyDescent="0.25">
      <c r="A513" s="137"/>
      <c r="B513" s="138"/>
      <c r="C513" s="133">
        <f t="shared" si="218"/>
        <v>4</v>
      </c>
      <c r="D513" s="134"/>
      <c r="E513" s="84" t="s">
        <v>208</v>
      </c>
      <c r="F513" s="133">
        <f>(3.5*6.28+2.45*4.57+3.05*(3.65+3.8)+3.35*4.27+1.52*(2.45*2+2.75)+0.92*3.65+2.02*2.2+1.2*1.05+2*0.9+4.7+0.5*1.6+3.5*1.3+3.35*1.05)*(10.764)</f>
        <v>1143.793404</v>
      </c>
      <c r="G513" s="134">
        <f>(3.5*6.28+2.45*4.57+3.05*(3.65+3.8)+3.35*4.27+1.52*(2.45*2+2.75)+0.92*3.65+2.02*2.2+1.2*1.05+2*0.9+4.7+0.5*1.6+3.5*1.3+3.35*1.05)*(10.764)</f>
        <v>1143.793404</v>
      </c>
      <c r="H513" s="84">
        <v>0</v>
      </c>
      <c r="I513" s="84">
        <f>F513*(($I$233)+1)+H513</f>
        <v>1772.8797762000002</v>
      </c>
      <c r="J513" s="35">
        <v>6</v>
      </c>
      <c r="K513" s="35"/>
      <c r="L513" s="35"/>
      <c r="M513" s="35"/>
      <c r="N513" s="35">
        <f t="shared" si="194"/>
        <v>0</v>
      </c>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WZC513" s="35"/>
      <c r="WZD513" s="35"/>
      <c r="WZE513" s="35"/>
      <c r="WZF513" s="35"/>
      <c r="WZG513" s="35"/>
      <c r="WZH513" s="35"/>
      <c r="WZI513" s="35"/>
      <c r="WZJ513" s="35"/>
      <c r="WZK513" s="35"/>
      <c r="WZL513" s="35"/>
      <c r="WZM513" s="35"/>
      <c r="WZN513" s="35"/>
      <c r="WZO513" s="35"/>
      <c r="WZP513" s="35"/>
      <c r="WZQ513" s="35"/>
      <c r="WZR513" s="35"/>
      <c r="WZS513" s="35"/>
      <c r="WZT513" s="35"/>
      <c r="WZU513" s="35"/>
      <c r="WZV513" s="35"/>
      <c r="WZW513" s="35"/>
      <c r="WZX513" s="35"/>
      <c r="WZY513" s="35"/>
      <c r="WZZ513" s="35"/>
      <c r="XAA513" s="35"/>
      <c r="XAB513" s="35"/>
      <c r="XAC513" s="35"/>
      <c r="XAD513" s="35"/>
      <c r="XAE513" s="35"/>
      <c r="XAF513" s="35"/>
      <c r="XAG513" s="35"/>
      <c r="XAH513" s="35"/>
      <c r="XAI513" s="35"/>
      <c r="XAJ513" s="35"/>
      <c r="XAK513" s="35"/>
      <c r="XAL513" s="35"/>
      <c r="XAM513" s="35"/>
      <c r="XAN513" s="35"/>
      <c r="XAO513" s="35"/>
      <c r="XAP513" s="35"/>
      <c r="XAQ513" s="35"/>
      <c r="XAR513" s="35"/>
      <c r="XAS513" s="35"/>
      <c r="XAT513" s="35"/>
      <c r="XAU513" s="35"/>
      <c r="XAV513" s="35"/>
      <c r="XAW513" s="35"/>
      <c r="XAX513" s="35"/>
      <c r="XAY513" s="35"/>
      <c r="XAZ513" s="35"/>
      <c r="XBA513" s="35"/>
      <c r="XBB513" s="35"/>
      <c r="XBC513" s="35"/>
      <c r="XBD513" s="35"/>
      <c r="XBE513" s="35"/>
      <c r="XBF513" s="35"/>
      <c r="XBG513" s="35"/>
      <c r="XBH513" s="35"/>
      <c r="XBI513" s="35"/>
      <c r="XBJ513" s="35"/>
      <c r="XBK513" s="35"/>
      <c r="XBL513" s="35"/>
      <c r="XBM513" s="35"/>
      <c r="XBN513" s="35"/>
      <c r="XBO513" s="35"/>
      <c r="XBP513" s="35"/>
      <c r="XBQ513" s="35"/>
      <c r="XBR513" s="35"/>
      <c r="XBS513" s="35"/>
      <c r="XBT513" s="35"/>
      <c r="XBU513" s="35"/>
      <c r="XBV513" s="35"/>
      <c r="XBW513" s="35"/>
      <c r="XBX513" s="35"/>
      <c r="XBY513" s="35"/>
      <c r="XBZ513" s="35"/>
      <c r="XCA513" s="35"/>
      <c r="XCB513" s="35"/>
      <c r="XCC513" s="35"/>
      <c r="XCD513" s="35"/>
      <c r="XCE513" s="35"/>
      <c r="XCF513" s="35"/>
      <c r="XCG513" s="35"/>
      <c r="XCH513" s="35"/>
      <c r="XCI513" s="35"/>
      <c r="XCJ513" s="35"/>
      <c r="XCK513" s="35"/>
      <c r="XCL513" s="35"/>
      <c r="XCM513" s="35"/>
      <c r="XCN513" s="35"/>
      <c r="XCO513" s="35"/>
      <c r="XCP513" s="35"/>
      <c r="XCQ513" s="35"/>
      <c r="XCR513" s="35"/>
      <c r="XCS513" s="35"/>
      <c r="XCT513" s="35"/>
      <c r="XCU513" s="35"/>
      <c r="XCV513" s="35"/>
      <c r="XCW513" s="35"/>
      <c r="XCX513" s="35"/>
      <c r="XCY513" s="35"/>
      <c r="XCZ513" s="35"/>
      <c r="XDA513" s="35"/>
      <c r="XDB513" s="35"/>
      <c r="XDC513" s="35"/>
      <c r="XDD513" s="35"/>
      <c r="XDE513" s="35"/>
      <c r="XDF513" s="35"/>
      <c r="XDG513" s="35"/>
      <c r="XDH513" s="35"/>
      <c r="XDI513" s="35"/>
      <c r="XDJ513" s="35"/>
      <c r="XDK513" s="35"/>
      <c r="XDL513" s="35"/>
      <c r="XDM513" s="35"/>
      <c r="XDN513" s="35"/>
      <c r="XDO513" s="35"/>
      <c r="XDP513" s="35"/>
      <c r="XDQ513" s="35"/>
      <c r="XDR513" s="35"/>
      <c r="XDS513" s="35"/>
      <c r="XDT513" s="35"/>
      <c r="XDU513" s="35"/>
      <c r="XDV513" s="35"/>
      <c r="XDW513" s="35"/>
      <c r="XDX513" s="35"/>
      <c r="XDY513" s="35"/>
      <c r="XDZ513" s="35"/>
      <c r="XEA513" s="35"/>
      <c r="XEB513" s="35"/>
      <c r="XEC513" s="35"/>
      <c r="XED513" s="35"/>
      <c r="XEE513" s="35"/>
      <c r="XEF513" s="35"/>
      <c r="XEG513" s="35"/>
      <c r="XEH513" s="35"/>
      <c r="XEI513" s="35"/>
      <c r="XEJ513" s="35"/>
      <c r="XEK513" s="35"/>
      <c r="XEL513" s="35"/>
      <c r="XEM513" s="35"/>
      <c r="XEN513" s="35"/>
      <c r="XEO513" s="35"/>
      <c r="XEP513" s="35"/>
      <c r="XEQ513" s="35"/>
      <c r="XER513" s="35"/>
      <c r="XES513" s="35"/>
      <c r="XET513" s="35"/>
      <c r="XEU513" s="35"/>
      <c r="XEV513" s="35"/>
      <c r="XEW513" s="35"/>
      <c r="XEX513" s="35"/>
      <c r="XEY513" s="35"/>
      <c r="XEZ513" s="35"/>
      <c r="XFA513" s="35"/>
      <c r="XFB513" s="35"/>
      <c r="XFC513" s="35"/>
      <c r="XFD513" s="35"/>
    </row>
    <row r="514" spans="1:151 16227:16384" s="11" customFormat="1" ht="20.25" customHeight="1" x14ac:dyDescent="0.25">
      <c r="A514" s="139"/>
      <c r="B514" s="140"/>
      <c r="C514" s="133">
        <f t="shared" si="218"/>
        <v>5</v>
      </c>
      <c r="D514" s="134"/>
      <c r="E514" s="84" t="s">
        <v>208</v>
      </c>
      <c r="F514" s="133">
        <f>(3.5*6.28+2.45*4.57+3.05*(3.65+3.8)+3.35*4.27+1.52*(2.45*2+2.75)+0.92*3.65+2.02*2.2+1.2*1.05+2*0.9+4.7+0.5*1.6+3.5*1.3+3.35*1.05)*(10.764)</f>
        <v>1143.793404</v>
      </c>
      <c r="G514" s="134">
        <f>(3.5*6.28+2.45*4.57+3.05*(3.65+3.8)+3.35*4.27+1.52*(2.45*2+2.75)+0.92*3.65+2.02*2.2+1.2*1.05+2*0.9+4.7+0.5*1.6+3.5*1.3+3.35*1.05)*(10.764)</f>
        <v>1143.793404</v>
      </c>
      <c r="H514" s="84">
        <v>0</v>
      </c>
      <c r="I514" s="84">
        <f>F514*(($I$233)+1)+H514</f>
        <v>1772.8797762000002</v>
      </c>
      <c r="J514" s="35"/>
      <c r="K514" s="35"/>
      <c r="L514" s="35"/>
      <c r="M514" s="35"/>
      <c r="N514" s="35">
        <f t="shared" si="194"/>
        <v>19638180.665999997</v>
      </c>
      <c r="O514" s="35"/>
      <c r="P514" s="35"/>
      <c r="Q514" s="35"/>
      <c r="R514" s="35"/>
      <c r="S514" s="35"/>
      <c r="T514" s="35"/>
      <c r="U514" s="43" t="str">
        <f t="shared" ref="U514:U518" si="220">V514&amp;""&amp;",..,"&amp;""&amp;W514</f>
        <v>3,..,3</v>
      </c>
      <c r="V514" s="43">
        <f t="shared" ref="V514:W514" si="221">V505+1</f>
        <v>3</v>
      </c>
      <c r="W514" s="43">
        <f t="shared" si="221"/>
        <v>3</v>
      </c>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WZC514" s="35"/>
      <c r="WZD514" s="35"/>
      <c r="WZE514" s="35"/>
      <c r="WZF514" s="35"/>
      <c r="WZG514" s="35"/>
      <c r="WZH514" s="35"/>
      <c r="WZI514" s="35"/>
      <c r="WZJ514" s="35"/>
      <c r="WZK514" s="35"/>
      <c r="WZL514" s="35"/>
      <c r="WZM514" s="35"/>
      <c r="WZN514" s="35"/>
      <c r="WZO514" s="35"/>
      <c r="WZP514" s="35"/>
      <c r="WZQ514" s="35"/>
      <c r="WZR514" s="35"/>
      <c r="WZS514" s="35"/>
      <c r="WZT514" s="35"/>
      <c r="WZU514" s="35"/>
      <c r="WZV514" s="35"/>
      <c r="WZW514" s="35"/>
      <c r="WZX514" s="35"/>
      <c r="WZY514" s="35"/>
      <c r="WZZ514" s="35"/>
      <c r="XAA514" s="35"/>
      <c r="XAB514" s="35"/>
      <c r="XAC514" s="35"/>
      <c r="XAD514" s="35"/>
      <c r="XAE514" s="35"/>
      <c r="XAF514" s="35"/>
      <c r="XAG514" s="35"/>
      <c r="XAH514" s="35"/>
      <c r="XAI514" s="35"/>
      <c r="XAJ514" s="35"/>
      <c r="XAK514" s="35"/>
      <c r="XAL514" s="35"/>
      <c r="XAM514" s="35"/>
      <c r="XAN514" s="35"/>
      <c r="XAO514" s="35"/>
      <c r="XAP514" s="35"/>
      <c r="XAQ514" s="35"/>
      <c r="XAR514" s="35"/>
      <c r="XAS514" s="35"/>
      <c r="XAT514" s="35"/>
      <c r="XAU514" s="35"/>
      <c r="XAV514" s="35"/>
      <c r="XAW514" s="35"/>
      <c r="XAX514" s="35"/>
      <c r="XAY514" s="35"/>
      <c r="XAZ514" s="35"/>
      <c r="XBA514" s="35"/>
      <c r="XBB514" s="35"/>
      <c r="XBC514" s="35"/>
      <c r="XBD514" s="35"/>
      <c r="XBE514" s="35"/>
      <c r="XBF514" s="35"/>
      <c r="XBG514" s="35"/>
      <c r="XBH514" s="35"/>
      <c r="XBI514" s="35"/>
      <c r="XBJ514" s="35"/>
      <c r="XBK514" s="35"/>
      <c r="XBL514" s="35"/>
      <c r="XBM514" s="35"/>
      <c r="XBN514" s="35"/>
      <c r="XBO514" s="35"/>
      <c r="XBP514" s="35"/>
      <c r="XBQ514" s="35"/>
      <c r="XBR514" s="35"/>
      <c r="XBS514" s="35"/>
      <c r="XBT514" s="35"/>
      <c r="XBU514" s="35"/>
      <c r="XBV514" s="35"/>
      <c r="XBW514" s="35"/>
      <c r="XBX514" s="35"/>
      <c r="XBY514" s="35"/>
      <c r="XBZ514" s="35"/>
      <c r="XCA514" s="35"/>
      <c r="XCB514" s="35"/>
      <c r="XCC514" s="35"/>
      <c r="XCD514" s="35"/>
      <c r="XCE514" s="35"/>
      <c r="XCF514" s="35"/>
      <c r="XCG514" s="35"/>
      <c r="XCH514" s="35"/>
      <c r="XCI514" s="35"/>
      <c r="XCJ514" s="35"/>
      <c r="XCK514" s="35"/>
      <c r="XCL514" s="35"/>
      <c r="XCM514" s="35"/>
      <c r="XCN514" s="35"/>
      <c r="XCO514" s="35"/>
      <c r="XCP514" s="35"/>
      <c r="XCQ514" s="35"/>
      <c r="XCR514" s="35"/>
      <c r="XCS514" s="35"/>
      <c r="XCT514" s="35"/>
      <c r="XCU514" s="35"/>
      <c r="XCV514" s="35"/>
      <c r="XCW514" s="35"/>
      <c r="XCX514" s="35"/>
      <c r="XCY514" s="35"/>
      <c r="XCZ514" s="35"/>
      <c r="XDA514" s="35"/>
      <c r="XDB514" s="35"/>
      <c r="XDC514" s="35"/>
      <c r="XDD514" s="35"/>
      <c r="XDE514" s="35"/>
      <c r="XDF514" s="35"/>
      <c r="XDG514" s="35"/>
      <c r="XDH514" s="35"/>
      <c r="XDI514" s="35"/>
      <c r="XDJ514" s="35"/>
      <c r="XDK514" s="35"/>
      <c r="XDL514" s="35"/>
      <c r="XDM514" s="35"/>
      <c r="XDN514" s="35"/>
      <c r="XDO514" s="35"/>
      <c r="XDP514" s="35"/>
      <c r="XDQ514" s="35"/>
      <c r="XDR514" s="35"/>
      <c r="XDS514" s="35"/>
      <c r="XDT514" s="35"/>
      <c r="XDU514" s="35"/>
      <c r="XDV514" s="35"/>
      <c r="XDW514" s="35"/>
      <c r="XDX514" s="35"/>
      <c r="XDY514" s="35"/>
      <c r="XDZ514" s="35"/>
      <c r="XEA514" s="35"/>
      <c r="XEB514" s="35"/>
      <c r="XEC514" s="35"/>
      <c r="XED514" s="35"/>
      <c r="XEE514" s="35"/>
      <c r="XEF514" s="35"/>
      <c r="XEG514" s="35"/>
      <c r="XEH514" s="35"/>
      <c r="XEI514" s="35"/>
      <c r="XEJ514" s="35"/>
      <c r="XEK514" s="35"/>
      <c r="XEL514" s="35"/>
      <c r="XEM514" s="35"/>
      <c r="XEN514" s="35"/>
      <c r="XEO514" s="35"/>
      <c r="XEP514" s="35"/>
      <c r="XEQ514" s="35"/>
      <c r="XER514" s="35"/>
      <c r="XES514" s="35"/>
      <c r="XET514" s="35"/>
      <c r="XEU514" s="35"/>
      <c r="XEV514" s="35"/>
      <c r="XEW514" s="35"/>
      <c r="XEX514" s="35"/>
      <c r="XEY514" s="35"/>
      <c r="XEZ514" s="35"/>
      <c r="XFA514" s="35"/>
      <c r="XFB514" s="35"/>
      <c r="XFC514" s="35"/>
      <c r="XFD514" s="35"/>
    </row>
    <row r="515" spans="1:151 16227:16384" s="11" customFormat="1" ht="20.25" customHeight="1" x14ac:dyDescent="0.25">
      <c r="A515" s="144" t="s">
        <v>310</v>
      </c>
      <c r="B515" s="145"/>
      <c r="C515" s="145"/>
      <c r="D515" s="145"/>
      <c r="E515" s="145"/>
      <c r="F515" s="145"/>
      <c r="G515" s="145"/>
      <c r="H515" s="145"/>
      <c r="I515" s="146"/>
      <c r="J515" s="35"/>
      <c r="K515" s="35"/>
      <c r="L515" s="35"/>
      <c r="M515" s="35"/>
      <c r="N515" s="35">
        <f t="shared" si="194"/>
        <v>19638180.665999997</v>
      </c>
      <c r="O515" s="35"/>
      <c r="P515" s="35"/>
      <c r="Q515" s="35"/>
      <c r="R515" s="35"/>
      <c r="S515" s="35"/>
      <c r="T515" s="35"/>
      <c r="U515" s="43" t="str">
        <f t="shared" si="220"/>
        <v>4,..,4</v>
      </c>
      <c r="V515" s="43">
        <f t="shared" ref="V515:W515" si="222">V514+1</f>
        <v>4</v>
      </c>
      <c r="W515" s="43">
        <f t="shared" si="222"/>
        <v>4</v>
      </c>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WZC515" s="35"/>
      <c r="WZD515" s="35"/>
      <c r="WZE515" s="35"/>
      <c r="WZF515" s="35"/>
      <c r="WZG515" s="35"/>
      <c r="WZH515" s="35"/>
      <c r="WZI515" s="35"/>
      <c r="WZJ515" s="35"/>
      <c r="WZK515" s="35"/>
      <c r="WZL515" s="35"/>
      <c r="WZM515" s="35"/>
      <c r="WZN515" s="35"/>
      <c r="WZO515" s="35"/>
      <c r="WZP515" s="35"/>
      <c r="WZQ515" s="35"/>
      <c r="WZR515" s="35"/>
      <c r="WZS515" s="35"/>
      <c r="WZT515" s="35"/>
      <c r="WZU515" s="35"/>
      <c r="WZV515" s="35"/>
      <c r="WZW515" s="35"/>
      <c r="WZX515" s="35"/>
      <c r="WZY515" s="35"/>
      <c r="WZZ515" s="35"/>
      <c r="XAA515" s="35"/>
      <c r="XAB515" s="35"/>
      <c r="XAC515" s="35"/>
      <c r="XAD515" s="35"/>
      <c r="XAE515" s="35"/>
      <c r="XAF515" s="35"/>
      <c r="XAG515" s="35"/>
      <c r="XAH515" s="35"/>
      <c r="XAI515" s="35"/>
      <c r="XAJ515" s="35"/>
      <c r="XAK515" s="35"/>
      <c r="XAL515" s="35"/>
      <c r="XAM515" s="35"/>
      <c r="XAN515" s="35"/>
      <c r="XAO515" s="35"/>
      <c r="XAP515" s="35"/>
      <c r="XAQ515" s="35"/>
      <c r="XAR515" s="35"/>
      <c r="XAS515" s="35"/>
      <c r="XAT515" s="35"/>
      <c r="XAU515" s="35"/>
      <c r="XAV515" s="35"/>
      <c r="XAW515" s="35"/>
      <c r="XAX515" s="35"/>
      <c r="XAY515" s="35"/>
      <c r="XAZ515" s="35"/>
      <c r="XBA515" s="35"/>
      <c r="XBB515" s="35"/>
      <c r="XBC515" s="35"/>
      <c r="XBD515" s="35"/>
      <c r="XBE515" s="35"/>
      <c r="XBF515" s="35"/>
      <c r="XBG515" s="35"/>
      <c r="XBH515" s="35"/>
      <c r="XBI515" s="35"/>
      <c r="XBJ515" s="35"/>
      <c r="XBK515" s="35"/>
      <c r="XBL515" s="35"/>
      <c r="XBM515" s="35"/>
      <c r="XBN515" s="35"/>
      <c r="XBO515" s="35"/>
      <c r="XBP515" s="35"/>
      <c r="XBQ515" s="35"/>
      <c r="XBR515" s="35"/>
      <c r="XBS515" s="35"/>
      <c r="XBT515" s="35"/>
      <c r="XBU515" s="35"/>
      <c r="XBV515" s="35"/>
      <c r="XBW515" s="35"/>
      <c r="XBX515" s="35"/>
      <c r="XBY515" s="35"/>
      <c r="XBZ515" s="35"/>
      <c r="XCA515" s="35"/>
      <c r="XCB515" s="35"/>
      <c r="XCC515" s="35"/>
      <c r="XCD515" s="35"/>
      <c r="XCE515" s="35"/>
      <c r="XCF515" s="35"/>
      <c r="XCG515" s="35"/>
      <c r="XCH515" s="35"/>
      <c r="XCI515" s="35"/>
      <c r="XCJ515" s="35"/>
      <c r="XCK515" s="35"/>
      <c r="XCL515" s="35"/>
      <c r="XCM515" s="35"/>
      <c r="XCN515" s="35"/>
      <c r="XCO515" s="35"/>
      <c r="XCP515" s="35"/>
      <c r="XCQ515" s="35"/>
      <c r="XCR515" s="35"/>
      <c r="XCS515" s="35"/>
      <c r="XCT515" s="35"/>
      <c r="XCU515" s="35"/>
      <c r="XCV515" s="35"/>
      <c r="XCW515" s="35"/>
      <c r="XCX515" s="35"/>
      <c r="XCY515" s="35"/>
      <c r="XCZ515" s="35"/>
      <c r="XDA515" s="35"/>
      <c r="XDB515" s="35"/>
      <c r="XDC515" s="35"/>
      <c r="XDD515" s="35"/>
      <c r="XDE515" s="35"/>
      <c r="XDF515" s="35"/>
      <c r="XDG515" s="35"/>
      <c r="XDH515" s="35"/>
      <c r="XDI515" s="35"/>
      <c r="XDJ515" s="35"/>
      <c r="XDK515" s="35"/>
      <c r="XDL515" s="35"/>
      <c r="XDM515" s="35"/>
      <c r="XDN515" s="35"/>
      <c r="XDO515" s="35"/>
      <c r="XDP515" s="35"/>
      <c r="XDQ515" s="35"/>
      <c r="XDR515" s="35"/>
      <c r="XDS515" s="35"/>
      <c r="XDT515" s="35"/>
      <c r="XDU515" s="35"/>
      <c r="XDV515" s="35"/>
      <c r="XDW515" s="35"/>
      <c r="XDX515" s="35"/>
      <c r="XDY515" s="35"/>
      <c r="XDZ515" s="35"/>
      <c r="XEA515" s="35"/>
      <c r="XEB515" s="35"/>
      <c r="XEC515" s="35"/>
      <c r="XED515" s="35"/>
      <c r="XEE515" s="35"/>
      <c r="XEF515" s="35"/>
      <c r="XEG515" s="35"/>
      <c r="XEH515" s="35"/>
      <c r="XEI515" s="35"/>
      <c r="XEJ515" s="35"/>
      <c r="XEK515" s="35"/>
      <c r="XEL515" s="35"/>
      <c r="XEM515" s="35"/>
      <c r="XEN515" s="35"/>
      <c r="XEO515" s="35"/>
      <c r="XEP515" s="35"/>
      <c r="XEQ515" s="35"/>
      <c r="XER515" s="35"/>
      <c r="XES515" s="35"/>
      <c r="XET515" s="35"/>
      <c r="XEU515" s="35"/>
      <c r="XEV515" s="35"/>
      <c r="XEW515" s="35"/>
      <c r="XEX515" s="35"/>
      <c r="XEY515" s="35"/>
      <c r="XEZ515" s="35"/>
      <c r="XFA515" s="35"/>
      <c r="XFB515" s="35"/>
      <c r="XFC515" s="35"/>
      <c r="XFD515" s="35"/>
    </row>
    <row r="516" spans="1:151 16227:16384" s="11" customFormat="1" ht="20.25" customHeight="1" x14ac:dyDescent="0.25">
      <c r="A516" s="135" t="str">
        <f>A515</f>
        <v>6th, 11th, 16th, 21st, 26th &amp; 31st Floor (Part Refuge Floor)</v>
      </c>
      <c r="B516" s="136"/>
      <c r="C516" s="133">
        <v>1</v>
      </c>
      <c r="D516" s="134"/>
      <c r="E516" s="84" t="s">
        <v>208</v>
      </c>
      <c r="F516" s="133">
        <f>(3.5*7.08+2.45*4.57+3.05*(3.35+3.8)+3.35*4.27+1.52*(2.5+2.45+2.8)+5.2+3.7*1.53+1.55+1.1*3.65+3.05*1.15+3.35*1.05)*(10.764)</f>
        <v>1155.1870979999999</v>
      </c>
      <c r="G516" s="134">
        <f>(3.5*7.08+2.45*4.57+3.05*(3.35+3.8)+3.35*4.27+1.52*(2.5+2.45+2.8)+6.2+3.7*1.53+1.55+1.1*3.65+3.05*1.15+3.35*1.05)*(10.764)</f>
        <v>1165.951098</v>
      </c>
      <c r="H516" s="84">
        <v>0</v>
      </c>
      <c r="I516" s="84">
        <f>F516*(($I$233)+1)+H516</f>
        <v>1790.5400018999999</v>
      </c>
      <c r="J516" s="35"/>
      <c r="K516" s="35"/>
      <c r="L516" s="35"/>
      <c r="M516" s="35"/>
      <c r="N516" s="35">
        <f t="shared" si="194"/>
        <v>29599644.812400002</v>
      </c>
      <c r="O516" s="35"/>
      <c r="P516" s="35"/>
      <c r="Q516" s="35"/>
      <c r="R516" s="35"/>
      <c r="S516" s="35"/>
      <c r="T516" s="35"/>
      <c r="U516" s="43" t="str">
        <f t="shared" si="220"/>
        <v>5,..,5</v>
      </c>
      <c r="V516" s="43">
        <f t="shared" ref="V516:W516" si="223">V515+1</f>
        <v>5</v>
      </c>
      <c r="W516" s="43">
        <f t="shared" si="223"/>
        <v>5</v>
      </c>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WZC516" s="35"/>
      <c r="WZD516" s="35"/>
      <c r="WZE516" s="35"/>
      <c r="WZF516" s="35"/>
      <c r="WZG516" s="35"/>
      <c r="WZH516" s="35"/>
      <c r="WZI516" s="35"/>
      <c r="WZJ516" s="35"/>
      <c r="WZK516" s="35"/>
      <c r="WZL516" s="35"/>
      <c r="WZM516" s="35"/>
      <c r="WZN516" s="35"/>
      <c r="WZO516" s="35"/>
      <c r="WZP516" s="35"/>
      <c r="WZQ516" s="35"/>
      <c r="WZR516" s="35"/>
      <c r="WZS516" s="35"/>
      <c r="WZT516" s="35"/>
      <c r="WZU516" s="35"/>
      <c r="WZV516" s="35"/>
      <c r="WZW516" s="35"/>
      <c r="WZX516" s="35"/>
      <c r="WZY516" s="35"/>
      <c r="WZZ516" s="35"/>
      <c r="XAA516" s="35"/>
      <c r="XAB516" s="35"/>
      <c r="XAC516" s="35"/>
      <c r="XAD516" s="35"/>
      <c r="XAE516" s="35"/>
      <c r="XAF516" s="35"/>
      <c r="XAG516" s="35"/>
      <c r="XAH516" s="35"/>
      <c r="XAI516" s="35"/>
      <c r="XAJ516" s="35"/>
      <c r="XAK516" s="35"/>
      <c r="XAL516" s="35"/>
      <c r="XAM516" s="35"/>
      <c r="XAN516" s="35"/>
      <c r="XAO516" s="35"/>
      <c r="XAP516" s="35"/>
      <c r="XAQ516" s="35"/>
      <c r="XAR516" s="35"/>
      <c r="XAS516" s="35"/>
      <c r="XAT516" s="35"/>
      <c r="XAU516" s="35"/>
      <c r="XAV516" s="35"/>
      <c r="XAW516" s="35"/>
      <c r="XAX516" s="35"/>
      <c r="XAY516" s="35"/>
      <c r="XAZ516" s="35"/>
      <c r="XBA516" s="35"/>
      <c r="XBB516" s="35"/>
      <c r="XBC516" s="35"/>
      <c r="XBD516" s="35"/>
      <c r="XBE516" s="35"/>
      <c r="XBF516" s="35"/>
      <c r="XBG516" s="35"/>
      <c r="XBH516" s="35"/>
      <c r="XBI516" s="35"/>
      <c r="XBJ516" s="35"/>
      <c r="XBK516" s="35"/>
      <c r="XBL516" s="35"/>
      <c r="XBM516" s="35"/>
      <c r="XBN516" s="35"/>
      <c r="XBO516" s="35"/>
      <c r="XBP516" s="35"/>
      <c r="XBQ516" s="35"/>
      <c r="XBR516" s="35"/>
      <c r="XBS516" s="35"/>
      <c r="XBT516" s="35"/>
      <c r="XBU516" s="35"/>
      <c r="XBV516" s="35"/>
      <c r="XBW516" s="35"/>
      <c r="XBX516" s="35"/>
      <c r="XBY516" s="35"/>
      <c r="XBZ516" s="35"/>
      <c r="XCA516" s="35"/>
      <c r="XCB516" s="35"/>
      <c r="XCC516" s="35"/>
      <c r="XCD516" s="35"/>
      <c r="XCE516" s="35"/>
      <c r="XCF516" s="35"/>
      <c r="XCG516" s="35"/>
      <c r="XCH516" s="35"/>
      <c r="XCI516" s="35"/>
      <c r="XCJ516" s="35"/>
      <c r="XCK516" s="35"/>
      <c r="XCL516" s="35"/>
      <c r="XCM516" s="35"/>
      <c r="XCN516" s="35"/>
      <c r="XCO516" s="35"/>
      <c r="XCP516" s="35"/>
      <c r="XCQ516" s="35"/>
      <c r="XCR516" s="35"/>
      <c r="XCS516" s="35"/>
      <c r="XCT516" s="35"/>
      <c r="XCU516" s="35"/>
      <c r="XCV516" s="35"/>
      <c r="XCW516" s="35"/>
      <c r="XCX516" s="35"/>
      <c r="XCY516" s="35"/>
      <c r="XCZ516" s="35"/>
      <c r="XDA516" s="35"/>
      <c r="XDB516" s="35"/>
      <c r="XDC516" s="35"/>
      <c r="XDD516" s="35"/>
      <c r="XDE516" s="35"/>
      <c r="XDF516" s="35"/>
      <c r="XDG516" s="35"/>
      <c r="XDH516" s="35"/>
      <c r="XDI516" s="35"/>
      <c r="XDJ516" s="35"/>
      <c r="XDK516" s="35"/>
      <c r="XDL516" s="35"/>
      <c r="XDM516" s="35"/>
      <c r="XDN516" s="35"/>
      <c r="XDO516" s="35"/>
      <c r="XDP516" s="35"/>
      <c r="XDQ516" s="35"/>
      <c r="XDR516" s="35"/>
      <c r="XDS516" s="35"/>
      <c r="XDT516" s="35"/>
      <c r="XDU516" s="35"/>
      <c r="XDV516" s="35"/>
      <c r="XDW516" s="35"/>
      <c r="XDX516" s="35"/>
      <c r="XDY516" s="35"/>
      <c r="XDZ516" s="35"/>
      <c r="XEA516" s="35"/>
      <c r="XEB516" s="35"/>
      <c r="XEC516" s="35"/>
      <c r="XED516" s="35"/>
      <c r="XEE516" s="35"/>
      <c r="XEF516" s="35"/>
      <c r="XEG516" s="35"/>
      <c r="XEH516" s="35"/>
      <c r="XEI516" s="35"/>
      <c r="XEJ516" s="35"/>
      <c r="XEK516" s="35"/>
      <c r="XEL516" s="35"/>
      <c r="XEM516" s="35"/>
      <c r="XEN516" s="35"/>
      <c r="XEO516" s="35"/>
      <c r="XEP516" s="35"/>
      <c r="XEQ516" s="35"/>
      <c r="XER516" s="35"/>
      <c r="XES516" s="35"/>
      <c r="XET516" s="35"/>
      <c r="XEU516" s="35"/>
      <c r="XEV516" s="35"/>
      <c r="XEW516" s="35"/>
      <c r="XEX516" s="35"/>
      <c r="XEY516" s="35"/>
      <c r="XEZ516" s="35"/>
      <c r="XFA516" s="35"/>
      <c r="XFB516" s="35"/>
      <c r="XFC516" s="35"/>
      <c r="XFD516" s="35"/>
    </row>
    <row r="517" spans="1:151 16227:16384" s="11" customFormat="1" ht="20.25" customHeight="1" x14ac:dyDescent="0.25">
      <c r="A517" s="137"/>
      <c r="B517" s="138"/>
      <c r="C517" s="133">
        <f>C516+1</f>
        <v>2</v>
      </c>
      <c r="D517" s="134"/>
      <c r="E517" s="84" t="s">
        <v>208</v>
      </c>
      <c r="F517" s="133">
        <f>(3.5*7.08+2.45*4.57+3.05*(3.35+3.8)+3.35*4.27+1.52*(2.5+2.45+2.8)+5.2+3.7*1.53+1.55+1.1*3.65+3.05*1.15+3.35*1.05)*(10.764)</f>
        <v>1155.1870979999999</v>
      </c>
      <c r="G517" s="134">
        <f>(3.5*7.08+2.45*4.57+3.05*(3.35+3.8)+3.35*4.27+1.52*(2.5+2.45+2.8)+6.2+3.7*1.53+1.55+1.1*3.65+3.05*1.15+3.35*1.05)*(10.764)</f>
        <v>1165.951098</v>
      </c>
      <c r="H517" s="84">
        <v>0</v>
      </c>
      <c r="I517" s="84">
        <f>F517*(($I$233)+1)+H517</f>
        <v>1790.5400018999999</v>
      </c>
      <c r="J517" s="35"/>
      <c r="K517" s="35"/>
      <c r="L517" s="35"/>
      <c r="M517" s="35"/>
      <c r="N517" s="35">
        <f t="shared" si="194"/>
        <v>19444487.868000001</v>
      </c>
      <c r="O517" s="35"/>
      <c r="P517" s="35"/>
      <c r="Q517" s="35"/>
      <c r="R517" s="35"/>
      <c r="S517" s="35"/>
      <c r="T517" s="35"/>
      <c r="U517" s="43" t="str">
        <f t="shared" si="220"/>
        <v>4,..,4</v>
      </c>
      <c r="V517" s="43">
        <f t="shared" ref="V517:W517" si="224">V514+1</f>
        <v>4</v>
      </c>
      <c r="W517" s="43">
        <f t="shared" si="224"/>
        <v>4</v>
      </c>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WZC517" s="35"/>
      <c r="WZD517" s="35"/>
      <c r="WZE517" s="35"/>
      <c r="WZF517" s="35"/>
      <c r="WZG517" s="35"/>
      <c r="WZH517" s="35"/>
      <c r="WZI517" s="35"/>
      <c r="WZJ517" s="35"/>
      <c r="WZK517" s="35"/>
      <c r="WZL517" s="35"/>
      <c r="WZM517" s="35"/>
      <c r="WZN517" s="35"/>
      <c r="WZO517" s="35"/>
      <c r="WZP517" s="35"/>
      <c r="WZQ517" s="35"/>
      <c r="WZR517" s="35"/>
      <c r="WZS517" s="35"/>
      <c r="WZT517" s="35"/>
      <c r="WZU517" s="35"/>
      <c r="WZV517" s="35"/>
      <c r="WZW517" s="35"/>
      <c r="WZX517" s="35"/>
      <c r="WZY517" s="35"/>
      <c r="WZZ517" s="35"/>
      <c r="XAA517" s="35"/>
      <c r="XAB517" s="35"/>
      <c r="XAC517" s="35"/>
      <c r="XAD517" s="35"/>
      <c r="XAE517" s="35"/>
      <c r="XAF517" s="35"/>
      <c r="XAG517" s="35"/>
      <c r="XAH517" s="35"/>
      <c r="XAI517" s="35"/>
      <c r="XAJ517" s="35"/>
      <c r="XAK517" s="35"/>
      <c r="XAL517" s="35"/>
      <c r="XAM517" s="35"/>
      <c r="XAN517" s="35"/>
      <c r="XAO517" s="35"/>
      <c r="XAP517" s="35"/>
      <c r="XAQ517" s="35"/>
      <c r="XAR517" s="35"/>
      <c r="XAS517" s="35"/>
      <c r="XAT517" s="35"/>
      <c r="XAU517" s="35"/>
      <c r="XAV517" s="35"/>
      <c r="XAW517" s="35"/>
      <c r="XAX517" s="35"/>
      <c r="XAY517" s="35"/>
      <c r="XAZ517" s="35"/>
      <c r="XBA517" s="35"/>
      <c r="XBB517" s="35"/>
      <c r="XBC517" s="35"/>
      <c r="XBD517" s="35"/>
      <c r="XBE517" s="35"/>
      <c r="XBF517" s="35"/>
      <c r="XBG517" s="35"/>
      <c r="XBH517" s="35"/>
      <c r="XBI517" s="35"/>
      <c r="XBJ517" s="35"/>
      <c r="XBK517" s="35"/>
      <c r="XBL517" s="35"/>
      <c r="XBM517" s="35"/>
      <c r="XBN517" s="35"/>
      <c r="XBO517" s="35"/>
      <c r="XBP517" s="35"/>
      <c r="XBQ517" s="35"/>
      <c r="XBR517" s="35"/>
      <c r="XBS517" s="35"/>
      <c r="XBT517" s="35"/>
      <c r="XBU517" s="35"/>
      <c r="XBV517" s="35"/>
      <c r="XBW517" s="35"/>
      <c r="XBX517" s="35"/>
      <c r="XBY517" s="35"/>
      <c r="XBZ517" s="35"/>
      <c r="XCA517" s="35"/>
      <c r="XCB517" s="35"/>
      <c r="XCC517" s="35"/>
      <c r="XCD517" s="35"/>
      <c r="XCE517" s="35"/>
      <c r="XCF517" s="35"/>
      <c r="XCG517" s="35"/>
      <c r="XCH517" s="35"/>
      <c r="XCI517" s="35"/>
      <c r="XCJ517" s="35"/>
      <c r="XCK517" s="35"/>
      <c r="XCL517" s="35"/>
      <c r="XCM517" s="35"/>
      <c r="XCN517" s="35"/>
      <c r="XCO517" s="35"/>
      <c r="XCP517" s="35"/>
      <c r="XCQ517" s="35"/>
      <c r="XCR517" s="35"/>
      <c r="XCS517" s="35"/>
      <c r="XCT517" s="35"/>
      <c r="XCU517" s="35"/>
      <c r="XCV517" s="35"/>
      <c r="XCW517" s="35"/>
      <c r="XCX517" s="35"/>
      <c r="XCY517" s="35"/>
      <c r="XCZ517" s="35"/>
      <c r="XDA517" s="35"/>
      <c r="XDB517" s="35"/>
      <c r="XDC517" s="35"/>
      <c r="XDD517" s="35"/>
      <c r="XDE517" s="35"/>
      <c r="XDF517" s="35"/>
      <c r="XDG517" s="35"/>
      <c r="XDH517" s="35"/>
      <c r="XDI517" s="35"/>
      <c r="XDJ517" s="35"/>
      <c r="XDK517" s="35"/>
      <c r="XDL517" s="35"/>
      <c r="XDM517" s="35"/>
      <c r="XDN517" s="35"/>
      <c r="XDO517" s="35"/>
      <c r="XDP517" s="35"/>
      <c r="XDQ517" s="35"/>
      <c r="XDR517" s="35"/>
      <c r="XDS517" s="35"/>
      <c r="XDT517" s="35"/>
      <c r="XDU517" s="35"/>
      <c r="XDV517" s="35"/>
      <c r="XDW517" s="35"/>
      <c r="XDX517" s="35"/>
      <c r="XDY517" s="35"/>
      <c r="XDZ517" s="35"/>
      <c r="XEA517" s="35"/>
      <c r="XEB517" s="35"/>
      <c r="XEC517" s="35"/>
      <c r="XED517" s="35"/>
      <c r="XEE517" s="35"/>
      <c r="XEF517" s="35"/>
      <c r="XEG517" s="35"/>
      <c r="XEH517" s="35"/>
      <c r="XEI517" s="35"/>
      <c r="XEJ517" s="35"/>
      <c r="XEK517" s="35"/>
      <c r="XEL517" s="35"/>
      <c r="XEM517" s="35"/>
      <c r="XEN517" s="35"/>
      <c r="XEO517" s="35"/>
      <c r="XEP517" s="35"/>
      <c r="XEQ517" s="35"/>
      <c r="XER517" s="35"/>
      <c r="XES517" s="35"/>
      <c r="XET517" s="35"/>
      <c r="XEU517" s="35"/>
      <c r="XEV517" s="35"/>
      <c r="XEW517" s="35"/>
      <c r="XEX517" s="35"/>
      <c r="XEY517" s="35"/>
      <c r="XEZ517" s="35"/>
      <c r="XFA517" s="35"/>
      <c r="XFB517" s="35"/>
      <c r="XFC517" s="35"/>
      <c r="XFD517" s="35"/>
    </row>
    <row r="518" spans="1:151 16227:16384" s="11" customFormat="1" ht="20.25" customHeight="1" x14ac:dyDescent="0.25">
      <c r="A518" s="137"/>
      <c r="B518" s="138"/>
      <c r="C518" s="133">
        <f t="shared" ref="C518:C520" si="225">C517+1</f>
        <v>3</v>
      </c>
      <c r="D518" s="134"/>
      <c r="E518" s="84" t="s">
        <v>263</v>
      </c>
      <c r="F518" s="133">
        <f>(5.47*4.87+4.12*2.8+3.35*5.95+3.05*4.1+(3.2+3.05)*4.12+1.52*(2.45*3+2.75)+1.52*1.3+2.17*1.97+1.87*1.07+1.82*1.66+1.65*1.52+3.1*1.08+1.53*3.05+2*1.5+1.5*1.1+3.8*3.59+5.47*1.82)*(10.764)</f>
        <v>1741.1555772000002</v>
      </c>
      <c r="G518" s="134">
        <f>(5.47*4.87+4.12*2.8+3.35*5.95+3.05*4.1+(3.2+3.05)*4.12+1.52*(2.45*3+2.75)+1.52*1.3+2.17*1.97+1.87*1.07+1.82*1.66+1.65*1.52+3.1*1.08+1.53*3.05+2*1.5+1.5*1.1+3.8*3.59+5.47*1.82)*(10.764)</f>
        <v>1741.1555772000002</v>
      </c>
      <c r="H518" s="84">
        <v>0</v>
      </c>
      <c r="I518" s="84">
        <f>F518*(($I$233)+1)+H518</f>
        <v>2698.7911446600001</v>
      </c>
      <c r="J518" s="35"/>
      <c r="K518" s="35"/>
      <c r="L518" s="35"/>
      <c r="M518" s="35"/>
      <c r="N518" s="35">
        <f t="shared" si="194"/>
        <v>0</v>
      </c>
      <c r="O518" s="35"/>
      <c r="P518" s="35"/>
      <c r="Q518" s="35"/>
      <c r="R518" s="35"/>
      <c r="S518" s="35"/>
      <c r="T518" s="35"/>
      <c r="U518" s="43" t="str">
        <f t="shared" si="220"/>
        <v>5,..,5</v>
      </c>
      <c r="V518" s="43">
        <f t="shared" ref="V518:W518" si="226">V515+1</f>
        <v>5</v>
      </c>
      <c r="W518" s="43">
        <f t="shared" si="226"/>
        <v>5</v>
      </c>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WZC518" s="35"/>
      <c r="WZD518" s="35"/>
      <c r="WZE518" s="35"/>
      <c r="WZF518" s="35"/>
      <c r="WZG518" s="35"/>
      <c r="WZH518" s="35"/>
      <c r="WZI518" s="35"/>
      <c r="WZJ518" s="35"/>
      <c r="WZK518" s="35"/>
      <c r="WZL518" s="35"/>
      <c r="WZM518" s="35"/>
      <c r="WZN518" s="35"/>
      <c r="WZO518" s="35"/>
      <c r="WZP518" s="35"/>
      <c r="WZQ518" s="35"/>
      <c r="WZR518" s="35"/>
      <c r="WZS518" s="35"/>
      <c r="WZT518" s="35"/>
      <c r="WZU518" s="35"/>
      <c r="WZV518" s="35"/>
      <c r="WZW518" s="35"/>
      <c r="WZX518" s="35"/>
      <c r="WZY518" s="35"/>
      <c r="WZZ518" s="35"/>
      <c r="XAA518" s="35"/>
      <c r="XAB518" s="35"/>
      <c r="XAC518" s="35"/>
      <c r="XAD518" s="35"/>
      <c r="XAE518" s="35"/>
      <c r="XAF518" s="35"/>
      <c r="XAG518" s="35"/>
      <c r="XAH518" s="35"/>
      <c r="XAI518" s="35"/>
      <c r="XAJ518" s="35"/>
      <c r="XAK518" s="35"/>
      <c r="XAL518" s="35"/>
      <c r="XAM518" s="35"/>
      <c r="XAN518" s="35"/>
      <c r="XAO518" s="35"/>
      <c r="XAP518" s="35"/>
      <c r="XAQ518" s="35"/>
      <c r="XAR518" s="35"/>
      <c r="XAS518" s="35"/>
      <c r="XAT518" s="35"/>
      <c r="XAU518" s="35"/>
      <c r="XAV518" s="35"/>
      <c r="XAW518" s="35"/>
      <c r="XAX518" s="35"/>
      <c r="XAY518" s="35"/>
      <c r="XAZ518" s="35"/>
      <c r="XBA518" s="35"/>
      <c r="XBB518" s="35"/>
      <c r="XBC518" s="35"/>
      <c r="XBD518" s="35"/>
      <c r="XBE518" s="35"/>
      <c r="XBF518" s="35"/>
      <c r="XBG518" s="35"/>
      <c r="XBH518" s="35"/>
      <c r="XBI518" s="35"/>
      <c r="XBJ518" s="35"/>
      <c r="XBK518" s="35"/>
      <c r="XBL518" s="35"/>
      <c r="XBM518" s="35"/>
      <c r="XBN518" s="35"/>
      <c r="XBO518" s="35"/>
      <c r="XBP518" s="35"/>
      <c r="XBQ518" s="35"/>
      <c r="XBR518" s="35"/>
      <c r="XBS518" s="35"/>
      <c r="XBT518" s="35"/>
      <c r="XBU518" s="35"/>
      <c r="XBV518" s="35"/>
      <c r="XBW518" s="35"/>
      <c r="XBX518" s="35"/>
      <c r="XBY518" s="35"/>
      <c r="XBZ518" s="35"/>
      <c r="XCA518" s="35"/>
      <c r="XCB518" s="35"/>
      <c r="XCC518" s="35"/>
      <c r="XCD518" s="35"/>
      <c r="XCE518" s="35"/>
      <c r="XCF518" s="35"/>
      <c r="XCG518" s="35"/>
      <c r="XCH518" s="35"/>
      <c r="XCI518" s="35"/>
      <c r="XCJ518" s="35"/>
      <c r="XCK518" s="35"/>
      <c r="XCL518" s="35"/>
      <c r="XCM518" s="35"/>
      <c r="XCN518" s="35"/>
      <c r="XCO518" s="35"/>
      <c r="XCP518" s="35"/>
      <c r="XCQ518" s="35"/>
      <c r="XCR518" s="35"/>
      <c r="XCS518" s="35"/>
      <c r="XCT518" s="35"/>
      <c r="XCU518" s="35"/>
      <c r="XCV518" s="35"/>
      <c r="XCW518" s="35"/>
      <c r="XCX518" s="35"/>
      <c r="XCY518" s="35"/>
      <c r="XCZ518" s="35"/>
      <c r="XDA518" s="35"/>
      <c r="XDB518" s="35"/>
      <c r="XDC518" s="35"/>
      <c r="XDD518" s="35"/>
      <c r="XDE518" s="35"/>
      <c r="XDF518" s="35"/>
      <c r="XDG518" s="35"/>
      <c r="XDH518" s="35"/>
      <c r="XDI518" s="35"/>
      <c r="XDJ518" s="35"/>
      <c r="XDK518" s="35"/>
      <c r="XDL518" s="35"/>
      <c r="XDM518" s="35"/>
      <c r="XDN518" s="35"/>
      <c r="XDO518" s="35"/>
      <c r="XDP518" s="35"/>
      <c r="XDQ518" s="35"/>
      <c r="XDR518" s="35"/>
      <c r="XDS518" s="35"/>
      <c r="XDT518" s="35"/>
      <c r="XDU518" s="35"/>
      <c r="XDV518" s="35"/>
      <c r="XDW518" s="35"/>
      <c r="XDX518" s="35"/>
      <c r="XDY518" s="35"/>
      <c r="XDZ518" s="35"/>
      <c r="XEA518" s="35"/>
      <c r="XEB518" s="35"/>
      <c r="XEC518" s="35"/>
      <c r="XED518" s="35"/>
      <c r="XEE518" s="35"/>
      <c r="XEF518" s="35"/>
      <c r="XEG518" s="35"/>
      <c r="XEH518" s="35"/>
      <c r="XEI518" s="35"/>
      <c r="XEJ518" s="35"/>
      <c r="XEK518" s="35"/>
      <c r="XEL518" s="35"/>
      <c r="XEM518" s="35"/>
      <c r="XEN518" s="35"/>
      <c r="XEO518" s="35"/>
      <c r="XEP518" s="35"/>
      <c r="XEQ518" s="35"/>
      <c r="XER518" s="35"/>
      <c r="XES518" s="35"/>
      <c r="XET518" s="35"/>
      <c r="XEU518" s="35"/>
      <c r="XEV518" s="35"/>
      <c r="XEW518" s="35"/>
      <c r="XEX518" s="35"/>
      <c r="XEY518" s="35"/>
      <c r="XEZ518" s="35"/>
      <c r="XFA518" s="35"/>
      <c r="XFB518" s="35"/>
      <c r="XFC518" s="35"/>
      <c r="XFD518" s="35"/>
    </row>
    <row r="519" spans="1:151 16227:16384" s="11" customFormat="1" ht="20.25" x14ac:dyDescent="0.25">
      <c r="A519" s="137"/>
      <c r="B519" s="138"/>
      <c r="C519" s="133">
        <f t="shared" si="225"/>
        <v>4</v>
      </c>
      <c r="D519" s="134"/>
      <c r="E519" s="84" t="s">
        <v>208</v>
      </c>
      <c r="F519" s="133">
        <f>(3.5*6.28+2.45*4.57+3.05*(3.65+3.8)+3.35*4.27+1.52*(2.45*2+2.75)+0.92*3.65+2.02*2.2+1.2*1.05+2*0.9+4.7+0.5*1.6+3.5*1.3+3.35*1.05)*(10.764)</f>
        <v>1143.793404</v>
      </c>
      <c r="G519" s="134">
        <f>(3.5*6.28+2.45*4.57+3.05*(3.65+3.8)+3.35*4.27+1.52*(2.45*2+2.75)+0.92*3.65+2.02*2.2+1.2*1.05+2*0.9+4.7+0.5*1.6+3.5*1.3+3.35*1.05)*(10.764)</f>
        <v>1143.793404</v>
      </c>
      <c r="H519" s="84">
        <v>0</v>
      </c>
      <c r="I519" s="84">
        <f>F519*(($I$233)+1)+H519</f>
        <v>1772.8797762000002</v>
      </c>
      <c r="J519" s="35"/>
      <c r="K519" s="35"/>
      <c r="L519" s="35"/>
      <c r="M519" s="35"/>
      <c r="N519" s="35">
        <f>18000*F521</f>
        <v>0</v>
      </c>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WZC519" s="35"/>
      <c r="WZD519" s="35"/>
      <c r="WZE519" s="35"/>
      <c r="WZF519" s="35"/>
      <c r="WZG519" s="35"/>
      <c r="WZH519" s="35"/>
      <c r="WZI519" s="35"/>
      <c r="WZJ519" s="35"/>
      <c r="WZK519" s="35"/>
      <c r="WZL519" s="35"/>
      <c r="WZM519" s="35"/>
      <c r="WZN519" s="35"/>
      <c r="WZO519" s="35"/>
      <c r="WZP519" s="35"/>
      <c r="WZQ519" s="35"/>
      <c r="WZR519" s="35"/>
      <c r="WZS519" s="35"/>
      <c r="WZT519" s="35"/>
      <c r="WZU519" s="35"/>
      <c r="WZV519" s="35"/>
      <c r="WZW519" s="35"/>
      <c r="WZX519" s="35"/>
      <c r="WZY519" s="35"/>
      <c r="WZZ519" s="35"/>
      <c r="XAA519" s="35"/>
      <c r="XAB519" s="35"/>
      <c r="XAC519" s="35"/>
      <c r="XAD519" s="35"/>
      <c r="XAE519" s="35"/>
      <c r="XAF519" s="35"/>
      <c r="XAG519" s="35"/>
      <c r="XAH519" s="35"/>
      <c r="XAI519" s="35"/>
      <c r="XAJ519" s="35"/>
      <c r="XAK519" s="35"/>
      <c r="XAL519" s="35"/>
      <c r="XAM519" s="35"/>
      <c r="XAN519" s="35"/>
      <c r="XAO519" s="35"/>
      <c r="XAP519" s="35"/>
      <c r="XAQ519" s="35"/>
      <c r="XAR519" s="35"/>
      <c r="XAS519" s="35"/>
      <c r="XAT519" s="35"/>
      <c r="XAU519" s="35"/>
      <c r="XAV519" s="35"/>
      <c r="XAW519" s="35"/>
      <c r="XAX519" s="35"/>
      <c r="XAY519" s="35"/>
      <c r="XAZ519" s="35"/>
      <c r="XBA519" s="35"/>
      <c r="XBB519" s="35"/>
      <c r="XBC519" s="35"/>
      <c r="XBD519" s="35"/>
      <c r="XBE519" s="35"/>
      <c r="XBF519" s="35"/>
      <c r="XBG519" s="35"/>
      <c r="XBH519" s="35"/>
      <c r="XBI519" s="35"/>
      <c r="XBJ519" s="35"/>
      <c r="XBK519" s="35"/>
      <c r="XBL519" s="35"/>
      <c r="XBM519" s="35"/>
      <c r="XBN519" s="35"/>
      <c r="XBO519" s="35"/>
      <c r="XBP519" s="35"/>
      <c r="XBQ519" s="35"/>
      <c r="XBR519" s="35"/>
      <c r="XBS519" s="35"/>
      <c r="XBT519" s="35"/>
      <c r="XBU519" s="35"/>
      <c r="XBV519" s="35"/>
      <c r="XBW519" s="35"/>
      <c r="XBX519" s="35"/>
      <c r="XBY519" s="35"/>
      <c r="XBZ519" s="35"/>
      <c r="XCA519" s="35"/>
      <c r="XCB519" s="35"/>
      <c r="XCC519" s="35"/>
      <c r="XCD519" s="35"/>
      <c r="XCE519" s="35"/>
      <c r="XCF519" s="35"/>
      <c r="XCG519" s="35"/>
      <c r="XCH519" s="35"/>
      <c r="XCI519" s="35"/>
      <c r="XCJ519" s="35"/>
      <c r="XCK519" s="35"/>
      <c r="XCL519" s="35"/>
      <c r="XCM519" s="35"/>
      <c r="XCN519" s="35"/>
      <c r="XCO519" s="35"/>
      <c r="XCP519" s="35"/>
      <c r="XCQ519" s="35"/>
      <c r="XCR519" s="35"/>
      <c r="XCS519" s="35"/>
      <c r="XCT519" s="35"/>
      <c r="XCU519" s="35"/>
      <c r="XCV519" s="35"/>
      <c r="XCW519" s="35"/>
      <c r="XCX519" s="35"/>
      <c r="XCY519" s="35"/>
      <c r="XCZ519" s="35"/>
      <c r="XDA519" s="35"/>
      <c r="XDB519" s="35"/>
      <c r="XDC519" s="35"/>
      <c r="XDD519" s="35"/>
      <c r="XDE519" s="35"/>
      <c r="XDF519" s="35"/>
      <c r="XDG519" s="35"/>
      <c r="XDH519" s="35"/>
      <c r="XDI519" s="35"/>
      <c r="XDJ519" s="35"/>
      <c r="XDK519" s="35"/>
      <c r="XDL519" s="35"/>
      <c r="XDM519" s="35"/>
      <c r="XDN519" s="35"/>
      <c r="XDO519" s="35"/>
      <c r="XDP519" s="35"/>
      <c r="XDQ519" s="35"/>
      <c r="XDR519" s="35"/>
      <c r="XDS519" s="35"/>
      <c r="XDT519" s="35"/>
      <c r="XDU519" s="35"/>
      <c r="XDV519" s="35"/>
      <c r="XDW519" s="35"/>
      <c r="XDX519" s="35"/>
      <c r="XDY519" s="35"/>
      <c r="XDZ519" s="35"/>
      <c r="XEA519" s="35"/>
      <c r="XEB519" s="35"/>
      <c r="XEC519" s="35"/>
      <c r="XED519" s="35"/>
      <c r="XEE519" s="35"/>
      <c r="XEF519" s="35"/>
      <c r="XEG519" s="35"/>
      <c r="XEH519" s="35"/>
      <c r="XEI519" s="35"/>
      <c r="XEJ519" s="35"/>
      <c r="XEK519" s="35"/>
      <c r="XEL519" s="35"/>
      <c r="XEM519" s="35"/>
      <c r="XEN519" s="35"/>
      <c r="XEO519" s="35"/>
      <c r="XEP519" s="35"/>
      <c r="XEQ519" s="35"/>
      <c r="XER519" s="35"/>
      <c r="XES519" s="35"/>
      <c r="XET519" s="35"/>
      <c r="XEU519" s="35"/>
      <c r="XEV519" s="35"/>
      <c r="XEW519" s="35"/>
      <c r="XEX519" s="35"/>
      <c r="XEY519" s="35"/>
      <c r="XEZ519" s="35"/>
      <c r="XFA519" s="35"/>
      <c r="XFB519" s="35"/>
      <c r="XFC519" s="35"/>
      <c r="XFD519" s="35"/>
    </row>
    <row r="520" spans="1:151 16227:16384" s="11" customFormat="1" ht="20.25" x14ac:dyDescent="0.25">
      <c r="A520" s="139"/>
      <c r="B520" s="140"/>
      <c r="C520" s="133">
        <f t="shared" si="225"/>
        <v>5</v>
      </c>
      <c r="D520" s="134"/>
      <c r="E520" s="133" t="s">
        <v>213</v>
      </c>
      <c r="F520" s="184"/>
      <c r="G520" s="184"/>
      <c r="H520" s="184"/>
      <c r="I520" s="134"/>
      <c r="J520" s="35"/>
      <c r="K520" s="35"/>
      <c r="L520" s="35"/>
      <c r="M520" s="35"/>
      <c r="N520" s="35">
        <f>18000*F522</f>
        <v>0</v>
      </c>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WZC520" s="35"/>
      <c r="WZD520" s="35"/>
      <c r="WZE520" s="35"/>
      <c r="WZF520" s="35"/>
      <c r="WZG520" s="35"/>
      <c r="WZH520" s="35"/>
      <c r="WZI520" s="35"/>
      <c r="WZJ520" s="35"/>
      <c r="WZK520" s="35"/>
      <c r="WZL520" s="35"/>
      <c r="WZM520" s="35"/>
      <c r="WZN520" s="35"/>
      <c r="WZO520" s="35"/>
      <c r="WZP520" s="35"/>
      <c r="WZQ520" s="35"/>
      <c r="WZR520" s="35"/>
      <c r="WZS520" s="35"/>
      <c r="WZT520" s="35"/>
      <c r="WZU520" s="35"/>
      <c r="WZV520" s="35"/>
      <c r="WZW520" s="35"/>
      <c r="WZX520" s="35"/>
      <c r="WZY520" s="35"/>
      <c r="WZZ520" s="35"/>
      <c r="XAA520" s="35"/>
      <c r="XAB520" s="35"/>
      <c r="XAC520" s="35"/>
      <c r="XAD520" s="35"/>
      <c r="XAE520" s="35"/>
      <c r="XAF520" s="35"/>
      <c r="XAG520" s="35"/>
      <c r="XAH520" s="35"/>
      <c r="XAI520" s="35"/>
      <c r="XAJ520" s="35"/>
      <c r="XAK520" s="35"/>
      <c r="XAL520" s="35"/>
      <c r="XAM520" s="35"/>
      <c r="XAN520" s="35"/>
      <c r="XAO520" s="35"/>
      <c r="XAP520" s="35"/>
      <c r="XAQ520" s="35"/>
      <c r="XAR520" s="35"/>
      <c r="XAS520" s="35"/>
      <c r="XAT520" s="35"/>
      <c r="XAU520" s="35"/>
      <c r="XAV520" s="35"/>
      <c r="XAW520" s="35"/>
      <c r="XAX520" s="35"/>
      <c r="XAY520" s="35"/>
      <c r="XAZ520" s="35"/>
      <c r="XBA520" s="35"/>
      <c r="XBB520" s="35"/>
      <c r="XBC520" s="35"/>
      <c r="XBD520" s="35"/>
      <c r="XBE520" s="35"/>
      <c r="XBF520" s="35"/>
      <c r="XBG520" s="35"/>
      <c r="XBH520" s="35"/>
      <c r="XBI520" s="35"/>
      <c r="XBJ520" s="35"/>
      <c r="XBK520" s="35"/>
      <c r="XBL520" s="35"/>
      <c r="XBM520" s="35"/>
      <c r="XBN520" s="35"/>
      <c r="XBO520" s="35"/>
      <c r="XBP520" s="35"/>
      <c r="XBQ520" s="35"/>
      <c r="XBR520" s="35"/>
      <c r="XBS520" s="35"/>
      <c r="XBT520" s="35"/>
      <c r="XBU520" s="35"/>
      <c r="XBV520" s="35"/>
      <c r="XBW520" s="35"/>
      <c r="XBX520" s="35"/>
      <c r="XBY520" s="35"/>
      <c r="XBZ520" s="35"/>
      <c r="XCA520" s="35"/>
      <c r="XCB520" s="35"/>
      <c r="XCC520" s="35"/>
      <c r="XCD520" s="35"/>
      <c r="XCE520" s="35"/>
      <c r="XCF520" s="35"/>
      <c r="XCG520" s="35"/>
      <c r="XCH520" s="35"/>
      <c r="XCI520" s="35"/>
      <c r="XCJ520" s="35"/>
      <c r="XCK520" s="35"/>
      <c r="XCL520" s="35"/>
      <c r="XCM520" s="35"/>
      <c r="XCN520" s="35"/>
      <c r="XCO520" s="35"/>
      <c r="XCP520" s="35"/>
      <c r="XCQ520" s="35"/>
      <c r="XCR520" s="35"/>
      <c r="XCS520" s="35"/>
      <c r="XCT520" s="35"/>
      <c r="XCU520" s="35"/>
      <c r="XCV520" s="35"/>
      <c r="XCW520" s="35"/>
      <c r="XCX520" s="35"/>
      <c r="XCY520" s="35"/>
      <c r="XCZ520" s="35"/>
      <c r="XDA520" s="35"/>
      <c r="XDB520" s="35"/>
      <c r="XDC520" s="35"/>
      <c r="XDD520" s="35"/>
      <c r="XDE520" s="35"/>
      <c r="XDF520" s="35"/>
      <c r="XDG520" s="35"/>
      <c r="XDH520" s="35"/>
      <c r="XDI520" s="35"/>
      <c r="XDJ520" s="35"/>
      <c r="XDK520" s="35"/>
      <c r="XDL520" s="35"/>
      <c r="XDM520" s="35"/>
      <c r="XDN520" s="35"/>
      <c r="XDO520" s="35"/>
      <c r="XDP520" s="35"/>
      <c r="XDQ520" s="35"/>
      <c r="XDR520" s="35"/>
      <c r="XDS520" s="35"/>
      <c r="XDT520" s="35"/>
      <c r="XDU520" s="35"/>
      <c r="XDV520" s="35"/>
      <c r="XDW520" s="35"/>
      <c r="XDX520" s="35"/>
      <c r="XDY520" s="35"/>
      <c r="XDZ520" s="35"/>
      <c r="XEA520" s="35"/>
      <c r="XEB520" s="35"/>
      <c r="XEC520" s="35"/>
      <c r="XED520" s="35"/>
      <c r="XEE520" s="35"/>
      <c r="XEF520" s="35"/>
      <c r="XEG520" s="35"/>
      <c r="XEH520" s="35"/>
      <c r="XEI520" s="35"/>
      <c r="XEJ520" s="35"/>
      <c r="XEK520" s="35"/>
      <c r="XEL520" s="35"/>
      <c r="XEM520" s="35"/>
      <c r="XEN520" s="35"/>
      <c r="XEO520" s="35"/>
      <c r="XEP520" s="35"/>
      <c r="XEQ520" s="35"/>
      <c r="XER520" s="35"/>
      <c r="XES520" s="35"/>
      <c r="XET520" s="35"/>
      <c r="XEU520" s="35"/>
      <c r="XEV520" s="35"/>
      <c r="XEW520" s="35"/>
      <c r="XEX520" s="35"/>
      <c r="XEY520" s="35"/>
      <c r="XEZ520" s="35"/>
      <c r="XFA520" s="35"/>
      <c r="XFB520" s="35"/>
      <c r="XFC520" s="35"/>
      <c r="XFD520" s="35"/>
    </row>
    <row r="521" spans="1:151 16227:16384" s="11" customFormat="1" ht="20.25" x14ac:dyDescent="0.25">
      <c r="A521" s="149" t="s">
        <v>302</v>
      </c>
      <c r="B521" s="150"/>
      <c r="C521" s="150"/>
      <c r="D521" s="150"/>
      <c r="E521" s="150"/>
      <c r="F521" s="150"/>
      <c r="G521" s="150"/>
      <c r="H521" s="150"/>
      <c r="I521" s="151"/>
      <c r="J521" s="35"/>
      <c r="K521" s="35"/>
      <c r="L521" s="35"/>
      <c r="M521" s="35"/>
      <c r="N521" s="35">
        <f>18000*F523</f>
        <v>0</v>
      </c>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WZC521" s="35"/>
      <c r="WZD521" s="35"/>
      <c r="WZE521" s="35"/>
      <c r="WZF521" s="35"/>
      <c r="WZG521" s="35"/>
      <c r="WZH521" s="35"/>
      <c r="WZI521" s="35"/>
      <c r="WZJ521" s="35"/>
      <c r="WZK521" s="35"/>
      <c r="WZL521" s="35"/>
      <c r="WZM521" s="35"/>
      <c r="WZN521" s="35"/>
      <c r="WZO521" s="35"/>
      <c r="WZP521" s="35"/>
      <c r="WZQ521" s="35"/>
      <c r="WZR521" s="35"/>
      <c r="WZS521" s="35"/>
      <c r="WZT521" s="35"/>
      <c r="WZU521" s="35"/>
      <c r="WZV521" s="35"/>
      <c r="WZW521" s="35"/>
      <c r="WZX521" s="35"/>
      <c r="WZY521" s="35"/>
      <c r="WZZ521" s="35"/>
      <c r="XAA521" s="35"/>
      <c r="XAB521" s="35"/>
      <c r="XAC521" s="35"/>
      <c r="XAD521" s="35"/>
      <c r="XAE521" s="35"/>
      <c r="XAF521" s="35"/>
      <c r="XAG521" s="35"/>
      <c r="XAH521" s="35"/>
      <c r="XAI521" s="35"/>
      <c r="XAJ521" s="35"/>
      <c r="XAK521" s="35"/>
      <c r="XAL521" s="35"/>
      <c r="XAM521" s="35"/>
      <c r="XAN521" s="35"/>
      <c r="XAO521" s="35"/>
      <c r="XAP521" s="35"/>
      <c r="XAQ521" s="35"/>
      <c r="XAR521" s="35"/>
      <c r="XAS521" s="35"/>
      <c r="XAT521" s="35"/>
      <c r="XAU521" s="35"/>
      <c r="XAV521" s="35"/>
      <c r="XAW521" s="35"/>
      <c r="XAX521" s="35"/>
      <c r="XAY521" s="35"/>
      <c r="XAZ521" s="35"/>
      <c r="XBA521" s="35"/>
      <c r="XBB521" s="35"/>
      <c r="XBC521" s="35"/>
      <c r="XBD521" s="35"/>
      <c r="XBE521" s="35"/>
      <c r="XBF521" s="35"/>
      <c r="XBG521" s="35"/>
      <c r="XBH521" s="35"/>
      <c r="XBI521" s="35"/>
      <c r="XBJ521" s="35"/>
      <c r="XBK521" s="35"/>
      <c r="XBL521" s="35"/>
      <c r="XBM521" s="35"/>
      <c r="XBN521" s="35"/>
      <c r="XBO521" s="35"/>
      <c r="XBP521" s="35"/>
      <c r="XBQ521" s="35"/>
      <c r="XBR521" s="35"/>
      <c r="XBS521" s="35"/>
      <c r="XBT521" s="35"/>
      <c r="XBU521" s="35"/>
      <c r="XBV521" s="35"/>
      <c r="XBW521" s="35"/>
      <c r="XBX521" s="35"/>
      <c r="XBY521" s="35"/>
      <c r="XBZ521" s="35"/>
      <c r="XCA521" s="35"/>
      <c r="XCB521" s="35"/>
      <c r="XCC521" s="35"/>
      <c r="XCD521" s="35"/>
      <c r="XCE521" s="35"/>
      <c r="XCF521" s="35"/>
      <c r="XCG521" s="35"/>
      <c r="XCH521" s="35"/>
      <c r="XCI521" s="35"/>
      <c r="XCJ521" s="35"/>
      <c r="XCK521" s="35"/>
      <c r="XCL521" s="35"/>
      <c r="XCM521" s="35"/>
      <c r="XCN521" s="35"/>
      <c r="XCO521" s="35"/>
      <c r="XCP521" s="35"/>
      <c r="XCQ521" s="35"/>
      <c r="XCR521" s="35"/>
      <c r="XCS521" s="35"/>
      <c r="XCT521" s="35"/>
      <c r="XCU521" s="35"/>
      <c r="XCV521" s="35"/>
      <c r="XCW521" s="35"/>
      <c r="XCX521" s="35"/>
      <c r="XCY521" s="35"/>
      <c r="XCZ521" s="35"/>
      <c r="XDA521" s="35"/>
      <c r="XDB521" s="35"/>
      <c r="XDC521" s="35"/>
      <c r="XDD521" s="35"/>
      <c r="XDE521" s="35"/>
      <c r="XDF521" s="35"/>
      <c r="XDG521" s="35"/>
      <c r="XDH521" s="35"/>
      <c r="XDI521" s="35"/>
      <c r="XDJ521" s="35"/>
      <c r="XDK521" s="35"/>
      <c r="XDL521" s="35"/>
      <c r="XDM521" s="35"/>
      <c r="XDN521" s="35"/>
      <c r="XDO521" s="35"/>
      <c r="XDP521" s="35"/>
      <c r="XDQ521" s="35"/>
      <c r="XDR521" s="35"/>
      <c r="XDS521" s="35"/>
      <c r="XDT521" s="35"/>
      <c r="XDU521" s="35"/>
      <c r="XDV521" s="35"/>
      <c r="XDW521" s="35"/>
      <c r="XDX521" s="35"/>
      <c r="XDY521" s="35"/>
      <c r="XDZ521" s="35"/>
      <c r="XEA521" s="35"/>
      <c r="XEB521" s="35"/>
      <c r="XEC521" s="35"/>
      <c r="XED521" s="35"/>
      <c r="XEE521" s="35"/>
      <c r="XEF521" s="35"/>
      <c r="XEG521" s="35"/>
      <c r="XEH521" s="35"/>
      <c r="XEI521" s="35"/>
      <c r="XEJ521" s="35"/>
      <c r="XEK521" s="35"/>
      <c r="XEL521" s="35"/>
      <c r="XEM521" s="35"/>
      <c r="XEN521" s="35"/>
      <c r="XEO521" s="35"/>
      <c r="XEP521" s="35"/>
      <c r="XEQ521" s="35"/>
      <c r="XER521" s="35"/>
      <c r="XES521" s="35"/>
      <c r="XET521" s="35"/>
      <c r="XEU521" s="35"/>
      <c r="XEV521" s="35"/>
      <c r="XEW521" s="35"/>
      <c r="XEX521" s="35"/>
      <c r="XEY521" s="35"/>
      <c r="XEZ521" s="35"/>
      <c r="XFA521" s="35"/>
      <c r="XFB521" s="35"/>
      <c r="XFC521" s="35"/>
      <c r="XFD521" s="35"/>
    </row>
    <row r="522" spans="1:151 16227:16384" s="11" customFormat="1" ht="20.25" x14ac:dyDescent="0.25">
      <c r="A522" s="149" t="s">
        <v>255</v>
      </c>
      <c r="B522" s="150"/>
      <c r="C522" s="150"/>
      <c r="D522" s="150"/>
      <c r="E522" s="150"/>
      <c r="F522" s="150"/>
      <c r="G522" s="150"/>
      <c r="H522" s="150"/>
      <c r="I522" s="151"/>
      <c r="J522" s="35"/>
      <c r="K522" s="35"/>
      <c r="L522" s="35"/>
      <c r="M522" s="35"/>
      <c r="N522" s="35">
        <f>18000*F524</f>
        <v>0</v>
      </c>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WZC522" s="35"/>
      <c r="WZD522" s="35"/>
      <c r="WZE522" s="35"/>
      <c r="WZF522" s="35"/>
      <c r="WZG522" s="35"/>
      <c r="WZH522" s="35"/>
      <c r="WZI522" s="35"/>
      <c r="WZJ522" s="35"/>
      <c r="WZK522" s="35"/>
      <c r="WZL522" s="35"/>
      <c r="WZM522" s="35"/>
      <c r="WZN522" s="35"/>
      <c r="WZO522" s="35"/>
      <c r="WZP522" s="35"/>
      <c r="WZQ522" s="35"/>
      <c r="WZR522" s="35"/>
      <c r="WZS522" s="35"/>
      <c r="WZT522" s="35"/>
      <c r="WZU522" s="35"/>
      <c r="WZV522" s="35"/>
      <c r="WZW522" s="35"/>
      <c r="WZX522" s="35"/>
      <c r="WZY522" s="35"/>
      <c r="WZZ522" s="35"/>
      <c r="XAA522" s="35"/>
      <c r="XAB522" s="35"/>
      <c r="XAC522" s="35"/>
      <c r="XAD522" s="35"/>
      <c r="XAE522" s="35"/>
      <c r="XAF522" s="35"/>
      <c r="XAG522" s="35"/>
      <c r="XAH522" s="35"/>
      <c r="XAI522" s="35"/>
      <c r="XAJ522" s="35"/>
      <c r="XAK522" s="35"/>
      <c r="XAL522" s="35"/>
      <c r="XAM522" s="35"/>
      <c r="XAN522" s="35"/>
      <c r="XAO522" s="35"/>
      <c r="XAP522" s="35"/>
      <c r="XAQ522" s="35"/>
      <c r="XAR522" s="35"/>
      <c r="XAS522" s="35"/>
      <c r="XAT522" s="35"/>
      <c r="XAU522" s="35"/>
      <c r="XAV522" s="35"/>
      <c r="XAW522" s="35"/>
      <c r="XAX522" s="35"/>
      <c r="XAY522" s="35"/>
      <c r="XAZ522" s="35"/>
      <c r="XBA522" s="35"/>
      <c r="XBB522" s="35"/>
      <c r="XBC522" s="35"/>
      <c r="XBD522" s="35"/>
      <c r="XBE522" s="35"/>
      <c r="XBF522" s="35"/>
      <c r="XBG522" s="35"/>
      <c r="XBH522" s="35"/>
      <c r="XBI522" s="35"/>
      <c r="XBJ522" s="35"/>
      <c r="XBK522" s="35"/>
      <c r="XBL522" s="35"/>
      <c r="XBM522" s="35"/>
      <c r="XBN522" s="35"/>
      <c r="XBO522" s="35"/>
      <c r="XBP522" s="35"/>
      <c r="XBQ522" s="35"/>
      <c r="XBR522" s="35"/>
      <c r="XBS522" s="35"/>
      <c r="XBT522" s="35"/>
      <c r="XBU522" s="35"/>
      <c r="XBV522" s="35"/>
      <c r="XBW522" s="35"/>
      <c r="XBX522" s="35"/>
      <c r="XBY522" s="35"/>
      <c r="XBZ522" s="35"/>
      <c r="XCA522" s="35"/>
      <c r="XCB522" s="35"/>
      <c r="XCC522" s="35"/>
      <c r="XCD522" s="35"/>
      <c r="XCE522" s="35"/>
      <c r="XCF522" s="35"/>
      <c r="XCG522" s="35"/>
      <c r="XCH522" s="35"/>
      <c r="XCI522" s="35"/>
      <c r="XCJ522" s="35"/>
      <c r="XCK522" s="35"/>
      <c r="XCL522" s="35"/>
      <c r="XCM522" s="35"/>
      <c r="XCN522" s="35"/>
      <c r="XCO522" s="35"/>
      <c r="XCP522" s="35"/>
      <c r="XCQ522" s="35"/>
      <c r="XCR522" s="35"/>
      <c r="XCS522" s="35"/>
      <c r="XCT522" s="35"/>
      <c r="XCU522" s="35"/>
      <c r="XCV522" s="35"/>
      <c r="XCW522" s="35"/>
      <c r="XCX522" s="35"/>
      <c r="XCY522" s="35"/>
      <c r="XCZ522" s="35"/>
      <c r="XDA522" s="35"/>
      <c r="XDB522" s="35"/>
      <c r="XDC522" s="35"/>
      <c r="XDD522" s="35"/>
      <c r="XDE522" s="35"/>
      <c r="XDF522" s="35"/>
      <c r="XDG522" s="35"/>
      <c r="XDH522" s="35"/>
      <c r="XDI522" s="35"/>
      <c r="XDJ522" s="35"/>
      <c r="XDK522" s="35"/>
      <c r="XDL522" s="35"/>
      <c r="XDM522" s="35"/>
      <c r="XDN522" s="35"/>
      <c r="XDO522" s="35"/>
      <c r="XDP522" s="35"/>
      <c r="XDQ522" s="35"/>
      <c r="XDR522" s="35"/>
      <c r="XDS522" s="35"/>
      <c r="XDT522" s="35"/>
      <c r="XDU522" s="35"/>
      <c r="XDV522" s="35"/>
      <c r="XDW522" s="35"/>
      <c r="XDX522" s="35"/>
      <c r="XDY522" s="35"/>
      <c r="XDZ522" s="35"/>
      <c r="XEA522" s="35"/>
      <c r="XEB522" s="35"/>
      <c r="XEC522" s="35"/>
      <c r="XED522" s="35"/>
      <c r="XEE522" s="35"/>
      <c r="XEF522" s="35"/>
      <c r="XEG522" s="35"/>
      <c r="XEH522" s="35"/>
      <c r="XEI522" s="35"/>
      <c r="XEJ522" s="35"/>
      <c r="XEK522" s="35"/>
      <c r="XEL522" s="35"/>
      <c r="XEM522" s="35"/>
      <c r="XEN522" s="35"/>
      <c r="XEO522" s="35"/>
      <c r="XEP522" s="35"/>
      <c r="XEQ522" s="35"/>
      <c r="XER522" s="35"/>
      <c r="XES522" s="35"/>
      <c r="XET522" s="35"/>
      <c r="XEU522" s="35"/>
      <c r="XEV522" s="35"/>
      <c r="XEW522" s="35"/>
      <c r="XEX522" s="35"/>
      <c r="XEY522" s="35"/>
      <c r="XEZ522" s="35"/>
      <c r="XFA522" s="35"/>
      <c r="XFB522" s="35"/>
      <c r="XFC522" s="35"/>
      <c r="XFD522" s="35"/>
    </row>
    <row r="523" spans="1:151 16227:16384" s="11" customFormat="1" ht="20.25" customHeight="1" x14ac:dyDescent="0.25">
      <c r="A523" s="149" t="s">
        <v>317</v>
      </c>
      <c r="B523" s="150"/>
      <c r="C523" s="150"/>
      <c r="D523" s="150"/>
      <c r="E523" s="150"/>
      <c r="F523" s="150"/>
      <c r="G523" s="150"/>
      <c r="H523" s="150"/>
      <c r="I523" s="151"/>
      <c r="J523" s="35"/>
      <c r="K523" s="35"/>
      <c r="L523" s="35"/>
      <c r="M523" s="35"/>
      <c r="N523" s="35">
        <f t="shared" ref="N523:N566" si="227">17000*F525</f>
        <v>0</v>
      </c>
      <c r="O523" s="35"/>
      <c r="P523" s="35"/>
      <c r="Q523" s="35"/>
      <c r="R523" s="35"/>
      <c r="S523" s="35"/>
      <c r="T523" s="35"/>
      <c r="U523" s="43" t="str">
        <f t="shared" ref="U523:U527" si="228">V523&amp;""&amp;",..,"&amp;""&amp;W523</f>
        <v>1,..,1</v>
      </c>
      <c r="V523" s="43">
        <f t="shared" ref="V523:W523" si="229">V493+1</f>
        <v>1</v>
      </c>
      <c r="W523" s="43">
        <f t="shared" si="229"/>
        <v>1</v>
      </c>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WZC523" s="35"/>
      <c r="WZD523" s="35"/>
      <c r="WZE523" s="35"/>
      <c r="WZF523" s="35"/>
      <c r="WZG523" s="35"/>
      <c r="WZH523" s="35"/>
      <c r="WZI523" s="35"/>
      <c r="WZJ523" s="35"/>
      <c r="WZK523" s="35"/>
      <c r="WZL523" s="35"/>
      <c r="WZM523" s="35"/>
      <c r="WZN523" s="35"/>
      <c r="WZO523" s="35"/>
      <c r="WZP523" s="35"/>
      <c r="WZQ523" s="35"/>
      <c r="WZR523" s="35"/>
      <c r="WZS523" s="35"/>
      <c r="WZT523" s="35"/>
      <c r="WZU523" s="35"/>
      <c r="WZV523" s="35"/>
      <c r="WZW523" s="35"/>
      <c r="WZX523" s="35"/>
      <c r="WZY523" s="35"/>
      <c r="WZZ523" s="35"/>
      <c r="XAA523" s="35"/>
      <c r="XAB523" s="35"/>
      <c r="XAC523" s="35"/>
      <c r="XAD523" s="35"/>
      <c r="XAE523" s="35"/>
      <c r="XAF523" s="35"/>
      <c r="XAG523" s="35"/>
      <c r="XAH523" s="35"/>
      <c r="XAI523" s="35"/>
      <c r="XAJ523" s="35"/>
      <c r="XAK523" s="35"/>
      <c r="XAL523" s="35"/>
      <c r="XAM523" s="35"/>
      <c r="XAN523" s="35"/>
      <c r="XAO523" s="35"/>
      <c r="XAP523" s="35"/>
      <c r="XAQ523" s="35"/>
      <c r="XAR523" s="35"/>
      <c r="XAS523" s="35"/>
      <c r="XAT523" s="35"/>
      <c r="XAU523" s="35"/>
      <c r="XAV523" s="35"/>
      <c r="XAW523" s="35"/>
      <c r="XAX523" s="35"/>
      <c r="XAY523" s="35"/>
      <c r="XAZ523" s="35"/>
      <c r="XBA523" s="35"/>
      <c r="XBB523" s="35"/>
      <c r="XBC523" s="35"/>
      <c r="XBD523" s="35"/>
      <c r="XBE523" s="35"/>
      <c r="XBF523" s="35"/>
      <c r="XBG523" s="35"/>
      <c r="XBH523" s="35"/>
      <c r="XBI523" s="35"/>
      <c r="XBJ523" s="35"/>
      <c r="XBK523" s="35"/>
      <c r="XBL523" s="35"/>
      <c r="XBM523" s="35"/>
      <c r="XBN523" s="35"/>
      <c r="XBO523" s="35"/>
      <c r="XBP523" s="35"/>
      <c r="XBQ523" s="35"/>
      <c r="XBR523" s="35"/>
      <c r="XBS523" s="35"/>
      <c r="XBT523" s="35"/>
      <c r="XBU523" s="35"/>
      <c r="XBV523" s="35"/>
      <c r="XBW523" s="35"/>
      <c r="XBX523" s="35"/>
      <c r="XBY523" s="35"/>
      <c r="XBZ523" s="35"/>
      <c r="XCA523" s="35"/>
      <c r="XCB523" s="35"/>
      <c r="XCC523" s="35"/>
      <c r="XCD523" s="35"/>
      <c r="XCE523" s="35"/>
      <c r="XCF523" s="35"/>
      <c r="XCG523" s="35"/>
      <c r="XCH523" s="35"/>
      <c r="XCI523" s="35"/>
      <c r="XCJ523" s="35"/>
      <c r="XCK523" s="35"/>
      <c r="XCL523" s="35"/>
      <c r="XCM523" s="35"/>
      <c r="XCN523" s="35"/>
      <c r="XCO523" s="35"/>
      <c r="XCP523" s="35"/>
      <c r="XCQ523" s="35"/>
      <c r="XCR523" s="35"/>
      <c r="XCS523" s="35"/>
      <c r="XCT523" s="35"/>
      <c r="XCU523" s="35"/>
      <c r="XCV523" s="35"/>
      <c r="XCW523" s="35"/>
      <c r="XCX523" s="35"/>
      <c r="XCY523" s="35"/>
      <c r="XCZ523" s="35"/>
      <c r="XDA523" s="35"/>
      <c r="XDB523" s="35"/>
      <c r="XDC523" s="35"/>
      <c r="XDD523" s="35"/>
      <c r="XDE523" s="35"/>
      <c r="XDF523" s="35"/>
      <c r="XDG523" s="35"/>
      <c r="XDH523" s="35"/>
      <c r="XDI523" s="35"/>
      <c r="XDJ523" s="35"/>
      <c r="XDK523" s="35"/>
      <c r="XDL523" s="35"/>
      <c r="XDM523" s="35"/>
      <c r="XDN523" s="35"/>
      <c r="XDO523" s="35"/>
      <c r="XDP523" s="35"/>
      <c r="XDQ523" s="35"/>
      <c r="XDR523" s="35"/>
      <c r="XDS523" s="35"/>
      <c r="XDT523" s="35"/>
      <c r="XDU523" s="35"/>
      <c r="XDV523" s="35"/>
      <c r="XDW523" s="35"/>
      <c r="XDX523" s="35"/>
      <c r="XDY523" s="35"/>
      <c r="XDZ523" s="35"/>
      <c r="XEA523" s="35"/>
      <c r="XEB523" s="35"/>
      <c r="XEC523" s="35"/>
      <c r="XED523" s="35"/>
      <c r="XEE523" s="35"/>
      <c r="XEF523" s="35"/>
      <c r="XEG523" s="35"/>
      <c r="XEH523" s="35"/>
      <c r="XEI523" s="35"/>
      <c r="XEJ523" s="35"/>
      <c r="XEK523" s="35"/>
      <c r="XEL523" s="35"/>
      <c r="XEM523" s="35"/>
      <c r="XEN523" s="35"/>
      <c r="XEO523" s="35"/>
      <c r="XEP523" s="35"/>
      <c r="XEQ523" s="35"/>
      <c r="XER523" s="35"/>
      <c r="XES523" s="35"/>
      <c r="XET523" s="35"/>
      <c r="XEU523" s="35"/>
      <c r="XEV523" s="35"/>
      <c r="XEW523" s="35"/>
      <c r="XEX523" s="35"/>
      <c r="XEY523" s="35"/>
      <c r="XEZ523" s="35"/>
      <c r="XFA523" s="35"/>
      <c r="XFB523" s="35"/>
      <c r="XFC523" s="35"/>
      <c r="XFD523" s="35"/>
    </row>
    <row r="524" spans="1:151 16227:16384" s="11" customFormat="1" ht="20.25" customHeight="1" x14ac:dyDescent="0.25">
      <c r="A524" s="149" t="s">
        <v>311</v>
      </c>
      <c r="B524" s="150"/>
      <c r="C524" s="150"/>
      <c r="D524" s="150"/>
      <c r="E524" s="150"/>
      <c r="F524" s="150"/>
      <c r="G524" s="150"/>
      <c r="H524" s="150"/>
      <c r="I524" s="151"/>
      <c r="J524" s="35"/>
      <c r="K524" s="35"/>
      <c r="L524" s="35"/>
      <c r="M524" s="35"/>
      <c r="N524" s="35">
        <f t="shared" si="227"/>
        <v>15687799.124399997</v>
      </c>
      <c r="O524" s="35"/>
      <c r="P524" s="35"/>
      <c r="Q524" s="35"/>
      <c r="R524" s="35"/>
      <c r="S524" s="35"/>
      <c r="T524" s="35"/>
      <c r="U524" s="43" t="str">
        <f t="shared" si="228"/>
        <v>2,..,2</v>
      </c>
      <c r="V524" s="43">
        <f t="shared" ref="V524:W524" si="230">V523+1</f>
        <v>2</v>
      </c>
      <c r="W524" s="43">
        <f t="shared" si="230"/>
        <v>2</v>
      </c>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WZC524" s="35"/>
      <c r="WZD524" s="35"/>
      <c r="WZE524" s="35"/>
      <c r="WZF524" s="35"/>
      <c r="WZG524" s="35"/>
      <c r="WZH524" s="35"/>
      <c r="WZI524" s="35"/>
      <c r="WZJ524" s="35"/>
      <c r="WZK524" s="35"/>
      <c r="WZL524" s="35"/>
      <c r="WZM524" s="35"/>
      <c r="WZN524" s="35"/>
      <c r="WZO524" s="35"/>
      <c r="WZP524" s="35"/>
      <c r="WZQ524" s="35"/>
      <c r="WZR524" s="35"/>
      <c r="WZS524" s="35"/>
      <c r="WZT524" s="35"/>
      <c r="WZU524" s="35"/>
      <c r="WZV524" s="35"/>
      <c r="WZW524" s="35"/>
      <c r="WZX524" s="35"/>
      <c r="WZY524" s="35"/>
      <c r="WZZ524" s="35"/>
      <c r="XAA524" s="35"/>
      <c r="XAB524" s="35"/>
      <c r="XAC524" s="35"/>
      <c r="XAD524" s="35"/>
      <c r="XAE524" s="35"/>
      <c r="XAF524" s="35"/>
      <c r="XAG524" s="35"/>
      <c r="XAH524" s="35"/>
      <c r="XAI524" s="35"/>
      <c r="XAJ524" s="35"/>
      <c r="XAK524" s="35"/>
      <c r="XAL524" s="35"/>
      <c r="XAM524" s="35"/>
      <c r="XAN524" s="35"/>
      <c r="XAO524" s="35"/>
      <c r="XAP524" s="35"/>
      <c r="XAQ524" s="35"/>
      <c r="XAR524" s="35"/>
      <c r="XAS524" s="35"/>
      <c r="XAT524" s="35"/>
      <c r="XAU524" s="35"/>
      <c r="XAV524" s="35"/>
      <c r="XAW524" s="35"/>
      <c r="XAX524" s="35"/>
      <c r="XAY524" s="35"/>
      <c r="XAZ524" s="35"/>
      <c r="XBA524" s="35"/>
      <c r="XBB524" s="35"/>
      <c r="XBC524" s="35"/>
      <c r="XBD524" s="35"/>
      <c r="XBE524" s="35"/>
      <c r="XBF524" s="35"/>
      <c r="XBG524" s="35"/>
      <c r="XBH524" s="35"/>
      <c r="XBI524" s="35"/>
      <c r="XBJ524" s="35"/>
      <c r="XBK524" s="35"/>
      <c r="XBL524" s="35"/>
      <c r="XBM524" s="35"/>
      <c r="XBN524" s="35"/>
      <c r="XBO524" s="35"/>
      <c r="XBP524" s="35"/>
      <c r="XBQ524" s="35"/>
      <c r="XBR524" s="35"/>
      <c r="XBS524" s="35"/>
      <c r="XBT524" s="35"/>
      <c r="XBU524" s="35"/>
      <c r="XBV524" s="35"/>
      <c r="XBW524" s="35"/>
      <c r="XBX524" s="35"/>
      <c r="XBY524" s="35"/>
      <c r="XBZ524" s="35"/>
      <c r="XCA524" s="35"/>
      <c r="XCB524" s="35"/>
      <c r="XCC524" s="35"/>
      <c r="XCD524" s="35"/>
      <c r="XCE524" s="35"/>
      <c r="XCF524" s="35"/>
      <c r="XCG524" s="35"/>
      <c r="XCH524" s="35"/>
      <c r="XCI524" s="35"/>
      <c r="XCJ524" s="35"/>
      <c r="XCK524" s="35"/>
      <c r="XCL524" s="35"/>
      <c r="XCM524" s="35"/>
      <c r="XCN524" s="35"/>
      <c r="XCO524" s="35"/>
      <c r="XCP524" s="35"/>
      <c r="XCQ524" s="35"/>
      <c r="XCR524" s="35"/>
      <c r="XCS524" s="35"/>
      <c r="XCT524" s="35"/>
      <c r="XCU524" s="35"/>
      <c r="XCV524" s="35"/>
      <c r="XCW524" s="35"/>
      <c r="XCX524" s="35"/>
      <c r="XCY524" s="35"/>
      <c r="XCZ524" s="35"/>
      <c r="XDA524" s="35"/>
      <c r="XDB524" s="35"/>
      <c r="XDC524" s="35"/>
      <c r="XDD524" s="35"/>
      <c r="XDE524" s="35"/>
      <c r="XDF524" s="35"/>
      <c r="XDG524" s="35"/>
      <c r="XDH524" s="35"/>
      <c r="XDI524" s="35"/>
      <c r="XDJ524" s="35"/>
      <c r="XDK524" s="35"/>
      <c r="XDL524" s="35"/>
      <c r="XDM524" s="35"/>
      <c r="XDN524" s="35"/>
      <c r="XDO524" s="35"/>
      <c r="XDP524" s="35"/>
      <c r="XDQ524" s="35"/>
      <c r="XDR524" s="35"/>
      <c r="XDS524" s="35"/>
      <c r="XDT524" s="35"/>
      <c r="XDU524" s="35"/>
      <c r="XDV524" s="35"/>
      <c r="XDW524" s="35"/>
      <c r="XDX524" s="35"/>
      <c r="XDY524" s="35"/>
      <c r="XDZ524" s="35"/>
      <c r="XEA524" s="35"/>
      <c r="XEB524" s="35"/>
      <c r="XEC524" s="35"/>
      <c r="XED524" s="35"/>
      <c r="XEE524" s="35"/>
      <c r="XEF524" s="35"/>
      <c r="XEG524" s="35"/>
      <c r="XEH524" s="35"/>
      <c r="XEI524" s="35"/>
      <c r="XEJ524" s="35"/>
      <c r="XEK524" s="35"/>
      <c r="XEL524" s="35"/>
      <c r="XEM524" s="35"/>
      <c r="XEN524" s="35"/>
      <c r="XEO524" s="35"/>
      <c r="XEP524" s="35"/>
      <c r="XEQ524" s="35"/>
      <c r="XER524" s="35"/>
      <c r="XES524" s="35"/>
      <c r="XET524" s="35"/>
      <c r="XEU524" s="35"/>
      <c r="XEV524" s="35"/>
      <c r="XEW524" s="35"/>
      <c r="XEX524" s="35"/>
      <c r="XEY524" s="35"/>
      <c r="XEZ524" s="35"/>
      <c r="XFA524" s="35"/>
      <c r="XFB524" s="35"/>
      <c r="XFC524" s="35"/>
      <c r="XFD524" s="35"/>
    </row>
    <row r="525" spans="1:151 16227:16384" s="11" customFormat="1" ht="20.25" customHeight="1" x14ac:dyDescent="0.25">
      <c r="A525" s="135" t="str">
        <f>A524</f>
        <v>1st Podium Floor for Part Residential &amp; Part Parking</v>
      </c>
      <c r="B525" s="136"/>
      <c r="C525" s="133">
        <v>1</v>
      </c>
      <c r="D525" s="134"/>
      <c r="E525" s="133" t="s">
        <v>312</v>
      </c>
      <c r="F525" s="184"/>
      <c r="G525" s="184"/>
      <c r="H525" s="184"/>
      <c r="I525" s="134"/>
      <c r="J525" s="35"/>
      <c r="K525" s="35"/>
      <c r="L525" s="35"/>
      <c r="M525" s="35"/>
      <c r="N525" s="35">
        <f t="shared" si="227"/>
        <v>10779347.311199998</v>
      </c>
      <c r="O525" s="35"/>
      <c r="P525" s="35"/>
      <c r="Q525" s="35"/>
      <c r="R525" s="35"/>
      <c r="S525" s="35"/>
      <c r="T525" s="35"/>
      <c r="U525" s="43" t="str">
        <f t="shared" si="228"/>
        <v>3,..,3</v>
      </c>
      <c r="V525" s="43">
        <f t="shared" ref="V525:W525" si="231">V524+1</f>
        <v>3</v>
      </c>
      <c r="W525" s="43">
        <f t="shared" si="231"/>
        <v>3</v>
      </c>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WZC525" s="35"/>
      <c r="WZD525" s="35"/>
      <c r="WZE525" s="35"/>
      <c r="WZF525" s="35"/>
      <c r="WZG525" s="35"/>
      <c r="WZH525" s="35"/>
      <c r="WZI525" s="35"/>
      <c r="WZJ525" s="35"/>
      <c r="WZK525" s="35"/>
      <c r="WZL525" s="35"/>
      <c r="WZM525" s="35"/>
      <c r="WZN525" s="35"/>
      <c r="WZO525" s="35"/>
      <c r="WZP525" s="35"/>
      <c r="WZQ525" s="35"/>
      <c r="WZR525" s="35"/>
      <c r="WZS525" s="35"/>
      <c r="WZT525" s="35"/>
      <c r="WZU525" s="35"/>
      <c r="WZV525" s="35"/>
      <c r="WZW525" s="35"/>
      <c r="WZX525" s="35"/>
      <c r="WZY525" s="35"/>
      <c r="WZZ525" s="35"/>
      <c r="XAA525" s="35"/>
      <c r="XAB525" s="35"/>
      <c r="XAC525" s="35"/>
      <c r="XAD525" s="35"/>
      <c r="XAE525" s="35"/>
      <c r="XAF525" s="35"/>
      <c r="XAG525" s="35"/>
      <c r="XAH525" s="35"/>
      <c r="XAI525" s="35"/>
      <c r="XAJ525" s="35"/>
      <c r="XAK525" s="35"/>
      <c r="XAL525" s="35"/>
      <c r="XAM525" s="35"/>
      <c r="XAN525" s="35"/>
      <c r="XAO525" s="35"/>
      <c r="XAP525" s="35"/>
      <c r="XAQ525" s="35"/>
      <c r="XAR525" s="35"/>
      <c r="XAS525" s="35"/>
      <c r="XAT525" s="35"/>
      <c r="XAU525" s="35"/>
      <c r="XAV525" s="35"/>
      <c r="XAW525" s="35"/>
      <c r="XAX525" s="35"/>
      <c r="XAY525" s="35"/>
      <c r="XAZ525" s="35"/>
      <c r="XBA525" s="35"/>
      <c r="XBB525" s="35"/>
      <c r="XBC525" s="35"/>
      <c r="XBD525" s="35"/>
      <c r="XBE525" s="35"/>
      <c r="XBF525" s="35"/>
      <c r="XBG525" s="35"/>
      <c r="XBH525" s="35"/>
      <c r="XBI525" s="35"/>
      <c r="XBJ525" s="35"/>
      <c r="XBK525" s="35"/>
      <c r="XBL525" s="35"/>
      <c r="XBM525" s="35"/>
      <c r="XBN525" s="35"/>
      <c r="XBO525" s="35"/>
      <c r="XBP525" s="35"/>
      <c r="XBQ525" s="35"/>
      <c r="XBR525" s="35"/>
      <c r="XBS525" s="35"/>
      <c r="XBT525" s="35"/>
      <c r="XBU525" s="35"/>
      <c r="XBV525" s="35"/>
      <c r="XBW525" s="35"/>
      <c r="XBX525" s="35"/>
      <c r="XBY525" s="35"/>
      <c r="XBZ525" s="35"/>
      <c r="XCA525" s="35"/>
      <c r="XCB525" s="35"/>
      <c r="XCC525" s="35"/>
      <c r="XCD525" s="35"/>
      <c r="XCE525" s="35"/>
      <c r="XCF525" s="35"/>
      <c r="XCG525" s="35"/>
      <c r="XCH525" s="35"/>
      <c r="XCI525" s="35"/>
      <c r="XCJ525" s="35"/>
      <c r="XCK525" s="35"/>
      <c r="XCL525" s="35"/>
      <c r="XCM525" s="35"/>
      <c r="XCN525" s="35"/>
      <c r="XCO525" s="35"/>
      <c r="XCP525" s="35"/>
      <c r="XCQ525" s="35"/>
      <c r="XCR525" s="35"/>
      <c r="XCS525" s="35"/>
      <c r="XCT525" s="35"/>
      <c r="XCU525" s="35"/>
      <c r="XCV525" s="35"/>
      <c r="XCW525" s="35"/>
      <c r="XCX525" s="35"/>
      <c r="XCY525" s="35"/>
      <c r="XCZ525" s="35"/>
      <c r="XDA525" s="35"/>
      <c r="XDB525" s="35"/>
      <c r="XDC525" s="35"/>
      <c r="XDD525" s="35"/>
      <c r="XDE525" s="35"/>
      <c r="XDF525" s="35"/>
      <c r="XDG525" s="35"/>
      <c r="XDH525" s="35"/>
      <c r="XDI525" s="35"/>
      <c r="XDJ525" s="35"/>
      <c r="XDK525" s="35"/>
      <c r="XDL525" s="35"/>
      <c r="XDM525" s="35"/>
      <c r="XDN525" s="35"/>
      <c r="XDO525" s="35"/>
      <c r="XDP525" s="35"/>
      <c r="XDQ525" s="35"/>
      <c r="XDR525" s="35"/>
      <c r="XDS525" s="35"/>
      <c r="XDT525" s="35"/>
      <c r="XDU525" s="35"/>
      <c r="XDV525" s="35"/>
      <c r="XDW525" s="35"/>
      <c r="XDX525" s="35"/>
      <c r="XDY525" s="35"/>
      <c r="XDZ525" s="35"/>
      <c r="XEA525" s="35"/>
      <c r="XEB525" s="35"/>
      <c r="XEC525" s="35"/>
      <c r="XED525" s="35"/>
      <c r="XEE525" s="35"/>
      <c r="XEF525" s="35"/>
      <c r="XEG525" s="35"/>
      <c r="XEH525" s="35"/>
      <c r="XEI525" s="35"/>
      <c r="XEJ525" s="35"/>
      <c r="XEK525" s="35"/>
      <c r="XEL525" s="35"/>
      <c r="XEM525" s="35"/>
      <c r="XEN525" s="35"/>
      <c r="XEO525" s="35"/>
      <c r="XEP525" s="35"/>
      <c r="XEQ525" s="35"/>
      <c r="XER525" s="35"/>
      <c r="XES525" s="35"/>
      <c r="XET525" s="35"/>
      <c r="XEU525" s="35"/>
      <c r="XEV525" s="35"/>
      <c r="XEW525" s="35"/>
      <c r="XEX525" s="35"/>
      <c r="XEY525" s="35"/>
      <c r="XEZ525" s="35"/>
      <c r="XFA525" s="35"/>
      <c r="XFB525" s="35"/>
      <c r="XFC525" s="35"/>
      <c r="XFD525" s="35"/>
    </row>
    <row r="526" spans="1:151 16227:16384" s="11" customFormat="1" ht="20.25" customHeight="1" x14ac:dyDescent="0.25">
      <c r="A526" s="137"/>
      <c r="B526" s="138"/>
      <c r="C526" s="133">
        <f>C525+1</f>
        <v>2</v>
      </c>
      <c r="D526" s="134"/>
      <c r="E526" s="84" t="s">
        <v>208</v>
      </c>
      <c r="F526" s="133">
        <f>(3.05*5.54+2.28*3.95+2.9*3.8+3.05*(3.85+4.27)+1.37*(2.28+2.44*2)+6.5+1.58*2.52+3.05*1.23)*(10.764)</f>
        <v>922.81171319999987</v>
      </c>
      <c r="G526" s="134">
        <f>(3.05*5.54+2.28*3.9+2.9*3.8+3.05*(3.85+4.27)+1.37*(2.28+2.44*2)+6.5+1.58*2.52+3.05*1.23)*(10.764)</f>
        <v>921.5846171999998</v>
      </c>
      <c r="H526" s="84">
        <v>0</v>
      </c>
      <c r="I526" s="84">
        <f>F526*(($I$233)+1)+H526</f>
        <v>1430.3581554599998</v>
      </c>
      <c r="J526" s="35"/>
      <c r="K526" s="35"/>
      <c r="L526" s="35"/>
      <c r="M526" s="35"/>
      <c r="N526" s="35">
        <f t="shared" si="227"/>
        <v>15687799.124399997</v>
      </c>
      <c r="O526" s="35"/>
      <c r="P526" s="35"/>
      <c r="Q526" s="35"/>
      <c r="R526" s="35"/>
      <c r="S526" s="35"/>
      <c r="T526" s="35"/>
      <c r="U526" s="43" t="str">
        <f t="shared" si="228"/>
        <v>2,..,2</v>
      </c>
      <c r="V526" s="43">
        <f t="shared" ref="V526:W526" si="232">V523+1</f>
        <v>2</v>
      </c>
      <c r="W526" s="43">
        <f t="shared" si="232"/>
        <v>2</v>
      </c>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WZC526" s="35"/>
      <c r="WZD526" s="35"/>
      <c r="WZE526" s="35"/>
      <c r="WZF526" s="35"/>
      <c r="WZG526" s="35"/>
      <c r="WZH526" s="35"/>
      <c r="WZI526" s="35"/>
      <c r="WZJ526" s="35"/>
      <c r="WZK526" s="35"/>
      <c r="WZL526" s="35"/>
      <c r="WZM526" s="35"/>
      <c r="WZN526" s="35"/>
      <c r="WZO526" s="35"/>
      <c r="WZP526" s="35"/>
      <c r="WZQ526" s="35"/>
      <c r="WZR526" s="35"/>
      <c r="WZS526" s="35"/>
      <c r="WZT526" s="35"/>
      <c r="WZU526" s="35"/>
      <c r="WZV526" s="35"/>
      <c r="WZW526" s="35"/>
      <c r="WZX526" s="35"/>
      <c r="WZY526" s="35"/>
      <c r="WZZ526" s="35"/>
      <c r="XAA526" s="35"/>
      <c r="XAB526" s="35"/>
      <c r="XAC526" s="35"/>
      <c r="XAD526" s="35"/>
      <c r="XAE526" s="35"/>
      <c r="XAF526" s="35"/>
      <c r="XAG526" s="35"/>
      <c r="XAH526" s="35"/>
      <c r="XAI526" s="35"/>
      <c r="XAJ526" s="35"/>
      <c r="XAK526" s="35"/>
      <c r="XAL526" s="35"/>
      <c r="XAM526" s="35"/>
      <c r="XAN526" s="35"/>
      <c r="XAO526" s="35"/>
      <c r="XAP526" s="35"/>
      <c r="XAQ526" s="35"/>
      <c r="XAR526" s="35"/>
      <c r="XAS526" s="35"/>
      <c r="XAT526" s="35"/>
      <c r="XAU526" s="35"/>
      <c r="XAV526" s="35"/>
      <c r="XAW526" s="35"/>
      <c r="XAX526" s="35"/>
      <c r="XAY526" s="35"/>
      <c r="XAZ526" s="35"/>
      <c r="XBA526" s="35"/>
      <c r="XBB526" s="35"/>
      <c r="XBC526" s="35"/>
      <c r="XBD526" s="35"/>
      <c r="XBE526" s="35"/>
      <c r="XBF526" s="35"/>
      <c r="XBG526" s="35"/>
      <c r="XBH526" s="35"/>
      <c r="XBI526" s="35"/>
      <c r="XBJ526" s="35"/>
      <c r="XBK526" s="35"/>
      <c r="XBL526" s="35"/>
      <c r="XBM526" s="35"/>
      <c r="XBN526" s="35"/>
      <c r="XBO526" s="35"/>
      <c r="XBP526" s="35"/>
      <c r="XBQ526" s="35"/>
      <c r="XBR526" s="35"/>
      <c r="XBS526" s="35"/>
      <c r="XBT526" s="35"/>
      <c r="XBU526" s="35"/>
      <c r="XBV526" s="35"/>
      <c r="XBW526" s="35"/>
      <c r="XBX526" s="35"/>
      <c r="XBY526" s="35"/>
      <c r="XBZ526" s="35"/>
      <c r="XCA526" s="35"/>
      <c r="XCB526" s="35"/>
      <c r="XCC526" s="35"/>
      <c r="XCD526" s="35"/>
      <c r="XCE526" s="35"/>
      <c r="XCF526" s="35"/>
      <c r="XCG526" s="35"/>
      <c r="XCH526" s="35"/>
      <c r="XCI526" s="35"/>
      <c r="XCJ526" s="35"/>
      <c r="XCK526" s="35"/>
      <c r="XCL526" s="35"/>
      <c r="XCM526" s="35"/>
      <c r="XCN526" s="35"/>
      <c r="XCO526" s="35"/>
      <c r="XCP526" s="35"/>
      <c r="XCQ526" s="35"/>
      <c r="XCR526" s="35"/>
      <c r="XCS526" s="35"/>
      <c r="XCT526" s="35"/>
      <c r="XCU526" s="35"/>
      <c r="XCV526" s="35"/>
      <c r="XCW526" s="35"/>
      <c r="XCX526" s="35"/>
      <c r="XCY526" s="35"/>
      <c r="XCZ526" s="35"/>
      <c r="XDA526" s="35"/>
      <c r="XDB526" s="35"/>
      <c r="XDC526" s="35"/>
      <c r="XDD526" s="35"/>
      <c r="XDE526" s="35"/>
      <c r="XDF526" s="35"/>
      <c r="XDG526" s="35"/>
      <c r="XDH526" s="35"/>
      <c r="XDI526" s="35"/>
      <c r="XDJ526" s="35"/>
      <c r="XDK526" s="35"/>
      <c r="XDL526" s="35"/>
      <c r="XDM526" s="35"/>
      <c r="XDN526" s="35"/>
      <c r="XDO526" s="35"/>
      <c r="XDP526" s="35"/>
      <c r="XDQ526" s="35"/>
      <c r="XDR526" s="35"/>
      <c r="XDS526" s="35"/>
      <c r="XDT526" s="35"/>
      <c r="XDU526" s="35"/>
      <c r="XDV526" s="35"/>
      <c r="XDW526" s="35"/>
      <c r="XDX526" s="35"/>
      <c r="XDY526" s="35"/>
      <c r="XDZ526" s="35"/>
      <c r="XEA526" s="35"/>
      <c r="XEB526" s="35"/>
      <c r="XEC526" s="35"/>
      <c r="XED526" s="35"/>
      <c r="XEE526" s="35"/>
      <c r="XEF526" s="35"/>
      <c r="XEG526" s="35"/>
      <c r="XEH526" s="35"/>
      <c r="XEI526" s="35"/>
      <c r="XEJ526" s="35"/>
      <c r="XEK526" s="35"/>
      <c r="XEL526" s="35"/>
      <c r="XEM526" s="35"/>
      <c r="XEN526" s="35"/>
      <c r="XEO526" s="35"/>
      <c r="XEP526" s="35"/>
      <c r="XEQ526" s="35"/>
      <c r="XER526" s="35"/>
      <c r="XES526" s="35"/>
      <c r="XET526" s="35"/>
      <c r="XEU526" s="35"/>
      <c r="XEV526" s="35"/>
      <c r="XEW526" s="35"/>
      <c r="XEX526" s="35"/>
      <c r="XEY526" s="35"/>
      <c r="XEZ526" s="35"/>
      <c r="XFA526" s="35"/>
      <c r="XFB526" s="35"/>
      <c r="XFC526" s="35"/>
      <c r="XFD526" s="35"/>
    </row>
    <row r="527" spans="1:151 16227:16384" s="11" customFormat="1" ht="20.25" customHeight="1" x14ac:dyDescent="0.25">
      <c r="A527" s="137"/>
      <c r="B527" s="138"/>
      <c r="C527" s="133">
        <f t="shared" ref="C527:C529" si="233">C526+1</f>
        <v>3</v>
      </c>
      <c r="D527" s="134"/>
      <c r="E527" s="84" t="s">
        <v>209</v>
      </c>
      <c r="F527" s="133">
        <f>(3.05*5.18+2.2*3.18+2.9*3.73+3.05*3.66+1.37*(2.44+2.28)+1.45+1.23*2.45+3.05*1.05)*(10.764)</f>
        <v>634.0792535999999</v>
      </c>
      <c r="G527" s="134">
        <f>(3.05*5.18+2.2*3.18+2.9*3.73+3.05*3.66+1.37*(2.44+2.28)+1.45+1.22*2.45+3.05*1.05)*(10.764)</f>
        <v>633.81553559999986</v>
      </c>
      <c r="H527" s="84">
        <v>0</v>
      </c>
      <c r="I527" s="84">
        <f>F527*(($I$233)+1)+H527</f>
        <v>982.82284307999987</v>
      </c>
      <c r="J527" s="35"/>
      <c r="K527" s="35"/>
      <c r="L527" s="35"/>
      <c r="M527" s="35"/>
      <c r="N527" s="35">
        <f t="shared" si="227"/>
        <v>0</v>
      </c>
      <c r="O527" s="35"/>
      <c r="P527" s="35"/>
      <c r="Q527" s="35"/>
      <c r="R527" s="35"/>
      <c r="S527" s="35"/>
      <c r="T527" s="35"/>
      <c r="U527" s="43" t="str">
        <f t="shared" si="228"/>
        <v>3,..,3</v>
      </c>
      <c r="V527" s="43">
        <f t="shared" ref="V527:W527" si="234">V524+1</f>
        <v>3</v>
      </c>
      <c r="W527" s="43">
        <f t="shared" si="234"/>
        <v>3</v>
      </c>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WZC527" s="35"/>
      <c r="WZD527" s="35"/>
      <c r="WZE527" s="35"/>
      <c r="WZF527" s="35"/>
      <c r="WZG527" s="35"/>
      <c r="WZH527" s="35"/>
      <c r="WZI527" s="35"/>
      <c r="WZJ527" s="35"/>
      <c r="WZK527" s="35"/>
      <c r="WZL527" s="35"/>
      <c r="WZM527" s="35"/>
      <c r="WZN527" s="35"/>
      <c r="WZO527" s="35"/>
      <c r="WZP527" s="35"/>
      <c r="WZQ527" s="35"/>
      <c r="WZR527" s="35"/>
      <c r="WZS527" s="35"/>
      <c r="WZT527" s="35"/>
      <c r="WZU527" s="35"/>
      <c r="WZV527" s="35"/>
      <c r="WZW527" s="35"/>
      <c r="WZX527" s="35"/>
      <c r="WZY527" s="35"/>
      <c r="WZZ527" s="35"/>
      <c r="XAA527" s="35"/>
      <c r="XAB527" s="35"/>
      <c r="XAC527" s="35"/>
      <c r="XAD527" s="35"/>
      <c r="XAE527" s="35"/>
      <c r="XAF527" s="35"/>
      <c r="XAG527" s="35"/>
      <c r="XAH527" s="35"/>
      <c r="XAI527" s="35"/>
      <c r="XAJ527" s="35"/>
      <c r="XAK527" s="35"/>
      <c r="XAL527" s="35"/>
      <c r="XAM527" s="35"/>
      <c r="XAN527" s="35"/>
      <c r="XAO527" s="35"/>
      <c r="XAP527" s="35"/>
      <c r="XAQ527" s="35"/>
      <c r="XAR527" s="35"/>
      <c r="XAS527" s="35"/>
      <c r="XAT527" s="35"/>
      <c r="XAU527" s="35"/>
      <c r="XAV527" s="35"/>
      <c r="XAW527" s="35"/>
      <c r="XAX527" s="35"/>
      <c r="XAY527" s="35"/>
      <c r="XAZ527" s="35"/>
      <c r="XBA527" s="35"/>
      <c r="XBB527" s="35"/>
      <c r="XBC527" s="35"/>
      <c r="XBD527" s="35"/>
      <c r="XBE527" s="35"/>
      <c r="XBF527" s="35"/>
      <c r="XBG527" s="35"/>
      <c r="XBH527" s="35"/>
      <c r="XBI527" s="35"/>
      <c r="XBJ527" s="35"/>
      <c r="XBK527" s="35"/>
      <c r="XBL527" s="35"/>
      <c r="XBM527" s="35"/>
      <c r="XBN527" s="35"/>
      <c r="XBO527" s="35"/>
      <c r="XBP527" s="35"/>
      <c r="XBQ527" s="35"/>
      <c r="XBR527" s="35"/>
      <c r="XBS527" s="35"/>
      <c r="XBT527" s="35"/>
      <c r="XBU527" s="35"/>
      <c r="XBV527" s="35"/>
      <c r="XBW527" s="35"/>
      <c r="XBX527" s="35"/>
      <c r="XBY527" s="35"/>
      <c r="XBZ527" s="35"/>
      <c r="XCA527" s="35"/>
      <c r="XCB527" s="35"/>
      <c r="XCC527" s="35"/>
      <c r="XCD527" s="35"/>
      <c r="XCE527" s="35"/>
      <c r="XCF527" s="35"/>
      <c r="XCG527" s="35"/>
      <c r="XCH527" s="35"/>
      <c r="XCI527" s="35"/>
      <c r="XCJ527" s="35"/>
      <c r="XCK527" s="35"/>
      <c r="XCL527" s="35"/>
      <c r="XCM527" s="35"/>
      <c r="XCN527" s="35"/>
      <c r="XCO527" s="35"/>
      <c r="XCP527" s="35"/>
      <c r="XCQ527" s="35"/>
      <c r="XCR527" s="35"/>
      <c r="XCS527" s="35"/>
      <c r="XCT527" s="35"/>
      <c r="XCU527" s="35"/>
      <c r="XCV527" s="35"/>
      <c r="XCW527" s="35"/>
      <c r="XCX527" s="35"/>
      <c r="XCY527" s="35"/>
      <c r="XCZ527" s="35"/>
      <c r="XDA527" s="35"/>
      <c r="XDB527" s="35"/>
      <c r="XDC527" s="35"/>
      <c r="XDD527" s="35"/>
      <c r="XDE527" s="35"/>
      <c r="XDF527" s="35"/>
      <c r="XDG527" s="35"/>
      <c r="XDH527" s="35"/>
      <c r="XDI527" s="35"/>
      <c r="XDJ527" s="35"/>
      <c r="XDK527" s="35"/>
      <c r="XDL527" s="35"/>
      <c r="XDM527" s="35"/>
      <c r="XDN527" s="35"/>
      <c r="XDO527" s="35"/>
      <c r="XDP527" s="35"/>
      <c r="XDQ527" s="35"/>
      <c r="XDR527" s="35"/>
      <c r="XDS527" s="35"/>
      <c r="XDT527" s="35"/>
      <c r="XDU527" s="35"/>
      <c r="XDV527" s="35"/>
      <c r="XDW527" s="35"/>
      <c r="XDX527" s="35"/>
      <c r="XDY527" s="35"/>
      <c r="XDZ527" s="35"/>
      <c r="XEA527" s="35"/>
      <c r="XEB527" s="35"/>
      <c r="XEC527" s="35"/>
      <c r="XED527" s="35"/>
      <c r="XEE527" s="35"/>
      <c r="XEF527" s="35"/>
      <c r="XEG527" s="35"/>
      <c r="XEH527" s="35"/>
      <c r="XEI527" s="35"/>
      <c r="XEJ527" s="35"/>
      <c r="XEK527" s="35"/>
      <c r="XEL527" s="35"/>
      <c r="XEM527" s="35"/>
      <c r="XEN527" s="35"/>
      <c r="XEO527" s="35"/>
      <c r="XEP527" s="35"/>
      <c r="XEQ527" s="35"/>
      <c r="XER527" s="35"/>
      <c r="XES527" s="35"/>
      <c r="XET527" s="35"/>
      <c r="XEU527" s="35"/>
      <c r="XEV527" s="35"/>
      <c r="XEW527" s="35"/>
      <c r="XEX527" s="35"/>
      <c r="XEY527" s="35"/>
      <c r="XEZ527" s="35"/>
      <c r="XFA527" s="35"/>
      <c r="XFB527" s="35"/>
      <c r="XFC527" s="35"/>
      <c r="XFD527" s="35"/>
    </row>
    <row r="528" spans="1:151 16227:16384" s="11" customFormat="1" ht="20.25" x14ac:dyDescent="0.25">
      <c r="A528" s="137"/>
      <c r="B528" s="138"/>
      <c r="C528" s="133">
        <f t="shared" si="233"/>
        <v>4</v>
      </c>
      <c r="D528" s="134"/>
      <c r="E528" s="84" t="s">
        <v>208</v>
      </c>
      <c r="F528" s="133">
        <f>(3.05*5.54+2.28*3.95+2.9*3.8+3.05*(3.85+4.27)+1.37*(2.28+2.44*2)+6.5+1.58*2.52+3.05*1.23)*(10.764)</f>
        <v>922.81171319999987</v>
      </c>
      <c r="G528" s="134">
        <f>(3.05*5.54+2.28*3.9+2.9*3.8+3.05*(3.85+4.27)+1.37*(2.28+2.44*2)+6.5+1.58*2.52+3.05*1.23)*(10.764)</f>
        <v>921.5846171999998</v>
      </c>
      <c r="H528" s="84">
        <v>0</v>
      </c>
      <c r="I528" s="84">
        <f>F528*(($I$233)+1)+H528</f>
        <v>1430.3581554599998</v>
      </c>
      <c r="J528" s="35"/>
      <c r="K528" s="35"/>
      <c r="L528" s="35"/>
      <c r="M528" s="35"/>
      <c r="N528" s="35">
        <f t="shared" si="227"/>
        <v>0</v>
      </c>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WZC528" s="35"/>
      <c r="WZD528" s="35"/>
      <c r="WZE528" s="35"/>
      <c r="WZF528" s="35"/>
      <c r="WZG528" s="35"/>
      <c r="WZH528" s="35"/>
      <c r="WZI528" s="35"/>
      <c r="WZJ528" s="35"/>
      <c r="WZK528" s="35"/>
      <c r="WZL528" s="35"/>
      <c r="WZM528" s="35"/>
      <c r="WZN528" s="35"/>
      <c r="WZO528" s="35"/>
      <c r="WZP528" s="35"/>
      <c r="WZQ528" s="35"/>
      <c r="WZR528" s="35"/>
      <c r="WZS528" s="35"/>
      <c r="WZT528" s="35"/>
      <c r="WZU528" s="35"/>
      <c r="WZV528" s="35"/>
      <c r="WZW528" s="35"/>
      <c r="WZX528" s="35"/>
      <c r="WZY528" s="35"/>
      <c r="WZZ528" s="35"/>
      <c r="XAA528" s="35"/>
      <c r="XAB528" s="35"/>
      <c r="XAC528" s="35"/>
      <c r="XAD528" s="35"/>
      <c r="XAE528" s="35"/>
      <c r="XAF528" s="35"/>
      <c r="XAG528" s="35"/>
      <c r="XAH528" s="35"/>
      <c r="XAI528" s="35"/>
      <c r="XAJ528" s="35"/>
      <c r="XAK528" s="35"/>
      <c r="XAL528" s="35"/>
      <c r="XAM528" s="35"/>
      <c r="XAN528" s="35"/>
      <c r="XAO528" s="35"/>
      <c r="XAP528" s="35"/>
      <c r="XAQ528" s="35"/>
      <c r="XAR528" s="35"/>
      <c r="XAS528" s="35"/>
      <c r="XAT528" s="35"/>
      <c r="XAU528" s="35"/>
      <c r="XAV528" s="35"/>
      <c r="XAW528" s="35"/>
      <c r="XAX528" s="35"/>
      <c r="XAY528" s="35"/>
      <c r="XAZ528" s="35"/>
      <c r="XBA528" s="35"/>
      <c r="XBB528" s="35"/>
      <c r="XBC528" s="35"/>
      <c r="XBD528" s="35"/>
      <c r="XBE528" s="35"/>
      <c r="XBF528" s="35"/>
      <c r="XBG528" s="35"/>
      <c r="XBH528" s="35"/>
      <c r="XBI528" s="35"/>
      <c r="XBJ528" s="35"/>
      <c r="XBK528" s="35"/>
      <c r="XBL528" s="35"/>
      <c r="XBM528" s="35"/>
      <c r="XBN528" s="35"/>
      <c r="XBO528" s="35"/>
      <c r="XBP528" s="35"/>
      <c r="XBQ528" s="35"/>
      <c r="XBR528" s="35"/>
      <c r="XBS528" s="35"/>
      <c r="XBT528" s="35"/>
      <c r="XBU528" s="35"/>
      <c r="XBV528" s="35"/>
      <c r="XBW528" s="35"/>
      <c r="XBX528" s="35"/>
      <c r="XBY528" s="35"/>
      <c r="XBZ528" s="35"/>
      <c r="XCA528" s="35"/>
      <c r="XCB528" s="35"/>
      <c r="XCC528" s="35"/>
      <c r="XCD528" s="35"/>
      <c r="XCE528" s="35"/>
      <c r="XCF528" s="35"/>
      <c r="XCG528" s="35"/>
      <c r="XCH528" s="35"/>
      <c r="XCI528" s="35"/>
      <c r="XCJ528" s="35"/>
      <c r="XCK528" s="35"/>
      <c r="XCL528" s="35"/>
      <c r="XCM528" s="35"/>
      <c r="XCN528" s="35"/>
      <c r="XCO528" s="35"/>
      <c r="XCP528" s="35"/>
      <c r="XCQ528" s="35"/>
      <c r="XCR528" s="35"/>
      <c r="XCS528" s="35"/>
      <c r="XCT528" s="35"/>
      <c r="XCU528" s="35"/>
      <c r="XCV528" s="35"/>
      <c r="XCW528" s="35"/>
      <c r="XCX528" s="35"/>
      <c r="XCY528" s="35"/>
      <c r="XCZ528" s="35"/>
      <c r="XDA528" s="35"/>
      <c r="XDB528" s="35"/>
      <c r="XDC528" s="35"/>
      <c r="XDD528" s="35"/>
      <c r="XDE528" s="35"/>
      <c r="XDF528" s="35"/>
      <c r="XDG528" s="35"/>
      <c r="XDH528" s="35"/>
      <c r="XDI528" s="35"/>
      <c r="XDJ528" s="35"/>
      <c r="XDK528" s="35"/>
      <c r="XDL528" s="35"/>
      <c r="XDM528" s="35"/>
      <c r="XDN528" s="35"/>
      <c r="XDO528" s="35"/>
      <c r="XDP528" s="35"/>
      <c r="XDQ528" s="35"/>
      <c r="XDR528" s="35"/>
      <c r="XDS528" s="35"/>
      <c r="XDT528" s="35"/>
      <c r="XDU528" s="35"/>
      <c r="XDV528" s="35"/>
      <c r="XDW528" s="35"/>
      <c r="XDX528" s="35"/>
      <c r="XDY528" s="35"/>
      <c r="XDZ528" s="35"/>
      <c r="XEA528" s="35"/>
      <c r="XEB528" s="35"/>
      <c r="XEC528" s="35"/>
      <c r="XED528" s="35"/>
      <c r="XEE528" s="35"/>
      <c r="XEF528" s="35"/>
      <c r="XEG528" s="35"/>
      <c r="XEH528" s="35"/>
      <c r="XEI528" s="35"/>
      <c r="XEJ528" s="35"/>
      <c r="XEK528" s="35"/>
      <c r="XEL528" s="35"/>
      <c r="XEM528" s="35"/>
      <c r="XEN528" s="35"/>
      <c r="XEO528" s="35"/>
      <c r="XEP528" s="35"/>
      <c r="XEQ528" s="35"/>
      <c r="XER528" s="35"/>
      <c r="XES528" s="35"/>
      <c r="XET528" s="35"/>
      <c r="XEU528" s="35"/>
      <c r="XEV528" s="35"/>
      <c r="XEW528" s="35"/>
      <c r="XEX528" s="35"/>
      <c r="XEY528" s="35"/>
      <c r="XEZ528" s="35"/>
      <c r="XFA528" s="35"/>
      <c r="XFB528" s="35"/>
      <c r="XFC528" s="35"/>
      <c r="XFD528" s="35"/>
    </row>
    <row r="529" spans="1:151 16227:16384" s="11" customFormat="1" ht="20.25" x14ac:dyDescent="0.25">
      <c r="A529" s="139"/>
      <c r="B529" s="140"/>
      <c r="C529" s="133">
        <f t="shared" si="233"/>
        <v>5</v>
      </c>
      <c r="D529" s="134"/>
      <c r="E529" s="133" t="s">
        <v>259</v>
      </c>
      <c r="F529" s="184"/>
      <c r="G529" s="184"/>
      <c r="H529" s="184"/>
      <c r="I529" s="134"/>
      <c r="J529" s="35"/>
      <c r="K529" s="35"/>
      <c r="L529" s="35"/>
      <c r="M529" s="35"/>
      <c r="N529" s="35">
        <f t="shared" si="227"/>
        <v>0</v>
      </c>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WZC529" s="35"/>
      <c r="WZD529" s="35"/>
      <c r="WZE529" s="35"/>
      <c r="WZF529" s="35"/>
      <c r="WZG529" s="35"/>
      <c r="WZH529" s="35"/>
      <c r="WZI529" s="35"/>
      <c r="WZJ529" s="35"/>
      <c r="WZK529" s="35"/>
      <c r="WZL529" s="35"/>
      <c r="WZM529" s="35"/>
      <c r="WZN529" s="35"/>
      <c r="WZO529" s="35"/>
      <c r="WZP529" s="35"/>
      <c r="WZQ529" s="35"/>
      <c r="WZR529" s="35"/>
      <c r="WZS529" s="35"/>
      <c r="WZT529" s="35"/>
      <c r="WZU529" s="35"/>
      <c r="WZV529" s="35"/>
      <c r="WZW529" s="35"/>
      <c r="WZX529" s="35"/>
      <c r="WZY529" s="35"/>
      <c r="WZZ529" s="35"/>
      <c r="XAA529" s="35"/>
      <c r="XAB529" s="35"/>
      <c r="XAC529" s="35"/>
      <c r="XAD529" s="35"/>
      <c r="XAE529" s="35"/>
      <c r="XAF529" s="35"/>
      <c r="XAG529" s="35"/>
      <c r="XAH529" s="35"/>
      <c r="XAI529" s="35"/>
      <c r="XAJ529" s="35"/>
      <c r="XAK529" s="35"/>
      <c r="XAL529" s="35"/>
      <c r="XAM529" s="35"/>
      <c r="XAN529" s="35"/>
      <c r="XAO529" s="35"/>
      <c r="XAP529" s="35"/>
      <c r="XAQ529" s="35"/>
      <c r="XAR529" s="35"/>
      <c r="XAS529" s="35"/>
      <c r="XAT529" s="35"/>
      <c r="XAU529" s="35"/>
      <c r="XAV529" s="35"/>
      <c r="XAW529" s="35"/>
      <c r="XAX529" s="35"/>
      <c r="XAY529" s="35"/>
      <c r="XAZ529" s="35"/>
      <c r="XBA529" s="35"/>
      <c r="XBB529" s="35"/>
      <c r="XBC529" s="35"/>
      <c r="XBD529" s="35"/>
      <c r="XBE529" s="35"/>
      <c r="XBF529" s="35"/>
      <c r="XBG529" s="35"/>
      <c r="XBH529" s="35"/>
      <c r="XBI529" s="35"/>
      <c r="XBJ529" s="35"/>
      <c r="XBK529" s="35"/>
      <c r="XBL529" s="35"/>
      <c r="XBM529" s="35"/>
      <c r="XBN529" s="35"/>
      <c r="XBO529" s="35"/>
      <c r="XBP529" s="35"/>
      <c r="XBQ529" s="35"/>
      <c r="XBR529" s="35"/>
      <c r="XBS529" s="35"/>
      <c r="XBT529" s="35"/>
      <c r="XBU529" s="35"/>
      <c r="XBV529" s="35"/>
      <c r="XBW529" s="35"/>
      <c r="XBX529" s="35"/>
      <c r="XBY529" s="35"/>
      <c r="XBZ529" s="35"/>
      <c r="XCA529" s="35"/>
      <c r="XCB529" s="35"/>
      <c r="XCC529" s="35"/>
      <c r="XCD529" s="35"/>
      <c r="XCE529" s="35"/>
      <c r="XCF529" s="35"/>
      <c r="XCG529" s="35"/>
      <c r="XCH529" s="35"/>
      <c r="XCI529" s="35"/>
      <c r="XCJ529" s="35"/>
      <c r="XCK529" s="35"/>
      <c r="XCL529" s="35"/>
      <c r="XCM529" s="35"/>
      <c r="XCN529" s="35"/>
      <c r="XCO529" s="35"/>
      <c r="XCP529" s="35"/>
      <c r="XCQ529" s="35"/>
      <c r="XCR529" s="35"/>
      <c r="XCS529" s="35"/>
      <c r="XCT529" s="35"/>
      <c r="XCU529" s="35"/>
      <c r="XCV529" s="35"/>
      <c r="XCW529" s="35"/>
      <c r="XCX529" s="35"/>
      <c r="XCY529" s="35"/>
      <c r="XCZ529" s="35"/>
      <c r="XDA529" s="35"/>
      <c r="XDB529" s="35"/>
      <c r="XDC529" s="35"/>
      <c r="XDD529" s="35"/>
      <c r="XDE529" s="35"/>
      <c r="XDF529" s="35"/>
      <c r="XDG529" s="35"/>
      <c r="XDH529" s="35"/>
      <c r="XDI529" s="35"/>
      <c r="XDJ529" s="35"/>
      <c r="XDK529" s="35"/>
      <c r="XDL529" s="35"/>
      <c r="XDM529" s="35"/>
      <c r="XDN529" s="35"/>
      <c r="XDO529" s="35"/>
      <c r="XDP529" s="35"/>
      <c r="XDQ529" s="35"/>
      <c r="XDR529" s="35"/>
      <c r="XDS529" s="35"/>
      <c r="XDT529" s="35"/>
      <c r="XDU529" s="35"/>
      <c r="XDV529" s="35"/>
      <c r="XDW529" s="35"/>
      <c r="XDX529" s="35"/>
      <c r="XDY529" s="35"/>
      <c r="XDZ529" s="35"/>
      <c r="XEA529" s="35"/>
      <c r="XEB529" s="35"/>
      <c r="XEC529" s="35"/>
      <c r="XED529" s="35"/>
      <c r="XEE529" s="35"/>
      <c r="XEF529" s="35"/>
      <c r="XEG529" s="35"/>
      <c r="XEH529" s="35"/>
      <c r="XEI529" s="35"/>
      <c r="XEJ529" s="35"/>
      <c r="XEK529" s="35"/>
      <c r="XEL529" s="35"/>
      <c r="XEM529" s="35"/>
      <c r="XEN529" s="35"/>
      <c r="XEO529" s="35"/>
      <c r="XEP529" s="35"/>
      <c r="XEQ529" s="35"/>
      <c r="XER529" s="35"/>
      <c r="XES529" s="35"/>
      <c r="XET529" s="35"/>
      <c r="XEU529" s="35"/>
      <c r="XEV529" s="35"/>
      <c r="XEW529" s="35"/>
      <c r="XEX529" s="35"/>
      <c r="XEY529" s="35"/>
      <c r="XEZ529" s="35"/>
      <c r="XFA529" s="35"/>
      <c r="XFB529" s="35"/>
      <c r="XFC529" s="35"/>
      <c r="XFD529" s="35"/>
    </row>
    <row r="530" spans="1:151 16227:16384" s="11" customFormat="1" ht="20.25" customHeight="1" x14ac:dyDescent="0.25">
      <c r="A530" s="144" t="s">
        <v>308</v>
      </c>
      <c r="B530" s="145"/>
      <c r="C530" s="145"/>
      <c r="D530" s="145"/>
      <c r="E530" s="145"/>
      <c r="F530" s="145"/>
      <c r="G530" s="145"/>
      <c r="H530" s="145"/>
      <c r="I530" s="146"/>
      <c r="J530" s="35"/>
      <c r="K530" s="35"/>
      <c r="L530" s="35"/>
      <c r="M530" s="35"/>
      <c r="N530" s="35">
        <f t="shared" si="227"/>
        <v>11081167.718400002</v>
      </c>
      <c r="O530" s="35"/>
      <c r="P530" s="35"/>
      <c r="Q530" s="35"/>
      <c r="R530" s="35"/>
      <c r="S530" s="35"/>
      <c r="T530" s="35"/>
      <c r="U530" s="43" t="str">
        <f t="shared" ref="U530:U534" si="235">V530&amp;""&amp;",..,"&amp;""&amp;W530</f>
        <v>1,..,1</v>
      </c>
      <c r="V530" s="43">
        <f t="shared" ref="V530:W530" si="236">V493+1</f>
        <v>1</v>
      </c>
      <c r="W530" s="43">
        <f t="shared" si="236"/>
        <v>1</v>
      </c>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WZC530" s="35"/>
      <c r="WZD530" s="35"/>
      <c r="WZE530" s="35"/>
      <c r="WZF530" s="35"/>
      <c r="WZG530" s="35"/>
      <c r="WZH530" s="35"/>
      <c r="WZI530" s="35"/>
      <c r="WZJ530" s="35"/>
      <c r="WZK530" s="35"/>
      <c r="WZL530" s="35"/>
      <c r="WZM530" s="35"/>
      <c r="WZN530" s="35"/>
      <c r="WZO530" s="35"/>
      <c r="WZP530" s="35"/>
      <c r="WZQ530" s="35"/>
      <c r="WZR530" s="35"/>
      <c r="WZS530" s="35"/>
      <c r="WZT530" s="35"/>
      <c r="WZU530" s="35"/>
      <c r="WZV530" s="35"/>
      <c r="WZW530" s="35"/>
      <c r="WZX530" s="35"/>
      <c r="WZY530" s="35"/>
      <c r="WZZ530" s="35"/>
      <c r="XAA530" s="35"/>
      <c r="XAB530" s="35"/>
      <c r="XAC530" s="35"/>
      <c r="XAD530" s="35"/>
      <c r="XAE530" s="35"/>
      <c r="XAF530" s="35"/>
      <c r="XAG530" s="35"/>
      <c r="XAH530" s="35"/>
      <c r="XAI530" s="35"/>
      <c r="XAJ530" s="35"/>
      <c r="XAK530" s="35"/>
      <c r="XAL530" s="35"/>
      <c r="XAM530" s="35"/>
      <c r="XAN530" s="35"/>
      <c r="XAO530" s="35"/>
      <c r="XAP530" s="35"/>
      <c r="XAQ530" s="35"/>
      <c r="XAR530" s="35"/>
      <c r="XAS530" s="35"/>
      <c r="XAT530" s="35"/>
      <c r="XAU530" s="35"/>
      <c r="XAV530" s="35"/>
      <c r="XAW530" s="35"/>
      <c r="XAX530" s="35"/>
      <c r="XAY530" s="35"/>
      <c r="XAZ530" s="35"/>
      <c r="XBA530" s="35"/>
      <c r="XBB530" s="35"/>
      <c r="XBC530" s="35"/>
      <c r="XBD530" s="35"/>
      <c r="XBE530" s="35"/>
      <c r="XBF530" s="35"/>
      <c r="XBG530" s="35"/>
      <c r="XBH530" s="35"/>
      <c r="XBI530" s="35"/>
      <c r="XBJ530" s="35"/>
      <c r="XBK530" s="35"/>
      <c r="XBL530" s="35"/>
      <c r="XBM530" s="35"/>
      <c r="XBN530" s="35"/>
      <c r="XBO530" s="35"/>
      <c r="XBP530" s="35"/>
      <c r="XBQ530" s="35"/>
      <c r="XBR530" s="35"/>
      <c r="XBS530" s="35"/>
      <c r="XBT530" s="35"/>
      <c r="XBU530" s="35"/>
      <c r="XBV530" s="35"/>
      <c r="XBW530" s="35"/>
      <c r="XBX530" s="35"/>
      <c r="XBY530" s="35"/>
      <c r="XBZ530" s="35"/>
      <c r="XCA530" s="35"/>
      <c r="XCB530" s="35"/>
      <c r="XCC530" s="35"/>
      <c r="XCD530" s="35"/>
      <c r="XCE530" s="35"/>
      <c r="XCF530" s="35"/>
      <c r="XCG530" s="35"/>
      <c r="XCH530" s="35"/>
      <c r="XCI530" s="35"/>
      <c r="XCJ530" s="35"/>
      <c r="XCK530" s="35"/>
      <c r="XCL530" s="35"/>
      <c r="XCM530" s="35"/>
      <c r="XCN530" s="35"/>
      <c r="XCO530" s="35"/>
      <c r="XCP530" s="35"/>
      <c r="XCQ530" s="35"/>
      <c r="XCR530" s="35"/>
      <c r="XCS530" s="35"/>
      <c r="XCT530" s="35"/>
      <c r="XCU530" s="35"/>
      <c r="XCV530" s="35"/>
      <c r="XCW530" s="35"/>
      <c r="XCX530" s="35"/>
      <c r="XCY530" s="35"/>
      <c r="XCZ530" s="35"/>
      <c r="XDA530" s="35"/>
      <c r="XDB530" s="35"/>
      <c r="XDC530" s="35"/>
      <c r="XDD530" s="35"/>
      <c r="XDE530" s="35"/>
      <c r="XDF530" s="35"/>
      <c r="XDG530" s="35"/>
      <c r="XDH530" s="35"/>
      <c r="XDI530" s="35"/>
      <c r="XDJ530" s="35"/>
      <c r="XDK530" s="35"/>
      <c r="XDL530" s="35"/>
      <c r="XDM530" s="35"/>
      <c r="XDN530" s="35"/>
      <c r="XDO530" s="35"/>
      <c r="XDP530" s="35"/>
      <c r="XDQ530" s="35"/>
      <c r="XDR530" s="35"/>
      <c r="XDS530" s="35"/>
      <c r="XDT530" s="35"/>
      <c r="XDU530" s="35"/>
      <c r="XDV530" s="35"/>
      <c r="XDW530" s="35"/>
      <c r="XDX530" s="35"/>
      <c r="XDY530" s="35"/>
      <c r="XDZ530" s="35"/>
      <c r="XEA530" s="35"/>
      <c r="XEB530" s="35"/>
      <c r="XEC530" s="35"/>
      <c r="XED530" s="35"/>
      <c r="XEE530" s="35"/>
      <c r="XEF530" s="35"/>
      <c r="XEG530" s="35"/>
      <c r="XEH530" s="35"/>
      <c r="XEI530" s="35"/>
      <c r="XEJ530" s="35"/>
      <c r="XEK530" s="35"/>
      <c r="XEL530" s="35"/>
      <c r="XEM530" s="35"/>
      <c r="XEN530" s="35"/>
      <c r="XEO530" s="35"/>
      <c r="XEP530" s="35"/>
      <c r="XEQ530" s="35"/>
      <c r="XER530" s="35"/>
      <c r="XES530" s="35"/>
      <c r="XET530" s="35"/>
      <c r="XEU530" s="35"/>
      <c r="XEV530" s="35"/>
      <c r="XEW530" s="35"/>
      <c r="XEX530" s="35"/>
      <c r="XEY530" s="35"/>
      <c r="XEZ530" s="35"/>
      <c r="XFA530" s="35"/>
      <c r="XFB530" s="35"/>
      <c r="XFC530" s="35"/>
      <c r="XFD530" s="35"/>
    </row>
    <row r="531" spans="1:151 16227:16384" s="11" customFormat="1" ht="20.25" customHeight="1" x14ac:dyDescent="0.25">
      <c r="A531" s="144" t="s">
        <v>214</v>
      </c>
      <c r="B531" s="145"/>
      <c r="C531" s="145"/>
      <c r="D531" s="145"/>
      <c r="E531" s="145"/>
      <c r="F531" s="145"/>
      <c r="G531" s="145"/>
      <c r="H531" s="145"/>
      <c r="I531" s="146"/>
      <c r="J531" s="35"/>
      <c r="K531" s="35"/>
      <c r="L531" s="35"/>
      <c r="M531" s="35"/>
      <c r="N531" s="35">
        <f t="shared" si="227"/>
        <v>15687799.124399997</v>
      </c>
      <c r="O531" s="35"/>
      <c r="P531" s="35"/>
      <c r="Q531" s="35"/>
      <c r="R531" s="35"/>
      <c r="S531" s="35"/>
      <c r="T531" s="35"/>
      <c r="U531" s="43" t="str">
        <f t="shared" si="235"/>
        <v>2,..,2</v>
      </c>
      <c r="V531" s="43">
        <f t="shared" ref="V531:W531" si="237">V530+1</f>
        <v>2</v>
      </c>
      <c r="W531" s="43">
        <f t="shared" si="237"/>
        <v>2</v>
      </c>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WZC531" s="35"/>
      <c r="WZD531" s="35"/>
      <c r="WZE531" s="35"/>
      <c r="WZF531" s="35"/>
      <c r="WZG531" s="35"/>
      <c r="WZH531" s="35"/>
      <c r="WZI531" s="35"/>
      <c r="WZJ531" s="35"/>
      <c r="WZK531" s="35"/>
      <c r="WZL531" s="35"/>
      <c r="WZM531" s="35"/>
      <c r="WZN531" s="35"/>
      <c r="WZO531" s="35"/>
      <c r="WZP531" s="35"/>
      <c r="WZQ531" s="35"/>
      <c r="WZR531" s="35"/>
      <c r="WZS531" s="35"/>
      <c r="WZT531" s="35"/>
      <c r="WZU531" s="35"/>
      <c r="WZV531" s="35"/>
      <c r="WZW531" s="35"/>
      <c r="WZX531" s="35"/>
      <c r="WZY531" s="35"/>
      <c r="WZZ531" s="35"/>
      <c r="XAA531" s="35"/>
      <c r="XAB531" s="35"/>
      <c r="XAC531" s="35"/>
      <c r="XAD531" s="35"/>
      <c r="XAE531" s="35"/>
      <c r="XAF531" s="35"/>
      <c r="XAG531" s="35"/>
      <c r="XAH531" s="35"/>
      <c r="XAI531" s="35"/>
      <c r="XAJ531" s="35"/>
      <c r="XAK531" s="35"/>
      <c r="XAL531" s="35"/>
      <c r="XAM531" s="35"/>
      <c r="XAN531" s="35"/>
      <c r="XAO531" s="35"/>
      <c r="XAP531" s="35"/>
      <c r="XAQ531" s="35"/>
      <c r="XAR531" s="35"/>
      <c r="XAS531" s="35"/>
      <c r="XAT531" s="35"/>
      <c r="XAU531" s="35"/>
      <c r="XAV531" s="35"/>
      <c r="XAW531" s="35"/>
      <c r="XAX531" s="35"/>
      <c r="XAY531" s="35"/>
      <c r="XAZ531" s="35"/>
      <c r="XBA531" s="35"/>
      <c r="XBB531" s="35"/>
      <c r="XBC531" s="35"/>
      <c r="XBD531" s="35"/>
      <c r="XBE531" s="35"/>
      <c r="XBF531" s="35"/>
      <c r="XBG531" s="35"/>
      <c r="XBH531" s="35"/>
      <c r="XBI531" s="35"/>
      <c r="XBJ531" s="35"/>
      <c r="XBK531" s="35"/>
      <c r="XBL531" s="35"/>
      <c r="XBM531" s="35"/>
      <c r="XBN531" s="35"/>
      <c r="XBO531" s="35"/>
      <c r="XBP531" s="35"/>
      <c r="XBQ531" s="35"/>
      <c r="XBR531" s="35"/>
      <c r="XBS531" s="35"/>
      <c r="XBT531" s="35"/>
      <c r="XBU531" s="35"/>
      <c r="XBV531" s="35"/>
      <c r="XBW531" s="35"/>
      <c r="XBX531" s="35"/>
      <c r="XBY531" s="35"/>
      <c r="XBZ531" s="35"/>
      <c r="XCA531" s="35"/>
      <c r="XCB531" s="35"/>
      <c r="XCC531" s="35"/>
      <c r="XCD531" s="35"/>
      <c r="XCE531" s="35"/>
      <c r="XCF531" s="35"/>
      <c r="XCG531" s="35"/>
      <c r="XCH531" s="35"/>
      <c r="XCI531" s="35"/>
      <c r="XCJ531" s="35"/>
      <c r="XCK531" s="35"/>
      <c r="XCL531" s="35"/>
      <c r="XCM531" s="35"/>
      <c r="XCN531" s="35"/>
      <c r="XCO531" s="35"/>
      <c r="XCP531" s="35"/>
      <c r="XCQ531" s="35"/>
      <c r="XCR531" s="35"/>
      <c r="XCS531" s="35"/>
      <c r="XCT531" s="35"/>
      <c r="XCU531" s="35"/>
      <c r="XCV531" s="35"/>
      <c r="XCW531" s="35"/>
      <c r="XCX531" s="35"/>
      <c r="XCY531" s="35"/>
      <c r="XCZ531" s="35"/>
      <c r="XDA531" s="35"/>
      <c r="XDB531" s="35"/>
      <c r="XDC531" s="35"/>
      <c r="XDD531" s="35"/>
      <c r="XDE531" s="35"/>
      <c r="XDF531" s="35"/>
      <c r="XDG531" s="35"/>
      <c r="XDH531" s="35"/>
      <c r="XDI531" s="35"/>
      <c r="XDJ531" s="35"/>
      <c r="XDK531" s="35"/>
      <c r="XDL531" s="35"/>
      <c r="XDM531" s="35"/>
      <c r="XDN531" s="35"/>
      <c r="XDO531" s="35"/>
      <c r="XDP531" s="35"/>
      <c r="XDQ531" s="35"/>
      <c r="XDR531" s="35"/>
      <c r="XDS531" s="35"/>
      <c r="XDT531" s="35"/>
      <c r="XDU531" s="35"/>
      <c r="XDV531" s="35"/>
      <c r="XDW531" s="35"/>
      <c r="XDX531" s="35"/>
      <c r="XDY531" s="35"/>
      <c r="XDZ531" s="35"/>
      <c r="XEA531" s="35"/>
      <c r="XEB531" s="35"/>
      <c r="XEC531" s="35"/>
      <c r="XED531" s="35"/>
      <c r="XEE531" s="35"/>
      <c r="XEF531" s="35"/>
      <c r="XEG531" s="35"/>
      <c r="XEH531" s="35"/>
      <c r="XEI531" s="35"/>
      <c r="XEJ531" s="35"/>
      <c r="XEK531" s="35"/>
      <c r="XEL531" s="35"/>
      <c r="XEM531" s="35"/>
      <c r="XEN531" s="35"/>
      <c r="XEO531" s="35"/>
      <c r="XEP531" s="35"/>
      <c r="XEQ531" s="35"/>
      <c r="XER531" s="35"/>
      <c r="XES531" s="35"/>
      <c r="XET531" s="35"/>
      <c r="XEU531" s="35"/>
      <c r="XEV531" s="35"/>
      <c r="XEW531" s="35"/>
      <c r="XEX531" s="35"/>
      <c r="XEY531" s="35"/>
      <c r="XEZ531" s="35"/>
      <c r="XFA531" s="35"/>
      <c r="XFB531" s="35"/>
      <c r="XFC531" s="35"/>
      <c r="XFD531" s="35"/>
    </row>
    <row r="532" spans="1:151 16227:16384" s="11" customFormat="1" ht="20.25" customHeight="1" x14ac:dyDescent="0.25">
      <c r="A532" s="135" t="str">
        <f>A531</f>
        <v>1st Floor for Residential</v>
      </c>
      <c r="B532" s="136"/>
      <c r="C532" s="133">
        <v>1</v>
      </c>
      <c r="D532" s="134"/>
      <c r="E532" s="84" t="s">
        <v>209</v>
      </c>
      <c r="F532" s="133">
        <f>(3.05*4.98+2.28*3.43+2.9*3.66+3.05*3.66+1.37*(2.41+2.28)+1.7+2.47*1.58+0.4*1.35+3.05*1.05)*(10.764)</f>
        <v>651.83339520000004</v>
      </c>
      <c r="G532" s="134">
        <f>(3.05*4.98+2.28*3.43+2.9*3.66+3.05*3.66+1.37*(2.41+2.28)+1.7+2.47*1.58+0.4*1.35+3.05*1.05)*(10.764)</f>
        <v>651.83339520000004</v>
      </c>
      <c r="H532" s="84">
        <v>0</v>
      </c>
      <c r="I532" s="84">
        <f t="shared" ref="I532:I538" si="238">F532*(($I$233)+1)+H532</f>
        <v>1010.3417625600001</v>
      </c>
      <c r="J532" s="35"/>
      <c r="K532" s="35"/>
      <c r="L532" s="35"/>
      <c r="M532" s="35"/>
      <c r="N532" s="35">
        <f t="shared" si="227"/>
        <v>10779347.311199998</v>
      </c>
      <c r="O532" s="35"/>
      <c r="P532" s="35"/>
      <c r="Q532" s="35"/>
      <c r="R532" s="35"/>
      <c r="S532" s="35"/>
      <c r="T532" s="35"/>
      <c r="U532" s="43" t="str">
        <f t="shared" si="235"/>
        <v>3,..,3</v>
      </c>
      <c r="V532" s="43">
        <f t="shared" ref="V532:W532" si="239">V531+1</f>
        <v>3</v>
      </c>
      <c r="W532" s="43">
        <f t="shared" si="239"/>
        <v>3</v>
      </c>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WZC532" s="35"/>
      <c r="WZD532" s="35"/>
      <c r="WZE532" s="35"/>
      <c r="WZF532" s="35"/>
      <c r="WZG532" s="35"/>
      <c r="WZH532" s="35"/>
      <c r="WZI532" s="35"/>
      <c r="WZJ532" s="35"/>
      <c r="WZK532" s="35"/>
      <c r="WZL532" s="35"/>
      <c r="WZM532" s="35"/>
      <c r="WZN532" s="35"/>
      <c r="WZO532" s="35"/>
      <c r="WZP532" s="35"/>
      <c r="WZQ532" s="35"/>
      <c r="WZR532" s="35"/>
      <c r="WZS532" s="35"/>
      <c r="WZT532" s="35"/>
      <c r="WZU532" s="35"/>
      <c r="WZV532" s="35"/>
      <c r="WZW532" s="35"/>
      <c r="WZX532" s="35"/>
      <c r="WZY532" s="35"/>
      <c r="WZZ532" s="35"/>
      <c r="XAA532" s="35"/>
      <c r="XAB532" s="35"/>
      <c r="XAC532" s="35"/>
      <c r="XAD532" s="35"/>
      <c r="XAE532" s="35"/>
      <c r="XAF532" s="35"/>
      <c r="XAG532" s="35"/>
      <c r="XAH532" s="35"/>
      <c r="XAI532" s="35"/>
      <c r="XAJ532" s="35"/>
      <c r="XAK532" s="35"/>
      <c r="XAL532" s="35"/>
      <c r="XAM532" s="35"/>
      <c r="XAN532" s="35"/>
      <c r="XAO532" s="35"/>
      <c r="XAP532" s="35"/>
      <c r="XAQ532" s="35"/>
      <c r="XAR532" s="35"/>
      <c r="XAS532" s="35"/>
      <c r="XAT532" s="35"/>
      <c r="XAU532" s="35"/>
      <c r="XAV532" s="35"/>
      <c r="XAW532" s="35"/>
      <c r="XAX532" s="35"/>
      <c r="XAY532" s="35"/>
      <c r="XAZ532" s="35"/>
      <c r="XBA532" s="35"/>
      <c r="XBB532" s="35"/>
      <c r="XBC532" s="35"/>
      <c r="XBD532" s="35"/>
      <c r="XBE532" s="35"/>
      <c r="XBF532" s="35"/>
      <c r="XBG532" s="35"/>
      <c r="XBH532" s="35"/>
      <c r="XBI532" s="35"/>
      <c r="XBJ532" s="35"/>
      <c r="XBK532" s="35"/>
      <c r="XBL532" s="35"/>
      <c r="XBM532" s="35"/>
      <c r="XBN532" s="35"/>
      <c r="XBO532" s="35"/>
      <c r="XBP532" s="35"/>
      <c r="XBQ532" s="35"/>
      <c r="XBR532" s="35"/>
      <c r="XBS532" s="35"/>
      <c r="XBT532" s="35"/>
      <c r="XBU532" s="35"/>
      <c r="XBV532" s="35"/>
      <c r="XBW532" s="35"/>
      <c r="XBX532" s="35"/>
      <c r="XBY532" s="35"/>
      <c r="XBZ532" s="35"/>
      <c r="XCA532" s="35"/>
      <c r="XCB532" s="35"/>
      <c r="XCC532" s="35"/>
      <c r="XCD532" s="35"/>
      <c r="XCE532" s="35"/>
      <c r="XCF532" s="35"/>
      <c r="XCG532" s="35"/>
      <c r="XCH532" s="35"/>
      <c r="XCI532" s="35"/>
      <c r="XCJ532" s="35"/>
      <c r="XCK532" s="35"/>
      <c r="XCL532" s="35"/>
      <c r="XCM532" s="35"/>
      <c r="XCN532" s="35"/>
      <c r="XCO532" s="35"/>
      <c r="XCP532" s="35"/>
      <c r="XCQ532" s="35"/>
      <c r="XCR532" s="35"/>
      <c r="XCS532" s="35"/>
      <c r="XCT532" s="35"/>
      <c r="XCU532" s="35"/>
      <c r="XCV532" s="35"/>
      <c r="XCW532" s="35"/>
      <c r="XCX532" s="35"/>
      <c r="XCY532" s="35"/>
      <c r="XCZ532" s="35"/>
      <c r="XDA532" s="35"/>
      <c r="XDB532" s="35"/>
      <c r="XDC532" s="35"/>
      <c r="XDD532" s="35"/>
      <c r="XDE532" s="35"/>
      <c r="XDF532" s="35"/>
      <c r="XDG532" s="35"/>
      <c r="XDH532" s="35"/>
      <c r="XDI532" s="35"/>
      <c r="XDJ532" s="35"/>
      <c r="XDK532" s="35"/>
      <c r="XDL532" s="35"/>
      <c r="XDM532" s="35"/>
      <c r="XDN532" s="35"/>
      <c r="XDO532" s="35"/>
      <c r="XDP532" s="35"/>
      <c r="XDQ532" s="35"/>
      <c r="XDR532" s="35"/>
      <c r="XDS532" s="35"/>
      <c r="XDT532" s="35"/>
      <c r="XDU532" s="35"/>
      <c r="XDV532" s="35"/>
      <c r="XDW532" s="35"/>
      <c r="XDX532" s="35"/>
      <c r="XDY532" s="35"/>
      <c r="XDZ532" s="35"/>
      <c r="XEA532" s="35"/>
      <c r="XEB532" s="35"/>
      <c r="XEC532" s="35"/>
      <c r="XED532" s="35"/>
      <c r="XEE532" s="35"/>
      <c r="XEF532" s="35"/>
      <c r="XEG532" s="35"/>
      <c r="XEH532" s="35"/>
      <c r="XEI532" s="35"/>
      <c r="XEJ532" s="35"/>
      <c r="XEK532" s="35"/>
      <c r="XEL532" s="35"/>
      <c r="XEM532" s="35"/>
      <c r="XEN532" s="35"/>
      <c r="XEO532" s="35"/>
      <c r="XEP532" s="35"/>
      <c r="XEQ532" s="35"/>
      <c r="XER532" s="35"/>
      <c r="XES532" s="35"/>
      <c r="XET532" s="35"/>
      <c r="XEU532" s="35"/>
      <c r="XEV532" s="35"/>
      <c r="XEW532" s="35"/>
      <c r="XEX532" s="35"/>
      <c r="XEY532" s="35"/>
      <c r="XEZ532" s="35"/>
      <c r="XFA532" s="35"/>
      <c r="XFB532" s="35"/>
      <c r="XFC532" s="35"/>
      <c r="XFD532" s="35"/>
    </row>
    <row r="533" spans="1:151 16227:16384" s="11" customFormat="1" ht="20.25" customHeight="1" x14ac:dyDescent="0.25">
      <c r="A533" s="137"/>
      <c r="B533" s="138"/>
      <c r="C533" s="133">
        <f>C532+1</f>
        <v>2</v>
      </c>
      <c r="D533" s="134"/>
      <c r="E533" s="84" t="s">
        <v>208</v>
      </c>
      <c r="F533" s="133">
        <f>(3.05*5.54+2.28*3.95+2.9*3.8+3.05*(3.85+4.27)+1.37*(2.28+2.44*2)+6.5+1.58*2.52+3.05*1.23)*(10.764)</f>
        <v>922.81171319999987</v>
      </c>
      <c r="G533" s="134">
        <f>(3.05*5.54+2.28*3.9+2.9*3.8+3.05*(3.85+4.27)+1.37*(2.28+2.44*2)+6.5+1.58*2.52+3.05*1.23)*(10.764)</f>
        <v>921.5846171999998</v>
      </c>
      <c r="H533" s="84">
        <v>0</v>
      </c>
      <c r="I533" s="84">
        <f t="shared" si="238"/>
        <v>1430.3581554599998</v>
      </c>
      <c r="J533" s="35"/>
      <c r="K533" s="35"/>
      <c r="L533" s="35"/>
      <c r="M533" s="35"/>
      <c r="N533" s="35">
        <f t="shared" si="227"/>
        <v>15687799.124399997</v>
      </c>
      <c r="O533" s="35"/>
      <c r="P533" s="35"/>
      <c r="Q533" s="35"/>
      <c r="R533" s="35"/>
      <c r="S533" s="35"/>
      <c r="T533" s="35"/>
      <c r="U533" s="43" t="str">
        <f t="shared" si="235"/>
        <v>2,..,2</v>
      </c>
      <c r="V533" s="43">
        <f t="shared" ref="V533:W533" si="240">V530+1</f>
        <v>2</v>
      </c>
      <c r="W533" s="43">
        <f t="shared" si="240"/>
        <v>2</v>
      </c>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WZC533" s="35"/>
      <c r="WZD533" s="35"/>
      <c r="WZE533" s="35"/>
      <c r="WZF533" s="35"/>
      <c r="WZG533" s="35"/>
      <c r="WZH533" s="35"/>
      <c r="WZI533" s="35"/>
      <c r="WZJ533" s="35"/>
      <c r="WZK533" s="35"/>
      <c r="WZL533" s="35"/>
      <c r="WZM533" s="35"/>
      <c r="WZN533" s="35"/>
      <c r="WZO533" s="35"/>
      <c r="WZP533" s="35"/>
      <c r="WZQ533" s="35"/>
      <c r="WZR533" s="35"/>
      <c r="WZS533" s="35"/>
      <c r="WZT533" s="35"/>
      <c r="WZU533" s="35"/>
      <c r="WZV533" s="35"/>
      <c r="WZW533" s="35"/>
      <c r="WZX533" s="35"/>
      <c r="WZY533" s="35"/>
      <c r="WZZ533" s="35"/>
      <c r="XAA533" s="35"/>
      <c r="XAB533" s="35"/>
      <c r="XAC533" s="35"/>
      <c r="XAD533" s="35"/>
      <c r="XAE533" s="35"/>
      <c r="XAF533" s="35"/>
      <c r="XAG533" s="35"/>
      <c r="XAH533" s="35"/>
      <c r="XAI533" s="35"/>
      <c r="XAJ533" s="35"/>
      <c r="XAK533" s="35"/>
      <c r="XAL533" s="35"/>
      <c r="XAM533" s="35"/>
      <c r="XAN533" s="35"/>
      <c r="XAO533" s="35"/>
      <c r="XAP533" s="35"/>
      <c r="XAQ533" s="35"/>
      <c r="XAR533" s="35"/>
      <c r="XAS533" s="35"/>
      <c r="XAT533" s="35"/>
      <c r="XAU533" s="35"/>
      <c r="XAV533" s="35"/>
      <c r="XAW533" s="35"/>
      <c r="XAX533" s="35"/>
      <c r="XAY533" s="35"/>
      <c r="XAZ533" s="35"/>
      <c r="XBA533" s="35"/>
      <c r="XBB533" s="35"/>
      <c r="XBC533" s="35"/>
      <c r="XBD533" s="35"/>
      <c r="XBE533" s="35"/>
      <c r="XBF533" s="35"/>
      <c r="XBG533" s="35"/>
      <c r="XBH533" s="35"/>
      <c r="XBI533" s="35"/>
      <c r="XBJ533" s="35"/>
      <c r="XBK533" s="35"/>
      <c r="XBL533" s="35"/>
      <c r="XBM533" s="35"/>
      <c r="XBN533" s="35"/>
      <c r="XBO533" s="35"/>
      <c r="XBP533" s="35"/>
      <c r="XBQ533" s="35"/>
      <c r="XBR533" s="35"/>
      <c r="XBS533" s="35"/>
      <c r="XBT533" s="35"/>
      <c r="XBU533" s="35"/>
      <c r="XBV533" s="35"/>
      <c r="XBW533" s="35"/>
      <c r="XBX533" s="35"/>
      <c r="XBY533" s="35"/>
      <c r="XBZ533" s="35"/>
      <c r="XCA533" s="35"/>
      <c r="XCB533" s="35"/>
      <c r="XCC533" s="35"/>
      <c r="XCD533" s="35"/>
      <c r="XCE533" s="35"/>
      <c r="XCF533" s="35"/>
      <c r="XCG533" s="35"/>
      <c r="XCH533" s="35"/>
      <c r="XCI533" s="35"/>
      <c r="XCJ533" s="35"/>
      <c r="XCK533" s="35"/>
      <c r="XCL533" s="35"/>
      <c r="XCM533" s="35"/>
      <c r="XCN533" s="35"/>
      <c r="XCO533" s="35"/>
      <c r="XCP533" s="35"/>
      <c r="XCQ533" s="35"/>
      <c r="XCR533" s="35"/>
      <c r="XCS533" s="35"/>
      <c r="XCT533" s="35"/>
      <c r="XCU533" s="35"/>
      <c r="XCV533" s="35"/>
      <c r="XCW533" s="35"/>
      <c r="XCX533" s="35"/>
      <c r="XCY533" s="35"/>
      <c r="XCZ533" s="35"/>
      <c r="XDA533" s="35"/>
      <c r="XDB533" s="35"/>
      <c r="XDC533" s="35"/>
      <c r="XDD533" s="35"/>
      <c r="XDE533" s="35"/>
      <c r="XDF533" s="35"/>
      <c r="XDG533" s="35"/>
      <c r="XDH533" s="35"/>
      <c r="XDI533" s="35"/>
      <c r="XDJ533" s="35"/>
      <c r="XDK533" s="35"/>
      <c r="XDL533" s="35"/>
      <c r="XDM533" s="35"/>
      <c r="XDN533" s="35"/>
      <c r="XDO533" s="35"/>
      <c r="XDP533" s="35"/>
      <c r="XDQ533" s="35"/>
      <c r="XDR533" s="35"/>
      <c r="XDS533" s="35"/>
      <c r="XDT533" s="35"/>
      <c r="XDU533" s="35"/>
      <c r="XDV533" s="35"/>
      <c r="XDW533" s="35"/>
      <c r="XDX533" s="35"/>
      <c r="XDY533" s="35"/>
      <c r="XDZ533" s="35"/>
      <c r="XEA533" s="35"/>
      <c r="XEB533" s="35"/>
      <c r="XEC533" s="35"/>
      <c r="XED533" s="35"/>
      <c r="XEE533" s="35"/>
      <c r="XEF533" s="35"/>
      <c r="XEG533" s="35"/>
      <c r="XEH533" s="35"/>
      <c r="XEI533" s="35"/>
      <c r="XEJ533" s="35"/>
      <c r="XEK533" s="35"/>
      <c r="XEL533" s="35"/>
      <c r="XEM533" s="35"/>
      <c r="XEN533" s="35"/>
      <c r="XEO533" s="35"/>
      <c r="XEP533" s="35"/>
      <c r="XEQ533" s="35"/>
      <c r="XER533" s="35"/>
      <c r="XES533" s="35"/>
      <c r="XET533" s="35"/>
      <c r="XEU533" s="35"/>
      <c r="XEV533" s="35"/>
      <c r="XEW533" s="35"/>
      <c r="XEX533" s="35"/>
      <c r="XEY533" s="35"/>
      <c r="XEZ533" s="35"/>
      <c r="XFA533" s="35"/>
      <c r="XFB533" s="35"/>
      <c r="XFC533" s="35"/>
      <c r="XFD533" s="35"/>
    </row>
    <row r="534" spans="1:151 16227:16384" s="11" customFormat="1" ht="20.25" customHeight="1" x14ac:dyDescent="0.25">
      <c r="A534" s="137"/>
      <c r="B534" s="138"/>
      <c r="C534" s="133">
        <f t="shared" ref="C534:C536" si="241">C533+1</f>
        <v>3</v>
      </c>
      <c r="D534" s="134"/>
      <c r="E534" s="84" t="s">
        <v>209</v>
      </c>
      <c r="F534" s="133">
        <f>(3.05*5.18+2.2*3.18+2.9*3.73+3.05*3.66+1.37*(2.44+2.28)+1.45+1.23*2.45+3.05*1.05)*(10.764)</f>
        <v>634.0792535999999</v>
      </c>
      <c r="G534" s="134">
        <f>(3.05*5.18+2.2*3.18+2.9*3.73+3.05*3.66+1.37*(2.44+2.28)+1.45+1.22*2.45+3.05*1.05)*(10.764)</f>
        <v>633.81553559999986</v>
      </c>
      <c r="H534" s="84">
        <v>0</v>
      </c>
      <c r="I534" s="84">
        <f t="shared" si="238"/>
        <v>982.82284307999987</v>
      </c>
      <c r="J534" s="35"/>
      <c r="K534" s="35"/>
      <c r="L534" s="35"/>
      <c r="M534" s="35"/>
      <c r="N534" s="35">
        <f t="shared" si="227"/>
        <v>11081167.718400002</v>
      </c>
      <c r="O534" s="35"/>
      <c r="P534" s="35"/>
      <c r="Q534" s="35"/>
      <c r="R534" s="35"/>
      <c r="S534" s="35"/>
      <c r="T534" s="35"/>
      <c r="U534" s="43" t="str">
        <f t="shared" si="235"/>
        <v>3,..,3</v>
      </c>
      <c r="V534" s="43">
        <f t="shared" ref="V534:W534" si="242">V531+1</f>
        <v>3</v>
      </c>
      <c r="W534" s="43">
        <f t="shared" si="242"/>
        <v>3</v>
      </c>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WZC534" s="35"/>
      <c r="WZD534" s="35"/>
      <c r="WZE534" s="35"/>
      <c r="WZF534" s="35"/>
      <c r="WZG534" s="35"/>
      <c r="WZH534" s="35"/>
      <c r="WZI534" s="35"/>
      <c r="WZJ534" s="35"/>
      <c r="WZK534" s="35"/>
      <c r="WZL534" s="35"/>
      <c r="WZM534" s="35"/>
      <c r="WZN534" s="35"/>
      <c r="WZO534" s="35"/>
      <c r="WZP534" s="35"/>
      <c r="WZQ534" s="35"/>
      <c r="WZR534" s="35"/>
      <c r="WZS534" s="35"/>
      <c r="WZT534" s="35"/>
      <c r="WZU534" s="35"/>
      <c r="WZV534" s="35"/>
      <c r="WZW534" s="35"/>
      <c r="WZX534" s="35"/>
      <c r="WZY534" s="35"/>
      <c r="WZZ534" s="35"/>
      <c r="XAA534" s="35"/>
      <c r="XAB534" s="35"/>
      <c r="XAC534" s="35"/>
      <c r="XAD534" s="35"/>
      <c r="XAE534" s="35"/>
      <c r="XAF534" s="35"/>
      <c r="XAG534" s="35"/>
      <c r="XAH534" s="35"/>
      <c r="XAI534" s="35"/>
      <c r="XAJ534" s="35"/>
      <c r="XAK534" s="35"/>
      <c r="XAL534" s="35"/>
      <c r="XAM534" s="35"/>
      <c r="XAN534" s="35"/>
      <c r="XAO534" s="35"/>
      <c r="XAP534" s="35"/>
      <c r="XAQ534" s="35"/>
      <c r="XAR534" s="35"/>
      <c r="XAS534" s="35"/>
      <c r="XAT534" s="35"/>
      <c r="XAU534" s="35"/>
      <c r="XAV534" s="35"/>
      <c r="XAW534" s="35"/>
      <c r="XAX534" s="35"/>
      <c r="XAY534" s="35"/>
      <c r="XAZ534" s="35"/>
      <c r="XBA534" s="35"/>
      <c r="XBB534" s="35"/>
      <c r="XBC534" s="35"/>
      <c r="XBD534" s="35"/>
      <c r="XBE534" s="35"/>
      <c r="XBF534" s="35"/>
      <c r="XBG534" s="35"/>
      <c r="XBH534" s="35"/>
      <c r="XBI534" s="35"/>
      <c r="XBJ534" s="35"/>
      <c r="XBK534" s="35"/>
      <c r="XBL534" s="35"/>
      <c r="XBM534" s="35"/>
      <c r="XBN534" s="35"/>
      <c r="XBO534" s="35"/>
      <c r="XBP534" s="35"/>
      <c r="XBQ534" s="35"/>
      <c r="XBR534" s="35"/>
      <c r="XBS534" s="35"/>
      <c r="XBT534" s="35"/>
      <c r="XBU534" s="35"/>
      <c r="XBV534" s="35"/>
      <c r="XBW534" s="35"/>
      <c r="XBX534" s="35"/>
      <c r="XBY534" s="35"/>
      <c r="XBZ534" s="35"/>
      <c r="XCA534" s="35"/>
      <c r="XCB534" s="35"/>
      <c r="XCC534" s="35"/>
      <c r="XCD534" s="35"/>
      <c r="XCE534" s="35"/>
      <c r="XCF534" s="35"/>
      <c r="XCG534" s="35"/>
      <c r="XCH534" s="35"/>
      <c r="XCI534" s="35"/>
      <c r="XCJ534" s="35"/>
      <c r="XCK534" s="35"/>
      <c r="XCL534" s="35"/>
      <c r="XCM534" s="35"/>
      <c r="XCN534" s="35"/>
      <c r="XCO534" s="35"/>
      <c r="XCP534" s="35"/>
      <c r="XCQ534" s="35"/>
      <c r="XCR534" s="35"/>
      <c r="XCS534" s="35"/>
      <c r="XCT534" s="35"/>
      <c r="XCU534" s="35"/>
      <c r="XCV534" s="35"/>
      <c r="XCW534" s="35"/>
      <c r="XCX534" s="35"/>
      <c r="XCY534" s="35"/>
      <c r="XCZ534" s="35"/>
      <c r="XDA534" s="35"/>
      <c r="XDB534" s="35"/>
      <c r="XDC534" s="35"/>
      <c r="XDD534" s="35"/>
      <c r="XDE534" s="35"/>
      <c r="XDF534" s="35"/>
      <c r="XDG534" s="35"/>
      <c r="XDH534" s="35"/>
      <c r="XDI534" s="35"/>
      <c r="XDJ534" s="35"/>
      <c r="XDK534" s="35"/>
      <c r="XDL534" s="35"/>
      <c r="XDM534" s="35"/>
      <c r="XDN534" s="35"/>
      <c r="XDO534" s="35"/>
      <c r="XDP534" s="35"/>
      <c r="XDQ534" s="35"/>
      <c r="XDR534" s="35"/>
      <c r="XDS534" s="35"/>
      <c r="XDT534" s="35"/>
      <c r="XDU534" s="35"/>
      <c r="XDV534" s="35"/>
      <c r="XDW534" s="35"/>
      <c r="XDX534" s="35"/>
      <c r="XDY534" s="35"/>
      <c r="XDZ534" s="35"/>
      <c r="XEA534" s="35"/>
      <c r="XEB534" s="35"/>
      <c r="XEC534" s="35"/>
      <c r="XED534" s="35"/>
      <c r="XEE534" s="35"/>
      <c r="XEF534" s="35"/>
      <c r="XEG534" s="35"/>
      <c r="XEH534" s="35"/>
      <c r="XEI534" s="35"/>
      <c r="XEJ534" s="35"/>
      <c r="XEK534" s="35"/>
      <c r="XEL534" s="35"/>
      <c r="XEM534" s="35"/>
      <c r="XEN534" s="35"/>
      <c r="XEO534" s="35"/>
      <c r="XEP534" s="35"/>
      <c r="XEQ534" s="35"/>
      <c r="XER534" s="35"/>
      <c r="XES534" s="35"/>
      <c r="XET534" s="35"/>
      <c r="XEU534" s="35"/>
      <c r="XEV534" s="35"/>
      <c r="XEW534" s="35"/>
      <c r="XEX534" s="35"/>
      <c r="XEY534" s="35"/>
      <c r="XEZ534" s="35"/>
      <c r="XFA534" s="35"/>
      <c r="XFB534" s="35"/>
      <c r="XFC534" s="35"/>
      <c r="XFD534" s="35"/>
    </row>
    <row r="535" spans="1:151 16227:16384" s="11" customFormat="1" ht="20.25" customHeight="1" x14ac:dyDescent="0.25">
      <c r="A535" s="137"/>
      <c r="B535" s="138"/>
      <c r="C535" s="133">
        <f t="shared" si="241"/>
        <v>4</v>
      </c>
      <c r="D535" s="134"/>
      <c r="E535" s="84" t="s">
        <v>208</v>
      </c>
      <c r="F535" s="133">
        <f>(3.05*5.54+2.28*3.95+2.9*3.8+3.05*(3.85+4.27)+1.37*(2.28+2.44*2)+6.5+1.58*2.52+3.05*1.23)*(10.764)</f>
        <v>922.81171319999987</v>
      </c>
      <c r="G535" s="134">
        <f>(3.05*5.54+2.28*3.9+2.9*3.8+3.05*(3.85+4.27)+1.37*(2.28+2.44*2)+6.5+1.58*2.52+3.05*1.23)*(10.764)</f>
        <v>921.5846171999998</v>
      </c>
      <c r="H535" s="84">
        <v>0</v>
      </c>
      <c r="I535" s="84">
        <f t="shared" si="238"/>
        <v>1430.3581554599998</v>
      </c>
      <c r="J535" s="35"/>
      <c r="K535" s="35"/>
      <c r="L535" s="35"/>
      <c r="M535" s="35"/>
      <c r="N535" s="35">
        <f t="shared" si="227"/>
        <v>12059128.785599997</v>
      </c>
      <c r="O535" s="35"/>
      <c r="P535" s="35"/>
      <c r="Q535" s="35"/>
      <c r="R535" s="35"/>
      <c r="S535" s="35"/>
      <c r="T535" s="35"/>
      <c r="U535" s="43" t="str">
        <f t="shared" ref="U535:U536" si="243">V535&amp;""&amp;",..,"&amp;""&amp;W535</f>
        <v>4,..,4</v>
      </c>
      <c r="V535" s="43">
        <f t="shared" ref="V535:W535" si="244">V532+1</f>
        <v>4</v>
      </c>
      <c r="W535" s="43">
        <f t="shared" si="244"/>
        <v>4</v>
      </c>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WZC535" s="35"/>
      <c r="WZD535" s="35"/>
      <c r="WZE535" s="35"/>
      <c r="WZF535" s="35"/>
      <c r="WZG535" s="35"/>
      <c r="WZH535" s="35"/>
      <c r="WZI535" s="35"/>
      <c r="WZJ535" s="35"/>
      <c r="WZK535" s="35"/>
      <c r="WZL535" s="35"/>
      <c r="WZM535" s="35"/>
      <c r="WZN535" s="35"/>
      <c r="WZO535" s="35"/>
      <c r="WZP535" s="35"/>
      <c r="WZQ535" s="35"/>
      <c r="WZR535" s="35"/>
      <c r="WZS535" s="35"/>
      <c r="WZT535" s="35"/>
      <c r="WZU535" s="35"/>
      <c r="WZV535" s="35"/>
      <c r="WZW535" s="35"/>
      <c r="WZX535" s="35"/>
      <c r="WZY535" s="35"/>
      <c r="WZZ535" s="35"/>
      <c r="XAA535" s="35"/>
      <c r="XAB535" s="35"/>
      <c r="XAC535" s="35"/>
      <c r="XAD535" s="35"/>
      <c r="XAE535" s="35"/>
      <c r="XAF535" s="35"/>
      <c r="XAG535" s="35"/>
      <c r="XAH535" s="35"/>
      <c r="XAI535" s="35"/>
      <c r="XAJ535" s="35"/>
      <c r="XAK535" s="35"/>
      <c r="XAL535" s="35"/>
      <c r="XAM535" s="35"/>
      <c r="XAN535" s="35"/>
      <c r="XAO535" s="35"/>
      <c r="XAP535" s="35"/>
      <c r="XAQ535" s="35"/>
      <c r="XAR535" s="35"/>
      <c r="XAS535" s="35"/>
      <c r="XAT535" s="35"/>
      <c r="XAU535" s="35"/>
      <c r="XAV535" s="35"/>
      <c r="XAW535" s="35"/>
      <c r="XAX535" s="35"/>
      <c r="XAY535" s="35"/>
      <c r="XAZ535" s="35"/>
      <c r="XBA535" s="35"/>
      <c r="XBB535" s="35"/>
      <c r="XBC535" s="35"/>
      <c r="XBD535" s="35"/>
      <c r="XBE535" s="35"/>
      <c r="XBF535" s="35"/>
      <c r="XBG535" s="35"/>
      <c r="XBH535" s="35"/>
      <c r="XBI535" s="35"/>
      <c r="XBJ535" s="35"/>
      <c r="XBK535" s="35"/>
      <c r="XBL535" s="35"/>
      <c r="XBM535" s="35"/>
      <c r="XBN535" s="35"/>
      <c r="XBO535" s="35"/>
      <c r="XBP535" s="35"/>
      <c r="XBQ535" s="35"/>
      <c r="XBR535" s="35"/>
      <c r="XBS535" s="35"/>
      <c r="XBT535" s="35"/>
      <c r="XBU535" s="35"/>
      <c r="XBV535" s="35"/>
      <c r="XBW535" s="35"/>
      <c r="XBX535" s="35"/>
      <c r="XBY535" s="35"/>
      <c r="XBZ535" s="35"/>
      <c r="XCA535" s="35"/>
      <c r="XCB535" s="35"/>
      <c r="XCC535" s="35"/>
      <c r="XCD535" s="35"/>
      <c r="XCE535" s="35"/>
      <c r="XCF535" s="35"/>
      <c r="XCG535" s="35"/>
      <c r="XCH535" s="35"/>
      <c r="XCI535" s="35"/>
      <c r="XCJ535" s="35"/>
      <c r="XCK535" s="35"/>
      <c r="XCL535" s="35"/>
      <c r="XCM535" s="35"/>
      <c r="XCN535" s="35"/>
      <c r="XCO535" s="35"/>
      <c r="XCP535" s="35"/>
      <c r="XCQ535" s="35"/>
      <c r="XCR535" s="35"/>
      <c r="XCS535" s="35"/>
      <c r="XCT535" s="35"/>
      <c r="XCU535" s="35"/>
      <c r="XCV535" s="35"/>
      <c r="XCW535" s="35"/>
      <c r="XCX535" s="35"/>
      <c r="XCY535" s="35"/>
      <c r="XCZ535" s="35"/>
      <c r="XDA535" s="35"/>
      <c r="XDB535" s="35"/>
      <c r="XDC535" s="35"/>
      <c r="XDD535" s="35"/>
      <c r="XDE535" s="35"/>
      <c r="XDF535" s="35"/>
      <c r="XDG535" s="35"/>
      <c r="XDH535" s="35"/>
      <c r="XDI535" s="35"/>
      <c r="XDJ535" s="35"/>
      <c r="XDK535" s="35"/>
      <c r="XDL535" s="35"/>
      <c r="XDM535" s="35"/>
      <c r="XDN535" s="35"/>
      <c r="XDO535" s="35"/>
      <c r="XDP535" s="35"/>
      <c r="XDQ535" s="35"/>
      <c r="XDR535" s="35"/>
      <c r="XDS535" s="35"/>
      <c r="XDT535" s="35"/>
      <c r="XDU535" s="35"/>
      <c r="XDV535" s="35"/>
      <c r="XDW535" s="35"/>
      <c r="XDX535" s="35"/>
      <c r="XDY535" s="35"/>
      <c r="XDZ535" s="35"/>
      <c r="XEA535" s="35"/>
      <c r="XEB535" s="35"/>
      <c r="XEC535" s="35"/>
      <c r="XED535" s="35"/>
      <c r="XEE535" s="35"/>
      <c r="XEF535" s="35"/>
      <c r="XEG535" s="35"/>
      <c r="XEH535" s="35"/>
      <c r="XEI535" s="35"/>
      <c r="XEJ535" s="35"/>
      <c r="XEK535" s="35"/>
      <c r="XEL535" s="35"/>
      <c r="XEM535" s="35"/>
      <c r="XEN535" s="35"/>
      <c r="XEO535" s="35"/>
      <c r="XEP535" s="35"/>
      <c r="XEQ535" s="35"/>
      <c r="XER535" s="35"/>
      <c r="XES535" s="35"/>
      <c r="XET535" s="35"/>
      <c r="XEU535" s="35"/>
      <c r="XEV535" s="35"/>
      <c r="XEW535" s="35"/>
      <c r="XEX535" s="35"/>
      <c r="XEY535" s="35"/>
      <c r="XEZ535" s="35"/>
      <c r="XFA535" s="35"/>
      <c r="XFB535" s="35"/>
      <c r="XFC535" s="35"/>
      <c r="XFD535" s="35"/>
    </row>
    <row r="536" spans="1:151 16227:16384" s="11" customFormat="1" ht="20.25" customHeight="1" x14ac:dyDescent="0.25">
      <c r="A536" s="137"/>
      <c r="B536" s="138"/>
      <c r="C536" s="133">
        <f t="shared" si="241"/>
        <v>5</v>
      </c>
      <c r="D536" s="134"/>
      <c r="E536" s="84" t="s">
        <v>209</v>
      </c>
      <c r="F536" s="133">
        <f>(3.05*4.98+2.28*3.43+2.9*3.66+3.05*3.66+1.37*(2.41+2.28)+1.7+2.47*1.58+0.4*1.35+3.05*1.05)*(10.764)</f>
        <v>651.83339520000004</v>
      </c>
      <c r="G536" s="134">
        <f>(3.05*4.98+2.28*3.43+2.9*3.66+3.05*3.66+1.37*(2.41+2.28)+1.7+2.47*1.58+0.4*1.35+3.05*1.05)*(10.764)</f>
        <v>651.83339520000004</v>
      </c>
      <c r="H536" s="84">
        <v>0</v>
      </c>
      <c r="I536" s="84">
        <f t="shared" si="238"/>
        <v>1010.3417625600001</v>
      </c>
      <c r="J536" s="35"/>
      <c r="K536" s="35"/>
      <c r="L536" s="35"/>
      <c r="M536" s="35"/>
      <c r="N536" s="35">
        <f t="shared" si="227"/>
        <v>12059128.785599997</v>
      </c>
      <c r="O536" s="35"/>
      <c r="P536" s="35"/>
      <c r="Q536" s="35"/>
      <c r="R536" s="35"/>
      <c r="S536" s="35"/>
      <c r="T536" s="35"/>
      <c r="U536" s="43" t="str">
        <f t="shared" si="243"/>
        <v>3,..,3</v>
      </c>
      <c r="V536" s="43">
        <f t="shared" ref="V536:W536" si="245">V533+1</f>
        <v>3</v>
      </c>
      <c r="W536" s="43">
        <f t="shared" si="245"/>
        <v>3</v>
      </c>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WZC536" s="35"/>
      <c r="WZD536" s="35"/>
      <c r="WZE536" s="35"/>
      <c r="WZF536" s="35"/>
      <c r="WZG536" s="35"/>
      <c r="WZH536" s="35"/>
      <c r="WZI536" s="35"/>
      <c r="WZJ536" s="35"/>
      <c r="WZK536" s="35"/>
      <c r="WZL536" s="35"/>
      <c r="WZM536" s="35"/>
      <c r="WZN536" s="35"/>
      <c r="WZO536" s="35"/>
      <c r="WZP536" s="35"/>
      <c r="WZQ536" s="35"/>
      <c r="WZR536" s="35"/>
      <c r="WZS536" s="35"/>
      <c r="WZT536" s="35"/>
      <c r="WZU536" s="35"/>
      <c r="WZV536" s="35"/>
      <c r="WZW536" s="35"/>
      <c r="WZX536" s="35"/>
      <c r="WZY536" s="35"/>
      <c r="WZZ536" s="35"/>
      <c r="XAA536" s="35"/>
      <c r="XAB536" s="35"/>
      <c r="XAC536" s="35"/>
      <c r="XAD536" s="35"/>
      <c r="XAE536" s="35"/>
      <c r="XAF536" s="35"/>
      <c r="XAG536" s="35"/>
      <c r="XAH536" s="35"/>
      <c r="XAI536" s="35"/>
      <c r="XAJ536" s="35"/>
      <c r="XAK536" s="35"/>
      <c r="XAL536" s="35"/>
      <c r="XAM536" s="35"/>
      <c r="XAN536" s="35"/>
      <c r="XAO536" s="35"/>
      <c r="XAP536" s="35"/>
      <c r="XAQ536" s="35"/>
      <c r="XAR536" s="35"/>
      <c r="XAS536" s="35"/>
      <c r="XAT536" s="35"/>
      <c r="XAU536" s="35"/>
      <c r="XAV536" s="35"/>
      <c r="XAW536" s="35"/>
      <c r="XAX536" s="35"/>
      <c r="XAY536" s="35"/>
      <c r="XAZ536" s="35"/>
      <c r="XBA536" s="35"/>
      <c r="XBB536" s="35"/>
      <c r="XBC536" s="35"/>
      <c r="XBD536" s="35"/>
      <c r="XBE536" s="35"/>
      <c r="XBF536" s="35"/>
      <c r="XBG536" s="35"/>
      <c r="XBH536" s="35"/>
      <c r="XBI536" s="35"/>
      <c r="XBJ536" s="35"/>
      <c r="XBK536" s="35"/>
      <c r="XBL536" s="35"/>
      <c r="XBM536" s="35"/>
      <c r="XBN536" s="35"/>
      <c r="XBO536" s="35"/>
      <c r="XBP536" s="35"/>
      <c r="XBQ536" s="35"/>
      <c r="XBR536" s="35"/>
      <c r="XBS536" s="35"/>
      <c r="XBT536" s="35"/>
      <c r="XBU536" s="35"/>
      <c r="XBV536" s="35"/>
      <c r="XBW536" s="35"/>
      <c r="XBX536" s="35"/>
      <c r="XBY536" s="35"/>
      <c r="XBZ536" s="35"/>
      <c r="XCA536" s="35"/>
      <c r="XCB536" s="35"/>
      <c r="XCC536" s="35"/>
      <c r="XCD536" s="35"/>
      <c r="XCE536" s="35"/>
      <c r="XCF536" s="35"/>
      <c r="XCG536" s="35"/>
      <c r="XCH536" s="35"/>
      <c r="XCI536" s="35"/>
      <c r="XCJ536" s="35"/>
      <c r="XCK536" s="35"/>
      <c r="XCL536" s="35"/>
      <c r="XCM536" s="35"/>
      <c r="XCN536" s="35"/>
      <c r="XCO536" s="35"/>
      <c r="XCP536" s="35"/>
      <c r="XCQ536" s="35"/>
      <c r="XCR536" s="35"/>
      <c r="XCS536" s="35"/>
      <c r="XCT536" s="35"/>
      <c r="XCU536" s="35"/>
      <c r="XCV536" s="35"/>
      <c r="XCW536" s="35"/>
      <c r="XCX536" s="35"/>
      <c r="XCY536" s="35"/>
      <c r="XCZ536" s="35"/>
      <c r="XDA536" s="35"/>
      <c r="XDB536" s="35"/>
      <c r="XDC536" s="35"/>
      <c r="XDD536" s="35"/>
      <c r="XDE536" s="35"/>
      <c r="XDF536" s="35"/>
      <c r="XDG536" s="35"/>
      <c r="XDH536" s="35"/>
      <c r="XDI536" s="35"/>
      <c r="XDJ536" s="35"/>
      <c r="XDK536" s="35"/>
      <c r="XDL536" s="35"/>
      <c r="XDM536" s="35"/>
      <c r="XDN536" s="35"/>
      <c r="XDO536" s="35"/>
      <c r="XDP536" s="35"/>
      <c r="XDQ536" s="35"/>
      <c r="XDR536" s="35"/>
      <c r="XDS536" s="35"/>
      <c r="XDT536" s="35"/>
      <c r="XDU536" s="35"/>
      <c r="XDV536" s="35"/>
      <c r="XDW536" s="35"/>
      <c r="XDX536" s="35"/>
      <c r="XDY536" s="35"/>
      <c r="XDZ536" s="35"/>
      <c r="XEA536" s="35"/>
      <c r="XEB536" s="35"/>
      <c r="XEC536" s="35"/>
      <c r="XED536" s="35"/>
      <c r="XEE536" s="35"/>
      <c r="XEF536" s="35"/>
      <c r="XEG536" s="35"/>
      <c r="XEH536" s="35"/>
      <c r="XEI536" s="35"/>
      <c r="XEJ536" s="35"/>
      <c r="XEK536" s="35"/>
      <c r="XEL536" s="35"/>
      <c r="XEM536" s="35"/>
      <c r="XEN536" s="35"/>
      <c r="XEO536" s="35"/>
      <c r="XEP536" s="35"/>
      <c r="XEQ536" s="35"/>
      <c r="XER536" s="35"/>
      <c r="XES536" s="35"/>
      <c r="XET536" s="35"/>
      <c r="XEU536" s="35"/>
      <c r="XEV536" s="35"/>
      <c r="XEW536" s="35"/>
      <c r="XEX536" s="35"/>
      <c r="XEY536" s="35"/>
      <c r="XEZ536" s="35"/>
      <c r="XFA536" s="35"/>
      <c r="XFB536" s="35"/>
      <c r="XFC536" s="35"/>
      <c r="XFD536" s="35"/>
    </row>
    <row r="537" spans="1:151 16227:16384" s="11" customFormat="1" ht="20.25" x14ac:dyDescent="0.25">
      <c r="A537" s="137"/>
      <c r="B537" s="138"/>
      <c r="C537" s="133">
        <f t="shared" ref="C537:C538" si="246">C536+1</f>
        <v>6</v>
      </c>
      <c r="D537" s="134"/>
      <c r="E537" s="84" t="s">
        <v>209</v>
      </c>
      <c r="F537" s="133">
        <f>(3.05*6+3.65*2.28+3.05*(3.89+3.66)+1.37*(2.44+2.31)+3.41*1.37+1.7*1.1+3.05*1.05)*(10.764)</f>
        <v>709.3605167999998</v>
      </c>
      <c r="G537" s="134">
        <f>(3.05*6+3.65*2.28+3.05*(3.89+3.66)+1.37*(2.44+2.31)+3.41*1.37+3.05*1.05)*(10.764)</f>
        <v>689.2318368</v>
      </c>
      <c r="H537" s="84">
        <v>0</v>
      </c>
      <c r="I537" s="84">
        <f t="shared" si="238"/>
        <v>1099.5088010399998</v>
      </c>
      <c r="J537" s="35"/>
      <c r="K537" s="35"/>
      <c r="L537" s="35"/>
      <c r="M537" s="35"/>
      <c r="N537" s="35">
        <f t="shared" si="227"/>
        <v>0</v>
      </c>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WZC537" s="35"/>
      <c r="WZD537" s="35"/>
      <c r="WZE537" s="35"/>
      <c r="WZF537" s="35"/>
      <c r="WZG537" s="35"/>
      <c r="WZH537" s="35"/>
      <c r="WZI537" s="35"/>
      <c r="WZJ537" s="35"/>
      <c r="WZK537" s="35"/>
      <c r="WZL537" s="35"/>
      <c r="WZM537" s="35"/>
      <c r="WZN537" s="35"/>
      <c r="WZO537" s="35"/>
      <c r="WZP537" s="35"/>
      <c r="WZQ537" s="35"/>
      <c r="WZR537" s="35"/>
      <c r="WZS537" s="35"/>
      <c r="WZT537" s="35"/>
      <c r="WZU537" s="35"/>
      <c r="WZV537" s="35"/>
      <c r="WZW537" s="35"/>
      <c r="WZX537" s="35"/>
      <c r="WZY537" s="35"/>
      <c r="WZZ537" s="35"/>
      <c r="XAA537" s="35"/>
      <c r="XAB537" s="35"/>
      <c r="XAC537" s="35"/>
      <c r="XAD537" s="35"/>
      <c r="XAE537" s="35"/>
      <c r="XAF537" s="35"/>
      <c r="XAG537" s="35"/>
      <c r="XAH537" s="35"/>
      <c r="XAI537" s="35"/>
      <c r="XAJ537" s="35"/>
      <c r="XAK537" s="35"/>
      <c r="XAL537" s="35"/>
      <c r="XAM537" s="35"/>
      <c r="XAN537" s="35"/>
      <c r="XAO537" s="35"/>
      <c r="XAP537" s="35"/>
      <c r="XAQ537" s="35"/>
      <c r="XAR537" s="35"/>
      <c r="XAS537" s="35"/>
      <c r="XAT537" s="35"/>
      <c r="XAU537" s="35"/>
      <c r="XAV537" s="35"/>
      <c r="XAW537" s="35"/>
      <c r="XAX537" s="35"/>
      <c r="XAY537" s="35"/>
      <c r="XAZ537" s="35"/>
      <c r="XBA537" s="35"/>
      <c r="XBB537" s="35"/>
      <c r="XBC537" s="35"/>
      <c r="XBD537" s="35"/>
      <c r="XBE537" s="35"/>
      <c r="XBF537" s="35"/>
      <c r="XBG537" s="35"/>
      <c r="XBH537" s="35"/>
      <c r="XBI537" s="35"/>
      <c r="XBJ537" s="35"/>
      <c r="XBK537" s="35"/>
      <c r="XBL537" s="35"/>
      <c r="XBM537" s="35"/>
      <c r="XBN537" s="35"/>
      <c r="XBO537" s="35"/>
      <c r="XBP537" s="35"/>
      <c r="XBQ537" s="35"/>
      <c r="XBR537" s="35"/>
      <c r="XBS537" s="35"/>
      <c r="XBT537" s="35"/>
      <c r="XBU537" s="35"/>
      <c r="XBV537" s="35"/>
      <c r="XBW537" s="35"/>
      <c r="XBX537" s="35"/>
      <c r="XBY537" s="35"/>
      <c r="XBZ537" s="35"/>
      <c r="XCA537" s="35"/>
      <c r="XCB537" s="35"/>
      <c r="XCC537" s="35"/>
      <c r="XCD537" s="35"/>
      <c r="XCE537" s="35"/>
      <c r="XCF537" s="35"/>
      <c r="XCG537" s="35"/>
      <c r="XCH537" s="35"/>
      <c r="XCI537" s="35"/>
      <c r="XCJ537" s="35"/>
      <c r="XCK537" s="35"/>
      <c r="XCL537" s="35"/>
      <c r="XCM537" s="35"/>
      <c r="XCN537" s="35"/>
      <c r="XCO537" s="35"/>
      <c r="XCP537" s="35"/>
      <c r="XCQ537" s="35"/>
      <c r="XCR537" s="35"/>
      <c r="XCS537" s="35"/>
      <c r="XCT537" s="35"/>
      <c r="XCU537" s="35"/>
      <c r="XCV537" s="35"/>
      <c r="XCW537" s="35"/>
      <c r="XCX537" s="35"/>
      <c r="XCY537" s="35"/>
      <c r="XCZ537" s="35"/>
      <c r="XDA537" s="35"/>
      <c r="XDB537" s="35"/>
      <c r="XDC537" s="35"/>
      <c r="XDD537" s="35"/>
      <c r="XDE537" s="35"/>
      <c r="XDF537" s="35"/>
      <c r="XDG537" s="35"/>
      <c r="XDH537" s="35"/>
      <c r="XDI537" s="35"/>
      <c r="XDJ537" s="35"/>
      <c r="XDK537" s="35"/>
      <c r="XDL537" s="35"/>
      <c r="XDM537" s="35"/>
      <c r="XDN537" s="35"/>
      <c r="XDO537" s="35"/>
      <c r="XDP537" s="35"/>
      <c r="XDQ537" s="35"/>
      <c r="XDR537" s="35"/>
      <c r="XDS537" s="35"/>
      <c r="XDT537" s="35"/>
      <c r="XDU537" s="35"/>
      <c r="XDV537" s="35"/>
      <c r="XDW537" s="35"/>
      <c r="XDX537" s="35"/>
      <c r="XDY537" s="35"/>
      <c r="XDZ537" s="35"/>
      <c r="XEA537" s="35"/>
      <c r="XEB537" s="35"/>
      <c r="XEC537" s="35"/>
      <c r="XED537" s="35"/>
      <c r="XEE537" s="35"/>
      <c r="XEF537" s="35"/>
      <c r="XEG537" s="35"/>
      <c r="XEH537" s="35"/>
      <c r="XEI537" s="35"/>
      <c r="XEJ537" s="35"/>
      <c r="XEK537" s="35"/>
      <c r="XEL537" s="35"/>
      <c r="XEM537" s="35"/>
      <c r="XEN537" s="35"/>
      <c r="XEO537" s="35"/>
      <c r="XEP537" s="35"/>
      <c r="XEQ537" s="35"/>
      <c r="XER537" s="35"/>
      <c r="XES537" s="35"/>
      <c r="XET537" s="35"/>
      <c r="XEU537" s="35"/>
      <c r="XEV537" s="35"/>
      <c r="XEW537" s="35"/>
      <c r="XEX537" s="35"/>
      <c r="XEY537" s="35"/>
      <c r="XEZ537" s="35"/>
      <c r="XFA537" s="35"/>
      <c r="XFB537" s="35"/>
      <c r="XFC537" s="35"/>
      <c r="XFD537" s="35"/>
    </row>
    <row r="538" spans="1:151 16227:16384" s="11" customFormat="1" ht="20.25" customHeight="1" x14ac:dyDescent="0.25">
      <c r="A538" s="139"/>
      <c r="B538" s="140"/>
      <c r="C538" s="133">
        <f t="shared" si="246"/>
        <v>7</v>
      </c>
      <c r="D538" s="134"/>
      <c r="E538" s="84" t="s">
        <v>209</v>
      </c>
      <c r="F538" s="133">
        <f>(3.05*6+3.65*2.28+3.05*(3.89+3.66)+1.37*(2.44+2.31)+3.41*1.37+1.7*1.1+3.05*1.05)*(10.764)</f>
        <v>709.3605167999998</v>
      </c>
      <c r="G538" s="134">
        <f>(3.05*6+3.65*2.28+3.05*(3.89+3.66)+1.37*(2.44+2.31)+3.41*1.37+3.05*1.05)*(10.764)</f>
        <v>689.2318368</v>
      </c>
      <c r="H538" s="84">
        <v>0</v>
      </c>
      <c r="I538" s="84">
        <f t="shared" si="238"/>
        <v>1099.5088010399998</v>
      </c>
      <c r="J538" s="35"/>
      <c r="K538" s="35"/>
      <c r="L538" s="35"/>
      <c r="M538" s="35"/>
      <c r="N538" s="35">
        <f t="shared" si="227"/>
        <v>11081167.718400002</v>
      </c>
      <c r="O538" s="35"/>
      <c r="P538" s="35"/>
      <c r="Q538" s="35"/>
      <c r="R538" s="35"/>
      <c r="S538" s="35"/>
      <c r="T538" s="35"/>
      <c r="U538" s="43" t="e">
        <f t="shared" ref="U538:U544" ca="1" si="247">V538&amp;""&amp;",..,"&amp;""&amp;W538</f>
        <v>#REF!</v>
      </c>
      <c r="V538" s="43" t="e">
        <f t="shared" ref="V538:W538" ca="1" si="248">V491+1</f>
        <v>#REF!</v>
      </c>
      <c r="W538" s="43" t="e">
        <f t="shared" ca="1" si="248"/>
        <v>#REF!</v>
      </c>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WZC538" s="35"/>
      <c r="WZD538" s="35"/>
      <c r="WZE538" s="35"/>
      <c r="WZF538" s="35"/>
      <c r="WZG538" s="35"/>
      <c r="WZH538" s="35"/>
      <c r="WZI538" s="35"/>
      <c r="WZJ538" s="35"/>
      <c r="WZK538" s="35"/>
      <c r="WZL538" s="35"/>
      <c r="WZM538" s="35"/>
      <c r="WZN538" s="35"/>
      <c r="WZO538" s="35"/>
      <c r="WZP538" s="35"/>
      <c r="WZQ538" s="35"/>
      <c r="WZR538" s="35"/>
      <c r="WZS538" s="35"/>
      <c r="WZT538" s="35"/>
      <c r="WZU538" s="35"/>
      <c r="WZV538" s="35"/>
      <c r="WZW538" s="35"/>
      <c r="WZX538" s="35"/>
      <c r="WZY538" s="35"/>
      <c r="WZZ538" s="35"/>
      <c r="XAA538" s="35"/>
      <c r="XAB538" s="35"/>
      <c r="XAC538" s="35"/>
      <c r="XAD538" s="35"/>
      <c r="XAE538" s="35"/>
      <c r="XAF538" s="35"/>
      <c r="XAG538" s="35"/>
      <c r="XAH538" s="35"/>
      <c r="XAI538" s="35"/>
      <c r="XAJ538" s="35"/>
      <c r="XAK538" s="35"/>
      <c r="XAL538" s="35"/>
      <c r="XAM538" s="35"/>
      <c r="XAN538" s="35"/>
      <c r="XAO538" s="35"/>
      <c r="XAP538" s="35"/>
      <c r="XAQ538" s="35"/>
      <c r="XAR538" s="35"/>
      <c r="XAS538" s="35"/>
      <c r="XAT538" s="35"/>
      <c r="XAU538" s="35"/>
      <c r="XAV538" s="35"/>
      <c r="XAW538" s="35"/>
      <c r="XAX538" s="35"/>
      <c r="XAY538" s="35"/>
      <c r="XAZ538" s="35"/>
      <c r="XBA538" s="35"/>
      <c r="XBB538" s="35"/>
      <c r="XBC538" s="35"/>
      <c r="XBD538" s="35"/>
      <c r="XBE538" s="35"/>
      <c r="XBF538" s="35"/>
      <c r="XBG538" s="35"/>
      <c r="XBH538" s="35"/>
      <c r="XBI538" s="35"/>
      <c r="XBJ538" s="35"/>
      <c r="XBK538" s="35"/>
      <c r="XBL538" s="35"/>
      <c r="XBM538" s="35"/>
      <c r="XBN538" s="35"/>
      <c r="XBO538" s="35"/>
      <c r="XBP538" s="35"/>
      <c r="XBQ538" s="35"/>
      <c r="XBR538" s="35"/>
      <c r="XBS538" s="35"/>
      <c r="XBT538" s="35"/>
      <c r="XBU538" s="35"/>
      <c r="XBV538" s="35"/>
      <c r="XBW538" s="35"/>
      <c r="XBX538" s="35"/>
      <c r="XBY538" s="35"/>
      <c r="XBZ538" s="35"/>
      <c r="XCA538" s="35"/>
      <c r="XCB538" s="35"/>
      <c r="XCC538" s="35"/>
      <c r="XCD538" s="35"/>
      <c r="XCE538" s="35"/>
      <c r="XCF538" s="35"/>
      <c r="XCG538" s="35"/>
      <c r="XCH538" s="35"/>
      <c r="XCI538" s="35"/>
      <c r="XCJ538" s="35"/>
      <c r="XCK538" s="35"/>
      <c r="XCL538" s="35"/>
      <c r="XCM538" s="35"/>
      <c r="XCN538" s="35"/>
      <c r="XCO538" s="35"/>
      <c r="XCP538" s="35"/>
      <c r="XCQ538" s="35"/>
      <c r="XCR538" s="35"/>
      <c r="XCS538" s="35"/>
      <c r="XCT538" s="35"/>
      <c r="XCU538" s="35"/>
      <c r="XCV538" s="35"/>
      <c r="XCW538" s="35"/>
      <c r="XCX538" s="35"/>
      <c r="XCY538" s="35"/>
      <c r="XCZ538" s="35"/>
      <c r="XDA538" s="35"/>
      <c r="XDB538" s="35"/>
      <c r="XDC538" s="35"/>
      <c r="XDD538" s="35"/>
      <c r="XDE538" s="35"/>
      <c r="XDF538" s="35"/>
      <c r="XDG538" s="35"/>
      <c r="XDH538" s="35"/>
      <c r="XDI538" s="35"/>
      <c r="XDJ538" s="35"/>
      <c r="XDK538" s="35"/>
      <c r="XDL538" s="35"/>
      <c r="XDM538" s="35"/>
      <c r="XDN538" s="35"/>
      <c r="XDO538" s="35"/>
      <c r="XDP538" s="35"/>
      <c r="XDQ538" s="35"/>
      <c r="XDR538" s="35"/>
      <c r="XDS538" s="35"/>
      <c r="XDT538" s="35"/>
      <c r="XDU538" s="35"/>
      <c r="XDV538" s="35"/>
      <c r="XDW538" s="35"/>
      <c r="XDX538" s="35"/>
      <c r="XDY538" s="35"/>
      <c r="XDZ538" s="35"/>
      <c r="XEA538" s="35"/>
      <c r="XEB538" s="35"/>
      <c r="XEC538" s="35"/>
      <c r="XED538" s="35"/>
      <c r="XEE538" s="35"/>
      <c r="XEF538" s="35"/>
      <c r="XEG538" s="35"/>
      <c r="XEH538" s="35"/>
      <c r="XEI538" s="35"/>
      <c r="XEJ538" s="35"/>
      <c r="XEK538" s="35"/>
      <c r="XEL538" s="35"/>
      <c r="XEM538" s="35"/>
      <c r="XEN538" s="35"/>
      <c r="XEO538" s="35"/>
      <c r="XEP538" s="35"/>
      <c r="XEQ538" s="35"/>
      <c r="XER538" s="35"/>
      <c r="XES538" s="35"/>
      <c r="XET538" s="35"/>
      <c r="XEU538" s="35"/>
      <c r="XEV538" s="35"/>
      <c r="XEW538" s="35"/>
      <c r="XEX538" s="35"/>
      <c r="XEY538" s="35"/>
      <c r="XEZ538" s="35"/>
      <c r="XFA538" s="35"/>
      <c r="XFB538" s="35"/>
      <c r="XFC538" s="35"/>
      <c r="XFD538" s="35"/>
    </row>
    <row r="539" spans="1:151 16227:16384" s="11" customFormat="1" ht="20.25" customHeight="1" x14ac:dyDescent="0.25">
      <c r="A539" s="144" t="s">
        <v>216</v>
      </c>
      <c r="B539" s="145"/>
      <c r="C539" s="145"/>
      <c r="D539" s="145"/>
      <c r="E539" s="145"/>
      <c r="F539" s="145"/>
      <c r="G539" s="145"/>
      <c r="H539" s="145"/>
      <c r="I539" s="146"/>
      <c r="J539" s="35"/>
      <c r="K539" s="35"/>
      <c r="L539" s="35"/>
      <c r="M539" s="35"/>
      <c r="N539" s="35">
        <f t="shared" si="227"/>
        <v>15687799.124399997</v>
      </c>
      <c r="O539" s="35"/>
      <c r="P539" s="35"/>
      <c r="Q539" s="35"/>
      <c r="R539" s="35"/>
      <c r="S539" s="35"/>
      <c r="T539" s="35"/>
      <c r="U539" s="43" t="e">
        <f t="shared" ca="1" si="247"/>
        <v>#REF!</v>
      </c>
      <c r="V539" s="43" t="e">
        <f t="shared" ref="V539:W539" ca="1" si="249">V538+1</f>
        <v>#REF!</v>
      </c>
      <c r="W539" s="43" t="e">
        <f t="shared" ca="1" si="249"/>
        <v>#REF!</v>
      </c>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WZC539" s="35"/>
      <c r="WZD539" s="35"/>
      <c r="WZE539" s="35"/>
      <c r="WZF539" s="35"/>
      <c r="WZG539" s="35"/>
      <c r="WZH539" s="35"/>
      <c r="WZI539" s="35"/>
      <c r="WZJ539" s="35"/>
      <c r="WZK539" s="35"/>
      <c r="WZL539" s="35"/>
      <c r="WZM539" s="35"/>
      <c r="WZN539" s="35"/>
      <c r="WZO539" s="35"/>
      <c r="WZP539" s="35"/>
      <c r="WZQ539" s="35"/>
      <c r="WZR539" s="35"/>
      <c r="WZS539" s="35"/>
      <c r="WZT539" s="35"/>
      <c r="WZU539" s="35"/>
      <c r="WZV539" s="35"/>
      <c r="WZW539" s="35"/>
      <c r="WZX539" s="35"/>
      <c r="WZY539" s="35"/>
      <c r="WZZ539" s="35"/>
      <c r="XAA539" s="35"/>
      <c r="XAB539" s="35"/>
      <c r="XAC539" s="35"/>
      <c r="XAD539" s="35"/>
      <c r="XAE539" s="35"/>
      <c r="XAF539" s="35"/>
      <c r="XAG539" s="35"/>
      <c r="XAH539" s="35"/>
      <c r="XAI539" s="35"/>
      <c r="XAJ539" s="35"/>
      <c r="XAK539" s="35"/>
      <c r="XAL539" s="35"/>
      <c r="XAM539" s="35"/>
      <c r="XAN539" s="35"/>
      <c r="XAO539" s="35"/>
      <c r="XAP539" s="35"/>
      <c r="XAQ539" s="35"/>
      <c r="XAR539" s="35"/>
      <c r="XAS539" s="35"/>
      <c r="XAT539" s="35"/>
      <c r="XAU539" s="35"/>
      <c r="XAV539" s="35"/>
      <c r="XAW539" s="35"/>
      <c r="XAX539" s="35"/>
      <c r="XAY539" s="35"/>
      <c r="XAZ539" s="35"/>
      <c r="XBA539" s="35"/>
      <c r="XBB539" s="35"/>
      <c r="XBC539" s="35"/>
      <c r="XBD539" s="35"/>
      <c r="XBE539" s="35"/>
      <c r="XBF539" s="35"/>
      <c r="XBG539" s="35"/>
      <c r="XBH539" s="35"/>
      <c r="XBI539" s="35"/>
      <c r="XBJ539" s="35"/>
      <c r="XBK539" s="35"/>
      <c r="XBL539" s="35"/>
      <c r="XBM539" s="35"/>
      <c r="XBN539" s="35"/>
      <c r="XBO539" s="35"/>
      <c r="XBP539" s="35"/>
      <c r="XBQ539" s="35"/>
      <c r="XBR539" s="35"/>
      <c r="XBS539" s="35"/>
      <c r="XBT539" s="35"/>
      <c r="XBU539" s="35"/>
      <c r="XBV539" s="35"/>
      <c r="XBW539" s="35"/>
      <c r="XBX539" s="35"/>
      <c r="XBY539" s="35"/>
      <c r="XBZ539" s="35"/>
      <c r="XCA539" s="35"/>
      <c r="XCB539" s="35"/>
      <c r="XCC539" s="35"/>
      <c r="XCD539" s="35"/>
      <c r="XCE539" s="35"/>
      <c r="XCF539" s="35"/>
      <c r="XCG539" s="35"/>
      <c r="XCH539" s="35"/>
      <c r="XCI539" s="35"/>
      <c r="XCJ539" s="35"/>
      <c r="XCK539" s="35"/>
      <c r="XCL539" s="35"/>
      <c r="XCM539" s="35"/>
      <c r="XCN539" s="35"/>
      <c r="XCO539" s="35"/>
      <c r="XCP539" s="35"/>
      <c r="XCQ539" s="35"/>
      <c r="XCR539" s="35"/>
      <c r="XCS539" s="35"/>
      <c r="XCT539" s="35"/>
      <c r="XCU539" s="35"/>
      <c r="XCV539" s="35"/>
      <c r="XCW539" s="35"/>
      <c r="XCX539" s="35"/>
      <c r="XCY539" s="35"/>
      <c r="XCZ539" s="35"/>
      <c r="XDA539" s="35"/>
      <c r="XDB539" s="35"/>
      <c r="XDC539" s="35"/>
      <c r="XDD539" s="35"/>
      <c r="XDE539" s="35"/>
      <c r="XDF539" s="35"/>
      <c r="XDG539" s="35"/>
      <c r="XDH539" s="35"/>
      <c r="XDI539" s="35"/>
      <c r="XDJ539" s="35"/>
      <c r="XDK539" s="35"/>
      <c r="XDL539" s="35"/>
      <c r="XDM539" s="35"/>
      <c r="XDN539" s="35"/>
      <c r="XDO539" s="35"/>
      <c r="XDP539" s="35"/>
      <c r="XDQ539" s="35"/>
      <c r="XDR539" s="35"/>
      <c r="XDS539" s="35"/>
      <c r="XDT539" s="35"/>
      <c r="XDU539" s="35"/>
      <c r="XDV539" s="35"/>
      <c r="XDW539" s="35"/>
      <c r="XDX539" s="35"/>
      <c r="XDY539" s="35"/>
      <c r="XDZ539" s="35"/>
      <c r="XEA539" s="35"/>
      <c r="XEB539" s="35"/>
      <c r="XEC539" s="35"/>
      <c r="XED539" s="35"/>
      <c r="XEE539" s="35"/>
      <c r="XEF539" s="35"/>
      <c r="XEG539" s="35"/>
      <c r="XEH539" s="35"/>
      <c r="XEI539" s="35"/>
      <c r="XEJ539" s="35"/>
      <c r="XEK539" s="35"/>
      <c r="XEL539" s="35"/>
      <c r="XEM539" s="35"/>
      <c r="XEN539" s="35"/>
      <c r="XEO539" s="35"/>
      <c r="XEP539" s="35"/>
      <c r="XEQ539" s="35"/>
      <c r="XER539" s="35"/>
      <c r="XES539" s="35"/>
      <c r="XET539" s="35"/>
      <c r="XEU539" s="35"/>
      <c r="XEV539" s="35"/>
      <c r="XEW539" s="35"/>
      <c r="XEX539" s="35"/>
      <c r="XEY539" s="35"/>
      <c r="XEZ539" s="35"/>
      <c r="XFA539" s="35"/>
      <c r="XFB539" s="35"/>
      <c r="XFC539" s="35"/>
      <c r="XFD539" s="35"/>
    </row>
    <row r="540" spans="1:151 16227:16384" s="11" customFormat="1" ht="20.25" customHeight="1" x14ac:dyDescent="0.25">
      <c r="A540" s="135" t="str">
        <f>A539</f>
        <v>2nd to 5th, 7th to 10th, 12th to 15th, 17th to 20th, 22nd to 25th, 27th to 30th Floor</v>
      </c>
      <c r="B540" s="136"/>
      <c r="C540" s="133">
        <v>1</v>
      </c>
      <c r="D540" s="134"/>
      <c r="E540" s="84" t="s">
        <v>209</v>
      </c>
      <c r="F540" s="133">
        <f>(3.05*4.98+2.28*3.43+2.9*3.66+3.05*3.66+1.37*(2.41+2.28)+1.7+2.47*1.58+0.4*1.35+3.05*1.05)*(10.764)</f>
        <v>651.83339520000004</v>
      </c>
      <c r="G540" s="134">
        <f>(3.05*4.98+2.28*3.43+2.9*3.66+3.05*3.66+1.37*(2.41+2.28)+1.7+2.47*1.58+0.4*1.35+3.05*1.05)*(10.764)</f>
        <v>651.83339520000004</v>
      </c>
      <c r="H540" s="84">
        <v>0</v>
      </c>
      <c r="I540" s="84">
        <f t="shared" ref="I540:I546" si="250">F540*(($I$233)+1)+H540</f>
        <v>1010.3417625600001</v>
      </c>
      <c r="J540" s="35"/>
      <c r="K540" s="35"/>
      <c r="L540" s="35"/>
      <c r="M540" s="35"/>
      <c r="N540" s="35">
        <f t="shared" si="227"/>
        <v>10779347.311199998</v>
      </c>
      <c r="O540" s="35"/>
      <c r="P540" s="35"/>
      <c r="Q540" s="35"/>
      <c r="R540" s="35"/>
      <c r="S540" s="35"/>
      <c r="T540" s="35"/>
      <c r="U540" s="43" t="e">
        <f t="shared" ca="1" si="247"/>
        <v>#REF!</v>
      </c>
      <c r="V540" s="43" t="e">
        <f t="shared" ref="V540:W540" ca="1" si="251">V539+1</f>
        <v>#REF!</v>
      </c>
      <c r="W540" s="43" t="e">
        <f t="shared" ca="1" si="251"/>
        <v>#REF!</v>
      </c>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WZC540" s="35"/>
      <c r="WZD540" s="35"/>
      <c r="WZE540" s="35"/>
      <c r="WZF540" s="35"/>
      <c r="WZG540" s="35"/>
      <c r="WZH540" s="35"/>
      <c r="WZI540" s="35"/>
      <c r="WZJ540" s="35"/>
      <c r="WZK540" s="35"/>
      <c r="WZL540" s="35"/>
      <c r="WZM540" s="35"/>
      <c r="WZN540" s="35"/>
      <c r="WZO540" s="35"/>
      <c r="WZP540" s="35"/>
      <c r="WZQ540" s="35"/>
      <c r="WZR540" s="35"/>
      <c r="WZS540" s="35"/>
      <c r="WZT540" s="35"/>
      <c r="WZU540" s="35"/>
      <c r="WZV540" s="35"/>
      <c r="WZW540" s="35"/>
      <c r="WZX540" s="35"/>
      <c r="WZY540" s="35"/>
      <c r="WZZ540" s="35"/>
      <c r="XAA540" s="35"/>
      <c r="XAB540" s="35"/>
      <c r="XAC540" s="35"/>
      <c r="XAD540" s="35"/>
      <c r="XAE540" s="35"/>
      <c r="XAF540" s="35"/>
      <c r="XAG540" s="35"/>
      <c r="XAH540" s="35"/>
      <c r="XAI540" s="35"/>
      <c r="XAJ540" s="35"/>
      <c r="XAK540" s="35"/>
      <c r="XAL540" s="35"/>
      <c r="XAM540" s="35"/>
      <c r="XAN540" s="35"/>
      <c r="XAO540" s="35"/>
      <c r="XAP540" s="35"/>
      <c r="XAQ540" s="35"/>
      <c r="XAR540" s="35"/>
      <c r="XAS540" s="35"/>
      <c r="XAT540" s="35"/>
      <c r="XAU540" s="35"/>
      <c r="XAV540" s="35"/>
      <c r="XAW540" s="35"/>
      <c r="XAX540" s="35"/>
      <c r="XAY540" s="35"/>
      <c r="XAZ540" s="35"/>
      <c r="XBA540" s="35"/>
      <c r="XBB540" s="35"/>
      <c r="XBC540" s="35"/>
      <c r="XBD540" s="35"/>
      <c r="XBE540" s="35"/>
      <c r="XBF540" s="35"/>
      <c r="XBG540" s="35"/>
      <c r="XBH540" s="35"/>
      <c r="XBI540" s="35"/>
      <c r="XBJ540" s="35"/>
      <c r="XBK540" s="35"/>
      <c r="XBL540" s="35"/>
      <c r="XBM540" s="35"/>
      <c r="XBN540" s="35"/>
      <c r="XBO540" s="35"/>
      <c r="XBP540" s="35"/>
      <c r="XBQ540" s="35"/>
      <c r="XBR540" s="35"/>
      <c r="XBS540" s="35"/>
      <c r="XBT540" s="35"/>
      <c r="XBU540" s="35"/>
      <c r="XBV540" s="35"/>
      <c r="XBW540" s="35"/>
      <c r="XBX540" s="35"/>
      <c r="XBY540" s="35"/>
      <c r="XBZ540" s="35"/>
      <c r="XCA540" s="35"/>
      <c r="XCB540" s="35"/>
      <c r="XCC540" s="35"/>
      <c r="XCD540" s="35"/>
      <c r="XCE540" s="35"/>
      <c r="XCF540" s="35"/>
      <c r="XCG540" s="35"/>
      <c r="XCH540" s="35"/>
      <c r="XCI540" s="35"/>
      <c r="XCJ540" s="35"/>
      <c r="XCK540" s="35"/>
      <c r="XCL540" s="35"/>
      <c r="XCM540" s="35"/>
      <c r="XCN540" s="35"/>
      <c r="XCO540" s="35"/>
      <c r="XCP540" s="35"/>
      <c r="XCQ540" s="35"/>
      <c r="XCR540" s="35"/>
      <c r="XCS540" s="35"/>
      <c r="XCT540" s="35"/>
      <c r="XCU540" s="35"/>
      <c r="XCV540" s="35"/>
      <c r="XCW540" s="35"/>
      <c r="XCX540" s="35"/>
      <c r="XCY540" s="35"/>
      <c r="XCZ540" s="35"/>
      <c r="XDA540" s="35"/>
      <c r="XDB540" s="35"/>
      <c r="XDC540" s="35"/>
      <c r="XDD540" s="35"/>
      <c r="XDE540" s="35"/>
      <c r="XDF540" s="35"/>
      <c r="XDG540" s="35"/>
      <c r="XDH540" s="35"/>
      <c r="XDI540" s="35"/>
      <c r="XDJ540" s="35"/>
      <c r="XDK540" s="35"/>
      <c r="XDL540" s="35"/>
      <c r="XDM540" s="35"/>
      <c r="XDN540" s="35"/>
      <c r="XDO540" s="35"/>
      <c r="XDP540" s="35"/>
      <c r="XDQ540" s="35"/>
      <c r="XDR540" s="35"/>
      <c r="XDS540" s="35"/>
      <c r="XDT540" s="35"/>
      <c r="XDU540" s="35"/>
      <c r="XDV540" s="35"/>
      <c r="XDW540" s="35"/>
      <c r="XDX540" s="35"/>
      <c r="XDY540" s="35"/>
      <c r="XDZ540" s="35"/>
      <c r="XEA540" s="35"/>
      <c r="XEB540" s="35"/>
      <c r="XEC540" s="35"/>
      <c r="XED540" s="35"/>
      <c r="XEE540" s="35"/>
      <c r="XEF540" s="35"/>
      <c r="XEG540" s="35"/>
      <c r="XEH540" s="35"/>
      <c r="XEI540" s="35"/>
      <c r="XEJ540" s="35"/>
      <c r="XEK540" s="35"/>
      <c r="XEL540" s="35"/>
      <c r="XEM540" s="35"/>
      <c r="XEN540" s="35"/>
      <c r="XEO540" s="35"/>
      <c r="XEP540" s="35"/>
      <c r="XEQ540" s="35"/>
      <c r="XER540" s="35"/>
      <c r="XES540" s="35"/>
      <c r="XET540" s="35"/>
      <c r="XEU540" s="35"/>
      <c r="XEV540" s="35"/>
      <c r="XEW540" s="35"/>
      <c r="XEX540" s="35"/>
      <c r="XEY540" s="35"/>
      <c r="XEZ540" s="35"/>
      <c r="XFA540" s="35"/>
      <c r="XFB540" s="35"/>
      <c r="XFC540" s="35"/>
      <c r="XFD540" s="35"/>
    </row>
    <row r="541" spans="1:151 16227:16384" s="11" customFormat="1" ht="20.25" customHeight="1" x14ac:dyDescent="0.25">
      <c r="A541" s="137"/>
      <c r="B541" s="138"/>
      <c r="C541" s="133">
        <f>C540+1</f>
        <v>2</v>
      </c>
      <c r="D541" s="134"/>
      <c r="E541" s="84" t="s">
        <v>208</v>
      </c>
      <c r="F541" s="133">
        <f>(3.05*5.54+2.28*3.95+2.9*3.8+3.05*(3.85+4.27)+1.37*(2.28+2.44*2)+6.5+1.58*2.52+3.05*1.23)*(10.764)</f>
        <v>922.81171319999987</v>
      </c>
      <c r="G541" s="134">
        <f>(3.05*5.54+2.28*3.9+2.9*3.8+3.05*(3.85+4.27)+1.37*(2.28+2.44*2)+6.5+1.58*2.52+3.05*1.23)*(10.764)</f>
        <v>921.5846171999998</v>
      </c>
      <c r="H541" s="84">
        <v>0</v>
      </c>
      <c r="I541" s="84">
        <f t="shared" si="250"/>
        <v>1430.3581554599998</v>
      </c>
      <c r="J541" s="35"/>
      <c r="K541" s="35"/>
      <c r="L541" s="35"/>
      <c r="M541" s="35"/>
      <c r="N541" s="35">
        <f t="shared" si="227"/>
        <v>15687799.124399997</v>
      </c>
      <c r="O541" s="35"/>
      <c r="P541" s="35"/>
      <c r="Q541" s="35"/>
      <c r="R541" s="35"/>
      <c r="S541" s="35"/>
      <c r="T541" s="35"/>
      <c r="U541" s="43" t="e">
        <f t="shared" ca="1" si="247"/>
        <v>#REF!</v>
      </c>
      <c r="V541" s="43" t="e">
        <f t="shared" ref="V541:W541" ca="1" si="252">V538+1</f>
        <v>#REF!</v>
      </c>
      <c r="W541" s="43" t="e">
        <f t="shared" ca="1" si="252"/>
        <v>#REF!</v>
      </c>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WZC541" s="35"/>
      <c r="WZD541" s="35"/>
      <c r="WZE541" s="35"/>
      <c r="WZF541" s="35"/>
      <c r="WZG541" s="35"/>
      <c r="WZH541" s="35"/>
      <c r="WZI541" s="35"/>
      <c r="WZJ541" s="35"/>
      <c r="WZK541" s="35"/>
      <c r="WZL541" s="35"/>
      <c r="WZM541" s="35"/>
      <c r="WZN541" s="35"/>
      <c r="WZO541" s="35"/>
      <c r="WZP541" s="35"/>
      <c r="WZQ541" s="35"/>
      <c r="WZR541" s="35"/>
      <c r="WZS541" s="35"/>
      <c r="WZT541" s="35"/>
      <c r="WZU541" s="35"/>
      <c r="WZV541" s="35"/>
      <c r="WZW541" s="35"/>
      <c r="WZX541" s="35"/>
      <c r="WZY541" s="35"/>
      <c r="WZZ541" s="35"/>
      <c r="XAA541" s="35"/>
      <c r="XAB541" s="35"/>
      <c r="XAC541" s="35"/>
      <c r="XAD541" s="35"/>
      <c r="XAE541" s="35"/>
      <c r="XAF541" s="35"/>
      <c r="XAG541" s="35"/>
      <c r="XAH541" s="35"/>
      <c r="XAI541" s="35"/>
      <c r="XAJ541" s="35"/>
      <c r="XAK541" s="35"/>
      <c r="XAL541" s="35"/>
      <c r="XAM541" s="35"/>
      <c r="XAN541" s="35"/>
      <c r="XAO541" s="35"/>
      <c r="XAP541" s="35"/>
      <c r="XAQ541" s="35"/>
      <c r="XAR541" s="35"/>
      <c r="XAS541" s="35"/>
      <c r="XAT541" s="35"/>
      <c r="XAU541" s="35"/>
      <c r="XAV541" s="35"/>
      <c r="XAW541" s="35"/>
      <c r="XAX541" s="35"/>
      <c r="XAY541" s="35"/>
      <c r="XAZ541" s="35"/>
      <c r="XBA541" s="35"/>
      <c r="XBB541" s="35"/>
      <c r="XBC541" s="35"/>
      <c r="XBD541" s="35"/>
      <c r="XBE541" s="35"/>
      <c r="XBF541" s="35"/>
      <c r="XBG541" s="35"/>
      <c r="XBH541" s="35"/>
      <c r="XBI541" s="35"/>
      <c r="XBJ541" s="35"/>
      <c r="XBK541" s="35"/>
      <c r="XBL541" s="35"/>
      <c r="XBM541" s="35"/>
      <c r="XBN541" s="35"/>
      <c r="XBO541" s="35"/>
      <c r="XBP541" s="35"/>
      <c r="XBQ541" s="35"/>
      <c r="XBR541" s="35"/>
      <c r="XBS541" s="35"/>
      <c r="XBT541" s="35"/>
      <c r="XBU541" s="35"/>
      <c r="XBV541" s="35"/>
      <c r="XBW541" s="35"/>
      <c r="XBX541" s="35"/>
      <c r="XBY541" s="35"/>
      <c r="XBZ541" s="35"/>
      <c r="XCA541" s="35"/>
      <c r="XCB541" s="35"/>
      <c r="XCC541" s="35"/>
      <c r="XCD541" s="35"/>
      <c r="XCE541" s="35"/>
      <c r="XCF541" s="35"/>
      <c r="XCG541" s="35"/>
      <c r="XCH541" s="35"/>
      <c r="XCI541" s="35"/>
      <c r="XCJ541" s="35"/>
      <c r="XCK541" s="35"/>
      <c r="XCL541" s="35"/>
      <c r="XCM541" s="35"/>
      <c r="XCN541" s="35"/>
      <c r="XCO541" s="35"/>
      <c r="XCP541" s="35"/>
      <c r="XCQ541" s="35"/>
      <c r="XCR541" s="35"/>
      <c r="XCS541" s="35"/>
      <c r="XCT541" s="35"/>
      <c r="XCU541" s="35"/>
      <c r="XCV541" s="35"/>
      <c r="XCW541" s="35"/>
      <c r="XCX541" s="35"/>
      <c r="XCY541" s="35"/>
      <c r="XCZ541" s="35"/>
      <c r="XDA541" s="35"/>
      <c r="XDB541" s="35"/>
      <c r="XDC541" s="35"/>
      <c r="XDD541" s="35"/>
      <c r="XDE541" s="35"/>
      <c r="XDF541" s="35"/>
      <c r="XDG541" s="35"/>
      <c r="XDH541" s="35"/>
      <c r="XDI541" s="35"/>
      <c r="XDJ541" s="35"/>
      <c r="XDK541" s="35"/>
      <c r="XDL541" s="35"/>
      <c r="XDM541" s="35"/>
      <c r="XDN541" s="35"/>
      <c r="XDO541" s="35"/>
      <c r="XDP541" s="35"/>
      <c r="XDQ541" s="35"/>
      <c r="XDR541" s="35"/>
      <c r="XDS541" s="35"/>
      <c r="XDT541" s="35"/>
      <c r="XDU541" s="35"/>
      <c r="XDV541" s="35"/>
      <c r="XDW541" s="35"/>
      <c r="XDX541" s="35"/>
      <c r="XDY541" s="35"/>
      <c r="XDZ541" s="35"/>
      <c r="XEA541" s="35"/>
      <c r="XEB541" s="35"/>
      <c r="XEC541" s="35"/>
      <c r="XED541" s="35"/>
      <c r="XEE541" s="35"/>
      <c r="XEF541" s="35"/>
      <c r="XEG541" s="35"/>
      <c r="XEH541" s="35"/>
      <c r="XEI541" s="35"/>
      <c r="XEJ541" s="35"/>
      <c r="XEK541" s="35"/>
      <c r="XEL541" s="35"/>
      <c r="XEM541" s="35"/>
      <c r="XEN541" s="35"/>
      <c r="XEO541" s="35"/>
      <c r="XEP541" s="35"/>
      <c r="XEQ541" s="35"/>
      <c r="XER541" s="35"/>
      <c r="XES541" s="35"/>
      <c r="XET541" s="35"/>
      <c r="XEU541" s="35"/>
      <c r="XEV541" s="35"/>
      <c r="XEW541" s="35"/>
      <c r="XEX541" s="35"/>
      <c r="XEY541" s="35"/>
      <c r="XEZ541" s="35"/>
      <c r="XFA541" s="35"/>
      <c r="XFB541" s="35"/>
      <c r="XFC541" s="35"/>
      <c r="XFD541" s="35"/>
    </row>
    <row r="542" spans="1:151 16227:16384" s="11" customFormat="1" ht="20.25" customHeight="1" x14ac:dyDescent="0.25">
      <c r="A542" s="137"/>
      <c r="B542" s="138"/>
      <c r="C542" s="133">
        <f t="shared" ref="C542:C546" si="253">C541+1</f>
        <v>3</v>
      </c>
      <c r="D542" s="134"/>
      <c r="E542" s="84" t="s">
        <v>209</v>
      </c>
      <c r="F542" s="133">
        <f>(3.05*5.18+2.2*3.18+2.9*3.73+3.05*3.66+1.37*(2.44+2.28)+1.45+1.23*2.45+3.05*1.05)*(10.764)</f>
        <v>634.0792535999999</v>
      </c>
      <c r="G542" s="134">
        <f>(3.05*5.18+2.2*3.18+2.9*3.73+3.05*3.66+1.37*(2.44+2.28)+1.45+1.22*2.45+3.05*1.05)*(10.764)</f>
        <v>633.81553559999986</v>
      </c>
      <c r="H542" s="84">
        <v>0</v>
      </c>
      <c r="I542" s="84">
        <f t="shared" si="250"/>
        <v>982.82284307999987</v>
      </c>
      <c r="J542" s="35"/>
      <c r="K542" s="35"/>
      <c r="L542" s="35"/>
      <c r="M542" s="35"/>
      <c r="N542" s="35">
        <f t="shared" si="227"/>
        <v>11081167.718400002</v>
      </c>
      <c r="O542" s="35"/>
      <c r="P542" s="35"/>
      <c r="Q542" s="35"/>
      <c r="R542" s="35"/>
      <c r="S542" s="35"/>
      <c r="T542" s="35"/>
      <c r="U542" s="43" t="e">
        <f t="shared" ca="1" si="247"/>
        <v>#REF!</v>
      </c>
      <c r="V542" s="43" t="e">
        <f t="shared" ref="V542:W542" ca="1" si="254">V539+1</f>
        <v>#REF!</v>
      </c>
      <c r="W542" s="43" t="e">
        <f t="shared" ca="1" si="254"/>
        <v>#REF!</v>
      </c>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WZC542" s="35"/>
      <c r="WZD542" s="35"/>
      <c r="WZE542" s="35"/>
      <c r="WZF542" s="35"/>
      <c r="WZG542" s="35"/>
      <c r="WZH542" s="35"/>
      <c r="WZI542" s="35"/>
      <c r="WZJ542" s="35"/>
      <c r="WZK542" s="35"/>
      <c r="WZL542" s="35"/>
      <c r="WZM542" s="35"/>
      <c r="WZN542" s="35"/>
      <c r="WZO542" s="35"/>
      <c r="WZP542" s="35"/>
      <c r="WZQ542" s="35"/>
      <c r="WZR542" s="35"/>
      <c r="WZS542" s="35"/>
      <c r="WZT542" s="35"/>
      <c r="WZU542" s="35"/>
      <c r="WZV542" s="35"/>
      <c r="WZW542" s="35"/>
      <c r="WZX542" s="35"/>
      <c r="WZY542" s="35"/>
      <c r="WZZ542" s="35"/>
      <c r="XAA542" s="35"/>
      <c r="XAB542" s="35"/>
      <c r="XAC542" s="35"/>
      <c r="XAD542" s="35"/>
      <c r="XAE542" s="35"/>
      <c r="XAF542" s="35"/>
      <c r="XAG542" s="35"/>
      <c r="XAH542" s="35"/>
      <c r="XAI542" s="35"/>
      <c r="XAJ542" s="35"/>
      <c r="XAK542" s="35"/>
      <c r="XAL542" s="35"/>
      <c r="XAM542" s="35"/>
      <c r="XAN542" s="35"/>
      <c r="XAO542" s="35"/>
      <c r="XAP542" s="35"/>
      <c r="XAQ542" s="35"/>
      <c r="XAR542" s="35"/>
      <c r="XAS542" s="35"/>
      <c r="XAT542" s="35"/>
      <c r="XAU542" s="35"/>
      <c r="XAV542" s="35"/>
      <c r="XAW542" s="35"/>
      <c r="XAX542" s="35"/>
      <c r="XAY542" s="35"/>
      <c r="XAZ542" s="35"/>
      <c r="XBA542" s="35"/>
      <c r="XBB542" s="35"/>
      <c r="XBC542" s="35"/>
      <c r="XBD542" s="35"/>
      <c r="XBE542" s="35"/>
      <c r="XBF542" s="35"/>
      <c r="XBG542" s="35"/>
      <c r="XBH542" s="35"/>
      <c r="XBI542" s="35"/>
      <c r="XBJ542" s="35"/>
      <c r="XBK542" s="35"/>
      <c r="XBL542" s="35"/>
      <c r="XBM542" s="35"/>
      <c r="XBN542" s="35"/>
      <c r="XBO542" s="35"/>
      <c r="XBP542" s="35"/>
      <c r="XBQ542" s="35"/>
      <c r="XBR542" s="35"/>
      <c r="XBS542" s="35"/>
      <c r="XBT542" s="35"/>
      <c r="XBU542" s="35"/>
      <c r="XBV542" s="35"/>
      <c r="XBW542" s="35"/>
      <c r="XBX542" s="35"/>
      <c r="XBY542" s="35"/>
      <c r="XBZ542" s="35"/>
      <c r="XCA542" s="35"/>
      <c r="XCB542" s="35"/>
      <c r="XCC542" s="35"/>
      <c r="XCD542" s="35"/>
      <c r="XCE542" s="35"/>
      <c r="XCF542" s="35"/>
      <c r="XCG542" s="35"/>
      <c r="XCH542" s="35"/>
      <c r="XCI542" s="35"/>
      <c r="XCJ542" s="35"/>
      <c r="XCK542" s="35"/>
      <c r="XCL542" s="35"/>
      <c r="XCM542" s="35"/>
      <c r="XCN542" s="35"/>
      <c r="XCO542" s="35"/>
      <c r="XCP542" s="35"/>
      <c r="XCQ542" s="35"/>
      <c r="XCR542" s="35"/>
      <c r="XCS542" s="35"/>
      <c r="XCT542" s="35"/>
      <c r="XCU542" s="35"/>
      <c r="XCV542" s="35"/>
      <c r="XCW542" s="35"/>
      <c r="XCX542" s="35"/>
      <c r="XCY542" s="35"/>
      <c r="XCZ542" s="35"/>
      <c r="XDA542" s="35"/>
      <c r="XDB542" s="35"/>
      <c r="XDC542" s="35"/>
      <c r="XDD542" s="35"/>
      <c r="XDE542" s="35"/>
      <c r="XDF542" s="35"/>
      <c r="XDG542" s="35"/>
      <c r="XDH542" s="35"/>
      <c r="XDI542" s="35"/>
      <c r="XDJ542" s="35"/>
      <c r="XDK542" s="35"/>
      <c r="XDL542" s="35"/>
      <c r="XDM542" s="35"/>
      <c r="XDN542" s="35"/>
      <c r="XDO542" s="35"/>
      <c r="XDP542" s="35"/>
      <c r="XDQ542" s="35"/>
      <c r="XDR542" s="35"/>
      <c r="XDS542" s="35"/>
      <c r="XDT542" s="35"/>
      <c r="XDU542" s="35"/>
      <c r="XDV542" s="35"/>
      <c r="XDW542" s="35"/>
      <c r="XDX542" s="35"/>
      <c r="XDY542" s="35"/>
      <c r="XDZ542" s="35"/>
      <c r="XEA542" s="35"/>
      <c r="XEB542" s="35"/>
      <c r="XEC542" s="35"/>
      <c r="XED542" s="35"/>
      <c r="XEE542" s="35"/>
      <c r="XEF542" s="35"/>
      <c r="XEG542" s="35"/>
      <c r="XEH542" s="35"/>
      <c r="XEI542" s="35"/>
      <c r="XEJ542" s="35"/>
      <c r="XEK542" s="35"/>
      <c r="XEL542" s="35"/>
      <c r="XEM542" s="35"/>
      <c r="XEN542" s="35"/>
      <c r="XEO542" s="35"/>
      <c r="XEP542" s="35"/>
      <c r="XEQ542" s="35"/>
      <c r="XER542" s="35"/>
      <c r="XES542" s="35"/>
      <c r="XET542" s="35"/>
      <c r="XEU542" s="35"/>
      <c r="XEV542" s="35"/>
      <c r="XEW542" s="35"/>
      <c r="XEX542" s="35"/>
      <c r="XEY542" s="35"/>
      <c r="XEZ542" s="35"/>
      <c r="XFA542" s="35"/>
      <c r="XFB542" s="35"/>
      <c r="XFC542" s="35"/>
      <c r="XFD542" s="35"/>
    </row>
    <row r="543" spans="1:151 16227:16384" s="11" customFormat="1" ht="20.25" customHeight="1" x14ac:dyDescent="0.25">
      <c r="A543" s="137"/>
      <c r="B543" s="138"/>
      <c r="C543" s="133">
        <f t="shared" si="253"/>
        <v>4</v>
      </c>
      <c r="D543" s="134"/>
      <c r="E543" s="84" t="s">
        <v>208</v>
      </c>
      <c r="F543" s="133">
        <f>(3.05*5.54+2.28*3.95+2.9*3.8+3.05*(3.85+4.27)+1.37*(2.28+2.44*2)+6.5+1.58*2.52+3.05*1.23)*(10.764)</f>
        <v>922.81171319999987</v>
      </c>
      <c r="G543" s="134">
        <f>(3.05*5.54+2.28*3.9+2.9*3.8+3.05*(3.85+4.27)+1.37*(2.28+2.44*2)+6.5+1.58*2.52+3.05*1.23)*(10.764)</f>
        <v>921.5846171999998</v>
      </c>
      <c r="H543" s="84">
        <v>0</v>
      </c>
      <c r="I543" s="84">
        <f t="shared" si="250"/>
        <v>1430.3581554599998</v>
      </c>
      <c r="J543" s="35"/>
      <c r="K543" s="35"/>
      <c r="L543" s="35"/>
      <c r="M543" s="35"/>
      <c r="N543" s="35">
        <f t="shared" si="227"/>
        <v>12059128.785599997</v>
      </c>
      <c r="O543" s="35"/>
      <c r="P543" s="35"/>
      <c r="Q543" s="35"/>
      <c r="R543" s="35"/>
      <c r="S543" s="35"/>
      <c r="T543" s="35"/>
      <c r="U543" s="43" t="e">
        <f t="shared" ca="1" si="247"/>
        <v>#REF!</v>
      </c>
      <c r="V543" s="43" t="e">
        <f t="shared" ref="V543:W543" ca="1" si="255">V540+1</f>
        <v>#REF!</v>
      </c>
      <c r="W543" s="43" t="e">
        <f t="shared" ca="1" si="255"/>
        <v>#REF!</v>
      </c>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WZC543" s="35"/>
      <c r="WZD543" s="35"/>
      <c r="WZE543" s="35"/>
      <c r="WZF543" s="35"/>
      <c r="WZG543" s="35"/>
      <c r="WZH543" s="35"/>
      <c r="WZI543" s="35"/>
      <c r="WZJ543" s="35"/>
      <c r="WZK543" s="35"/>
      <c r="WZL543" s="35"/>
      <c r="WZM543" s="35"/>
      <c r="WZN543" s="35"/>
      <c r="WZO543" s="35"/>
      <c r="WZP543" s="35"/>
      <c r="WZQ543" s="35"/>
      <c r="WZR543" s="35"/>
      <c r="WZS543" s="35"/>
      <c r="WZT543" s="35"/>
      <c r="WZU543" s="35"/>
      <c r="WZV543" s="35"/>
      <c r="WZW543" s="35"/>
      <c r="WZX543" s="35"/>
      <c r="WZY543" s="35"/>
      <c r="WZZ543" s="35"/>
      <c r="XAA543" s="35"/>
      <c r="XAB543" s="35"/>
      <c r="XAC543" s="35"/>
      <c r="XAD543" s="35"/>
      <c r="XAE543" s="35"/>
      <c r="XAF543" s="35"/>
      <c r="XAG543" s="35"/>
      <c r="XAH543" s="35"/>
      <c r="XAI543" s="35"/>
      <c r="XAJ543" s="35"/>
      <c r="XAK543" s="35"/>
      <c r="XAL543" s="35"/>
      <c r="XAM543" s="35"/>
      <c r="XAN543" s="35"/>
      <c r="XAO543" s="35"/>
      <c r="XAP543" s="35"/>
      <c r="XAQ543" s="35"/>
      <c r="XAR543" s="35"/>
      <c r="XAS543" s="35"/>
      <c r="XAT543" s="35"/>
      <c r="XAU543" s="35"/>
      <c r="XAV543" s="35"/>
      <c r="XAW543" s="35"/>
      <c r="XAX543" s="35"/>
      <c r="XAY543" s="35"/>
      <c r="XAZ543" s="35"/>
      <c r="XBA543" s="35"/>
      <c r="XBB543" s="35"/>
      <c r="XBC543" s="35"/>
      <c r="XBD543" s="35"/>
      <c r="XBE543" s="35"/>
      <c r="XBF543" s="35"/>
      <c r="XBG543" s="35"/>
      <c r="XBH543" s="35"/>
      <c r="XBI543" s="35"/>
      <c r="XBJ543" s="35"/>
      <c r="XBK543" s="35"/>
      <c r="XBL543" s="35"/>
      <c r="XBM543" s="35"/>
      <c r="XBN543" s="35"/>
      <c r="XBO543" s="35"/>
      <c r="XBP543" s="35"/>
      <c r="XBQ543" s="35"/>
      <c r="XBR543" s="35"/>
      <c r="XBS543" s="35"/>
      <c r="XBT543" s="35"/>
      <c r="XBU543" s="35"/>
      <c r="XBV543" s="35"/>
      <c r="XBW543" s="35"/>
      <c r="XBX543" s="35"/>
      <c r="XBY543" s="35"/>
      <c r="XBZ543" s="35"/>
      <c r="XCA543" s="35"/>
      <c r="XCB543" s="35"/>
      <c r="XCC543" s="35"/>
      <c r="XCD543" s="35"/>
      <c r="XCE543" s="35"/>
      <c r="XCF543" s="35"/>
      <c r="XCG543" s="35"/>
      <c r="XCH543" s="35"/>
      <c r="XCI543" s="35"/>
      <c r="XCJ543" s="35"/>
      <c r="XCK543" s="35"/>
      <c r="XCL543" s="35"/>
      <c r="XCM543" s="35"/>
      <c r="XCN543" s="35"/>
      <c r="XCO543" s="35"/>
      <c r="XCP543" s="35"/>
      <c r="XCQ543" s="35"/>
      <c r="XCR543" s="35"/>
      <c r="XCS543" s="35"/>
      <c r="XCT543" s="35"/>
      <c r="XCU543" s="35"/>
      <c r="XCV543" s="35"/>
      <c r="XCW543" s="35"/>
      <c r="XCX543" s="35"/>
      <c r="XCY543" s="35"/>
      <c r="XCZ543" s="35"/>
      <c r="XDA543" s="35"/>
      <c r="XDB543" s="35"/>
      <c r="XDC543" s="35"/>
      <c r="XDD543" s="35"/>
      <c r="XDE543" s="35"/>
      <c r="XDF543" s="35"/>
      <c r="XDG543" s="35"/>
      <c r="XDH543" s="35"/>
      <c r="XDI543" s="35"/>
      <c r="XDJ543" s="35"/>
      <c r="XDK543" s="35"/>
      <c r="XDL543" s="35"/>
      <c r="XDM543" s="35"/>
      <c r="XDN543" s="35"/>
      <c r="XDO543" s="35"/>
      <c r="XDP543" s="35"/>
      <c r="XDQ543" s="35"/>
      <c r="XDR543" s="35"/>
      <c r="XDS543" s="35"/>
      <c r="XDT543" s="35"/>
      <c r="XDU543" s="35"/>
      <c r="XDV543" s="35"/>
      <c r="XDW543" s="35"/>
      <c r="XDX543" s="35"/>
      <c r="XDY543" s="35"/>
      <c r="XDZ543" s="35"/>
      <c r="XEA543" s="35"/>
      <c r="XEB543" s="35"/>
      <c r="XEC543" s="35"/>
      <c r="XED543" s="35"/>
      <c r="XEE543" s="35"/>
      <c r="XEF543" s="35"/>
      <c r="XEG543" s="35"/>
      <c r="XEH543" s="35"/>
      <c r="XEI543" s="35"/>
      <c r="XEJ543" s="35"/>
      <c r="XEK543" s="35"/>
      <c r="XEL543" s="35"/>
      <c r="XEM543" s="35"/>
      <c r="XEN543" s="35"/>
      <c r="XEO543" s="35"/>
      <c r="XEP543" s="35"/>
      <c r="XEQ543" s="35"/>
      <c r="XER543" s="35"/>
      <c r="XES543" s="35"/>
      <c r="XET543" s="35"/>
      <c r="XEU543" s="35"/>
      <c r="XEV543" s="35"/>
      <c r="XEW543" s="35"/>
      <c r="XEX543" s="35"/>
      <c r="XEY543" s="35"/>
      <c r="XEZ543" s="35"/>
      <c r="XFA543" s="35"/>
      <c r="XFB543" s="35"/>
      <c r="XFC543" s="35"/>
      <c r="XFD543" s="35"/>
    </row>
    <row r="544" spans="1:151 16227:16384" s="11" customFormat="1" ht="20.25" customHeight="1" x14ac:dyDescent="0.25">
      <c r="A544" s="137"/>
      <c r="B544" s="138"/>
      <c r="C544" s="133">
        <f t="shared" si="253"/>
        <v>5</v>
      </c>
      <c r="D544" s="134"/>
      <c r="E544" s="84" t="s">
        <v>209</v>
      </c>
      <c r="F544" s="133">
        <f>(3.05*4.98+2.28*3.43+2.9*3.66+3.05*3.66+1.37*(2.41+2.28)+1.7+2.47*1.58+0.4*1.35+3.05*1.05)*(10.764)</f>
        <v>651.83339520000004</v>
      </c>
      <c r="G544" s="134">
        <f>(3.05*4.98+2.28*3.43+2.9*3.66+3.05*3.66+1.37*(2.41+2.28)+1.7+2.47*1.58+0.4*1.35+3.05*1.05)*(10.764)</f>
        <v>651.83339520000004</v>
      </c>
      <c r="H544" s="84">
        <v>0</v>
      </c>
      <c r="I544" s="84">
        <f t="shared" si="250"/>
        <v>1010.3417625600001</v>
      </c>
      <c r="J544" s="35"/>
      <c r="K544" s="35"/>
      <c r="L544" s="35"/>
      <c r="M544" s="35"/>
      <c r="N544" s="35">
        <f t="shared" si="227"/>
        <v>12059128.785599997</v>
      </c>
      <c r="O544" s="35"/>
      <c r="P544" s="35"/>
      <c r="Q544" s="35"/>
      <c r="R544" s="35"/>
      <c r="S544" s="35"/>
      <c r="T544" s="35"/>
      <c r="U544" s="43" t="e">
        <f t="shared" ca="1" si="247"/>
        <v>#REF!</v>
      </c>
      <c r="V544" s="43" t="e">
        <f t="shared" ref="V544:W544" ca="1" si="256">V541+1</f>
        <v>#REF!</v>
      </c>
      <c r="W544" s="43" t="e">
        <f t="shared" ca="1" si="256"/>
        <v>#REF!</v>
      </c>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WZC544" s="35"/>
      <c r="WZD544" s="35"/>
      <c r="WZE544" s="35"/>
      <c r="WZF544" s="35"/>
      <c r="WZG544" s="35"/>
      <c r="WZH544" s="35"/>
      <c r="WZI544" s="35"/>
      <c r="WZJ544" s="35"/>
      <c r="WZK544" s="35"/>
      <c r="WZL544" s="35"/>
      <c r="WZM544" s="35"/>
      <c r="WZN544" s="35"/>
      <c r="WZO544" s="35"/>
      <c r="WZP544" s="35"/>
      <c r="WZQ544" s="35"/>
      <c r="WZR544" s="35"/>
      <c r="WZS544" s="35"/>
      <c r="WZT544" s="35"/>
      <c r="WZU544" s="35"/>
      <c r="WZV544" s="35"/>
      <c r="WZW544" s="35"/>
      <c r="WZX544" s="35"/>
      <c r="WZY544" s="35"/>
      <c r="WZZ544" s="35"/>
      <c r="XAA544" s="35"/>
      <c r="XAB544" s="35"/>
      <c r="XAC544" s="35"/>
      <c r="XAD544" s="35"/>
      <c r="XAE544" s="35"/>
      <c r="XAF544" s="35"/>
      <c r="XAG544" s="35"/>
      <c r="XAH544" s="35"/>
      <c r="XAI544" s="35"/>
      <c r="XAJ544" s="35"/>
      <c r="XAK544" s="35"/>
      <c r="XAL544" s="35"/>
      <c r="XAM544" s="35"/>
      <c r="XAN544" s="35"/>
      <c r="XAO544" s="35"/>
      <c r="XAP544" s="35"/>
      <c r="XAQ544" s="35"/>
      <c r="XAR544" s="35"/>
      <c r="XAS544" s="35"/>
      <c r="XAT544" s="35"/>
      <c r="XAU544" s="35"/>
      <c r="XAV544" s="35"/>
      <c r="XAW544" s="35"/>
      <c r="XAX544" s="35"/>
      <c r="XAY544" s="35"/>
      <c r="XAZ544" s="35"/>
      <c r="XBA544" s="35"/>
      <c r="XBB544" s="35"/>
      <c r="XBC544" s="35"/>
      <c r="XBD544" s="35"/>
      <c r="XBE544" s="35"/>
      <c r="XBF544" s="35"/>
      <c r="XBG544" s="35"/>
      <c r="XBH544" s="35"/>
      <c r="XBI544" s="35"/>
      <c r="XBJ544" s="35"/>
      <c r="XBK544" s="35"/>
      <c r="XBL544" s="35"/>
      <c r="XBM544" s="35"/>
      <c r="XBN544" s="35"/>
      <c r="XBO544" s="35"/>
      <c r="XBP544" s="35"/>
      <c r="XBQ544" s="35"/>
      <c r="XBR544" s="35"/>
      <c r="XBS544" s="35"/>
      <c r="XBT544" s="35"/>
      <c r="XBU544" s="35"/>
      <c r="XBV544" s="35"/>
      <c r="XBW544" s="35"/>
      <c r="XBX544" s="35"/>
      <c r="XBY544" s="35"/>
      <c r="XBZ544" s="35"/>
      <c r="XCA544" s="35"/>
      <c r="XCB544" s="35"/>
      <c r="XCC544" s="35"/>
      <c r="XCD544" s="35"/>
      <c r="XCE544" s="35"/>
      <c r="XCF544" s="35"/>
      <c r="XCG544" s="35"/>
      <c r="XCH544" s="35"/>
      <c r="XCI544" s="35"/>
      <c r="XCJ544" s="35"/>
      <c r="XCK544" s="35"/>
      <c r="XCL544" s="35"/>
      <c r="XCM544" s="35"/>
      <c r="XCN544" s="35"/>
      <c r="XCO544" s="35"/>
      <c r="XCP544" s="35"/>
      <c r="XCQ544" s="35"/>
      <c r="XCR544" s="35"/>
      <c r="XCS544" s="35"/>
      <c r="XCT544" s="35"/>
      <c r="XCU544" s="35"/>
      <c r="XCV544" s="35"/>
      <c r="XCW544" s="35"/>
      <c r="XCX544" s="35"/>
      <c r="XCY544" s="35"/>
      <c r="XCZ544" s="35"/>
      <c r="XDA544" s="35"/>
      <c r="XDB544" s="35"/>
      <c r="XDC544" s="35"/>
      <c r="XDD544" s="35"/>
      <c r="XDE544" s="35"/>
      <c r="XDF544" s="35"/>
      <c r="XDG544" s="35"/>
      <c r="XDH544" s="35"/>
      <c r="XDI544" s="35"/>
      <c r="XDJ544" s="35"/>
      <c r="XDK544" s="35"/>
      <c r="XDL544" s="35"/>
      <c r="XDM544" s="35"/>
      <c r="XDN544" s="35"/>
      <c r="XDO544" s="35"/>
      <c r="XDP544" s="35"/>
      <c r="XDQ544" s="35"/>
      <c r="XDR544" s="35"/>
      <c r="XDS544" s="35"/>
      <c r="XDT544" s="35"/>
      <c r="XDU544" s="35"/>
      <c r="XDV544" s="35"/>
      <c r="XDW544" s="35"/>
      <c r="XDX544" s="35"/>
      <c r="XDY544" s="35"/>
      <c r="XDZ544" s="35"/>
      <c r="XEA544" s="35"/>
      <c r="XEB544" s="35"/>
      <c r="XEC544" s="35"/>
      <c r="XED544" s="35"/>
      <c r="XEE544" s="35"/>
      <c r="XEF544" s="35"/>
      <c r="XEG544" s="35"/>
      <c r="XEH544" s="35"/>
      <c r="XEI544" s="35"/>
      <c r="XEJ544" s="35"/>
      <c r="XEK544" s="35"/>
      <c r="XEL544" s="35"/>
      <c r="XEM544" s="35"/>
      <c r="XEN544" s="35"/>
      <c r="XEO544" s="35"/>
      <c r="XEP544" s="35"/>
      <c r="XEQ544" s="35"/>
      <c r="XER544" s="35"/>
      <c r="XES544" s="35"/>
      <c r="XET544" s="35"/>
      <c r="XEU544" s="35"/>
      <c r="XEV544" s="35"/>
      <c r="XEW544" s="35"/>
      <c r="XEX544" s="35"/>
      <c r="XEY544" s="35"/>
      <c r="XEZ544" s="35"/>
      <c r="XFA544" s="35"/>
      <c r="XFB544" s="35"/>
      <c r="XFC544" s="35"/>
      <c r="XFD544" s="35"/>
    </row>
    <row r="545" spans="1:151 16227:16384" s="11" customFormat="1" ht="20.25" x14ac:dyDescent="0.25">
      <c r="A545" s="137"/>
      <c r="B545" s="138"/>
      <c r="C545" s="133">
        <f t="shared" si="253"/>
        <v>6</v>
      </c>
      <c r="D545" s="134"/>
      <c r="E545" s="84" t="s">
        <v>209</v>
      </c>
      <c r="F545" s="133">
        <f>(3.05*6+3.65*2.28+3.05*(3.89+3.66)+1.37*(2.44+2.31)+3.41*1.37+1.7*1.1+3.05*1.05)*(10.764)</f>
        <v>709.3605167999998</v>
      </c>
      <c r="G545" s="134">
        <f>(3.05*6+3.65*2.28+3.05*(3.89+3.66)+1.37*(2.44+2.31)+3.41*1.37+3.05*1.05)*(10.764)</f>
        <v>689.2318368</v>
      </c>
      <c r="H545" s="84">
        <v>0</v>
      </c>
      <c r="I545" s="84">
        <f t="shared" si="250"/>
        <v>1099.5088010399998</v>
      </c>
      <c r="J545" s="35"/>
      <c r="K545" s="35"/>
      <c r="L545" s="35"/>
      <c r="M545" s="35"/>
      <c r="N545" s="35">
        <f t="shared" si="227"/>
        <v>0</v>
      </c>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WZC545" s="35"/>
      <c r="WZD545" s="35"/>
      <c r="WZE545" s="35"/>
      <c r="WZF545" s="35"/>
      <c r="WZG545" s="35"/>
      <c r="WZH545" s="35"/>
      <c r="WZI545" s="35"/>
      <c r="WZJ545" s="35"/>
      <c r="WZK545" s="35"/>
      <c r="WZL545" s="35"/>
      <c r="WZM545" s="35"/>
      <c r="WZN545" s="35"/>
      <c r="WZO545" s="35"/>
      <c r="WZP545" s="35"/>
      <c r="WZQ545" s="35"/>
      <c r="WZR545" s="35"/>
      <c r="WZS545" s="35"/>
      <c r="WZT545" s="35"/>
      <c r="WZU545" s="35"/>
      <c r="WZV545" s="35"/>
      <c r="WZW545" s="35"/>
      <c r="WZX545" s="35"/>
      <c r="WZY545" s="35"/>
      <c r="WZZ545" s="35"/>
      <c r="XAA545" s="35"/>
      <c r="XAB545" s="35"/>
      <c r="XAC545" s="35"/>
      <c r="XAD545" s="35"/>
      <c r="XAE545" s="35"/>
      <c r="XAF545" s="35"/>
      <c r="XAG545" s="35"/>
      <c r="XAH545" s="35"/>
      <c r="XAI545" s="35"/>
      <c r="XAJ545" s="35"/>
      <c r="XAK545" s="35"/>
      <c r="XAL545" s="35"/>
      <c r="XAM545" s="35"/>
      <c r="XAN545" s="35"/>
      <c r="XAO545" s="35"/>
      <c r="XAP545" s="35"/>
      <c r="XAQ545" s="35"/>
      <c r="XAR545" s="35"/>
      <c r="XAS545" s="35"/>
      <c r="XAT545" s="35"/>
      <c r="XAU545" s="35"/>
      <c r="XAV545" s="35"/>
      <c r="XAW545" s="35"/>
      <c r="XAX545" s="35"/>
      <c r="XAY545" s="35"/>
      <c r="XAZ545" s="35"/>
      <c r="XBA545" s="35"/>
      <c r="XBB545" s="35"/>
      <c r="XBC545" s="35"/>
      <c r="XBD545" s="35"/>
      <c r="XBE545" s="35"/>
      <c r="XBF545" s="35"/>
      <c r="XBG545" s="35"/>
      <c r="XBH545" s="35"/>
      <c r="XBI545" s="35"/>
      <c r="XBJ545" s="35"/>
      <c r="XBK545" s="35"/>
      <c r="XBL545" s="35"/>
      <c r="XBM545" s="35"/>
      <c r="XBN545" s="35"/>
      <c r="XBO545" s="35"/>
      <c r="XBP545" s="35"/>
      <c r="XBQ545" s="35"/>
      <c r="XBR545" s="35"/>
      <c r="XBS545" s="35"/>
      <c r="XBT545" s="35"/>
      <c r="XBU545" s="35"/>
      <c r="XBV545" s="35"/>
      <c r="XBW545" s="35"/>
      <c r="XBX545" s="35"/>
      <c r="XBY545" s="35"/>
      <c r="XBZ545" s="35"/>
      <c r="XCA545" s="35"/>
      <c r="XCB545" s="35"/>
      <c r="XCC545" s="35"/>
      <c r="XCD545" s="35"/>
      <c r="XCE545" s="35"/>
      <c r="XCF545" s="35"/>
      <c r="XCG545" s="35"/>
      <c r="XCH545" s="35"/>
      <c r="XCI545" s="35"/>
      <c r="XCJ545" s="35"/>
      <c r="XCK545" s="35"/>
      <c r="XCL545" s="35"/>
      <c r="XCM545" s="35"/>
      <c r="XCN545" s="35"/>
      <c r="XCO545" s="35"/>
      <c r="XCP545" s="35"/>
      <c r="XCQ545" s="35"/>
      <c r="XCR545" s="35"/>
      <c r="XCS545" s="35"/>
      <c r="XCT545" s="35"/>
      <c r="XCU545" s="35"/>
      <c r="XCV545" s="35"/>
      <c r="XCW545" s="35"/>
      <c r="XCX545" s="35"/>
      <c r="XCY545" s="35"/>
      <c r="XCZ545" s="35"/>
      <c r="XDA545" s="35"/>
      <c r="XDB545" s="35"/>
      <c r="XDC545" s="35"/>
      <c r="XDD545" s="35"/>
      <c r="XDE545" s="35"/>
      <c r="XDF545" s="35"/>
      <c r="XDG545" s="35"/>
      <c r="XDH545" s="35"/>
      <c r="XDI545" s="35"/>
      <c r="XDJ545" s="35"/>
      <c r="XDK545" s="35"/>
      <c r="XDL545" s="35"/>
      <c r="XDM545" s="35"/>
      <c r="XDN545" s="35"/>
      <c r="XDO545" s="35"/>
      <c r="XDP545" s="35"/>
      <c r="XDQ545" s="35"/>
      <c r="XDR545" s="35"/>
      <c r="XDS545" s="35"/>
      <c r="XDT545" s="35"/>
      <c r="XDU545" s="35"/>
      <c r="XDV545" s="35"/>
      <c r="XDW545" s="35"/>
      <c r="XDX545" s="35"/>
      <c r="XDY545" s="35"/>
      <c r="XDZ545" s="35"/>
      <c r="XEA545" s="35"/>
      <c r="XEB545" s="35"/>
      <c r="XEC545" s="35"/>
      <c r="XED545" s="35"/>
      <c r="XEE545" s="35"/>
      <c r="XEF545" s="35"/>
      <c r="XEG545" s="35"/>
      <c r="XEH545" s="35"/>
      <c r="XEI545" s="35"/>
      <c r="XEJ545" s="35"/>
      <c r="XEK545" s="35"/>
      <c r="XEL545" s="35"/>
      <c r="XEM545" s="35"/>
      <c r="XEN545" s="35"/>
      <c r="XEO545" s="35"/>
      <c r="XEP545" s="35"/>
      <c r="XEQ545" s="35"/>
      <c r="XER545" s="35"/>
      <c r="XES545" s="35"/>
      <c r="XET545" s="35"/>
      <c r="XEU545" s="35"/>
      <c r="XEV545" s="35"/>
      <c r="XEW545" s="35"/>
      <c r="XEX545" s="35"/>
      <c r="XEY545" s="35"/>
      <c r="XEZ545" s="35"/>
      <c r="XFA545" s="35"/>
      <c r="XFB545" s="35"/>
      <c r="XFC545" s="35"/>
      <c r="XFD545" s="35"/>
    </row>
    <row r="546" spans="1:151 16227:16384" s="11" customFormat="1" ht="20.25" customHeight="1" x14ac:dyDescent="0.25">
      <c r="A546" s="139"/>
      <c r="B546" s="140"/>
      <c r="C546" s="133">
        <f t="shared" si="253"/>
        <v>7</v>
      </c>
      <c r="D546" s="134"/>
      <c r="E546" s="84" t="s">
        <v>209</v>
      </c>
      <c r="F546" s="133">
        <f>(3.05*6+3.65*2.28+3.05*(3.89+3.66)+1.37*(2.44+2.31)+3.41*1.37+1.7*1.1+3.05*1.05)*(10.764)</f>
        <v>709.3605167999998</v>
      </c>
      <c r="G546" s="134">
        <f>(3.05*6+3.65*2.28+3.05*(3.89+3.66)+1.37*(2.44+2.31)+3.41*1.37+3.05*1.05)*(10.764)</f>
        <v>689.2318368</v>
      </c>
      <c r="H546" s="84">
        <v>0</v>
      </c>
      <c r="I546" s="84">
        <f t="shared" si="250"/>
        <v>1099.5088010399998</v>
      </c>
      <c r="J546" s="35"/>
      <c r="K546" s="35"/>
      <c r="L546" s="35"/>
      <c r="M546" s="35"/>
      <c r="N546" s="35">
        <f t="shared" si="227"/>
        <v>11081167.718400002</v>
      </c>
      <c r="O546" s="35"/>
      <c r="P546" s="35"/>
      <c r="Q546" s="35"/>
      <c r="R546" s="35"/>
      <c r="S546" s="35"/>
      <c r="T546" s="35"/>
      <c r="U546" s="43" t="e">
        <f t="shared" ref="U546:U552" ca="1" si="257">V546&amp;""&amp;",..,"&amp;""&amp;W546</f>
        <v>#REF!</v>
      </c>
      <c r="V546" s="43" t="e">
        <f t="shared" ref="V546:W546" ca="1" si="258">V491+1</f>
        <v>#REF!</v>
      </c>
      <c r="W546" s="43" t="e">
        <f t="shared" ca="1" si="258"/>
        <v>#REF!</v>
      </c>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WZC546" s="35"/>
      <c r="WZD546" s="35"/>
      <c r="WZE546" s="35"/>
      <c r="WZF546" s="35"/>
      <c r="WZG546" s="35"/>
      <c r="WZH546" s="35"/>
      <c r="WZI546" s="35"/>
      <c r="WZJ546" s="35"/>
      <c r="WZK546" s="35"/>
      <c r="WZL546" s="35"/>
      <c r="WZM546" s="35"/>
      <c r="WZN546" s="35"/>
      <c r="WZO546" s="35"/>
      <c r="WZP546" s="35"/>
      <c r="WZQ546" s="35"/>
      <c r="WZR546" s="35"/>
      <c r="WZS546" s="35"/>
      <c r="WZT546" s="35"/>
      <c r="WZU546" s="35"/>
      <c r="WZV546" s="35"/>
      <c r="WZW546" s="35"/>
      <c r="WZX546" s="35"/>
      <c r="WZY546" s="35"/>
      <c r="WZZ546" s="35"/>
      <c r="XAA546" s="35"/>
      <c r="XAB546" s="35"/>
      <c r="XAC546" s="35"/>
      <c r="XAD546" s="35"/>
      <c r="XAE546" s="35"/>
      <c r="XAF546" s="35"/>
      <c r="XAG546" s="35"/>
      <c r="XAH546" s="35"/>
      <c r="XAI546" s="35"/>
      <c r="XAJ546" s="35"/>
      <c r="XAK546" s="35"/>
      <c r="XAL546" s="35"/>
      <c r="XAM546" s="35"/>
      <c r="XAN546" s="35"/>
      <c r="XAO546" s="35"/>
      <c r="XAP546" s="35"/>
      <c r="XAQ546" s="35"/>
      <c r="XAR546" s="35"/>
      <c r="XAS546" s="35"/>
      <c r="XAT546" s="35"/>
      <c r="XAU546" s="35"/>
      <c r="XAV546" s="35"/>
      <c r="XAW546" s="35"/>
      <c r="XAX546" s="35"/>
      <c r="XAY546" s="35"/>
      <c r="XAZ546" s="35"/>
      <c r="XBA546" s="35"/>
      <c r="XBB546" s="35"/>
      <c r="XBC546" s="35"/>
      <c r="XBD546" s="35"/>
      <c r="XBE546" s="35"/>
      <c r="XBF546" s="35"/>
      <c r="XBG546" s="35"/>
      <c r="XBH546" s="35"/>
      <c r="XBI546" s="35"/>
      <c r="XBJ546" s="35"/>
      <c r="XBK546" s="35"/>
      <c r="XBL546" s="35"/>
      <c r="XBM546" s="35"/>
      <c r="XBN546" s="35"/>
      <c r="XBO546" s="35"/>
      <c r="XBP546" s="35"/>
      <c r="XBQ546" s="35"/>
      <c r="XBR546" s="35"/>
      <c r="XBS546" s="35"/>
      <c r="XBT546" s="35"/>
      <c r="XBU546" s="35"/>
      <c r="XBV546" s="35"/>
      <c r="XBW546" s="35"/>
      <c r="XBX546" s="35"/>
      <c r="XBY546" s="35"/>
      <c r="XBZ546" s="35"/>
      <c r="XCA546" s="35"/>
      <c r="XCB546" s="35"/>
      <c r="XCC546" s="35"/>
      <c r="XCD546" s="35"/>
      <c r="XCE546" s="35"/>
      <c r="XCF546" s="35"/>
      <c r="XCG546" s="35"/>
      <c r="XCH546" s="35"/>
      <c r="XCI546" s="35"/>
      <c r="XCJ546" s="35"/>
      <c r="XCK546" s="35"/>
      <c r="XCL546" s="35"/>
      <c r="XCM546" s="35"/>
      <c r="XCN546" s="35"/>
      <c r="XCO546" s="35"/>
      <c r="XCP546" s="35"/>
      <c r="XCQ546" s="35"/>
      <c r="XCR546" s="35"/>
      <c r="XCS546" s="35"/>
      <c r="XCT546" s="35"/>
      <c r="XCU546" s="35"/>
      <c r="XCV546" s="35"/>
      <c r="XCW546" s="35"/>
      <c r="XCX546" s="35"/>
      <c r="XCY546" s="35"/>
      <c r="XCZ546" s="35"/>
      <c r="XDA546" s="35"/>
      <c r="XDB546" s="35"/>
      <c r="XDC546" s="35"/>
      <c r="XDD546" s="35"/>
      <c r="XDE546" s="35"/>
      <c r="XDF546" s="35"/>
      <c r="XDG546" s="35"/>
      <c r="XDH546" s="35"/>
      <c r="XDI546" s="35"/>
      <c r="XDJ546" s="35"/>
      <c r="XDK546" s="35"/>
      <c r="XDL546" s="35"/>
      <c r="XDM546" s="35"/>
      <c r="XDN546" s="35"/>
      <c r="XDO546" s="35"/>
      <c r="XDP546" s="35"/>
      <c r="XDQ546" s="35"/>
      <c r="XDR546" s="35"/>
      <c r="XDS546" s="35"/>
      <c r="XDT546" s="35"/>
      <c r="XDU546" s="35"/>
      <c r="XDV546" s="35"/>
      <c r="XDW546" s="35"/>
      <c r="XDX546" s="35"/>
      <c r="XDY546" s="35"/>
      <c r="XDZ546" s="35"/>
      <c r="XEA546" s="35"/>
      <c r="XEB546" s="35"/>
      <c r="XEC546" s="35"/>
      <c r="XED546" s="35"/>
      <c r="XEE546" s="35"/>
      <c r="XEF546" s="35"/>
      <c r="XEG546" s="35"/>
      <c r="XEH546" s="35"/>
      <c r="XEI546" s="35"/>
      <c r="XEJ546" s="35"/>
      <c r="XEK546" s="35"/>
      <c r="XEL546" s="35"/>
      <c r="XEM546" s="35"/>
      <c r="XEN546" s="35"/>
      <c r="XEO546" s="35"/>
      <c r="XEP546" s="35"/>
      <c r="XEQ546" s="35"/>
      <c r="XER546" s="35"/>
      <c r="XES546" s="35"/>
      <c r="XET546" s="35"/>
      <c r="XEU546" s="35"/>
      <c r="XEV546" s="35"/>
      <c r="XEW546" s="35"/>
      <c r="XEX546" s="35"/>
      <c r="XEY546" s="35"/>
      <c r="XEZ546" s="35"/>
      <c r="XFA546" s="35"/>
      <c r="XFB546" s="35"/>
      <c r="XFC546" s="35"/>
      <c r="XFD546" s="35"/>
    </row>
    <row r="547" spans="1:151 16227:16384" s="11" customFormat="1" ht="20.25" customHeight="1" x14ac:dyDescent="0.25">
      <c r="A547" s="144" t="s">
        <v>313</v>
      </c>
      <c r="B547" s="145"/>
      <c r="C547" s="145"/>
      <c r="D547" s="145"/>
      <c r="E547" s="145"/>
      <c r="F547" s="145"/>
      <c r="G547" s="145"/>
      <c r="H547" s="145"/>
      <c r="I547" s="146"/>
      <c r="J547" s="35"/>
      <c r="K547" s="35"/>
      <c r="L547" s="35"/>
      <c r="M547" s="35"/>
      <c r="N547" s="35">
        <f t="shared" si="227"/>
        <v>15687799.124399997</v>
      </c>
      <c r="O547" s="35"/>
      <c r="P547" s="35"/>
      <c r="Q547" s="35"/>
      <c r="R547" s="35"/>
      <c r="S547" s="35"/>
      <c r="T547" s="35"/>
      <c r="U547" s="43" t="e">
        <f t="shared" ca="1" si="257"/>
        <v>#REF!</v>
      </c>
      <c r="V547" s="43" t="e">
        <f t="shared" ref="V547:W547" ca="1" si="259">V546+1</f>
        <v>#REF!</v>
      </c>
      <c r="W547" s="43" t="e">
        <f t="shared" ca="1" si="259"/>
        <v>#REF!</v>
      </c>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WZC547" s="35"/>
      <c r="WZD547" s="35"/>
      <c r="WZE547" s="35"/>
      <c r="WZF547" s="35"/>
      <c r="WZG547" s="35"/>
      <c r="WZH547" s="35"/>
      <c r="WZI547" s="35"/>
      <c r="WZJ547" s="35"/>
      <c r="WZK547" s="35"/>
      <c r="WZL547" s="35"/>
      <c r="WZM547" s="35"/>
      <c r="WZN547" s="35"/>
      <c r="WZO547" s="35"/>
      <c r="WZP547" s="35"/>
      <c r="WZQ547" s="35"/>
      <c r="WZR547" s="35"/>
      <c r="WZS547" s="35"/>
      <c r="WZT547" s="35"/>
      <c r="WZU547" s="35"/>
      <c r="WZV547" s="35"/>
      <c r="WZW547" s="35"/>
      <c r="WZX547" s="35"/>
      <c r="WZY547" s="35"/>
      <c r="WZZ547" s="35"/>
      <c r="XAA547" s="35"/>
      <c r="XAB547" s="35"/>
      <c r="XAC547" s="35"/>
      <c r="XAD547" s="35"/>
      <c r="XAE547" s="35"/>
      <c r="XAF547" s="35"/>
      <c r="XAG547" s="35"/>
      <c r="XAH547" s="35"/>
      <c r="XAI547" s="35"/>
      <c r="XAJ547" s="35"/>
      <c r="XAK547" s="35"/>
      <c r="XAL547" s="35"/>
      <c r="XAM547" s="35"/>
      <c r="XAN547" s="35"/>
      <c r="XAO547" s="35"/>
      <c r="XAP547" s="35"/>
      <c r="XAQ547" s="35"/>
      <c r="XAR547" s="35"/>
      <c r="XAS547" s="35"/>
      <c r="XAT547" s="35"/>
      <c r="XAU547" s="35"/>
      <c r="XAV547" s="35"/>
      <c r="XAW547" s="35"/>
      <c r="XAX547" s="35"/>
      <c r="XAY547" s="35"/>
      <c r="XAZ547" s="35"/>
      <c r="XBA547" s="35"/>
      <c r="XBB547" s="35"/>
      <c r="XBC547" s="35"/>
      <c r="XBD547" s="35"/>
      <c r="XBE547" s="35"/>
      <c r="XBF547" s="35"/>
      <c r="XBG547" s="35"/>
      <c r="XBH547" s="35"/>
      <c r="XBI547" s="35"/>
      <c r="XBJ547" s="35"/>
      <c r="XBK547" s="35"/>
      <c r="XBL547" s="35"/>
      <c r="XBM547" s="35"/>
      <c r="XBN547" s="35"/>
      <c r="XBO547" s="35"/>
      <c r="XBP547" s="35"/>
      <c r="XBQ547" s="35"/>
      <c r="XBR547" s="35"/>
      <c r="XBS547" s="35"/>
      <c r="XBT547" s="35"/>
      <c r="XBU547" s="35"/>
      <c r="XBV547" s="35"/>
      <c r="XBW547" s="35"/>
      <c r="XBX547" s="35"/>
      <c r="XBY547" s="35"/>
      <c r="XBZ547" s="35"/>
      <c r="XCA547" s="35"/>
      <c r="XCB547" s="35"/>
      <c r="XCC547" s="35"/>
      <c r="XCD547" s="35"/>
      <c r="XCE547" s="35"/>
      <c r="XCF547" s="35"/>
      <c r="XCG547" s="35"/>
      <c r="XCH547" s="35"/>
      <c r="XCI547" s="35"/>
      <c r="XCJ547" s="35"/>
      <c r="XCK547" s="35"/>
      <c r="XCL547" s="35"/>
      <c r="XCM547" s="35"/>
      <c r="XCN547" s="35"/>
      <c r="XCO547" s="35"/>
      <c r="XCP547" s="35"/>
      <c r="XCQ547" s="35"/>
      <c r="XCR547" s="35"/>
      <c r="XCS547" s="35"/>
      <c r="XCT547" s="35"/>
      <c r="XCU547" s="35"/>
      <c r="XCV547" s="35"/>
      <c r="XCW547" s="35"/>
      <c r="XCX547" s="35"/>
      <c r="XCY547" s="35"/>
      <c r="XCZ547" s="35"/>
      <c r="XDA547" s="35"/>
      <c r="XDB547" s="35"/>
      <c r="XDC547" s="35"/>
      <c r="XDD547" s="35"/>
      <c r="XDE547" s="35"/>
      <c r="XDF547" s="35"/>
      <c r="XDG547" s="35"/>
      <c r="XDH547" s="35"/>
      <c r="XDI547" s="35"/>
      <c r="XDJ547" s="35"/>
      <c r="XDK547" s="35"/>
      <c r="XDL547" s="35"/>
      <c r="XDM547" s="35"/>
      <c r="XDN547" s="35"/>
      <c r="XDO547" s="35"/>
      <c r="XDP547" s="35"/>
      <c r="XDQ547" s="35"/>
      <c r="XDR547" s="35"/>
      <c r="XDS547" s="35"/>
      <c r="XDT547" s="35"/>
      <c r="XDU547" s="35"/>
      <c r="XDV547" s="35"/>
      <c r="XDW547" s="35"/>
      <c r="XDX547" s="35"/>
      <c r="XDY547" s="35"/>
      <c r="XDZ547" s="35"/>
      <c r="XEA547" s="35"/>
      <c r="XEB547" s="35"/>
      <c r="XEC547" s="35"/>
      <c r="XED547" s="35"/>
      <c r="XEE547" s="35"/>
      <c r="XEF547" s="35"/>
      <c r="XEG547" s="35"/>
      <c r="XEH547" s="35"/>
      <c r="XEI547" s="35"/>
      <c r="XEJ547" s="35"/>
      <c r="XEK547" s="35"/>
      <c r="XEL547" s="35"/>
      <c r="XEM547" s="35"/>
      <c r="XEN547" s="35"/>
      <c r="XEO547" s="35"/>
      <c r="XEP547" s="35"/>
      <c r="XEQ547" s="35"/>
      <c r="XER547" s="35"/>
      <c r="XES547" s="35"/>
      <c r="XET547" s="35"/>
      <c r="XEU547" s="35"/>
      <c r="XEV547" s="35"/>
      <c r="XEW547" s="35"/>
      <c r="XEX547" s="35"/>
      <c r="XEY547" s="35"/>
      <c r="XEZ547" s="35"/>
      <c r="XFA547" s="35"/>
      <c r="XFB547" s="35"/>
      <c r="XFC547" s="35"/>
      <c r="XFD547" s="35"/>
    </row>
    <row r="548" spans="1:151 16227:16384" s="11" customFormat="1" ht="20.25" customHeight="1" x14ac:dyDescent="0.25">
      <c r="A548" s="135" t="str">
        <f>A547</f>
        <v>6th, 11th, 16th, 21st, 26th Floor (Part Refuge Floor)</v>
      </c>
      <c r="B548" s="136"/>
      <c r="C548" s="133">
        <v>1</v>
      </c>
      <c r="D548" s="134"/>
      <c r="E548" s="84" t="s">
        <v>209</v>
      </c>
      <c r="F548" s="133">
        <f>(3.05*4.98+2.28*3.43+2.9*3.66+3.05*3.66+1.37*(2.41+2.28)+1.7+2.47*1.58+0.4*1.35+3.05*1.05)*(10.764)</f>
        <v>651.83339520000004</v>
      </c>
      <c r="G548" s="134">
        <f>(3.05*4.98+2.28*3.43+2.9*3.66+3.05*3.66+1.37*(2.41+2.28)+1.7+2.47*1.58+0.4*1.35+3.05*1.05)*(10.764)</f>
        <v>651.83339520000004</v>
      </c>
      <c r="H548" s="84">
        <v>0</v>
      </c>
      <c r="I548" s="84">
        <f>F548*(($I$233)+1)+H548</f>
        <v>1010.3417625600001</v>
      </c>
      <c r="J548" s="35"/>
      <c r="K548" s="35"/>
      <c r="L548" s="35"/>
      <c r="M548" s="35"/>
      <c r="N548" s="35">
        <f t="shared" si="227"/>
        <v>10779347.311199998</v>
      </c>
      <c r="O548" s="35"/>
      <c r="P548" s="35"/>
      <c r="Q548" s="35"/>
      <c r="R548" s="35"/>
      <c r="S548" s="35"/>
      <c r="T548" s="35"/>
      <c r="U548" s="43" t="e">
        <f t="shared" ca="1" si="257"/>
        <v>#REF!</v>
      </c>
      <c r="V548" s="43" t="e">
        <f t="shared" ref="V548:W548" ca="1" si="260">V547+1</f>
        <v>#REF!</v>
      </c>
      <c r="W548" s="43" t="e">
        <f t="shared" ca="1" si="260"/>
        <v>#REF!</v>
      </c>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WZC548" s="35"/>
      <c r="WZD548" s="35"/>
      <c r="WZE548" s="35"/>
      <c r="WZF548" s="35"/>
      <c r="WZG548" s="35"/>
      <c r="WZH548" s="35"/>
      <c r="WZI548" s="35"/>
      <c r="WZJ548" s="35"/>
      <c r="WZK548" s="35"/>
      <c r="WZL548" s="35"/>
      <c r="WZM548" s="35"/>
      <c r="WZN548" s="35"/>
      <c r="WZO548" s="35"/>
      <c r="WZP548" s="35"/>
      <c r="WZQ548" s="35"/>
      <c r="WZR548" s="35"/>
      <c r="WZS548" s="35"/>
      <c r="WZT548" s="35"/>
      <c r="WZU548" s="35"/>
      <c r="WZV548" s="35"/>
      <c r="WZW548" s="35"/>
      <c r="WZX548" s="35"/>
      <c r="WZY548" s="35"/>
      <c r="WZZ548" s="35"/>
      <c r="XAA548" s="35"/>
      <c r="XAB548" s="35"/>
      <c r="XAC548" s="35"/>
      <c r="XAD548" s="35"/>
      <c r="XAE548" s="35"/>
      <c r="XAF548" s="35"/>
      <c r="XAG548" s="35"/>
      <c r="XAH548" s="35"/>
      <c r="XAI548" s="35"/>
      <c r="XAJ548" s="35"/>
      <c r="XAK548" s="35"/>
      <c r="XAL548" s="35"/>
      <c r="XAM548" s="35"/>
      <c r="XAN548" s="35"/>
      <c r="XAO548" s="35"/>
      <c r="XAP548" s="35"/>
      <c r="XAQ548" s="35"/>
      <c r="XAR548" s="35"/>
      <c r="XAS548" s="35"/>
      <c r="XAT548" s="35"/>
      <c r="XAU548" s="35"/>
      <c r="XAV548" s="35"/>
      <c r="XAW548" s="35"/>
      <c r="XAX548" s="35"/>
      <c r="XAY548" s="35"/>
      <c r="XAZ548" s="35"/>
      <c r="XBA548" s="35"/>
      <c r="XBB548" s="35"/>
      <c r="XBC548" s="35"/>
      <c r="XBD548" s="35"/>
      <c r="XBE548" s="35"/>
      <c r="XBF548" s="35"/>
      <c r="XBG548" s="35"/>
      <c r="XBH548" s="35"/>
      <c r="XBI548" s="35"/>
      <c r="XBJ548" s="35"/>
      <c r="XBK548" s="35"/>
      <c r="XBL548" s="35"/>
      <c r="XBM548" s="35"/>
      <c r="XBN548" s="35"/>
      <c r="XBO548" s="35"/>
      <c r="XBP548" s="35"/>
      <c r="XBQ548" s="35"/>
      <c r="XBR548" s="35"/>
      <c r="XBS548" s="35"/>
      <c r="XBT548" s="35"/>
      <c r="XBU548" s="35"/>
      <c r="XBV548" s="35"/>
      <c r="XBW548" s="35"/>
      <c r="XBX548" s="35"/>
      <c r="XBY548" s="35"/>
      <c r="XBZ548" s="35"/>
      <c r="XCA548" s="35"/>
      <c r="XCB548" s="35"/>
      <c r="XCC548" s="35"/>
      <c r="XCD548" s="35"/>
      <c r="XCE548" s="35"/>
      <c r="XCF548" s="35"/>
      <c r="XCG548" s="35"/>
      <c r="XCH548" s="35"/>
      <c r="XCI548" s="35"/>
      <c r="XCJ548" s="35"/>
      <c r="XCK548" s="35"/>
      <c r="XCL548" s="35"/>
      <c r="XCM548" s="35"/>
      <c r="XCN548" s="35"/>
      <c r="XCO548" s="35"/>
      <c r="XCP548" s="35"/>
      <c r="XCQ548" s="35"/>
      <c r="XCR548" s="35"/>
      <c r="XCS548" s="35"/>
      <c r="XCT548" s="35"/>
      <c r="XCU548" s="35"/>
      <c r="XCV548" s="35"/>
      <c r="XCW548" s="35"/>
      <c r="XCX548" s="35"/>
      <c r="XCY548" s="35"/>
      <c r="XCZ548" s="35"/>
      <c r="XDA548" s="35"/>
      <c r="XDB548" s="35"/>
      <c r="XDC548" s="35"/>
      <c r="XDD548" s="35"/>
      <c r="XDE548" s="35"/>
      <c r="XDF548" s="35"/>
      <c r="XDG548" s="35"/>
      <c r="XDH548" s="35"/>
      <c r="XDI548" s="35"/>
      <c r="XDJ548" s="35"/>
      <c r="XDK548" s="35"/>
      <c r="XDL548" s="35"/>
      <c r="XDM548" s="35"/>
      <c r="XDN548" s="35"/>
      <c r="XDO548" s="35"/>
      <c r="XDP548" s="35"/>
      <c r="XDQ548" s="35"/>
      <c r="XDR548" s="35"/>
      <c r="XDS548" s="35"/>
      <c r="XDT548" s="35"/>
      <c r="XDU548" s="35"/>
      <c r="XDV548" s="35"/>
      <c r="XDW548" s="35"/>
      <c r="XDX548" s="35"/>
      <c r="XDY548" s="35"/>
      <c r="XDZ548" s="35"/>
      <c r="XEA548" s="35"/>
      <c r="XEB548" s="35"/>
      <c r="XEC548" s="35"/>
      <c r="XED548" s="35"/>
      <c r="XEE548" s="35"/>
      <c r="XEF548" s="35"/>
      <c r="XEG548" s="35"/>
      <c r="XEH548" s="35"/>
      <c r="XEI548" s="35"/>
      <c r="XEJ548" s="35"/>
      <c r="XEK548" s="35"/>
      <c r="XEL548" s="35"/>
      <c r="XEM548" s="35"/>
      <c r="XEN548" s="35"/>
      <c r="XEO548" s="35"/>
      <c r="XEP548" s="35"/>
      <c r="XEQ548" s="35"/>
      <c r="XER548" s="35"/>
      <c r="XES548" s="35"/>
      <c r="XET548" s="35"/>
      <c r="XEU548" s="35"/>
      <c r="XEV548" s="35"/>
      <c r="XEW548" s="35"/>
      <c r="XEX548" s="35"/>
      <c r="XEY548" s="35"/>
      <c r="XEZ548" s="35"/>
      <c r="XFA548" s="35"/>
      <c r="XFB548" s="35"/>
      <c r="XFC548" s="35"/>
      <c r="XFD548" s="35"/>
    </row>
    <row r="549" spans="1:151 16227:16384" s="11" customFormat="1" ht="20.25" customHeight="1" x14ac:dyDescent="0.25">
      <c r="A549" s="137"/>
      <c r="B549" s="138"/>
      <c r="C549" s="133">
        <f>C548+1</f>
        <v>2</v>
      </c>
      <c r="D549" s="134"/>
      <c r="E549" s="84" t="s">
        <v>208</v>
      </c>
      <c r="F549" s="133">
        <f>(3.05*5.54+2.28*3.95+2.9*3.8+3.05*(3.85+4.27)+1.37*(2.28+2.44*2)+6.5+1.58*2.52+3.05*1.23)*(10.764)</f>
        <v>922.81171319999987</v>
      </c>
      <c r="G549" s="134">
        <f>(3.05*5.54+2.28*3.9+2.9*3.8+3.05*(3.85+4.27)+1.37*(2.28+2.44*2)+6.5+1.58*2.52+3.05*1.23)*(10.764)</f>
        <v>921.5846171999998</v>
      </c>
      <c r="H549" s="84">
        <v>0</v>
      </c>
      <c r="I549" s="84">
        <f>F549*(($I$233)+1)+H549</f>
        <v>1430.3581554599998</v>
      </c>
      <c r="J549" s="35"/>
      <c r="K549" s="35"/>
      <c r="L549" s="35"/>
      <c r="M549" s="35"/>
      <c r="N549" s="35">
        <f t="shared" si="227"/>
        <v>15687799.124399997</v>
      </c>
      <c r="O549" s="35"/>
      <c r="P549" s="35"/>
      <c r="Q549" s="35"/>
      <c r="R549" s="35"/>
      <c r="S549" s="35"/>
      <c r="T549" s="35"/>
      <c r="U549" s="43" t="e">
        <f t="shared" ca="1" si="257"/>
        <v>#REF!</v>
      </c>
      <c r="V549" s="43" t="e">
        <f t="shared" ref="V549:W549" ca="1" si="261">V546+1</f>
        <v>#REF!</v>
      </c>
      <c r="W549" s="43" t="e">
        <f t="shared" ca="1" si="261"/>
        <v>#REF!</v>
      </c>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WZC549" s="35"/>
      <c r="WZD549" s="35"/>
      <c r="WZE549" s="35"/>
      <c r="WZF549" s="35"/>
      <c r="WZG549" s="35"/>
      <c r="WZH549" s="35"/>
      <c r="WZI549" s="35"/>
      <c r="WZJ549" s="35"/>
      <c r="WZK549" s="35"/>
      <c r="WZL549" s="35"/>
      <c r="WZM549" s="35"/>
      <c r="WZN549" s="35"/>
      <c r="WZO549" s="35"/>
      <c r="WZP549" s="35"/>
      <c r="WZQ549" s="35"/>
      <c r="WZR549" s="35"/>
      <c r="WZS549" s="35"/>
      <c r="WZT549" s="35"/>
      <c r="WZU549" s="35"/>
      <c r="WZV549" s="35"/>
      <c r="WZW549" s="35"/>
      <c r="WZX549" s="35"/>
      <c r="WZY549" s="35"/>
      <c r="WZZ549" s="35"/>
      <c r="XAA549" s="35"/>
      <c r="XAB549" s="35"/>
      <c r="XAC549" s="35"/>
      <c r="XAD549" s="35"/>
      <c r="XAE549" s="35"/>
      <c r="XAF549" s="35"/>
      <c r="XAG549" s="35"/>
      <c r="XAH549" s="35"/>
      <c r="XAI549" s="35"/>
      <c r="XAJ549" s="35"/>
      <c r="XAK549" s="35"/>
      <c r="XAL549" s="35"/>
      <c r="XAM549" s="35"/>
      <c r="XAN549" s="35"/>
      <c r="XAO549" s="35"/>
      <c r="XAP549" s="35"/>
      <c r="XAQ549" s="35"/>
      <c r="XAR549" s="35"/>
      <c r="XAS549" s="35"/>
      <c r="XAT549" s="35"/>
      <c r="XAU549" s="35"/>
      <c r="XAV549" s="35"/>
      <c r="XAW549" s="35"/>
      <c r="XAX549" s="35"/>
      <c r="XAY549" s="35"/>
      <c r="XAZ549" s="35"/>
      <c r="XBA549" s="35"/>
      <c r="XBB549" s="35"/>
      <c r="XBC549" s="35"/>
      <c r="XBD549" s="35"/>
      <c r="XBE549" s="35"/>
      <c r="XBF549" s="35"/>
      <c r="XBG549" s="35"/>
      <c r="XBH549" s="35"/>
      <c r="XBI549" s="35"/>
      <c r="XBJ549" s="35"/>
      <c r="XBK549" s="35"/>
      <c r="XBL549" s="35"/>
      <c r="XBM549" s="35"/>
      <c r="XBN549" s="35"/>
      <c r="XBO549" s="35"/>
      <c r="XBP549" s="35"/>
      <c r="XBQ549" s="35"/>
      <c r="XBR549" s="35"/>
      <c r="XBS549" s="35"/>
      <c r="XBT549" s="35"/>
      <c r="XBU549" s="35"/>
      <c r="XBV549" s="35"/>
      <c r="XBW549" s="35"/>
      <c r="XBX549" s="35"/>
      <c r="XBY549" s="35"/>
      <c r="XBZ549" s="35"/>
      <c r="XCA549" s="35"/>
      <c r="XCB549" s="35"/>
      <c r="XCC549" s="35"/>
      <c r="XCD549" s="35"/>
      <c r="XCE549" s="35"/>
      <c r="XCF549" s="35"/>
      <c r="XCG549" s="35"/>
      <c r="XCH549" s="35"/>
      <c r="XCI549" s="35"/>
      <c r="XCJ549" s="35"/>
      <c r="XCK549" s="35"/>
      <c r="XCL549" s="35"/>
      <c r="XCM549" s="35"/>
      <c r="XCN549" s="35"/>
      <c r="XCO549" s="35"/>
      <c r="XCP549" s="35"/>
      <c r="XCQ549" s="35"/>
      <c r="XCR549" s="35"/>
      <c r="XCS549" s="35"/>
      <c r="XCT549" s="35"/>
      <c r="XCU549" s="35"/>
      <c r="XCV549" s="35"/>
      <c r="XCW549" s="35"/>
      <c r="XCX549" s="35"/>
      <c r="XCY549" s="35"/>
      <c r="XCZ549" s="35"/>
      <c r="XDA549" s="35"/>
      <c r="XDB549" s="35"/>
      <c r="XDC549" s="35"/>
      <c r="XDD549" s="35"/>
      <c r="XDE549" s="35"/>
      <c r="XDF549" s="35"/>
      <c r="XDG549" s="35"/>
      <c r="XDH549" s="35"/>
      <c r="XDI549" s="35"/>
      <c r="XDJ549" s="35"/>
      <c r="XDK549" s="35"/>
      <c r="XDL549" s="35"/>
      <c r="XDM549" s="35"/>
      <c r="XDN549" s="35"/>
      <c r="XDO549" s="35"/>
      <c r="XDP549" s="35"/>
      <c r="XDQ549" s="35"/>
      <c r="XDR549" s="35"/>
      <c r="XDS549" s="35"/>
      <c r="XDT549" s="35"/>
      <c r="XDU549" s="35"/>
      <c r="XDV549" s="35"/>
      <c r="XDW549" s="35"/>
      <c r="XDX549" s="35"/>
      <c r="XDY549" s="35"/>
      <c r="XDZ549" s="35"/>
      <c r="XEA549" s="35"/>
      <c r="XEB549" s="35"/>
      <c r="XEC549" s="35"/>
      <c r="XED549" s="35"/>
      <c r="XEE549" s="35"/>
      <c r="XEF549" s="35"/>
      <c r="XEG549" s="35"/>
      <c r="XEH549" s="35"/>
      <c r="XEI549" s="35"/>
      <c r="XEJ549" s="35"/>
      <c r="XEK549" s="35"/>
      <c r="XEL549" s="35"/>
      <c r="XEM549" s="35"/>
      <c r="XEN549" s="35"/>
      <c r="XEO549" s="35"/>
      <c r="XEP549" s="35"/>
      <c r="XEQ549" s="35"/>
      <c r="XER549" s="35"/>
      <c r="XES549" s="35"/>
      <c r="XET549" s="35"/>
      <c r="XEU549" s="35"/>
      <c r="XEV549" s="35"/>
      <c r="XEW549" s="35"/>
      <c r="XEX549" s="35"/>
      <c r="XEY549" s="35"/>
      <c r="XEZ549" s="35"/>
      <c r="XFA549" s="35"/>
      <c r="XFB549" s="35"/>
      <c r="XFC549" s="35"/>
      <c r="XFD549" s="35"/>
    </row>
    <row r="550" spans="1:151 16227:16384" s="11" customFormat="1" ht="20.25" customHeight="1" x14ac:dyDescent="0.25">
      <c r="A550" s="137"/>
      <c r="B550" s="138"/>
      <c r="C550" s="133">
        <f t="shared" ref="C550:C554" si="262">C549+1</f>
        <v>3</v>
      </c>
      <c r="D550" s="134"/>
      <c r="E550" s="84" t="s">
        <v>209</v>
      </c>
      <c r="F550" s="133">
        <f>(3.05*5.18+2.2*3.18+2.9*3.73+3.05*3.66+1.37*(2.44+2.28)+1.45+1.23*2.45+3.05*1.05)*(10.764)</f>
        <v>634.0792535999999</v>
      </c>
      <c r="G550" s="134">
        <f>(3.05*5.18+2.2*3.18+2.9*3.73+3.05*3.66+1.37*(2.44+2.28)+1.45+1.22*2.45+3.05*1.05)*(10.764)</f>
        <v>633.81553559999986</v>
      </c>
      <c r="H550" s="84">
        <v>0</v>
      </c>
      <c r="I550" s="84">
        <f>F550*(($I$233)+1)+H550</f>
        <v>982.82284307999987</v>
      </c>
      <c r="J550" s="35"/>
      <c r="K550" s="35"/>
      <c r="L550" s="35"/>
      <c r="M550" s="35"/>
      <c r="N550" s="35">
        <f t="shared" si="227"/>
        <v>0</v>
      </c>
      <c r="O550" s="35"/>
      <c r="P550" s="35"/>
      <c r="Q550" s="35"/>
      <c r="R550" s="35"/>
      <c r="S550" s="35"/>
      <c r="T550" s="35"/>
      <c r="U550" s="43" t="e">
        <f t="shared" ca="1" si="257"/>
        <v>#REF!</v>
      </c>
      <c r="V550" s="43" t="e">
        <f t="shared" ref="V550:W550" ca="1" si="263">V547+1</f>
        <v>#REF!</v>
      </c>
      <c r="W550" s="43" t="e">
        <f t="shared" ca="1" si="263"/>
        <v>#REF!</v>
      </c>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WZC550" s="35"/>
      <c r="WZD550" s="35"/>
      <c r="WZE550" s="35"/>
      <c r="WZF550" s="35"/>
      <c r="WZG550" s="35"/>
      <c r="WZH550" s="35"/>
      <c r="WZI550" s="35"/>
      <c r="WZJ550" s="35"/>
      <c r="WZK550" s="35"/>
      <c r="WZL550" s="35"/>
      <c r="WZM550" s="35"/>
      <c r="WZN550" s="35"/>
      <c r="WZO550" s="35"/>
      <c r="WZP550" s="35"/>
      <c r="WZQ550" s="35"/>
      <c r="WZR550" s="35"/>
      <c r="WZS550" s="35"/>
      <c r="WZT550" s="35"/>
      <c r="WZU550" s="35"/>
      <c r="WZV550" s="35"/>
      <c r="WZW550" s="35"/>
      <c r="WZX550" s="35"/>
      <c r="WZY550" s="35"/>
      <c r="WZZ550" s="35"/>
      <c r="XAA550" s="35"/>
      <c r="XAB550" s="35"/>
      <c r="XAC550" s="35"/>
      <c r="XAD550" s="35"/>
      <c r="XAE550" s="35"/>
      <c r="XAF550" s="35"/>
      <c r="XAG550" s="35"/>
      <c r="XAH550" s="35"/>
      <c r="XAI550" s="35"/>
      <c r="XAJ550" s="35"/>
      <c r="XAK550" s="35"/>
      <c r="XAL550" s="35"/>
      <c r="XAM550" s="35"/>
      <c r="XAN550" s="35"/>
      <c r="XAO550" s="35"/>
      <c r="XAP550" s="35"/>
      <c r="XAQ550" s="35"/>
      <c r="XAR550" s="35"/>
      <c r="XAS550" s="35"/>
      <c r="XAT550" s="35"/>
      <c r="XAU550" s="35"/>
      <c r="XAV550" s="35"/>
      <c r="XAW550" s="35"/>
      <c r="XAX550" s="35"/>
      <c r="XAY550" s="35"/>
      <c r="XAZ550" s="35"/>
      <c r="XBA550" s="35"/>
      <c r="XBB550" s="35"/>
      <c r="XBC550" s="35"/>
      <c r="XBD550" s="35"/>
      <c r="XBE550" s="35"/>
      <c r="XBF550" s="35"/>
      <c r="XBG550" s="35"/>
      <c r="XBH550" s="35"/>
      <c r="XBI550" s="35"/>
      <c r="XBJ550" s="35"/>
      <c r="XBK550" s="35"/>
      <c r="XBL550" s="35"/>
      <c r="XBM550" s="35"/>
      <c r="XBN550" s="35"/>
      <c r="XBO550" s="35"/>
      <c r="XBP550" s="35"/>
      <c r="XBQ550" s="35"/>
      <c r="XBR550" s="35"/>
      <c r="XBS550" s="35"/>
      <c r="XBT550" s="35"/>
      <c r="XBU550" s="35"/>
      <c r="XBV550" s="35"/>
      <c r="XBW550" s="35"/>
      <c r="XBX550" s="35"/>
      <c r="XBY550" s="35"/>
      <c r="XBZ550" s="35"/>
      <c r="XCA550" s="35"/>
      <c r="XCB550" s="35"/>
      <c r="XCC550" s="35"/>
      <c r="XCD550" s="35"/>
      <c r="XCE550" s="35"/>
      <c r="XCF550" s="35"/>
      <c r="XCG550" s="35"/>
      <c r="XCH550" s="35"/>
      <c r="XCI550" s="35"/>
      <c r="XCJ550" s="35"/>
      <c r="XCK550" s="35"/>
      <c r="XCL550" s="35"/>
      <c r="XCM550" s="35"/>
      <c r="XCN550" s="35"/>
      <c r="XCO550" s="35"/>
      <c r="XCP550" s="35"/>
      <c r="XCQ550" s="35"/>
      <c r="XCR550" s="35"/>
      <c r="XCS550" s="35"/>
      <c r="XCT550" s="35"/>
      <c r="XCU550" s="35"/>
      <c r="XCV550" s="35"/>
      <c r="XCW550" s="35"/>
      <c r="XCX550" s="35"/>
      <c r="XCY550" s="35"/>
      <c r="XCZ550" s="35"/>
      <c r="XDA550" s="35"/>
      <c r="XDB550" s="35"/>
      <c r="XDC550" s="35"/>
      <c r="XDD550" s="35"/>
      <c r="XDE550" s="35"/>
      <c r="XDF550" s="35"/>
      <c r="XDG550" s="35"/>
      <c r="XDH550" s="35"/>
      <c r="XDI550" s="35"/>
      <c r="XDJ550" s="35"/>
      <c r="XDK550" s="35"/>
      <c r="XDL550" s="35"/>
      <c r="XDM550" s="35"/>
      <c r="XDN550" s="35"/>
      <c r="XDO550" s="35"/>
      <c r="XDP550" s="35"/>
      <c r="XDQ550" s="35"/>
      <c r="XDR550" s="35"/>
      <c r="XDS550" s="35"/>
      <c r="XDT550" s="35"/>
      <c r="XDU550" s="35"/>
      <c r="XDV550" s="35"/>
      <c r="XDW550" s="35"/>
      <c r="XDX550" s="35"/>
      <c r="XDY550" s="35"/>
      <c r="XDZ550" s="35"/>
      <c r="XEA550" s="35"/>
      <c r="XEB550" s="35"/>
      <c r="XEC550" s="35"/>
      <c r="XED550" s="35"/>
      <c r="XEE550" s="35"/>
      <c r="XEF550" s="35"/>
      <c r="XEG550" s="35"/>
      <c r="XEH550" s="35"/>
      <c r="XEI550" s="35"/>
      <c r="XEJ550" s="35"/>
      <c r="XEK550" s="35"/>
      <c r="XEL550" s="35"/>
      <c r="XEM550" s="35"/>
      <c r="XEN550" s="35"/>
      <c r="XEO550" s="35"/>
      <c r="XEP550" s="35"/>
      <c r="XEQ550" s="35"/>
      <c r="XER550" s="35"/>
      <c r="XES550" s="35"/>
      <c r="XET550" s="35"/>
      <c r="XEU550" s="35"/>
      <c r="XEV550" s="35"/>
      <c r="XEW550" s="35"/>
      <c r="XEX550" s="35"/>
      <c r="XEY550" s="35"/>
      <c r="XEZ550" s="35"/>
      <c r="XFA550" s="35"/>
      <c r="XFB550" s="35"/>
      <c r="XFC550" s="35"/>
      <c r="XFD550" s="35"/>
    </row>
    <row r="551" spans="1:151 16227:16384" s="11" customFormat="1" ht="20.25" customHeight="1" x14ac:dyDescent="0.25">
      <c r="A551" s="137"/>
      <c r="B551" s="138"/>
      <c r="C551" s="133">
        <f t="shared" si="262"/>
        <v>4</v>
      </c>
      <c r="D551" s="134"/>
      <c r="E551" s="84" t="s">
        <v>208</v>
      </c>
      <c r="F551" s="133">
        <f>(3.05*5.54+2.28*3.95+2.9*3.8+3.05*(3.85+4.27)+1.37*(2.28+2.44*2)+6.5+1.58*2.52+3.05*1.23)*(10.764)</f>
        <v>922.81171319999987</v>
      </c>
      <c r="G551" s="134">
        <f>(3.05*5.54+2.28*3.9+2.9*3.8+3.05*(3.85+4.27)+1.37*(2.28+2.44*2)+6.5+1.58*2.52+3.05*1.23)*(10.764)</f>
        <v>921.5846171999998</v>
      </c>
      <c r="H551" s="84">
        <v>0</v>
      </c>
      <c r="I551" s="84">
        <f>F551*(($I$233)+1)+H551</f>
        <v>1430.3581554599998</v>
      </c>
      <c r="J551" s="35"/>
      <c r="K551" s="35"/>
      <c r="L551" s="35"/>
      <c r="M551" s="35"/>
      <c r="N551" s="35">
        <f t="shared" si="227"/>
        <v>12059128.785599997</v>
      </c>
      <c r="O551" s="35"/>
      <c r="P551" s="35"/>
      <c r="Q551" s="35"/>
      <c r="R551" s="35"/>
      <c r="S551" s="35"/>
      <c r="T551" s="35"/>
      <c r="U551" s="43" t="e">
        <f t="shared" ca="1" si="257"/>
        <v>#REF!</v>
      </c>
      <c r="V551" s="43" t="e">
        <f t="shared" ref="V551:W551" ca="1" si="264">V548+1</f>
        <v>#REF!</v>
      </c>
      <c r="W551" s="43" t="e">
        <f t="shared" ca="1" si="264"/>
        <v>#REF!</v>
      </c>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WZC551" s="35"/>
      <c r="WZD551" s="35"/>
      <c r="WZE551" s="35"/>
      <c r="WZF551" s="35"/>
      <c r="WZG551" s="35"/>
      <c r="WZH551" s="35"/>
      <c r="WZI551" s="35"/>
      <c r="WZJ551" s="35"/>
      <c r="WZK551" s="35"/>
      <c r="WZL551" s="35"/>
      <c r="WZM551" s="35"/>
      <c r="WZN551" s="35"/>
      <c r="WZO551" s="35"/>
      <c r="WZP551" s="35"/>
      <c r="WZQ551" s="35"/>
      <c r="WZR551" s="35"/>
      <c r="WZS551" s="35"/>
      <c r="WZT551" s="35"/>
      <c r="WZU551" s="35"/>
      <c r="WZV551" s="35"/>
      <c r="WZW551" s="35"/>
      <c r="WZX551" s="35"/>
      <c r="WZY551" s="35"/>
      <c r="WZZ551" s="35"/>
      <c r="XAA551" s="35"/>
      <c r="XAB551" s="35"/>
      <c r="XAC551" s="35"/>
      <c r="XAD551" s="35"/>
      <c r="XAE551" s="35"/>
      <c r="XAF551" s="35"/>
      <c r="XAG551" s="35"/>
      <c r="XAH551" s="35"/>
      <c r="XAI551" s="35"/>
      <c r="XAJ551" s="35"/>
      <c r="XAK551" s="35"/>
      <c r="XAL551" s="35"/>
      <c r="XAM551" s="35"/>
      <c r="XAN551" s="35"/>
      <c r="XAO551" s="35"/>
      <c r="XAP551" s="35"/>
      <c r="XAQ551" s="35"/>
      <c r="XAR551" s="35"/>
      <c r="XAS551" s="35"/>
      <c r="XAT551" s="35"/>
      <c r="XAU551" s="35"/>
      <c r="XAV551" s="35"/>
      <c r="XAW551" s="35"/>
      <c r="XAX551" s="35"/>
      <c r="XAY551" s="35"/>
      <c r="XAZ551" s="35"/>
      <c r="XBA551" s="35"/>
      <c r="XBB551" s="35"/>
      <c r="XBC551" s="35"/>
      <c r="XBD551" s="35"/>
      <c r="XBE551" s="35"/>
      <c r="XBF551" s="35"/>
      <c r="XBG551" s="35"/>
      <c r="XBH551" s="35"/>
      <c r="XBI551" s="35"/>
      <c r="XBJ551" s="35"/>
      <c r="XBK551" s="35"/>
      <c r="XBL551" s="35"/>
      <c r="XBM551" s="35"/>
      <c r="XBN551" s="35"/>
      <c r="XBO551" s="35"/>
      <c r="XBP551" s="35"/>
      <c r="XBQ551" s="35"/>
      <c r="XBR551" s="35"/>
      <c r="XBS551" s="35"/>
      <c r="XBT551" s="35"/>
      <c r="XBU551" s="35"/>
      <c r="XBV551" s="35"/>
      <c r="XBW551" s="35"/>
      <c r="XBX551" s="35"/>
      <c r="XBY551" s="35"/>
      <c r="XBZ551" s="35"/>
      <c r="XCA551" s="35"/>
      <c r="XCB551" s="35"/>
      <c r="XCC551" s="35"/>
      <c r="XCD551" s="35"/>
      <c r="XCE551" s="35"/>
      <c r="XCF551" s="35"/>
      <c r="XCG551" s="35"/>
      <c r="XCH551" s="35"/>
      <c r="XCI551" s="35"/>
      <c r="XCJ551" s="35"/>
      <c r="XCK551" s="35"/>
      <c r="XCL551" s="35"/>
      <c r="XCM551" s="35"/>
      <c r="XCN551" s="35"/>
      <c r="XCO551" s="35"/>
      <c r="XCP551" s="35"/>
      <c r="XCQ551" s="35"/>
      <c r="XCR551" s="35"/>
      <c r="XCS551" s="35"/>
      <c r="XCT551" s="35"/>
      <c r="XCU551" s="35"/>
      <c r="XCV551" s="35"/>
      <c r="XCW551" s="35"/>
      <c r="XCX551" s="35"/>
      <c r="XCY551" s="35"/>
      <c r="XCZ551" s="35"/>
      <c r="XDA551" s="35"/>
      <c r="XDB551" s="35"/>
      <c r="XDC551" s="35"/>
      <c r="XDD551" s="35"/>
      <c r="XDE551" s="35"/>
      <c r="XDF551" s="35"/>
      <c r="XDG551" s="35"/>
      <c r="XDH551" s="35"/>
      <c r="XDI551" s="35"/>
      <c r="XDJ551" s="35"/>
      <c r="XDK551" s="35"/>
      <c r="XDL551" s="35"/>
      <c r="XDM551" s="35"/>
      <c r="XDN551" s="35"/>
      <c r="XDO551" s="35"/>
      <c r="XDP551" s="35"/>
      <c r="XDQ551" s="35"/>
      <c r="XDR551" s="35"/>
      <c r="XDS551" s="35"/>
      <c r="XDT551" s="35"/>
      <c r="XDU551" s="35"/>
      <c r="XDV551" s="35"/>
      <c r="XDW551" s="35"/>
      <c r="XDX551" s="35"/>
      <c r="XDY551" s="35"/>
      <c r="XDZ551" s="35"/>
      <c r="XEA551" s="35"/>
      <c r="XEB551" s="35"/>
      <c r="XEC551" s="35"/>
      <c r="XED551" s="35"/>
      <c r="XEE551" s="35"/>
      <c r="XEF551" s="35"/>
      <c r="XEG551" s="35"/>
      <c r="XEH551" s="35"/>
      <c r="XEI551" s="35"/>
      <c r="XEJ551" s="35"/>
      <c r="XEK551" s="35"/>
      <c r="XEL551" s="35"/>
      <c r="XEM551" s="35"/>
      <c r="XEN551" s="35"/>
      <c r="XEO551" s="35"/>
      <c r="XEP551" s="35"/>
      <c r="XEQ551" s="35"/>
      <c r="XER551" s="35"/>
      <c r="XES551" s="35"/>
      <c r="XET551" s="35"/>
      <c r="XEU551" s="35"/>
      <c r="XEV551" s="35"/>
      <c r="XEW551" s="35"/>
      <c r="XEX551" s="35"/>
      <c r="XEY551" s="35"/>
      <c r="XEZ551" s="35"/>
      <c r="XFA551" s="35"/>
      <c r="XFB551" s="35"/>
      <c r="XFC551" s="35"/>
      <c r="XFD551" s="35"/>
    </row>
    <row r="552" spans="1:151 16227:16384" s="11" customFormat="1" ht="20.25" customHeight="1" x14ac:dyDescent="0.25">
      <c r="A552" s="137"/>
      <c r="B552" s="138"/>
      <c r="C552" s="133">
        <f t="shared" si="262"/>
        <v>5</v>
      </c>
      <c r="D552" s="134"/>
      <c r="E552" s="133" t="s">
        <v>213</v>
      </c>
      <c r="F552" s="184"/>
      <c r="G552" s="184"/>
      <c r="H552" s="184"/>
      <c r="I552" s="134"/>
      <c r="J552" s="35"/>
      <c r="K552" s="35"/>
      <c r="L552" s="35"/>
      <c r="M552" s="35"/>
      <c r="N552" s="35">
        <f t="shared" si="227"/>
        <v>12059128.785599997</v>
      </c>
      <c r="O552" s="35"/>
      <c r="P552" s="35"/>
      <c r="Q552" s="35"/>
      <c r="R552" s="35"/>
      <c r="S552" s="35"/>
      <c r="T552" s="35"/>
      <c r="U552" s="43" t="e">
        <f t="shared" ca="1" si="257"/>
        <v>#REF!</v>
      </c>
      <c r="V552" s="43" t="e">
        <f t="shared" ref="V552:W552" ca="1" si="265">V549+1</f>
        <v>#REF!</v>
      </c>
      <c r="W552" s="43" t="e">
        <f t="shared" ca="1" si="265"/>
        <v>#REF!</v>
      </c>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WZC552" s="35"/>
      <c r="WZD552" s="35"/>
      <c r="WZE552" s="35"/>
      <c r="WZF552" s="35"/>
      <c r="WZG552" s="35"/>
      <c r="WZH552" s="35"/>
      <c r="WZI552" s="35"/>
      <c r="WZJ552" s="35"/>
      <c r="WZK552" s="35"/>
      <c r="WZL552" s="35"/>
      <c r="WZM552" s="35"/>
      <c r="WZN552" s="35"/>
      <c r="WZO552" s="35"/>
      <c r="WZP552" s="35"/>
      <c r="WZQ552" s="35"/>
      <c r="WZR552" s="35"/>
      <c r="WZS552" s="35"/>
      <c r="WZT552" s="35"/>
      <c r="WZU552" s="35"/>
      <c r="WZV552" s="35"/>
      <c r="WZW552" s="35"/>
      <c r="WZX552" s="35"/>
      <c r="WZY552" s="35"/>
      <c r="WZZ552" s="35"/>
      <c r="XAA552" s="35"/>
      <c r="XAB552" s="35"/>
      <c r="XAC552" s="35"/>
      <c r="XAD552" s="35"/>
      <c r="XAE552" s="35"/>
      <c r="XAF552" s="35"/>
      <c r="XAG552" s="35"/>
      <c r="XAH552" s="35"/>
      <c r="XAI552" s="35"/>
      <c r="XAJ552" s="35"/>
      <c r="XAK552" s="35"/>
      <c r="XAL552" s="35"/>
      <c r="XAM552" s="35"/>
      <c r="XAN552" s="35"/>
      <c r="XAO552" s="35"/>
      <c r="XAP552" s="35"/>
      <c r="XAQ552" s="35"/>
      <c r="XAR552" s="35"/>
      <c r="XAS552" s="35"/>
      <c r="XAT552" s="35"/>
      <c r="XAU552" s="35"/>
      <c r="XAV552" s="35"/>
      <c r="XAW552" s="35"/>
      <c r="XAX552" s="35"/>
      <c r="XAY552" s="35"/>
      <c r="XAZ552" s="35"/>
      <c r="XBA552" s="35"/>
      <c r="XBB552" s="35"/>
      <c r="XBC552" s="35"/>
      <c r="XBD552" s="35"/>
      <c r="XBE552" s="35"/>
      <c r="XBF552" s="35"/>
      <c r="XBG552" s="35"/>
      <c r="XBH552" s="35"/>
      <c r="XBI552" s="35"/>
      <c r="XBJ552" s="35"/>
      <c r="XBK552" s="35"/>
      <c r="XBL552" s="35"/>
      <c r="XBM552" s="35"/>
      <c r="XBN552" s="35"/>
      <c r="XBO552" s="35"/>
      <c r="XBP552" s="35"/>
      <c r="XBQ552" s="35"/>
      <c r="XBR552" s="35"/>
      <c r="XBS552" s="35"/>
      <c r="XBT552" s="35"/>
      <c r="XBU552" s="35"/>
      <c r="XBV552" s="35"/>
      <c r="XBW552" s="35"/>
      <c r="XBX552" s="35"/>
      <c r="XBY552" s="35"/>
      <c r="XBZ552" s="35"/>
      <c r="XCA552" s="35"/>
      <c r="XCB552" s="35"/>
      <c r="XCC552" s="35"/>
      <c r="XCD552" s="35"/>
      <c r="XCE552" s="35"/>
      <c r="XCF552" s="35"/>
      <c r="XCG552" s="35"/>
      <c r="XCH552" s="35"/>
      <c r="XCI552" s="35"/>
      <c r="XCJ552" s="35"/>
      <c r="XCK552" s="35"/>
      <c r="XCL552" s="35"/>
      <c r="XCM552" s="35"/>
      <c r="XCN552" s="35"/>
      <c r="XCO552" s="35"/>
      <c r="XCP552" s="35"/>
      <c r="XCQ552" s="35"/>
      <c r="XCR552" s="35"/>
      <c r="XCS552" s="35"/>
      <c r="XCT552" s="35"/>
      <c r="XCU552" s="35"/>
      <c r="XCV552" s="35"/>
      <c r="XCW552" s="35"/>
      <c r="XCX552" s="35"/>
      <c r="XCY552" s="35"/>
      <c r="XCZ552" s="35"/>
      <c r="XDA552" s="35"/>
      <c r="XDB552" s="35"/>
      <c r="XDC552" s="35"/>
      <c r="XDD552" s="35"/>
      <c r="XDE552" s="35"/>
      <c r="XDF552" s="35"/>
      <c r="XDG552" s="35"/>
      <c r="XDH552" s="35"/>
      <c r="XDI552" s="35"/>
      <c r="XDJ552" s="35"/>
      <c r="XDK552" s="35"/>
      <c r="XDL552" s="35"/>
      <c r="XDM552" s="35"/>
      <c r="XDN552" s="35"/>
      <c r="XDO552" s="35"/>
      <c r="XDP552" s="35"/>
      <c r="XDQ552" s="35"/>
      <c r="XDR552" s="35"/>
      <c r="XDS552" s="35"/>
      <c r="XDT552" s="35"/>
      <c r="XDU552" s="35"/>
      <c r="XDV552" s="35"/>
      <c r="XDW552" s="35"/>
      <c r="XDX552" s="35"/>
      <c r="XDY552" s="35"/>
      <c r="XDZ552" s="35"/>
      <c r="XEA552" s="35"/>
      <c r="XEB552" s="35"/>
      <c r="XEC552" s="35"/>
      <c r="XED552" s="35"/>
      <c r="XEE552" s="35"/>
      <c r="XEF552" s="35"/>
      <c r="XEG552" s="35"/>
      <c r="XEH552" s="35"/>
      <c r="XEI552" s="35"/>
      <c r="XEJ552" s="35"/>
      <c r="XEK552" s="35"/>
      <c r="XEL552" s="35"/>
      <c r="XEM552" s="35"/>
      <c r="XEN552" s="35"/>
      <c r="XEO552" s="35"/>
      <c r="XEP552" s="35"/>
      <c r="XEQ552" s="35"/>
      <c r="XER552" s="35"/>
      <c r="XES552" s="35"/>
      <c r="XET552" s="35"/>
      <c r="XEU552" s="35"/>
      <c r="XEV552" s="35"/>
      <c r="XEW552" s="35"/>
      <c r="XEX552" s="35"/>
      <c r="XEY552" s="35"/>
      <c r="XEZ552" s="35"/>
      <c r="XFA552" s="35"/>
      <c r="XFB552" s="35"/>
      <c r="XFC552" s="35"/>
      <c r="XFD552" s="35"/>
    </row>
    <row r="553" spans="1:151 16227:16384" s="11" customFormat="1" ht="20.25" x14ac:dyDescent="0.25">
      <c r="A553" s="137"/>
      <c r="B553" s="138"/>
      <c r="C553" s="133">
        <f t="shared" si="262"/>
        <v>6</v>
      </c>
      <c r="D553" s="134"/>
      <c r="E553" s="84" t="s">
        <v>209</v>
      </c>
      <c r="F553" s="133">
        <f>(3.05*6+3.65*2.28+3.05*(3.89+3.66)+1.37*(2.44+2.31)+3.41*1.37+1.7*1.1+3.05*1.05)*(10.764)</f>
        <v>709.3605167999998</v>
      </c>
      <c r="G553" s="134">
        <f>(3.05*6+3.65*2.28+3.05*(3.89+3.66)+1.37*(2.44+2.31)+3.41*1.37+3.05*1.05)*(10.764)</f>
        <v>689.2318368</v>
      </c>
      <c r="H553" s="84">
        <v>0</v>
      </c>
      <c r="I553" s="84">
        <f>F553*(($I$233)+1)+H553</f>
        <v>1099.5088010399998</v>
      </c>
      <c r="J553" s="35"/>
      <c r="K553" s="35"/>
      <c r="L553" s="35"/>
      <c r="M553" s="35"/>
      <c r="N553" s="35">
        <f t="shared" si="227"/>
        <v>0</v>
      </c>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WZC553" s="35"/>
      <c r="WZD553" s="35"/>
      <c r="WZE553" s="35"/>
      <c r="WZF553" s="35"/>
      <c r="WZG553" s="35"/>
      <c r="WZH553" s="35"/>
      <c r="WZI553" s="35"/>
      <c r="WZJ553" s="35"/>
      <c r="WZK553" s="35"/>
      <c r="WZL553" s="35"/>
      <c r="WZM553" s="35"/>
      <c r="WZN553" s="35"/>
      <c r="WZO553" s="35"/>
      <c r="WZP553" s="35"/>
      <c r="WZQ553" s="35"/>
      <c r="WZR553" s="35"/>
      <c r="WZS553" s="35"/>
      <c r="WZT553" s="35"/>
      <c r="WZU553" s="35"/>
      <c r="WZV553" s="35"/>
      <c r="WZW553" s="35"/>
      <c r="WZX553" s="35"/>
      <c r="WZY553" s="35"/>
      <c r="WZZ553" s="35"/>
      <c r="XAA553" s="35"/>
      <c r="XAB553" s="35"/>
      <c r="XAC553" s="35"/>
      <c r="XAD553" s="35"/>
      <c r="XAE553" s="35"/>
      <c r="XAF553" s="35"/>
      <c r="XAG553" s="35"/>
      <c r="XAH553" s="35"/>
      <c r="XAI553" s="35"/>
      <c r="XAJ553" s="35"/>
      <c r="XAK553" s="35"/>
      <c r="XAL553" s="35"/>
      <c r="XAM553" s="35"/>
      <c r="XAN553" s="35"/>
      <c r="XAO553" s="35"/>
      <c r="XAP553" s="35"/>
      <c r="XAQ553" s="35"/>
      <c r="XAR553" s="35"/>
      <c r="XAS553" s="35"/>
      <c r="XAT553" s="35"/>
      <c r="XAU553" s="35"/>
      <c r="XAV553" s="35"/>
      <c r="XAW553" s="35"/>
      <c r="XAX553" s="35"/>
      <c r="XAY553" s="35"/>
      <c r="XAZ553" s="35"/>
      <c r="XBA553" s="35"/>
      <c r="XBB553" s="35"/>
      <c r="XBC553" s="35"/>
      <c r="XBD553" s="35"/>
      <c r="XBE553" s="35"/>
      <c r="XBF553" s="35"/>
      <c r="XBG553" s="35"/>
      <c r="XBH553" s="35"/>
      <c r="XBI553" s="35"/>
      <c r="XBJ553" s="35"/>
      <c r="XBK553" s="35"/>
      <c r="XBL553" s="35"/>
      <c r="XBM553" s="35"/>
      <c r="XBN553" s="35"/>
      <c r="XBO553" s="35"/>
      <c r="XBP553" s="35"/>
      <c r="XBQ553" s="35"/>
      <c r="XBR553" s="35"/>
      <c r="XBS553" s="35"/>
      <c r="XBT553" s="35"/>
      <c r="XBU553" s="35"/>
      <c r="XBV553" s="35"/>
      <c r="XBW553" s="35"/>
      <c r="XBX553" s="35"/>
      <c r="XBY553" s="35"/>
      <c r="XBZ553" s="35"/>
      <c r="XCA553" s="35"/>
      <c r="XCB553" s="35"/>
      <c r="XCC553" s="35"/>
      <c r="XCD553" s="35"/>
      <c r="XCE553" s="35"/>
      <c r="XCF553" s="35"/>
      <c r="XCG553" s="35"/>
      <c r="XCH553" s="35"/>
      <c r="XCI553" s="35"/>
      <c r="XCJ553" s="35"/>
      <c r="XCK553" s="35"/>
      <c r="XCL553" s="35"/>
      <c r="XCM553" s="35"/>
      <c r="XCN553" s="35"/>
      <c r="XCO553" s="35"/>
      <c r="XCP553" s="35"/>
      <c r="XCQ553" s="35"/>
      <c r="XCR553" s="35"/>
      <c r="XCS553" s="35"/>
      <c r="XCT553" s="35"/>
      <c r="XCU553" s="35"/>
      <c r="XCV553" s="35"/>
      <c r="XCW553" s="35"/>
      <c r="XCX553" s="35"/>
      <c r="XCY553" s="35"/>
      <c r="XCZ553" s="35"/>
      <c r="XDA553" s="35"/>
      <c r="XDB553" s="35"/>
      <c r="XDC553" s="35"/>
      <c r="XDD553" s="35"/>
      <c r="XDE553" s="35"/>
      <c r="XDF553" s="35"/>
      <c r="XDG553" s="35"/>
      <c r="XDH553" s="35"/>
      <c r="XDI553" s="35"/>
      <c r="XDJ553" s="35"/>
      <c r="XDK553" s="35"/>
      <c r="XDL553" s="35"/>
      <c r="XDM553" s="35"/>
      <c r="XDN553" s="35"/>
      <c r="XDO553" s="35"/>
      <c r="XDP553" s="35"/>
      <c r="XDQ553" s="35"/>
      <c r="XDR553" s="35"/>
      <c r="XDS553" s="35"/>
      <c r="XDT553" s="35"/>
      <c r="XDU553" s="35"/>
      <c r="XDV553" s="35"/>
      <c r="XDW553" s="35"/>
      <c r="XDX553" s="35"/>
      <c r="XDY553" s="35"/>
      <c r="XDZ553" s="35"/>
      <c r="XEA553" s="35"/>
      <c r="XEB553" s="35"/>
      <c r="XEC553" s="35"/>
      <c r="XED553" s="35"/>
      <c r="XEE553" s="35"/>
      <c r="XEF553" s="35"/>
      <c r="XEG553" s="35"/>
      <c r="XEH553" s="35"/>
      <c r="XEI553" s="35"/>
      <c r="XEJ553" s="35"/>
      <c r="XEK553" s="35"/>
      <c r="XEL553" s="35"/>
      <c r="XEM553" s="35"/>
      <c r="XEN553" s="35"/>
      <c r="XEO553" s="35"/>
      <c r="XEP553" s="35"/>
      <c r="XEQ553" s="35"/>
      <c r="XER553" s="35"/>
      <c r="XES553" s="35"/>
      <c r="XET553" s="35"/>
      <c r="XEU553" s="35"/>
      <c r="XEV553" s="35"/>
      <c r="XEW553" s="35"/>
      <c r="XEX553" s="35"/>
      <c r="XEY553" s="35"/>
      <c r="XEZ553" s="35"/>
      <c r="XFA553" s="35"/>
      <c r="XFB553" s="35"/>
      <c r="XFC553" s="35"/>
      <c r="XFD553" s="35"/>
    </row>
    <row r="554" spans="1:151 16227:16384" s="11" customFormat="1" ht="20.25" customHeight="1" x14ac:dyDescent="0.25">
      <c r="A554" s="139"/>
      <c r="B554" s="140"/>
      <c r="C554" s="133">
        <f t="shared" si="262"/>
        <v>7</v>
      </c>
      <c r="D554" s="134"/>
      <c r="E554" s="84" t="s">
        <v>209</v>
      </c>
      <c r="F554" s="133">
        <f>(3.05*6+3.65*2.28+3.05*(3.89+3.66)+1.37*(2.44+2.31)+3.41*1.37+1.7*1.1+3.05*1.05)*(10.764)</f>
        <v>709.3605167999998</v>
      </c>
      <c r="G554" s="134">
        <f>(3.05*6+3.65*2.28+3.05*(3.89+3.66)+1.37*(2.44+2.31)+3.41*1.37+3.05*1.05)*(10.764)</f>
        <v>689.2318368</v>
      </c>
      <c r="H554" s="84">
        <v>0</v>
      </c>
      <c r="I554" s="84">
        <f>F554*(($I$233)+1)+H554</f>
        <v>1099.5088010399998</v>
      </c>
      <c r="J554" s="35"/>
      <c r="K554" s="35"/>
      <c r="L554" s="35"/>
      <c r="M554" s="35"/>
      <c r="N554" s="35">
        <f t="shared" si="227"/>
        <v>12743906.479200002</v>
      </c>
      <c r="O554" s="35"/>
      <c r="P554" s="35"/>
      <c r="Q554" s="35"/>
      <c r="R554" s="35"/>
      <c r="S554" s="35"/>
      <c r="T554" s="35"/>
      <c r="U554" s="43" t="e">
        <f t="shared" ref="U554:U559" ca="1" si="266">V554&amp;""&amp;",..,"&amp;""&amp;W554</f>
        <v>#REF!</v>
      </c>
      <c r="V554" s="43" t="e">
        <f ca="1">V491+1</f>
        <v>#REF!</v>
      </c>
      <c r="W554" s="43" t="e">
        <f ca="1">W491+1</f>
        <v>#REF!</v>
      </c>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WZC554" s="35"/>
      <c r="WZD554" s="35"/>
      <c r="WZE554" s="35"/>
      <c r="WZF554" s="35"/>
      <c r="WZG554" s="35"/>
      <c r="WZH554" s="35"/>
      <c r="WZI554" s="35"/>
      <c r="WZJ554" s="35"/>
      <c r="WZK554" s="35"/>
      <c r="WZL554" s="35"/>
      <c r="WZM554" s="35"/>
      <c r="WZN554" s="35"/>
      <c r="WZO554" s="35"/>
      <c r="WZP554" s="35"/>
      <c r="WZQ554" s="35"/>
      <c r="WZR554" s="35"/>
      <c r="WZS554" s="35"/>
      <c r="WZT554" s="35"/>
      <c r="WZU554" s="35"/>
      <c r="WZV554" s="35"/>
      <c r="WZW554" s="35"/>
      <c r="WZX554" s="35"/>
      <c r="WZY554" s="35"/>
      <c r="WZZ554" s="35"/>
      <c r="XAA554" s="35"/>
      <c r="XAB554" s="35"/>
      <c r="XAC554" s="35"/>
      <c r="XAD554" s="35"/>
      <c r="XAE554" s="35"/>
      <c r="XAF554" s="35"/>
      <c r="XAG554" s="35"/>
      <c r="XAH554" s="35"/>
      <c r="XAI554" s="35"/>
      <c r="XAJ554" s="35"/>
      <c r="XAK554" s="35"/>
      <c r="XAL554" s="35"/>
      <c r="XAM554" s="35"/>
      <c r="XAN554" s="35"/>
      <c r="XAO554" s="35"/>
      <c r="XAP554" s="35"/>
      <c r="XAQ554" s="35"/>
      <c r="XAR554" s="35"/>
      <c r="XAS554" s="35"/>
      <c r="XAT554" s="35"/>
      <c r="XAU554" s="35"/>
      <c r="XAV554" s="35"/>
      <c r="XAW554" s="35"/>
      <c r="XAX554" s="35"/>
      <c r="XAY554" s="35"/>
      <c r="XAZ554" s="35"/>
      <c r="XBA554" s="35"/>
      <c r="XBB554" s="35"/>
      <c r="XBC554" s="35"/>
      <c r="XBD554" s="35"/>
      <c r="XBE554" s="35"/>
      <c r="XBF554" s="35"/>
      <c r="XBG554" s="35"/>
      <c r="XBH554" s="35"/>
      <c r="XBI554" s="35"/>
      <c r="XBJ554" s="35"/>
      <c r="XBK554" s="35"/>
      <c r="XBL554" s="35"/>
      <c r="XBM554" s="35"/>
      <c r="XBN554" s="35"/>
      <c r="XBO554" s="35"/>
      <c r="XBP554" s="35"/>
      <c r="XBQ554" s="35"/>
      <c r="XBR554" s="35"/>
      <c r="XBS554" s="35"/>
      <c r="XBT554" s="35"/>
      <c r="XBU554" s="35"/>
      <c r="XBV554" s="35"/>
      <c r="XBW554" s="35"/>
      <c r="XBX554" s="35"/>
      <c r="XBY554" s="35"/>
      <c r="XBZ554" s="35"/>
      <c r="XCA554" s="35"/>
      <c r="XCB554" s="35"/>
      <c r="XCC554" s="35"/>
      <c r="XCD554" s="35"/>
      <c r="XCE554" s="35"/>
      <c r="XCF554" s="35"/>
      <c r="XCG554" s="35"/>
      <c r="XCH554" s="35"/>
      <c r="XCI554" s="35"/>
      <c r="XCJ554" s="35"/>
      <c r="XCK554" s="35"/>
      <c r="XCL554" s="35"/>
      <c r="XCM554" s="35"/>
      <c r="XCN554" s="35"/>
      <c r="XCO554" s="35"/>
      <c r="XCP554" s="35"/>
      <c r="XCQ554" s="35"/>
      <c r="XCR554" s="35"/>
      <c r="XCS554" s="35"/>
      <c r="XCT554" s="35"/>
      <c r="XCU554" s="35"/>
      <c r="XCV554" s="35"/>
      <c r="XCW554" s="35"/>
      <c r="XCX554" s="35"/>
      <c r="XCY554" s="35"/>
      <c r="XCZ554" s="35"/>
      <c r="XDA554" s="35"/>
      <c r="XDB554" s="35"/>
      <c r="XDC554" s="35"/>
      <c r="XDD554" s="35"/>
      <c r="XDE554" s="35"/>
      <c r="XDF554" s="35"/>
      <c r="XDG554" s="35"/>
      <c r="XDH554" s="35"/>
      <c r="XDI554" s="35"/>
      <c r="XDJ554" s="35"/>
      <c r="XDK554" s="35"/>
      <c r="XDL554" s="35"/>
      <c r="XDM554" s="35"/>
      <c r="XDN554" s="35"/>
      <c r="XDO554" s="35"/>
      <c r="XDP554" s="35"/>
      <c r="XDQ554" s="35"/>
      <c r="XDR554" s="35"/>
      <c r="XDS554" s="35"/>
      <c r="XDT554" s="35"/>
      <c r="XDU554" s="35"/>
      <c r="XDV554" s="35"/>
      <c r="XDW554" s="35"/>
      <c r="XDX554" s="35"/>
      <c r="XDY554" s="35"/>
      <c r="XDZ554" s="35"/>
      <c r="XEA554" s="35"/>
      <c r="XEB554" s="35"/>
      <c r="XEC554" s="35"/>
      <c r="XED554" s="35"/>
      <c r="XEE554" s="35"/>
      <c r="XEF554" s="35"/>
      <c r="XEG554" s="35"/>
      <c r="XEH554" s="35"/>
      <c r="XEI554" s="35"/>
      <c r="XEJ554" s="35"/>
      <c r="XEK554" s="35"/>
      <c r="XEL554" s="35"/>
      <c r="XEM554" s="35"/>
      <c r="XEN554" s="35"/>
      <c r="XEO554" s="35"/>
      <c r="XEP554" s="35"/>
      <c r="XEQ554" s="35"/>
      <c r="XER554" s="35"/>
      <c r="XES554" s="35"/>
      <c r="XET554" s="35"/>
      <c r="XEU554" s="35"/>
      <c r="XEV554" s="35"/>
      <c r="XEW554" s="35"/>
      <c r="XEX554" s="35"/>
      <c r="XEY554" s="35"/>
      <c r="XEZ554" s="35"/>
      <c r="XFA554" s="35"/>
      <c r="XFB554" s="35"/>
      <c r="XFC554" s="35"/>
      <c r="XFD554" s="35"/>
    </row>
    <row r="555" spans="1:151 16227:16384" s="11" customFormat="1" ht="20.25" customHeight="1" x14ac:dyDescent="0.25">
      <c r="A555" s="144" t="s">
        <v>314</v>
      </c>
      <c r="B555" s="145"/>
      <c r="C555" s="145"/>
      <c r="D555" s="145"/>
      <c r="E555" s="145"/>
      <c r="F555" s="145"/>
      <c r="G555" s="145"/>
      <c r="H555" s="145"/>
      <c r="I555" s="146"/>
      <c r="J555" s="35"/>
      <c r="K555" s="35"/>
      <c r="L555" s="35"/>
      <c r="M555" s="35"/>
      <c r="N555" s="35">
        <f t="shared" si="227"/>
        <v>16984378.8972</v>
      </c>
      <c r="O555" s="35"/>
      <c r="P555" s="35"/>
      <c r="Q555" s="35"/>
      <c r="R555" s="35"/>
      <c r="S555" s="35"/>
      <c r="T555" s="35"/>
      <c r="U555" s="43" t="e">
        <f t="shared" ca="1" si="266"/>
        <v>#REF!</v>
      </c>
      <c r="V555" s="43" t="e">
        <f t="shared" ref="V555:W555" ca="1" si="267">V554+1</f>
        <v>#REF!</v>
      </c>
      <c r="W555" s="43" t="e">
        <f t="shared" ca="1" si="267"/>
        <v>#REF!</v>
      </c>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WZC555" s="35"/>
      <c r="WZD555" s="35"/>
      <c r="WZE555" s="35"/>
      <c r="WZF555" s="35"/>
      <c r="WZG555" s="35"/>
      <c r="WZH555" s="35"/>
      <c r="WZI555" s="35"/>
      <c r="WZJ555" s="35"/>
      <c r="WZK555" s="35"/>
      <c r="WZL555" s="35"/>
      <c r="WZM555" s="35"/>
      <c r="WZN555" s="35"/>
      <c r="WZO555" s="35"/>
      <c r="WZP555" s="35"/>
      <c r="WZQ555" s="35"/>
      <c r="WZR555" s="35"/>
      <c r="WZS555" s="35"/>
      <c r="WZT555" s="35"/>
      <c r="WZU555" s="35"/>
      <c r="WZV555" s="35"/>
      <c r="WZW555" s="35"/>
      <c r="WZX555" s="35"/>
      <c r="WZY555" s="35"/>
      <c r="WZZ555" s="35"/>
      <c r="XAA555" s="35"/>
      <c r="XAB555" s="35"/>
      <c r="XAC555" s="35"/>
      <c r="XAD555" s="35"/>
      <c r="XAE555" s="35"/>
      <c r="XAF555" s="35"/>
      <c r="XAG555" s="35"/>
      <c r="XAH555" s="35"/>
      <c r="XAI555" s="35"/>
      <c r="XAJ555" s="35"/>
      <c r="XAK555" s="35"/>
      <c r="XAL555" s="35"/>
      <c r="XAM555" s="35"/>
      <c r="XAN555" s="35"/>
      <c r="XAO555" s="35"/>
      <c r="XAP555" s="35"/>
      <c r="XAQ555" s="35"/>
      <c r="XAR555" s="35"/>
      <c r="XAS555" s="35"/>
      <c r="XAT555" s="35"/>
      <c r="XAU555" s="35"/>
      <c r="XAV555" s="35"/>
      <c r="XAW555" s="35"/>
      <c r="XAX555" s="35"/>
      <c r="XAY555" s="35"/>
      <c r="XAZ555" s="35"/>
      <c r="XBA555" s="35"/>
      <c r="XBB555" s="35"/>
      <c r="XBC555" s="35"/>
      <c r="XBD555" s="35"/>
      <c r="XBE555" s="35"/>
      <c r="XBF555" s="35"/>
      <c r="XBG555" s="35"/>
      <c r="XBH555" s="35"/>
      <c r="XBI555" s="35"/>
      <c r="XBJ555" s="35"/>
      <c r="XBK555" s="35"/>
      <c r="XBL555" s="35"/>
      <c r="XBM555" s="35"/>
      <c r="XBN555" s="35"/>
      <c r="XBO555" s="35"/>
      <c r="XBP555" s="35"/>
      <c r="XBQ555" s="35"/>
      <c r="XBR555" s="35"/>
      <c r="XBS555" s="35"/>
      <c r="XBT555" s="35"/>
      <c r="XBU555" s="35"/>
      <c r="XBV555" s="35"/>
      <c r="XBW555" s="35"/>
      <c r="XBX555" s="35"/>
      <c r="XBY555" s="35"/>
      <c r="XBZ555" s="35"/>
      <c r="XCA555" s="35"/>
      <c r="XCB555" s="35"/>
      <c r="XCC555" s="35"/>
      <c r="XCD555" s="35"/>
      <c r="XCE555" s="35"/>
      <c r="XCF555" s="35"/>
      <c r="XCG555" s="35"/>
      <c r="XCH555" s="35"/>
      <c r="XCI555" s="35"/>
      <c r="XCJ555" s="35"/>
      <c r="XCK555" s="35"/>
      <c r="XCL555" s="35"/>
      <c r="XCM555" s="35"/>
      <c r="XCN555" s="35"/>
      <c r="XCO555" s="35"/>
      <c r="XCP555" s="35"/>
      <c r="XCQ555" s="35"/>
      <c r="XCR555" s="35"/>
      <c r="XCS555" s="35"/>
      <c r="XCT555" s="35"/>
      <c r="XCU555" s="35"/>
      <c r="XCV555" s="35"/>
      <c r="XCW555" s="35"/>
      <c r="XCX555" s="35"/>
      <c r="XCY555" s="35"/>
      <c r="XCZ555" s="35"/>
      <c r="XDA555" s="35"/>
      <c r="XDB555" s="35"/>
      <c r="XDC555" s="35"/>
      <c r="XDD555" s="35"/>
      <c r="XDE555" s="35"/>
      <c r="XDF555" s="35"/>
      <c r="XDG555" s="35"/>
      <c r="XDH555" s="35"/>
      <c r="XDI555" s="35"/>
      <c r="XDJ555" s="35"/>
      <c r="XDK555" s="35"/>
      <c r="XDL555" s="35"/>
      <c r="XDM555" s="35"/>
      <c r="XDN555" s="35"/>
      <c r="XDO555" s="35"/>
      <c r="XDP555" s="35"/>
      <c r="XDQ555" s="35"/>
      <c r="XDR555" s="35"/>
      <c r="XDS555" s="35"/>
      <c r="XDT555" s="35"/>
      <c r="XDU555" s="35"/>
      <c r="XDV555" s="35"/>
      <c r="XDW555" s="35"/>
      <c r="XDX555" s="35"/>
      <c r="XDY555" s="35"/>
      <c r="XDZ555" s="35"/>
      <c r="XEA555" s="35"/>
      <c r="XEB555" s="35"/>
      <c r="XEC555" s="35"/>
      <c r="XED555" s="35"/>
      <c r="XEE555" s="35"/>
      <c r="XEF555" s="35"/>
      <c r="XEG555" s="35"/>
      <c r="XEH555" s="35"/>
      <c r="XEI555" s="35"/>
      <c r="XEJ555" s="35"/>
      <c r="XEK555" s="35"/>
      <c r="XEL555" s="35"/>
      <c r="XEM555" s="35"/>
      <c r="XEN555" s="35"/>
      <c r="XEO555" s="35"/>
      <c r="XEP555" s="35"/>
      <c r="XEQ555" s="35"/>
      <c r="XER555" s="35"/>
      <c r="XES555" s="35"/>
      <c r="XET555" s="35"/>
      <c r="XEU555" s="35"/>
      <c r="XEV555" s="35"/>
      <c r="XEW555" s="35"/>
      <c r="XEX555" s="35"/>
      <c r="XEY555" s="35"/>
      <c r="XEZ555" s="35"/>
      <c r="XFA555" s="35"/>
      <c r="XFB555" s="35"/>
      <c r="XFC555" s="35"/>
      <c r="XFD555" s="35"/>
    </row>
    <row r="556" spans="1:151 16227:16384" s="11" customFormat="1" ht="20.25" customHeight="1" x14ac:dyDescent="0.25">
      <c r="A556" s="135" t="str">
        <f>A555</f>
        <v>31st Floor (Part Refuge Floor)</v>
      </c>
      <c r="B556" s="136"/>
      <c r="C556" s="133">
        <v>1</v>
      </c>
      <c r="D556" s="134"/>
      <c r="E556" s="84" t="s">
        <v>209</v>
      </c>
      <c r="F556" s="133">
        <f>(3.05*4.98+2.28*3.43+2.9*3.66+3.05*3.66+1.37*(2.41+2.28)+1.7+2.47*1.58+0.4*1.35+3.05*1.05+5.57*1.38+1.4)*(10.764)</f>
        <v>749.64155760000006</v>
      </c>
      <c r="G556" s="134">
        <f>(3.05*4.98+2.28*3.43+2.9*3.66+3.05*3.66+1.37*(2.41+2.28)+1.7+2.47*1.58+0.4*1.35+3.05*1.05+5.57*1.38+1.4)*(10.764)</f>
        <v>749.64155760000006</v>
      </c>
      <c r="H556" s="84">
        <v>0</v>
      </c>
      <c r="I556" s="84">
        <f>F556*(($I$233)+1)+H556</f>
        <v>1161.94441428</v>
      </c>
      <c r="J556" s="35"/>
      <c r="K556" s="35"/>
      <c r="L556" s="35"/>
      <c r="M556" s="35"/>
      <c r="N556" s="35">
        <f t="shared" si="227"/>
        <v>10779347.311199998</v>
      </c>
      <c r="O556" s="35"/>
      <c r="P556" s="35"/>
      <c r="Q556" s="35"/>
      <c r="R556" s="35"/>
      <c r="S556" s="35"/>
      <c r="T556" s="35"/>
      <c r="U556" s="43" t="e">
        <f t="shared" ca="1" si="266"/>
        <v>#REF!</v>
      </c>
      <c r="V556" s="43" t="e">
        <f t="shared" ref="V556:W556" ca="1" si="268">V555+1</f>
        <v>#REF!</v>
      </c>
      <c r="W556" s="43" t="e">
        <f t="shared" ca="1" si="268"/>
        <v>#REF!</v>
      </c>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WZC556" s="35"/>
      <c r="WZD556" s="35"/>
      <c r="WZE556" s="35"/>
      <c r="WZF556" s="35"/>
      <c r="WZG556" s="35"/>
      <c r="WZH556" s="35"/>
      <c r="WZI556" s="35"/>
      <c r="WZJ556" s="35"/>
      <c r="WZK556" s="35"/>
      <c r="WZL556" s="35"/>
      <c r="WZM556" s="35"/>
      <c r="WZN556" s="35"/>
      <c r="WZO556" s="35"/>
      <c r="WZP556" s="35"/>
      <c r="WZQ556" s="35"/>
      <c r="WZR556" s="35"/>
      <c r="WZS556" s="35"/>
      <c r="WZT556" s="35"/>
      <c r="WZU556" s="35"/>
      <c r="WZV556" s="35"/>
      <c r="WZW556" s="35"/>
      <c r="WZX556" s="35"/>
      <c r="WZY556" s="35"/>
      <c r="WZZ556" s="35"/>
      <c r="XAA556" s="35"/>
      <c r="XAB556" s="35"/>
      <c r="XAC556" s="35"/>
      <c r="XAD556" s="35"/>
      <c r="XAE556" s="35"/>
      <c r="XAF556" s="35"/>
      <c r="XAG556" s="35"/>
      <c r="XAH556" s="35"/>
      <c r="XAI556" s="35"/>
      <c r="XAJ556" s="35"/>
      <c r="XAK556" s="35"/>
      <c r="XAL556" s="35"/>
      <c r="XAM556" s="35"/>
      <c r="XAN556" s="35"/>
      <c r="XAO556" s="35"/>
      <c r="XAP556" s="35"/>
      <c r="XAQ556" s="35"/>
      <c r="XAR556" s="35"/>
      <c r="XAS556" s="35"/>
      <c r="XAT556" s="35"/>
      <c r="XAU556" s="35"/>
      <c r="XAV556" s="35"/>
      <c r="XAW556" s="35"/>
      <c r="XAX556" s="35"/>
      <c r="XAY556" s="35"/>
      <c r="XAZ556" s="35"/>
      <c r="XBA556" s="35"/>
      <c r="XBB556" s="35"/>
      <c r="XBC556" s="35"/>
      <c r="XBD556" s="35"/>
      <c r="XBE556" s="35"/>
      <c r="XBF556" s="35"/>
      <c r="XBG556" s="35"/>
      <c r="XBH556" s="35"/>
      <c r="XBI556" s="35"/>
      <c r="XBJ556" s="35"/>
      <c r="XBK556" s="35"/>
      <c r="XBL556" s="35"/>
      <c r="XBM556" s="35"/>
      <c r="XBN556" s="35"/>
      <c r="XBO556" s="35"/>
      <c r="XBP556" s="35"/>
      <c r="XBQ556" s="35"/>
      <c r="XBR556" s="35"/>
      <c r="XBS556" s="35"/>
      <c r="XBT556" s="35"/>
      <c r="XBU556" s="35"/>
      <c r="XBV556" s="35"/>
      <c r="XBW556" s="35"/>
      <c r="XBX556" s="35"/>
      <c r="XBY556" s="35"/>
      <c r="XBZ556" s="35"/>
      <c r="XCA556" s="35"/>
      <c r="XCB556" s="35"/>
      <c r="XCC556" s="35"/>
      <c r="XCD556" s="35"/>
      <c r="XCE556" s="35"/>
      <c r="XCF556" s="35"/>
      <c r="XCG556" s="35"/>
      <c r="XCH556" s="35"/>
      <c r="XCI556" s="35"/>
      <c r="XCJ556" s="35"/>
      <c r="XCK556" s="35"/>
      <c r="XCL556" s="35"/>
      <c r="XCM556" s="35"/>
      <c r="XCN556" s="35"/>
      <c r="XCO556" s="35"/>
      <c r="XCP556" s="35"/>
      <c r="XCQ556" s="35"/>
      <c r="XCR556" s="35"/>
      <c r="XCS556" s="35"/>
      <c r="XCT556" s="35"/>
      <c r="XCU556" s="35"/>
      <c r="XCV556" s="35"/>
      <c r="XCW556" s="35"/>
      <c r="XCX556" s="35"/>
      <c r="XCY556" s="35"/>
      <c r="XCZ556" s="35"/>
      <c r="XDA556" s="35"/>
      <c r="XDB556" s="35"/>
      <c r="XDC556" s="35"/>
      <c r="XDD556" s="35"/>
      <c r="XDE556" s="35"/>
      <c r="XDF556" s="35"/>
      <c r="XDG556" s="35"/>
      <c r="XDH556" s="35"/>
      <c r="XDI556" s="35"/>
      <c r="XDJ556" s="35"/>
      <c r="XDK556" s="35"/>
      <c r="XDL556" s="35"/>
      <c r="XDM556" s="35"/>
      <c r="XDN556" s="35"/>
      <c r="XDO556" s="35"/>
      <c r="XDP556" s="35"/>
      <c r="XDQ556" s="35"/>
      <c r="XDR556" s="35"/>
      <c r="XDS556" s="35"/>
      <c r="XDT556" s="35"/>
      <c r="XDU556" s="35"/>
      <c r="XDV556" s="35"/>
      <c r="XDW556" s="35"/>
      <c r="XDX556" s="35"/>
      <c r="XDY556" s="35"/>
      <c r="XDZ556" s="35"/>
      <c r="XEA556" s="35"/>
      <c r="XEB556" s="35"/>
      <c r="XEC556" s="35"/>
      <c r="XED556" s="35"/>
      <c r="XEE556" s="35"/>
      <c r="XEF556" s="35"/>
      <c r="XEG556" s="35"/>
      <c r="XEH556" s="35"/>
      <c r="XEI556" s="35"/>
      <c r="XEJ556" s="35"/>
      <c r="XEK556" s="35"/>
      <c r="XEL556" s="35"/>
      <c r="XEM556" s="35"/>
      <c r="XEN556" s="35"/>
      <c r="XEO556" s="35"/>
      <c r="XEP556" s="35"/>
      <c r="XEQ556" s="35"/>
      <c r="XER556" s="35"/>
      <c r="XES556" s="35"/>
      <c r="XET556" s="35"/>
      <c r="XEU556" s="35"/>
      <c r="XEV556" s="35"/>
      <c r="XEW556" s="35"/>
      <c r="XEX556" s="35"/>
      <c r="XEY556" s="35"/>
      <c r="XEZ556" s="35"/>
      <c r="XFA556" s="35"/>
      <c r="XFB556" s="35"/>
      <c r="XFC556" s="35"/>
      <c r="XFD556" s="35"/>
    </row>
    <row r="557" spans="1:151 16227:16384" s="11" customFormat="1" ht="20.25" customHeight="1" x14ac:dyDescent="0.25">
      <c r="A557" s="137"/>
      <c r="B557" s="138"/>
      <c r="C557" s="133">
        <f>C556+1</f>
        <v>2</v>
      </c>
      <c r="D557" s="134"/>
      <c r="E557" s="84" t="s">
        <v>208</v>
      </c>
      <c r="F557" s="133">
        <f>(3.05*5.54+2.28*3.95+2.9*3.8+3.05*(3.85+4.27)+1.37*(2.28+2.44*2)+6.5+1.58*2.52+3.05*1.23+4.12*1.38+1.4)*(10.764)</f>
        <v>999.08111159999987</v>
      </c>
      <c r="G557" s="134">
        <f>(3.05*5.54+2.28*3.95+2.9*3.8+3.05*(3.85+4.27)+1.37*(2.28+2.44*2)+6.5+1.58*2.52+3.05*1.23+4.12*1.38+1.4)*(10.764)</f>
        <v>999.08111159999987</v>
      </c>
      <c r="H557" s="84">
        <v>0</v>
      </c>
      <c r="I557" s="84">
        <f>F557*(($I$233)+1)+H557</f>
        <v>1548.5757229799999</v>
      </c>
      <c r="J557" s="35"/>
      <c r="K557" s="35"/>
      <c r="L557" s="35"/>
      <c r="M557" s="35"/>
      <c r="N557" s="35">
        <f t="shared" si="227"/>
        <v>15687799.124399997</v>
      </c>
      <c r="O557" s="35"/>
      <c r="P557" s="35"/>
      <c r="Q557" s="35"/>
      <c r="R557" s="35"/>
      <c r="S557" s="35"/>
      <c r="T557" s="35"/>
      <c r="U557" s="43" t="e">
        <f t="shared" ca="1" si="266"/>
        <v>#REF!</v>
      </c>
      <c r="V557" s="43" t="e">
        <f t="shared" ref="V557:W557" ca="1" si="269">V554+1</f>
        <v>#REF!</v>
      </c>
      <c r="W557" s="43" t="e">
        <f t="shared" ca="1" si="269"/>
        <v>#REF!</v>
      </c>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WZC557" s="35"/>
      <c r="WZD557" s="35"/>
      <c r="WZE557" s="35"/>
      <c r="WZF557" s="35"/>
      <c r="WZG557" s="35"/>
      <c r="WZH557" s="35"/>
      <c r="WZI557" s="35"/>
      <c r="WZJ557" s="35"/>
      <c r="WZK557" s="35"/>
      <c r="WZL557" s="35"/>
      <c r="WZM557" s="35"/>
      <c r="WZN557" s="35"/>
      <c r="WZO557" s="35"/>
      <c r="WZP557" s="35"/>
      <c r="WZQ557" s="35"/>
      <c r="WZR557" s="35"/>
      <c r="WZS557" s="35"/>
      <c r="WZT557" s="35"/>
      <c r="WZU557" s="35"/>
      <c r="WZV557" s="35"/>
      <c r="WZW557" s="35"/>
      <c r="WZX557" s="35"/>
      <c r="WZY557" s="35"/>
      <c r="WZZ557" s="35"/>
      <c r="XAA557" s="35"/>
      <c r="XAB557" s="35"/>
      <c r="XAC557" s="35"/>
      <c r="XAD557" s="35"/>
      <c r="XAE557" s="35"/>
      <c r="XAF557" s="35"/>
      <c r="XAG557" s="35"/>
      <c r="XAH557" s="35"/>
      <c r="XAI557" s="35"/>
      <c r="XAJ557" s="35"/>
      <c r="XAK557" s="35"/>
      <c r="XAL557" s="35"/>
      <c r="XAM557" s="35"/>
      <c r="XAN557" s="35"/>
      <c r="XAO557" s="35"/>
      <c r="XAP557" s="35"/>
      <c r="XAQ557" s="35"/>
      <c r="XAR557" s="35"/>
      <c r="XAS557" s="35"/>
      <c r="XAT557" s="35"/>
      <c r="XAU557" s="35"/>
      <c r="XAV557" s="35"/>
      <c r="XAW557" s="35"/>
      <c r="XAX557" s="35"/>
      <c r="XAY557" s="35"/>
      <c r="XAZ557" s="35"/>
      <c r="XBA557" s="35"/>
      <c r="XBB557" s="35"/>
      <c r="XBC557" s="35"/>
      <c r="XBD557" s="35"/>
      <c r="XBE557" s="35"/>
      <c r="XBF557" s="35"/>
      <c r="XBG557" s="35"/>
      <c r="XBH557" s="35"/>
      <c r="XBI557" s="35"/>
      <c r="XBJ557" s="35"/>
      <c r="XBK557" s="35"/>
      <c r="XBL557" s="35"/>
      <c r="XBM557" s="35"/>
      <c r="XBN557" s="35"/>
      <c r="XBO557" s="35"/>
      <c r="XBP557" s="35"/>
      <c r="XBQ557" s="35"/>
      <c r="XBR557" s="35"/>
      <c r="XBS557" s="35"/>
      <c r="XBT557" s="35"/>
      <c r="XBU557" s="35"/>
      <c r="XBV557" s="35"/>
      <c r="XBW557" s="35"/>
      <c r="XBX557" s="35"/>
      <c r="XBY557" s="35"/>
      <c r="XBZ557" s="35"/>
      <c r="XCA557" s="35"/>
      <c r="XCB557" s="35"/>
      <c r="XCC557" s="35"/>
      <c r="XCD557" s="35"/>
      <c r="XCE557" s="35"/>
      <c r="XCF557" s="35"/>
      <c r="XCG557" s="35"/>
      <c r="XCH557" s="35"/>
      <c r="XCI557" s="35"/>
      <c r="XCJ557" s="35"/>
      <c r="XCK557" s="35"/>
      <c r="XCL557" s="35"/>
      <c r="XCM557" s="35"/>
      <c r="XCN557" s="35"/>
      <c r="XCO557" s="35"/>
      <c r="XCP557" s="35"/>
      <c r="XCQ557" s="35"/>
      <c r="XCR557" s="35"/>
      <c r="XCS557" s="35"/>
      <c r="XCT557" s="35"/>
      <c r="XCU557" s="35"/>
      <c r="XCV557" s="35"/>
      <c r="XCW557" s="35"/>
      <c r="XCX557" s="35"/>
      <c r="XCY557" s="35"/>
      <c r="XCZ557" s="35"/>
      <c r="XDA557" s="35"/>
      <c r="XDB557" s="35"/>
      <c r="XDC557" s="35"/>
      <c r="XDD557" s="35"/>
      <c r="XDE557" s="35"/>
      <c r="XDF557" s="35"/>
      <c r="XDG557" s="35"/>
      <c r="XDH557" s="35"/>
      <c r="XDI557" s="35"/>
      <c r="XDJ557" s="35"/>
      <c r="XDK557" s="35"/>
      <c r="XDL557" s="35"/>
      <c r="XDM557" s="35"/>
      <c r="XDN557" s="35"/>
      <c r="XDO557" s="35"/>
      <c r="XDP557" s="35"/>
      <c r="XDQ557" s="35"/>
      <c r="XDR557" s="35"/>
      <c r="XDS557" s="35"/>
      <c r="XDT557" s="35"/>
      <c r="XDU557" s="35"/>
      <c r="XDV557" s="35"/>
      <c r="XDW557" s="35"/>
      <c r="XDX557" s="35"/>
      <c r="XDY557" s="35"/>
      <c r="XDZ557" s="35"/>
      <c r="XEA557" s="35"/>
      <c r="XEB557" s="35"/>
      <c r="XEC557" s="35"/>
      <c r="XED557" s="35"/>
      <c r="XEE557" s="35"/>
      <c r="XEF557" s="35"/>
      <c r="XEG557" s="35"/>
      <c r="XEH557" s="35"/>
      <c r="XEI557" s="35"/>
      <c r="XEJ557" s="35"/>
      <c r="XEK557" s="35"/>
      <c r="XEL557" s="35"/>
      <c r="XEM557" s="35"/>
      <c r="XEN557" s="35"/>
      <c r="XEO557" s="35"/>
      <c r="XEP557" s="35"/>
      <c r="XEQ557" s="35"/>
      <c r="XER557" s="35"/>
      <c r="XES557" s="35"/>
      <c r="XET557" s="35"/>
      <c r="XEU557" s="35"/>
      <c r="XEV557" s="35"/>
      <c r="XEW557" s="35"/>
      <c r="XEX557" s="35"/>
      <c r="XEY557" s="35"/>
      <c r="XEZ557" s="35"/>
      <c r="XFA557" s="35"/>
      <c r="XFB557" s="35"/>
      <c r="XFC557" s="35"/>
      <c r="XFD557" s="35"/>
    </row>
    <row r="558" spans="1:151 16227:16384" s="11" customFormat="1" ht="20.25" customHeight="1" x14ac:dyDescent="0.25">
      <c r="A558" s="137"/>
      <c r="B558" s="138"/>
      <c r="C558" s="133">
        <f t="shared" ref="C558:C561" si="270">C557+1</f>
        <v>3</v>
      </c>
      <c r="D558" s="134"/>
      <c r="E558" s="84" t="s">
        <v>209</v>
      </c>
      <c r="F558" s="133">
        <f>(3.05*5.18+2.2*3.18+2.9*3.73+3.05*3.66+1.37*(2.44+2.28)+1.45+1.23*2.45+3.05*1.05)*(10.764)</f>
        <v>634.0792535999999</v>
      </c>
      <c r="G558" s="134">
        <f>(3.05*5.18+2.2*3.18+2.9*3.73+3.05*3.66+1.37*(2.44+2.28)+1.45+1.23*2.45+3.05*1.05)*(10.764)</f>
        <v>634.0792535999999</v>
      </c>
      <c r="H558" s="84">
        <v>0</v>
      </c>
      <c r="I558" s="84">
        <f>F558*(($I$233)+1)+H558</f>
        <v>982.82284307999987</v>
      </c>
      <c r="J558" s="35"/>
      <c r="K558" s="35"/>
      <c r="L558" s="35"/>
      <c r="M558" s="35"/>
      <c r="N558" s="35">
        <f t="shared" si="227"/>
        <v>0</v>
      </c>
      <c r="O558" s="35"/>
      <c r="P558" s="35"/>
      <c r="Q558" s="35"/>
      <c r="R558" s="35"/>
      <c r="S558" s="35"/>
      <c r="T558" s="35"/>
      <c r="U558" s="43" t="e">
        <f t="shared" ca="1" si="266"/>
        <v>#REF!</v>
      </c>
      <c r="V558" s="43" t="e">
        <f t="shared" ref="V558:W558" ca="1" si="271">V555+1</f>
        <v>#REF!</v>
      </c>
      <c r="W558" s="43" t="e">
        <f t="shared" ca="1" si="271"/>
        <v>#REF!</v>
      </c>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WZC558" s="35"/>
      <c r="WZD558" s="35"/>
      <c r="WZE558" s="35"/>
      <c r="WZF558" s="35"/>
      <c r="WZG558" s="35"/>
      <c r="WZH558" s="35"/>
      <c r="WZI558" s="35"/>
      <c r="WZJ558" s="35"/>
      <c r="WZK558" s="35"/>
      <c r="WZL558" s="35"/>
      <c r="WZM558" s="35"/>
      <c r="WZN558" s="35"/>
      <c r="WZO558" s="35"/>
      <c r="WZP558" s="35"/>
      <c r="WZQ558" s="35"/>
      <c r="WZR558" s="35"/>
      <c r="WZS558" s="35"/>
      <c r="WZT558" s="35"/>
      <c r="WZU558" s="35"/>
      <c r="WZV558" s="35"/>
      <c r="WZW558" s="35"/>
      <c r="WZX558" s="35"/>
      <c r="WZY558" s="35"/>
      <c r="WZZ558" s="35"/>
      <c r="XAA558" s="35"/>
      <c r="XAB558" s="35"/>
      <c r="XAC558" s="35"/>
      <c r="XAD558" s="35"/>
      <c r="XAE558" s="35"/>
      <c r="XAF558" s="35"/>
      <c r="XAG558" s="35"/>
      <c r="XAH558" s="35"/>
      <c r="XAI558" s="35"/>
      <c r="XAJ558" s="35"/>
      <c r="XAK558" s="35"/>
      <c r="XAL558" s="35"/>
      <c r="XAM558" s="35"/>
      <c r="XAN558" s="35"/>
      <c r="XAO558" s="35"/>
      <c r="XAP558" s="35"/>
      <c r="XAQ558" s="35"/>
      <c r="XAR558" s="35"/>
      <c r="XAS558" s="35"/>
      <c r="XAT558" s="35"/>
      <c r="XAU558" s="35"/>
      <c r="XAV558" s="35"/>
      <c r="XAW558" s="35"/>
      <c r="XAX558" s="35"/>
      <c r="XAY558" s="35"/>
      <c r="XAZ558" s="35"/>
      <c r="XBA558" s="35"/>
      <c r="XBB558" s="35"/>
      <c r="XBC558" s="35"/>
      <c r="XBD558" s="35"/>
      <c r="XBE558" s="35"/>
      <c r="XBF558" s="35"/>
      <c r="XBG558" s="35"/>
      <c r="XBH558" s="35"/>
      <c r="XBI558" s="35"/>
      <c r="XBJ558" s="35"/>
      <c r="XBK558" s="35"/>
      <c r="XBL558" s="35"/>
      <c r="XBM558" s="35"/>
      <c r="XBN558" s="35"/>
      <c r="XBO558" s="35"/>
      <c r="XBP558" s="35"/>
      <c r="XBQ558" s="35"/>
      <c r="XBR558" s="35"/>
      <c r="XBS558" s="35"/>
      <c r="XBT558" s="35"/>
      <c r="XBU558" s="35"/>
      <c r="XBV558" s="35"/>
      <c r="XBW558" s="35"/>
      <c r="XBX558" s="35"/>
      <c r="XBY558" s="35"/>
      <c r="XBZ558" s="35"/>
      <c r="XCA558" s="35"/>
      <c r="XCB558" s="35"/>
      <c r="XCC558" s="35"/>
      <c r="XCD558" s="35"/>
      <c r="XCE558" s="35"/>
      <c r="XCF558" s="35"/>
      <c r="XCG558" s="35"/>
      <c r="XCH558" s="35"/>
      <c r="XCI558" s="35"/>
      <c r="XCJ558" s="35"/>
      <c r="XCK558" s="35"/>
      <c r="XCL558" s="35"/>
      <c r="XCM558" s="35"/>
      <c r="XCN558" s="35"/>
      <c r="XCO558" s="35"/>
      <c r="XCP558" s="35"/>
      <c r="XCQ558" s="35"/>
      <c r="XCR558" s="35"/>
      <c r="XCS558" s="35"/>
      <c r="XCT558" s="35"/>
      <c r="XCU558" s="35"/>
      <c r="XCV558" s="35"/>
      <c r="XCW558" s="35"/>
      <c r="XCX558" s="35"/>
      <c r="XCY558" s="35"/>
      <c r="XCZ558" s="35"/>
      <c r="XDA558" s="35"/>
      <c r="XDB558" s="35"/>
      <c r="XDC558" s="35"/>
      <c r="XDD558" s="35"/>
      <c r="XDE558" s="35"/>
      <c r="XDF558" s="35"/>
      <c r="XDG558" s="35"/>
      <c r="XDH558" s="35"/>
      <c r="XDI558" s="35"/>
      <c r="XDJ558" s="35"/>
      <c r="XDK558" s="35"/>
      <c r="XDL558" s="35"/>
      <c r="XDM558" s="35"/>
      <c r="XDN558" s="35"/>
      <c r="XDO558" s="35"/>
      <c r="XDP558" s="35"/>
      <c r="XDQ558" s="35"/>
      <c r="XDR558" s="35"/>
      <c r="XDS558" s="35"/>
      <c r="XDT558" s="35"/>
      <c r="XDU558" s="35"/>
      <c r="XDV558" s="35"/>
      <c r="XDW558" s="35"/>
      <c r="XDX558" s="35"/>
      <c r="XDY558" s="35"/>
      <c r="XDZ558" s="35"/>
      <c r="XEA558" s="35"/>
      <c r="XEB558" s="35"/>
      <c r="XEC558" s="35"/>
      <c r="XED558" s="35"/>
      <c r="XEE558" s="35"/>
      <c r="XEF558" s="35"/>
      <c r="XEG558" s="35"/>
      <c r="XEH558" s="35"/>
      <c r="XEI558" s="35"/>
      <c r="XEJ558" s="35"/>
      <c r="XEK558" s="35"/>
      <c r="XEL558" s="35"/>
      <c r="XEM558" s="35"/>
      <c r="XEN558" s="35"/>
      <c r="XEO558" s="35"/>
      <c r="XEP558" s="35"/>
      <c r="XEQ558" s="35"/>
      <c r="XER558" s="35"/>
      <c r="XES558" s="35"/>
      <c r="XET558" s="35"/>
      <c r="XEU558" s="35"/>
      <c r="XEV558" s="35"/>
      <c r="XEW558" s="35"/>
      <c r="XEX558" s="35"/>
      <c r="XEY558" s="35"/>
      <c r="XEZ558" s="35"/>
      <c r="XFA558" s="35"/>
      <c r="XFB558" s="35"/>
      <c r="XFC558" s="35"/>
      <c r="XFD558" s="35"/>
    </row>
    <row r="559" spans="1:151 16227:16384" s="11" customFormat="1" ht="20.25" customHeight="1" x14ac:dyDescent="0.25">
      <c r="A559" s="137"/>
      <c r="B559" s="138"/>
      <c r="C559" s="133">
        <f t="shared" si="270"/>
        <v>4</v>
      </c>
      <c r="D559" s="134"/>
      <c r="E559" s="84" t="s">
        <v>208</v>
      </c>
      <c r="F559" s="133">
        <f>(3.05*5.54+2.28*3.95+2.9*3.8+3.05*(3.85+4.27)+1.37*(2.28+2.44*2)+6.5+1.58*2.52+3.05*1.23)*(10.764)</f>
        <v>922.81171319999987</v>
      </c>
      <c r="G559" s="134">
        <f>(3.05*5.54+2.28*3.95+2.9*3.8+3.05*(3.85+4.27)+1.37*(2.28+2.44*2)+6.5+1.58*2.52+3.05*1.23)*(10.764)</f>
        <v>922.81171319999987</v>
      </c>
      <c r="H559" s="84">
        <v>0</v>
      </c>
      <c r="I559" s="84">
        <f>F559*(($I$233)+1)+H559</f>
        <v>1430.3581554599998</v>
      </c>
      <c r="J559" s="35"/>
      <c r="K559" s="35"/>
      <c r="L559" s="35"/>
      <c r="M559" s="35"/>
      <c r="N559" s="35">
        <f t="shared" si="227"/>
        <v>25947497.113200001</v>
      </c>
      <c r="O559" s="35"/>
      <c r="P559" s="35"/>
      <c r="Q559" s="35"/>
      <c r="R559" s="35"/>
      <c r="S559" s="35"/>
      <c r="T559" s="35"/>
      <c r="U559" s="43" t="e">
        <f t="shared" ca="1" si="266"/>
        <v>#REF!</v>
      </c>
      <c r="V559" s="43" t="e">
        <f t="shared" ref="V559:W559" ca="1" si="272">V556+1</f>
        <v>#REF!</v>
      </c>
      <c r="W559" s="43" t="e">
        <f t="shared" ca="1" si="272"/>
        <v>#REF!</v>
      </c>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WZC559" s="35"/>
      <c r="WZD559" s="35"/>
      <c r="WZE559" s="35"/>
      <c r="WZF559" s="35"/>
      <c r="WZG559" s="35"/>
      <c r="WZH559" s="35"/>
      <c r="WZI559" s="35"/>
      <c r="WZJ559" s="35"/>
      <c r="WZK559" s="35"/>
      <c r="WZL559" s="35"/>
      <c r="WZM559" s="35"/>
      <c r="WZN559" s="35"/>
      <c r="WZO559" s="35"/>
      <c r="WZP559" s="35"/>
      <c r="WZQ559" s="35"/>
      <c r="WZR559" s="35"/>
      <c r="WZS559" s="35"/>
      <c r="WZT559" s="35"/>
      <c r="WZU559" s="35"/>
      <c r="WZV559" s="35"/>
      <c r="WZW559" s="35"/>
      <c r="WZX559" s="35"/>
      <c r="WZY559" s="35"/>
      <c r="WZZ559" s="35"/>
      <c r="XAA559" s="35"/>
      <c r="XAB559" s="35"/>
      <c r="XAC559" s="35"/>
      <c r="XAD559" s="35"/>
      <c r="XAE559" s="35"/>
      <c r="XAF559" s="35"/>
      <c r="XAG559" s="35"/>
      <c r="XAH559" s="35"/>
      <c r="XAI559" s="35"/>
      <c r="XAJ559" s="35"/>
      <c r="XAK559" s="35"/>
      <c r="XAL559" s="35"/>
      <c r="XAM559" s="35"/>
      <c r="XAN559" s="35"/>
      <c r="XAO559" s="35"/>
      <c r="XAP559" s="35"/>
      <c r="XAQ559" s="35"/>
      <c r="XAR559" s="35"/>
      <c r="XAS559" s="35"/>
      <c r="XAT559" s="35"/>
      <c r="XAU559" s="35"/>
      <c r="XAV559" s="35"/>
      <c r="XAW559" s="35"/>
      <c r="XAX559" s="35"/>
      <c r="XAY559" s="35"/>
      <c r="XAZ559" s="35"/>
      <c r="XBA559" s="35"/>
      <c r="XBB559" s="35"/>
      <c r="XBC559" s="35"/>
      <c r="XBD559" s="35"/>
      <c r="XBE559" s="35"/>
      <c r="XBF559" s="35"/>
      <c r="XBG559" s="35"/>
      <c r="XBH559" s="35"/>
      <c r="XBI559" s="35"/>
      <c r="XBJ559" s="35"/>
      <c r="XBK559" s="35"/>
      <c r="XBL559" s="35"/>
      <c r="XBM559" s="35"/>
      <c r="XBN559" s="35"/>
      <c r="XBO559" s="35"/>
      <c r="XBP559" s="35"/>
      <c r="XBQ559" s="35"/>
      <c r="XBR559" s="35"/>
      <c r="XBS559" s="35"/>
      <c r="XBT559" s="35"/>
      <c r="XBU559" s="35"/>
      <c r="XBV559" s="35"/>
      <c r="XBW559" s="35"/>
      <c r="XBX559" s="35"/>
      <c r="XBY559" s="35"/>
      <c r="XBZ559" s="35"/>
      <c r="XCA559" s="35"/>
      <c r="XCB559" s="35"/>
      <c r="XCC559" s="35"/>
      <c r="XCD559" s="35"/>
      <c r="XCE559" s="35"/>
      <c r="XCF559" s="35"/>
      <c r="XCG559" s="35"/>
      <c r="XCH559" s="35"/>
      <c r="XCI559" s="35"/>
      <c r="XCJ559" s="35"/>
      <c r="XCK559" s="35"/>
      <c r="XCL559" s="35"/>
      <c r="XCM559" s="35"/>
      <c r="XCN559" s="35"/>
      <c r="XCO559" s="35"/>
      <c r="XCP559" s="35"/>
      <c r="XCQ559" s="35"/>
      <c r="XCR559" s="35"/>
      <c r="XCS559" s="35"/>
      <c r="XCT559" s="35"/>
      <c r="XCU559" s="35"/>
      <c r="XCV559" s="35"/>
      <c r="XCW559" s="35"/>
      <c r="XCX559" s="35"/>
      <c r="XCY559" s="35"/>
      <c r="XCZ559" s="35"/>
      <c r="XDA559" s="35"/>
      <c r="XDB559" s="35"/>
      <c r="XDC559" s="35"/>
      <c r="XDD559" s="35"/>
      <c r="XDE559" s="35"/>
      <c r="XDF559" s="35"/>
      <c r="XDG559" s="35"/>
      <c r="XDH559" s="35"/>
      <c r="XDI559" s="35"/>
      <c r="XDJ559" s="35"/>
      <c r="XDK559" s="35"/>
      <c r="XDL559" s="35"/>
      <c r="XDM559" s="35"/>
      <c r="XDN559" s="35"/>
      <c r="XDO559" s="35"/>
      <c r="XDP559" s="35"/>
      <c r="XDQ559" s="35"/>
      <c r="XDR559" s="35"/>
      <c r="XDS559" s="35"/>
      <c r="XDT559" s="35"/>
      <c r="XDU559" s="35"/>
      <c r="XDV559" s="35"/>
      <c r="XDW559" s="35"/>
      <c r="XDX559" s="35"/>
      <c r="XDY559" s="35"/>
      <c r="XDZ559" s="35"/>
      <c r="XEA559" s="35"/>
      <c r="XEB559" s="35"/>
      <c r="XEC559" s="35"/>
      <c r="XED559" s="35"/>
      <c r="XEE559" s="35"/>
      <c r="XEF559" s="35"/>
      <c r="XEG559" s="35"/>
      <c r="XEH559" s="35"/>
      <c r="XEI559" s="35"/>
      <c r="XEJ559" s="35"/>
      <c r="XEK559" s="35"/>
      <c r="XEL559" s="35"/>
      <c r="XEM559" s="35"/>
      <c r="XEN559" s="35"/>
      <c r="XEO559" s="35"/>
      <c r="XEP559" s="35"/>
      <c r="XEQ559" s="35"/>
      <c r="XER559" s="35"/>
      <c r="XES559" s="35"/>
      <c r="XET559" s="35"/>
      <c r="XEU559" s="35"/>
      <c r="XEV559" s="35"/>
      <c r="XEW559" s="35"/>
      <c r="XEX559" s="35"/>
      <c r="XEY559" s="35"/>
      <c r="XEZ559" s="35"/>
      <c r="XFA559" s="35"/>
      <c r="XFB559" s="35"/>
      <c r="XFC559" s="35"/>
      <c r="XFD559" s="35"/>
    </row>
    <row r="560" spans="1:151 16227:16384" s="11" customFormat="1" ht="20.25" x14ac:dyDescent="0.25">
      <c r="A560" s="137"/>
      <c r="B560" s="138"/>
      <c r="C560" s="133">
        <f t="shared" si="270"/>
        <v>5</v>
      </c>
      <c r="D560" s="134"/>
      <c r="E560" s="133" t="s">
        <v>213</v>
      </c>
      <c r="F560" s="184"/>
      <c r="G560" s="184"/>
      <c r="H560" s="184"/>
      <c r="I560" s="134"/>
      <c r="J560" s="35"/>
      <c r="K560" s="35"/>
      <c r="L560" s="35"/>
      <c r="M560" s="35"/>
      <c r="N560" s="35">
        <f t="shared" si="227"/>
        <v>0</v>
      </c>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WZC560" s="35"/>
      <c r="WZD560" s="35"/>
      <c r="WZE560" s="35"/>
      <c r="WZF560" s="35"/>
      <c r="WZG560" s="35"/>
      <c r="WZH560" s="35"/>
      <c r="WZI560" s="35"/>
      <c r="WZJ560" s="35"/>
      <c r="WZK560" s="35"/>
      <c r="WZL560" s="35"/>
      <c r="WZM560" s="35"/>
      <c r="WZN560" s="35"/>
      <c r="WZO560" s="35"/>
      <c r="WZP560" s="35"/>
      <c r="WZQ560" s="35"/>
      <c r="WZR560" s="35"/>
      <c r="WZS560" s="35"/>
      <c r="WZT560" s="35"/>
      <c r="WZU560" s="35"/>
      <c r="WZV560" s="35"/>
      <c r="WZW560" s="35"/>
      <c r="WZX560" s="35"/>
      <c r="WZY560" s="35"/>
      <c r="WZZ560" s="35"/>
      <c r="XAA560" s="35"/>
      <c r="XAB560" s="35"/>
      <c r="XAC560" s="35"/>
      <c r="XAD560" s="35"/>
      <c r="XAE560" s="35"/>
      <c r="XAF560" s="35"/>
      <c r="XAG560" s="35"/>
      <c r="XAH560" s="35"/>
      <c r="XAI560" s="35"/>
      <c r="XAJ560" s="35"/>
      <c r="XAK560" s="35"/>
      <c r="XAL560" s="35"/>
      <c r="XAM560" s="35"/>
      <c r="XAN560" s="35"/>
      <c r="XAO560" s="35"/>
      <c r="XAP560" s="35"/>
      <c r="XAQ560" s="35"/>
      <c r="XAR560" s="35"/>
      <c r="XAS560" s="35"/>
      <c r="XAT560" s="35"/>
      <c r="XAU560" s="35"/>
      <c r="XAV560" s="35"/>
      <c r="XAW560" s="35"/>
      <c r="XAX560" s="35"/>
      <c r="XAY560" s="35"/>
      <c r="XAZ560" s="35"/>
      <c r="XBA560" s="35"/>
      <c r="XBB560" s="35"/>
      <c r="XBC560" s="35"/>
      <c r="XBD560" s="35"/>
      <c r="XBE560" s="35"/>
      <c r="XBF560" s="35"/>
      <c r="XBG560" s="35"/>
      <c r="XBH560" s="35"/>
      <c r="XBI560" s="35"/>
      <c r="XBJ560" s="35"/>
      <c r="XBK560" s="35"/>
      <c r="XBL560" s="35"/>
      <c r="XBM560" s="35"/>
      <c r="XBN560" s="35"/>
      <c r="XBO560" s="35"/>
      <c r="XBP560" s="35"/>
      <c r="XBQ560" s="35"/>
      <c r="XBR560" s="35"/>
      <c r="XBS560" s="35"/>
      <c r="XBT560" s="35"/>
      <c r="XBU560" s="35"/>
      <c r="XBV560" s="35"/>
      <c r="XBW560" s="35"/>
      <c r="XBX560" s="35"/>
      <c r="XBY560" s="35"/>
      <c r="XBZ560" s="35"/>
      <c r="XCA560" s="35"/>
      <c r="XCB560" s="35"/>
      <c r="XCC560" s="35"/>
      <c r="XCD560" s="35"/>
      <c r="XCE560" s="35"/>
      <c r="XCF560" s="35"/>
      <c r="XCG560" s="35"/>
      <c r="XCH560" s="35"/>
      <c r="XCI560" s="35"/>
      <c r="XCJ560" s="35"/>
      <c r="XCK560" s="35"/>
      <c r="XCL560" s="35"/>
      <c r="XCM560" s="35"/>
      <c r="XCN560" s="35"/>
      <c r="XCO560" s="35"/>
      <c r="XCP560" s="35"/>
      <c r="XCQ560" s="35"/>
      <c r="XCR560" s="35"/>
      <c r="XCS560" s="35"/>
      <c r="XCT560" s="35"/>
      <c r="XCU560" s="35"/>
      <c r="XCV560" s="35"/>
      <c r="XCW560" s="35"/>
      <c r="XCX560" s="35"/>
      <c r="XCY560" s="35"/>
      <c r="XCZ560" s="35"/>
      <c r="XDA560" s="35"/>
      <c r="XDB560" s="35"/>
      <c r="XDC560" s="35"/>
      <c r="XDD560" s="35"/>
      <c r="XDE560" s="35"/>
      <c r="XDF560" s="35"/>
      <c r="XDG560" s="35"/>
      <c r="XDH560" s="35"/>
      <c r="XDI560" s="35"/>
      <c r="XDJ560" s="35"/>
      <c r="XDK560" s="35"/>
      <c r="XDL560" s="35"/>
      <c r="XDM560" s="35"/>
      <c r="XDN560" s="35"/>
      <c r="XDO560" s="35"/>
      <c r="XDP560" s="35"/>
      <c r="XDQ560" s="35"/>
      <c r="XDR560" s="35"/>
      <c r="XDS560" s="35"/>
      <c r="XDT560" s="35"/>
      <c r="XDU560" s="35"/>
      <c r="XDV560" s="35"/>
      <c r="XDW560" s="35"/>
      <c r="XDX560" s="35"/>
      <c r="XDY560" s="35"/>
      <c r="XDZ560" s="35"/>
      <c r="XEA560" s="35"/>
      <c r="XEB560" s="35"/>
      <c r="XEC560" s="35"/>
      <c r="XED560" s="35"/>
      <c r="XEE560" s="35"/>
      <c r="XEF560" s="35"/>
      <c r="XEG560" s="35"/>
      <c r="XEH560" s="35"/>
      <c r="XEI560" s="35"/>
      <c r="XEJ560" s="35"/>
      <c r="XEK560" s="35"/>
      <c r="XEL560" s="35"/>
      <c r="XEM560" s="35"/>
      <c r="XEN560" s="35"/>
      <c r="XEO560" s="35"/>
      <c r="XEP560" s="35"/>
      <c r="XEQ560" s="35"/>
      <c r="XER560" s="35"/>
      <c r="XES560" s="35"/>
      <c r="XET560" s="35"/>
      <c r="XEU560" s="35"/>
      <c r="XEV560" s="35"/>
      <c r="XEW560" s="35"/>
      <c r="XEX560" s="35"/>
      <c r="XEY560" s="35"/>
      <c r="XEZ560" s="35"/>
      <c r="XFA560" s="35"/>
      <c r="XFB560" s="35"/>
      <c r="XFC560" s="35"/>
      <c r="XFD560" s="35"/>
    </row>
    <row r="561" spans="1:151 16227:16384" s="11" customFormat="1" ht="20.25" customHeight="1" x14ac:dyDescent="0.25">
      <c r="A561" s="137"/>
      <c r="B561" s="138"/>
      <c r="C561" s="133">
        <f t="shared" si="270"/>
        <v>6</v>
      </c>
      <c r="D561" s="134"/>
      <c r="E561" s="84" t="s">
        <v>315</v>
      </c>
      <c r="F561" s="133">
        <f>(6.25*6+4.65*2.43+3.05*(3.66*2+3.89*2)+1.65*2+1.37*(2.31*2+2.44*2)+(1.37*3.41)*2+2.78*1.5+3.7*2.43+6.25*1.3)*(10.764)</f>
        <v>1526.3233596</v>
      </c>
      <c r="G561" s="134">
        <f>(6.25*6+4.65*2.43+3.05*(3.66*2+3.89*2)+1.65*2+1.37*(2.31*2+2.44*2)+(1.37*3.41)*2+2.78*1.5+3.7*2.43+6.25*1.3)*(10.764)</f>
        <v>1526.3233596</v>
      </c>
      <c r="H561" s="84">
        <v>0</v>
      </c>
      <c r="I561" s="84">
        <f>F561*(($I$233)+1)+H561</f>
        <v>2365.8012073800001</v>
      </c>
      <c r="J561" s="35"/>
      <c r="K561" s="35"/>
      <c r="L561" s="35"/>
      <c r="M561" s="35"/>
      <c r="N561" s="35">
        <f t="shared" si="227"/>
        <v>12743906.479200002</v>
      </c>
      <c r="O561" s="35"/>
      <c r="P561" s="35"/>
      <c r="Q561" s="35"/>
      <c r="R561" s="35"/>
      <c r="S561" s="35"/>
      <c r="T561" s="35"/>
      <c r="U561" s="43" t="e">
        <f t="shared" ref="U561:U566" ca="1" si="273">V561&amp;""&amp;",..,"&amp;""&amp;W561</f>
        <v>#REF!</v>
      </c>
      <c r="V561" s="43" t="e">
        <f ca="1">V491+1</f>
        <v>#REF!</v>
      </c>
      <c r="W561" s="43" t="e">
        <f ca="1">W491+1</f>
        <v>#REF!</v>
      </c>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WZC561" s="35"/>
      <c r="WZD561" s="35"/>
      <c r="WZE561" s="35"/>
      <c r="WZF561" s="35"/>
      <c r="WZG561" s="35"/>
      <c r="WZH561" s="35"/>
      <c r="WZI561" s="35"/>
      <c r="WZJ561" s="35"/>
      <c r="WZK561" s="35"/>
      <c r="WZL561" s="35"/>
      <c r="WZM561" s="35"/>
      <c r="WZN561" s="35"/>
      <c r="WZO561" s="35"/>
      <c r="WZP561" s="35"/>
      <c r="WZQ561" s="35"/>
      <c r="WZR561" s="35"/>
      <c r="WZS561" s="35"/>
      <c r="WZT561" s="35"/>
      <c r="WZU561" s="35"/>
      <c r="WZV561" s="35"/>
      <c r="WZW561" s="35"/>
      <c r="WZX561" s="35"/>
      <c r="WZY561" s="35"/>
      <c r="WZZ561" s="35"/>
      <c r="XAA561" s="35"/>
      <c r="XAB561" s="35"/>
      <c r="XAC561" s="35"/>
      <c r="XAD561" s="35"/>
      <c r="XAE561" s="35"/>
      <c r="XAF561" s="35"/>
      <c r="XAG561" s="35"/>
      <c r="XAH561" s="35"/>
      <c r="XAI561" s="35"/>
      <c r="XAJ561" s="35"/>
      <c r="XAK561" s="35"/>
      <c r="XAL561" s="35"/>
      <c r="XAM561" s="35"/>
      <c r="XAN561" s="35"/>
      <c r="XAO561" s="35"/>
      <c r="XAP561" s="35"/>
      <c r="XAQ561" s="35"/>
      <c r="XAR561" s="35"/>
      <c r="XAS561" s="35"/>
      <c r="XAT561" s="35"/>
      <c r="XAU561" s="35"/>
      <c r="XAV561" s="35"/>
      <c r="XAW561" s="35"/>
      <c r="XAX561" s="35"/>
      <c r="XAY561" s="35"/>
      <c r="XAZ561" s="35"/>
      <c r="XBA561" s="35"/>
      <c r="XBB561" s="35"/>
      <c r="XBC561" s="35"/>
      <c r="XBD561" s="35"/>
      <c r="XBE561" s="35"/>
      <c r="XBF561" s="35"/>
      <c r="XBG561" s="35"/>
      <c r="XBH561" s="35"/>
      <c r="XBI561" s="35"/>
      <c r="XBJ561" s="35"/>
      <c r="XBK561" s="35"/>
      <c r="XBL561" s="35"/>
      <c r="XBM561" s="35"/>
      <c r="XBN561" s="35"/>
      <c r="XBO561" s="35"/>
      <c r="XBP561" s="35"/>
      <c r="XBQ561" s="35"/>
      <c r="XBR561" s="35"/>
      <c r="XBS561" s="35"/>
      <c r="XBT561" s="35"/>
      <c r="XBU561" s="35"/>
      <c r="XBV561" s="35"/>
      <c r="XBW561" s="35"/>
      <c r="XBX561" s="35"/>
      <c r="XBY561" s="35"/>
      <c r="XBZ561" s="35"/>
      <c r="XCA561" s="35"/>
      <c r="XCB561" s="35"/>
      <c r="XCC561" s="35"/>
      <c r="XCD561" s="35"/>
      <c r="XCE561" s="35"/>
      <c r="XCF561" s="35"/>
      <c r="XCG561" s="35"/>
      <c r="XCH561" s="35"/>
      <c r="XCI561" s="35"/>
      <c r="XCJ561" s="35"/>
      <c r="XCK561" s="35"/>
      <c r="XCL561" s="35"/>
      <c r="XCM561" s="35"/>
      <c r="XCN561" s="35"/>
      <c r="XCO561" s="35"/>
      <c r="XCP561" s="35"/>
      <c r="XCQ561" s="35"/>
      <c r="XCR561" s="35"/>
      <c r="XCS561" s="35"/>
      <c r="XCT561" s="35"/>
      <c r="XCU561" s="35"/>
      <c r="XCV561" s="35"/>
      <c r="XCW561" s="35"/>
      <c r="XCX561" s="35"/>
      <c r="XCY561" s="35"/>
      <c r="XCZ561" s="35"/>
      <c r="XDA561" s="35"/>
      <c r="XDB561" s="35"/>
      <c r="XDC561" s="35"/>
      <c r="XDD561" s="35"/>
      <c r="XDE561" s="35"/>
      <c r="XDF561" s="35"/>
      <c r="XDG561" s="35"/>
      <c r="XDH561" s="35"/>
      <c r="XDI561" s="35"/>
      <c r="XDJ561" s="35"/>
      <c r="XDK561" s="35"/>
      <c r="XDL561" s="35"/>
      <c r="XDM561" s="35"/>
      <c r="XDN561" s="35"/>
      <c r="XDO561" s="35"/>
      <c r="XDP561" s="35"/>
      <c r="XDQ561" s="35"/>
      <c r="XDR561" s="35"/>
      <c r="XDS561" s="35"/>
      <c r="XDT561" s="35"/>
      <c r="XDU561" s="35"/>
      <c r="XDV561" s="35"/>
      <c r="XDW561" s="35"/>
      <c r="XDX561" s="35"/>
      <c r="XDY561" s="35"/>
      <c r="XDZ561" s="35"/>
      <c r="XEA561" s="35"/>
      <c r="XEB561" s="35"/>
      <c r="XEC561" s="35"/>
      <c r="XED561" s="35"/>
      <c r="XEE561" s="35"/>
      <c r="XEF561" s="35"/>
      <c r="XEG561" s="35"/>
      <c r="XEH561" s="35"/>
      <c r="XEI561" s="35"/>
      <c r="XEJ561" s="35"/>
      <c r="XEK561" s="35"/>
      <c r="XEL561" s="35"/>
      <c r="XEM561" s="35"/>
      <c r="XEN561" s="35"/>
      <c r="XEO561" s="35"/>
      <c r="XEP561" s="35"/>
      <c r="XEQ561" s="35"/>
      <c r="XER561" s="35"/>
      <c r="XES561" s="35"/>
      <c r="XET561" s="35"/>
      <c r="XEU561" s="35"/>
      <c r="XEV561" s="35"/>
      <c r="XEW561" s="35"/>
      <c r="XEX561" s="35"/>
      <c r="XEY561" s="35"/>
      <c r="XEZ561" s="35"/>
      <c r="XFA561" s="35"/>
      <c r="XFB561" s="35"/>
      <c r="XFC561" s="35"/>
      <c r="XFD561" s="35"/>
    </row>
    <row r="562" spans="1:151 16227:16384" s="11" customFormat="1" ht="20.25" customHeight="1" x14ac:dyDescent="0.25">
      <c r="A562" s="144" t="s">
        <v>316</v>
      </c>
      <c r="B562" s="145"/>
      <c r="C562" s="145"/>
      <c r="D562" s="145"/>
      <c r="E562" s="145"/>
      <c r="F562" s="145"/>
      <c r="G562" s="145"/>
      <c r="H562" s="145"/>
      <c r="I562" s="146"/>
      <c r="J562" s="35"/>
      <c r="K562" s="35"/>
      <c r="L562" s="35"/>
      <c r="M562" s="35"/>
      <c r="N562" s="35">
        <f t="shared" si="227"/>
        <v>16984378.8972</v>
      </c>
      <c r="O562" s="35"/>
      <c r="P562" s="35"/>
      <c r="Q562" s="35"/>
      <c r="R562" s="35"/>
      <c r="S562" s="35"/>
      <c r="T562" s="35"/>
      <c r="U562" s="43" t="e">
        <f t="shared" ca="1" si="273"/>
        <v>#REF!</v>
      </c>
      <c r="V562" s="43" t="e">
        <f t="shared" ref="V562:W562" ca="1" si="274">V561+1</f>
        <v>#REF!</v>
      </c>
      <c r="W562" s="43" t="e">
        <f t="shared" ca="1" si="274"/>
        <v>#REF!</v>
      </c>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WZC562" s="35"/>
      <c r="WZD562" s="35"/>
      <c r="WZE562" s="35"/>
      <c r="WZF562" s="35"/>
      <c r="WZG562" s="35"/>
      <c r="WZH562" s="35"/>
      <c r="WZI562" s="35"/>
      <c r="WZJ562" s="35"/>
      <c r="WZK562" s="35"/>
      <c r="WZL562" s="35"/>
      <c r="WZM562" s="35"/>
      <c r="WZN562" s="35"/>
      <c r="WZO562" s="35"/>
      <c r="WZP562" s="35"/>
      <c r="WZQ562" s="35"/>
      <c r="WZR562" s="35"/>
      <c r="WZS562" s="35"/>
      <c r="WZT562" s="35"/>
      <c r="WZU562" s="35"/>
      <c r="WZV562" s="35"/>
      <c r="WZW562" s="35"/>
      <c r="WZX562" s="35"/>
      <c r="WZY562" s="35"/>
      <c r="WZZ562" s="35"/>
      <c r="XAA562" s="35"/>
      <c r="XAB562" s="35"/>
      <c r="XAC562" s="35"/>
      <c r="XAD562" s="35"/>
      <c r="XAE562" s="35"/>
      <c r="XAF562" s="35"/>
      <c r="XAG562" s="35"/>
      <c r="XAH562" s="35"/>
      <c r="XAI562" s="35"/>
      <c r="XAJ562" s="35"/>
      <c r="XAK562" s="35"/>
      <c r="XAL562" s="35"/>
      <c r="XAM562" s="35"/>
      <c r="XAN562" s="35"/>
      <c r="XAO562" s="35"/>
      <c r="XAP562" s="35"/>
      <c r="XAQ562" s="35"/>
      <c r="XAR562" s="35"/>
      <c r="XAS562" s="35"/>
      <c r="XAT562" s="35"/>
      <c r="XAU562" s="35"/>
      <c r="XAV562" s="35"/>
      <c r="XAW562" s="35"/>
      <c r="XAX562" s="35"/>
      <c r="XAY562" s="35"/>
      <c r="XAZ562" s="35"/>
      <c r="XBA562" s="35"/>
      <c r="XBB562" s="35"/>
      <c r="XBC562" s="35"/>
      <c r="XBD562" s="35"/>
      <c r="XBE562" s="35"/>
      <c r="XBF562" s="35"/>
      <c r="XBG562" s="35"/>
      <c r="XBH562" s="35"/>
      <c r="XBI562" s="35"/>
      <c r="XBJ562" s="35"/>
      <c r="XBK562" s="35"/>
      <c r="XBL562" s="35"/>
      <c r="XBM562" s="35"/>
      <c r="XBN562" s="35"/>
      <c r="XBO562" s="35"/>
      <c r="XBP562" s="35"/>
      <c r="XBQ562" s="35"/>
      <c r="XBR562" s="35"/>
      <c r="XBS562" s="35"/>
      <c r="XBT562" s="35"/>
      <c r="XBU562" s="35"/>
      <c r="XBV562" s="35"/>
      <c r="XBW562" s="35"/>
      <c r="XBX562" s="35"/>
      <c r="XBY562" s="35"/>
      <c r="XBZ562" s="35"/>
      <c r="XCA562" s="35"/>
      <c r="XCB562" s="35"/>
      <c r="XCC562" s="35"/>
      <c r="XCD562" s="35"/>
      <c r="XCE562" s="35"/>
      <c r="XCF562" s="35"/>
      <c r="XCG562" s="35"/>
      <c r="XCH562" s="35"/>
      <c r="XCI562" s="35"/>
      <c r="XCJ562" s="35"/>
      <c r="XCK562" s="35"/>
      <c r="XCL562" s="35"/>
      <c r="XCM562" s="35"/>
      <c r="XCN562" s="35"/>
      <c r="XCO562" s="35"/>
      <c r="XCP562" s="35"/>
      <c r="XCQ562" s="35"/>
      <c r="XCR562" s="35"/>
      <c r="XCS562" s="35"/>
      <c r="XCT562" s="35"/>
      <c r="XCU562" s="35"/>
      <c r="XCV562" s="35"/>
      <c r="XCW562" s="35"/>
      <c r="XCX562" s="35"/>
      <c r="XCY562" s="35"/>
      <c r="XCZ562" s="35"/>
      <c r="XDA562" s="35"/>
      <c r="XDB562" s="35"/>
      <c r="XDC562" s="35"/>
      <c r="XDD562" s="35"/>
      <c r="XDE562" s="35"/>
      <c r="XDF562" s="35"/>
      <c r="XDG562" s="35"/>
      <c r="XDH562" s="35"/>
      <c r="XDI562" s="35"/>
      <c r="XDJ562" s="35"/>
      <c r="XDK562" s="35"/>
      <c r="XDL562" s="35"/>
      <c r="XDM562" s="35"/>
      <c r="XDN562" s="35"/>
      <c r="XDO562" s="35"/>
      <c r="XDP562" s="35"/>
      <c r="XDQ562" s="35"/>
      <c r="XDR562" s="35"/>
      <c r="XDS562" s="35"/>
      <c r="XDT562" s="35"/>
      <c r="XDU562" s="35"/>
      <c r="XDV562" s="35"/>
      <c r="XDW562" s="35"/>
      <c r="XDX562" s="35"/>
      <c r="XDY562" s="35"/>
      <c r="XDZ562" s="35"/>
      <c r="XEA562" s="35"/>
      <c r="XEB562" s="35"/>
      <c r="XEC562" s="35"/>
      <c r="XED562" s="35"/>
      <c r="XEE562" s="35"/>
      <c r="XEF562" s="35"/>
      <c r="XEG562" s="35"/>
      <c r="XEH562" s="35"/>
      <c r="XEI562" s="35"/>
      <c r="XEJ562" s="35"/>
      <c r="XEK562" s="35"/>
      <c r="XEL562" s="35"/>
      <c r="XEM562" s="35"/>
      <c r="XEN562" s="35"/>
      <c r="XEO562" s="35"/>
      <c r="XEP562" s="35"/>
      <c r="XEQ562" s="35"/>
      <c r="XER562" s="35"/>
      <c r="XES562" s="35"/>
      <c r="XET562" s="35"/>
      <c r="XEU562" s="35"/>
      <c r="XEV562" s="35"/>
      <c r="XEW562" s="35"/>
      <c r="XEX562" s="35"/>
      <c r="XEY562" s="35"/>
      <c r="XEZ562" s="35"/>
      <c r="XFA562" s="35"/>
      <c r="XFB562" s="35"/>
      <c r="XFC562" s="35"/>
      <c r="XFD562" s="35"/>
    </row>
    <row r="563" spans="1:151 16227:16384" s="11" customFormat="1" ht="20.25" customHeight="1" x14ac:dyDescent="0.25">
      <c r="A563" s="135" t="str">
        <f>A562</f>
        <v>32nd to 36th Floor</v>
      </c>
      <c r="B563" s="136"/>
      <c r="C563" s="133">
        <v>1</v>
      </c>
      <c r="D563" s="134"/>
      <c r="E563" s="84" t="s">
        <v>209</v>
      </c>
      <c r="F563" s="133">
        <f>(3.05*4.98+2.28*3.43+2.9*3.66+3.05*3.66+1.37*(2.41+2.28)+1.7+2.47*1.58+0.4*1.35+3.05*1.05+5.57*1.38+1.4)*(10.764)</f>
        <v>749.64155760000006</v>
      </c>
      <c r="G563" s="134">
        <f>(3.05*4.98+2.28*3.43+2.9*3.66+3.05*3.66+1.37*(2.41+2.28)+1.7+2.47*1.58+0.4*1.35+3.05*1.05+5.57*1.38+1.4)*(10.764)</f>
        <v>749.64155760000006</v>
      </c>
      <c r="H563" s="84">
        <v>0</v>
      </c>
      <c r="I563" s="84">
        <f t="shared" ref="I563:I568" si="275">F563*(($I$233)+1)+H563</f>
        <v>1161.94441428</v>
      </c>
      <c r="J563" s="35"/>
      <c r="K563" s="35"/>
      <c r="L563" s="35"/>
      <c r="M563" s="35"/>
      <c r="N563" s="35">
        <f t="shared" si="227"/>
        <v>10779347.311199998</v>
      </c>
      <c r="O563" s="35"/>
      <c r="P563" s="35"/>
      <c r="Q563" s="35"/>
      <c r="R563" s="35"/>
      <c r="S563" s="35"/>
      <c r="T563" s="35"/>
      <c r="U563" s="43" t="e">
        <f t="shared" ca="1" si="273"/>
        <v>#REF!</v>
      </c>
      <c r="V563" s="43" t="e">
        <f t="shared" ref="V563:W563" ca="1" si="276">V562+1</f>
        <v>#REF!</v>
      </c>
      <c r="W563" s="43" t="e">
        <f t="shared" ca="1" si="276"/>
        <v>#REF!</v>
      </c>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WZC563" s="35"/>
      <c r="WZD563" s="35"/>
      <c r="WZE563" s="35"/>
      <c r="WZF563" s="35"/>
      <c r="WZG563" s="35"/>
      <c r="WZH563" s="35"/>
      <c r="WZI563" s="35"/>
      <c r="WZJ563" s="35"/>
      <c r="WZK563" s="35"/>
      <c r="WZL563" s="35"/>
      <c r="WZM563" s="35"/>
      <c r="WZN563" s="35"/>
      <c r="WZO563" s="35"/>
      <c r="WZP563" s="35"/>
      <c r="WZQ563" s="35"/>
      <c r="WZR563" s="35"/>
      <c r="WZS563" s="35"/>
      <c r="WZT563" s="35"/>
      <c r="WZU563" s="35"/>
      <c r="WZV563" s="35"/>
      <c r="WZW563" s="35"/>
      <c r="WZX563" s="35"/>
      <c r="WZY563" s="35"/>
      <c r="WZZ563" s="35"/>
      <c r="XAA563" s="35"/>
      <c r="XAB563" s="35"/>
      <c r="XAC563" s="35"/>
      <c r="XAD563" s="35"/>
      <c r="XAE563" s="35"/>
      <c r="XAF563" s="35"/>
      <c r="XAG563" s="35"/>
      <c r="XAH563" s="35"/>
      <c r="XAI563" s="35"/>
      <c r="XAJ563" s="35"/>
      <c r="XAK563" s="35"/>
      <c r="XAL563" s="35"/>
      <c r="XAM563" s="35"/>
      <c r="XAN563" s="35"/>
      <c r="XAO563" s="35"/>
      <c r="XAP563" s="35"/>
      <c r="XAQ563" s="35"/>
      <c r="XAR563" s="35"/>
      <c r="XAS563" s="35"/>
      <c r="XAT563" s="35"/>
      <c r="XAU563" s="35"/>
      <c r="XAV563" s="35"/>
      <c r="XAW563" s="35"/>
      <c r="XAX563" s="35"/>
      <c r="XAY563" s="35"/>
      <c r="XAZ563" s="35"/>
      <c r="XBA563" s="35"/>
      <c r="XBB563" s="35"/>
      <c r="XBC563" s="35"/>
      <c r="XBD563" s="35"/>
      <c r="XBE563" s="35"/>
      <c r="XBF563" s="35"/>
      <c r="XBG563" s="35"/>
      <c r="XBH563" s="35"/>
      <c r="XBI563" s="35"/>
      <c r="XBJ563" s="35"/>
      <c r="XBK563" s="35"/>
      <c r="XBL563" s="35"/>
      <c r="XBM563" s="35"/>
      <c r="XBN563" s="35"/>
      <c r="XBO563" s="35"/>
      <c r="XBP563" s="35"/>
      <c r="XBQ563" s="35"/>
      <c r="XBR563" s="35"/>
      <c r="XBS563" s="35"/>
      <c r="XBT563" s="35"/>
      <c r="XBU563" s="35"/>
      <c r="XBV563" s="35"/>
      <c r="XBW563" s="35"/>
      <c r="XBX563" s="35"/>
      <c r="XBY563" s="35"/>
      <c r="XBZ563" s="35"/>
      <c r="XCA563" s="35"/>
      <c r="XCB563" s="35"/>
      <c r="XCC563" s="35"/>
      <c r="XCD563" s="35"/>
      <c r="XCE563" s="35"/>
      <c r="XCF563" s="35"/>
      <c r="XCG563" s="35"/>
      <c r="XCH563" s="35"/>
      <c r="XCI563" s="35"/>
      <c r="XCJ563" s="35"/>
      <c r="XCK563" s="35"/>
      <c r="XCL563" s="35"/>
      <c r="XCM563" s="35"/>
      <c r="XCN563" s="35"/>
      <c r="XCO563" s="35"/>
      <c r="XCP563" s="35"/>
      <c r="XCQ563" s="35"/>
      <c r="XCR563" s="35"/>
      <c r="XCS563" s="35"/>
      <c r="XCT563" s="35"/>
      <c r="XCU563" s="35"/>
      <c r="XCV563" s="35"/>
      <c r="XCW563" s="35"/>
      <c r="XCX563" s="35"/>
      <c r="XCY563" s="35"/>
      <c r="XCZ563" s="35"/>
      <c r="XDA563" s="35"/>
      <c r="XDB563" s="35"/>
      <c r="XDC563" s="35"/>
      <c r="XDD563" s="35"/>
      <c r="XDE563" s="35"/>
      <c r="XDF563" s="35"/>
      <c r="XDG563" s="35"/>
      <c r="XDH563" s="35"/>
      <c r="XDI563" s="35"/>
      <c r="XDJ563" s="35"/>
      <c r="XDK563" s="35"/>
      <c r="XDL563" s="35"/>
      <c r="XDM563" s="35"/>
      <c r="XDN563" s="35"/>
      <c r="XDO563" s="35"/>
      <c r="XDP563" s="35"/>
      <c r="XDQ563" s="35"/>
      <c r="XDR563" s="35"/>
      <c r="XDS563" s="35"/>
      <c r="XDT563" s="35"/>
      <c r="XDU563" s="35"/>
      <c r="XDV563" s="35"/>
      <c r="XDW563" s="35"/>
      <c r="XDX563" s="35"/>
      <c r="XDY563" s="35"/>
      <c r="XDZ563" s="35"/>
      <c r="XEA563" s="35"/>
      <c r="XEB563" s="35"/>
      <c r="XEC563" s="35"/>
      <c r="XED563" s="35"/>
      <c r="XEE563" s="35"/>
      <c r="XEF563" s="35"/>
      <c r="XEG563" s="35"/>
      <c r="XEH563" s="35"/>
      <c r="XEI563" s="35"/>
      <c r="XEJ563" s="35"/>
      <c r="XEK563" s="35"/>
      <c r="XEL563" s="35"/>
      <c r="XEM563" s="35"/>
      <c r="XEN563" s="35"/>
      <c r="XEO563" s="35"/>
      <c r="XEP563" s="35"/>
      <c r="XEQ563" s="35"/>
      <c r="XER563" s="35"/>
      <c r="XES563" s="35"/>
      <c r="XET563" s="35"/>
      <c r="XEU563" s="35"/>
      <c r="XEV563" s="35"/>
      <c r="XEW563" s="35"/>
      <c r="XEX563" s="35"/>
      <c r="XEY563" s="35"/>
      <c r="XEZ563" s="35"/>
      <c r="XFA563" s="35"/>
      <c r="XFB563" s="35"/>
      <c r="XFC563" s="35"/>
      <c r="XFD563" s="35"/>
    </row>
    <row r="564" spans="1:151 16227:16384" s="11" customFormat="1" ht="20.25" customHeight="1" x14ac:dyDescent="0.25">
      <c r="A564" s="137"/>
      <c r="B564" s="138"/>
      <c r="C564" s="133">
        <f>C563+1</f>
        <v>2</v>
      </c>
      <c r="D564" s="134"/>
      <c r="E564" s="84" t="s">
        <v>208</v>
      </c>
      <c r="F564" s="133">
        <f>(3.05*5.54+2.28*3.95+2.9*3.8+3.05*(3.85+4.27)+1.37*(2.28+2.44*2)+6.5+1.58*2.52+3.05*1.23+4.12*1.38+1.4)*(10.764)</f>
        <v>999.08111159999987</v>
      </c>
      <c r="G564" s="134">
        <f>(3.05*5.54+2.28*3.95+2.9*3.8+3.05*(3.85+4.27)+1.37*(2.28+2.44*2)+6.5+1.58*2.52+3.05*1.23+4.12*1.38+1.4)*(10.764)</f>
        <v>999.08111159999987</v>
      </c>
      <c r="H564" s="84">
        <v>0</v>
      </c>
      <c r="I564" s="84">
        <f t="shared" si="275"/>
        <v>1548.5757229799999</v>
      </c>
      <c r="J564" s="35"/>
      <c r="K564" s="35"/>
      <c r="L564" s="35"/>
      <c r="M564" s="35"/>
      <c r="N564" s="35">
        <f t="shared" si="227"/>
        <v>15687799.124399997</v>
      </c>
      <c r="O564" s="35"/>
      <c r="P564" s="35"/>
      <c r="Q564" s="35"/>
      <c r="R564" s="35"/>
      <c r="S564" s="35"/>
      <c r="T564" s="35"/>
      <c r="U564" s="43" t="e">
        <f t="shared" ca="1" si="273"/>
        <v>#REF!</v>
      </c>
      <c r="V564" s="43" t="e">
        <f t="shared" ref="V564:W564" ca="1" si="277">V561+1</f>
        <v>#REF!</v>
      </c>
      <c r="W564" s="43" t="e">
        <f t="shared" ca="1" si="277"/>
        <v>#REF!</v>
      </c>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WZC564" s="35"/>
      <c r="WZD564" s="35"/>
      <c r="WZE564" s="35"/>
      <c r="WZF564" s="35"/>
      <c r="WZG564" s="35"/>
      <c r="WZH564" s="35"/>
      <c r="WZI564" s="35"/>
      <c r="WZJ564" s="35"/>
      <c r="WZK564" s="35"/>
      <c r="WZL564" s="35"/>
      <c r="WZM564" s="35"/>
      <c r="WZN564" s="35"/>
      <c r="WZO564" s="35"/>
      <c r="WZP564" s="35"/>
      <c r="WZQ564" s="35"/>
      <c r="WZR564" s="35"/>
      <c r="WZS564" s="35"/>
      <c r="WZT564" s="35"/>
      <c r="WZU564" s="35"/>
      <c r="WZV564" s="35"/>
      <c r="WZW564" s="35"/>
      <c r="WZX564" s="35"/>
      <c r="WZY564" s="35"/>
      <c r="WZZ564" s="35"/>
      <c r="XAA564" s="35"/>
      <c r="XAB564" s="35"/>
      <c r="XAC564" s="35"/>
      <c r="XAD564" s="35"/>
      <c r="XAE564" s="35"/>
      <c r="XAF564" s="35"/>
      <c r="XAG564" s="35"/>
      <c r="XAH564" s="35"/>
      <c r="XAI564" s="35"/>
      <c r="XAJ564" s="35"/>
      <c r="XAK564" s="35"/>
      <c r="XAL564" s="35"/>
      <c r="XAM564" s="35"/>
      <c r="XAN564" s="35"/>
      <c r="XAO564" s="35"/>
      <c r="XAP564" s="35"/>
      <c r="XAQ564" s="35"/>
      <c r="XAR564" s="35"/>
      <c r="XAS564" s="35"/>
      <c r="XAT564" s="35"/>
      <c r="XAU564" s="35"/>
      <c r="XAV564" s="35"/>
      <c r="XAW564" s="35"/>
      <c r="XAX564" s="35"/>
      <c r="XAY564" s="35"/>
      <c r="XAZ564" s="35"/>
      <c r="XBA564" s="35"/>
      <c r="XBB564" s="35"/>
      <c r="XBC564" s="35"/>
      <c r="XBD564" s="35"/>
      <c r="XBE564" s="35"/>
      <c r="XBF564" s="35"/>
      <c r="XBG564" s="35"/>
      <c r="XBH564" s="35"/>
      <c r="XBI564" s="35"/>
      <c r="XBJ564" s="35"/>
      <c r="XBK564" s="35"/>
      <c r="XBL564" s="35"/>
      <c r="XBM564" s="35"/>
      <c r="XBN564" s="35"/>
      <c r="XBO564" s="35"/>
      <c r="XBP564" s="35"/>
      <c r="XBQ564" s="35"/>
      <c r="XBR564" s="35"/>
      <c r="XBS564" s="35"/>
      <c r="XBT564" s="35"/>
      <c r="XBU564" s="35"/>
      <c r="XBV564" s="35"/>
      <c r="XBW564" s="35"/>
      <c r="XBX564" s="35"/>
      <c r="XBY564" s="35"/>
      <c r="XBZ564" s="35"/>
      <c r="XCA564" s="35"/>
      <c r="XCB564" s="35"/>
      <c r="XCC564" s="35"/>
      <c r="XCD564" s="35"/>
      <c r="XCE564" s="35"/>
      <c r="XCF564" s="35"/>
      <c r="XCG564" s="35"/>
      <c r="XCH564" s="35"/>
      <c r="XCI564" s="35"/>
      <c r="XCJ564" s="35"/>
      <c r="XCK564" s="35"/>
      <c r="XCL564" s="35"/>
      <c r="XCM564" s="35"/>
      <c r="XCN564" s="35"/>
      <c r="XCO564" s="35"/>
      <c r="XCP564" s="35"/>
      <c r="XCQ564" s="35"/>
      <c r="XCR564" s="35"/>
      <c r="XCS564" s="35"/>
      <c r="XCT564" s="35"/>
      <c r="XCU564" s="35"/>
      <c r="XCV564" s="35"/>
      <c r="XCW564" s="35"/>
      <c r="XCX564" s="35"/>
      <c r="XCY564" s="35"/>
      <c r="XCZ564" s="35"/>
      <c r="XDA564" s="35"/>
      <c r="XDB564" s="35"/>
      <c r="XDC564" s="35"/>
      <c r="XDD564" s="35"/>
      <c r="XDE564" s="35"/>
      <c r="XDF564" s="35"/>
      <c r="XDG564" s="35"/>
      <c r="XDH564" s="35"/>
      <c r="XDI564" s="35"/>
      <c r="XDJ564" s="35"/>
      <c r="XDK564" s="35"/>
      <c r="XDL564" s="35"/>
      <c r="XDM564" s="35"/>
      <c r="XDN564" s="35"/>
      <c r="XDO564" s="35"/>
      <c r="XDP564" s="35"/>
      <c r="XDQ564" s="35"/>
      <c r="XDR564" s="35"/>
      <c r="XDS564" s="35"/>
      <c r="XDT564" s="35"/>
      <c r="XDU564" s="35"/>
      <c r="XDV564" s="35"/>
      <c r="XDW564" s="35"/>
      <c r="XDX564" s="35"/>
      <c r="XDY564" s="35"/>
      <c r="XDZ564" s="35"/>
      <c r="XEA564" s="35"/>
      <c r="XEB564" s="35"/>
      <c r="XEC564" s="35"/>
      <c r="XED564" s="35"/>
      <c r="XEE564" s="35"/>
      <c r="XEF564" s="35"/>
      <c r="XEG564" s="35"/>
      <c r="XEH564" s="35"/>
      <c r="XEI564" s="35"/>
      <c r="XEJ564" s="35"/>
      <c r="XEK564" s="35"/>
      <c r="XEL564" s="35"/>
      <c r="XEM564" s="35"/>
      <c r="XEN564" s="35"/>
      <c r="XEO564" s="35"/>
      <c r="XEP564" s="35"/>
      <c r="XEQ564" s="35"/>
      <c r="XER564" s="35"/>
      <c r="XES564" s="35"/>
      <c r="XET564" s="35"/>
      <c r="XEU564" s="35"/>
      <c r="XEV564" s="35"/>
      <c r="XEW564" s="35"/>
      <c r="XEX564" s="35"/>
      <c r="XEY564" s="35"/>
      <c r="XEZ564" s="35"/>
      <c r="XFA564" s="35"/>
      <c r="XFB564" s="35"/>
      <c r="XFC564" s="35"/>
      <c r="XFD564" s="35"/>
    </row>
    <row r="565" spans="1:151 16227:16384" s="11" customFormat="1" ht="20.25" customHeight="1" x14ac:dyDescent="0.25">
      <c r="A565" s="137"/>
      <c r="B565" s="138"/>
      <c r="C565" s="133">
        <f t="shared" ref="C565:C568" si="278">C564+1</f>
        <v>3</v>
      </c>
      <c r="D565" s="134"/>
      <c r="E565" s="84" t="s">
        <v>209</v>
      </c>
      <c r="F565" s="133">
        <f>(3.05*5.18+2.2*3.18+2.9*3.73+3.05*3.66+1.37*(2.44+2.28)+1.45+1.23*2.45+3.05*1.05)*(10.764)</f>
        <v>634.0792535999999</v>
      </c>
      <c r="G565" s="134">
        <f>(3.05*5.18+2.2*3.18+2.9*3.73+3.05*3.66+1.37*(2.44+2.28)+1.45+1.23*2.45+3.05*1.05)*(10.764)</f>
        <v>634.0792535999999</v>
      </c>
      <c r="H565" s="84">
        <v>0</v>
      </c>
      <c r="I565" s="84">
        <f t="shared" si="275"/>
        <v>982.82284307999987</v>
      </c>
      <c r="J565" s="35"/>
      <c r="K565" s="35"/>
      <c r="L565" s="35"/>
      <c r="M565" s="35"/>
      <c r="N565" s="35">
        <f t="shared" si="227"/>
        <v>11081167.718400002</v>
      </c>
      <c r="O565" s="35"/>
      <c r="P565" s="35"/>
      <c r="Q565" s="35"/>
      <c r="R565" s="35"/>
      <c r="S565" s="35"/>
      <c r="T565" s="35"/>
      <c r="U565" s="43" t="e">
        <f t="shared" ca="1" si="273"/>
        <v>#REF!</v>
      </c>
      <c r="V565" s="43" t="e">
        <f t="shared" ref="V565:W565" ca="1" si="279">V562+1</f>
        <v>#REF!</v>
      </c>
      <c r="W565" s="43" t="e">
        <f t="shared" ca="1" si="279"/>
        <v>#REF!</v>
      </c>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WZC565" s="35"/>
      <c r="WZD565" s="35"/>
      <c r="WZE565" s="35"/>
      <c r="WZF565" s="35"/>
      <c r="WZG565" s="35"/>
      <c r="WZH565" s="35"/>
      <c r="WZI565" s="35"/>
      <c r="WZJ565" s="35"/>
      <c r="WZK565" s="35"/>
      <c r="WZL565" s="35"/>
      <c r="WZM565" s="35"/>
      <c r="WZN565" s="35"/>
      <c r="WZO565" s="35"/>
      <c r="WZP565" s="35"/>
      <c r="WZQ565" s="35"/>
      <c r="WZR565" s="35"/>
      <c r="WZS565" s="35"/>
      <c r="WZT565" s="35"/>
      <c r="WZU565" s="35"/>
      <c r="WZV565" s="35"/>
      <c r="WZW565" s="35"/>
      <c r="WZX565" s="35"/>
      <c r="WZY565" s="35"/>
      <c r="WZZ565" s="35"/>
      <c r="XAA565" s="35"/>
      <c r="XAB565" s="35"/>
      <c r="XAC565" s="35"/>
      <c r="XAD565" s="35"/>
      <c r="XAE565" s="35"/>
      <c r="XAF565" s="35"/>
      <c r="XAG565" s="35"/>
      <c r="XAH565" s="35"/>
      <c r="XAI565" s="35"/>
      <c r="XAJ565" s="35"/>
      <c r="XAK565" s="35"/>
      <c r="XAL565" s="35"/>
      <c r="XAM565" s="35"/>
      <c r="XAN565" s="35"/>
      <c r="XAO565" s="35"/>
      <c r="XAP565" s="35"/>
      <c r="XAQ565" s="35"/>
      <c r="XAR565" s="35"/>
      <c r="XAS565" s="35"/>
      <c r="XAT565" s="35"/>
      <c r="XAU565" s="35"/>
      <c r="XAV565" s="35"/>
      <c r="XAW565" s="35"/>
      <c r="XAX565" s="35"/>
      <c r="XAY565" s="35"/>
      <c r="XAZ565" s="35"/>
      <c r="XBA565" s="35"/>
      <c r="XBB565" s="35"/>
      <c r="XBC565" s="35"/>
      <c r="XBD565" s="35"/>
      <c r="XBE565" s="35"/>
      <c r="XBF565" s="35"/>
      <c r="XBG565" s="35"/>
      <c r="XBH565" s="35"/>
      <c r="XBI565" s="35"/>
      <c r="XBJ565" s="35"/>
      <c r="XBK565" s="35"/>
      <c r="XBL565" s="35"/>
      <c r="XBM565" s="35"/>
      <c r="XBN565" s="35"/>
      <c r="XBO565" s="35"/>
      <c r="XBP565" s="35"/>
      <c r="XBQ565" s="35"/>
      <c r="XBR565" s="35"/>
      <c r="XBS565" s="35"/>
      <c r="XBT565" s="35"/>
      <c r="XBU565" s="35"/>
      <c r="XBV565" s="35"/>
      <c r="XBW565" s="35"/>
      <c r="XBX565" s="35"/>
      <c r="XBY565" s="35"/>
      <c r="XBZ565" s="35"/>
      <c r="XCA565" s="35"/>
      <c r="XCB565" s="35"/>
      <c r="XCC565" s="35"/>
      <c r="XCD565" s="35"/>
      <c r="XCE565" s="35"/>
      <c r="XCF565" s="35"/>
      <c r="XCG565" s="35"/>
      <c r="XCH565" s="35"/>
      <c r="XCI565" s="35"/>
      <c r="XCJ565" s="35"/>
      <c r="XCK565" s="35"/>
      <c r="XCL565" s="35"/>
      <c r="XCM565" s="35"/>
      <c r="XCN565" s="35"/>
      <c r="XCO565" s="35"/>
      <c r="XCP565" s="35"/>
      <c r="XCQ565" s="35"/>
      <c r="XCR565" s="35"/>
      <c r="XCS565" s="35"/>
      <c r="XCT565" s="35"/>
      <c r="XCU565" s="35"/>
      <c r="XCV565" s="35"/>
      <c r="XCW565" s="35"/>
      <c r="XCX565" s="35"/>
      <c r="XCY565" s="35"/>
      <c r="XCZ565" s="35"/>
      <c r="XDA565" s="35"/>
      <c r="XDB565" s="35"/>
      <c r="XDC565" s="35"/>
      <c r="XDD565" s="35"/>
      <c r="XDE565" s="35"/>
      <c r="XDF565" s="35"/>
      <c r="XDG565" s="35"/>
      <c r="XDH565" s="35"/>
      <c r="XDI565" s="35"/>
      <c r="XDJ565" s="35"/>
      <c r="XDK565" s="35"/>
      <c r="XDL565" s="35"/>
      <c r="XDM565" s="35"/>
      <c r="XDN565" s="35"/>
      <c r="XDO565" s="35"/>
      <c r="XDP565" s="35"/>
      <c r="XDQ565" s="35"/>
      <c r="XDR565" s="35"/>
      <c r="XDS565" s="35"/>
      <c r="XDT565" s="35"/>
      <c r="XDU565" s="35"/>
      <c r="XDV565" s="35"/>
      <c r="XDW565" s="35"/>
      <c r="XDX565" s="35"/>
      <c r="XDY565" s="35"/>
      <c r="XDZ565" s="35"/>
      <c r="XEA565" s="35"/>
      <c r="XEB565" s="35"/>
      <c r="XEC565" s="35"/>
      <c r="XED565" s="35"/>
      <c r="XEE565" s="35"/>
      <c r="XEF565" s="35"/>
      <c r="XEG565" s="35"/>
      <c r="XEH565" s="35"/>
      <c r="XEI565" s="35"/>
      <c r="XEJ565" s="35"/>
      <c r="XEK565" s="35"/>
      <c r="XEL565" s="35"/>
      <c r="XEM565" s="35"/>
      <c r="XEN565" s="35"/>
      <c r="XEO565" s="35"/>
      <c r="XEP565" s="35"/>
      <c r="XEQ565" s="35"/>
      <c r="XER565" s="35"/>
      <c r="XES565" s="35"/>
      <c r="XET565" s="35"/>
      <c r="XEU565" s="35"/>
      <c r="XEV565" s="35"/>
      <c r="XEW565" s="35"/>
      <c r="XEX565" s="35"/>
      <c r="XEY565" s="35"/>
      <c r="XEZ565" s="35"/>
      <c r="XFA565" s="35"/>
      <c r="XFB565" s="35"/>
      <c r="XFC565" s="35"/>
      <c r="XFD565" s="35"/>
    </row>
    <row r="566" spans="1:151 16227:16384" s="11" customFormat="1" ht="20.25" customHeight="1" x14ac:dyDescent="0.25">
      <c r="A566" s="137"/>
      <c r="B566" s="138"/>
      <c r="C566" s="133">
        <f t="shared" si="278"/>
        <v>4</v>
      </c>
      <c r="D566" s="134"/>
      <c r="E566" s="84" t="s">
        <v>208</v>
      </c>
      <c r="F566" s="133">
        <f>(3.05*5.54+2.28*3.95+2.9*3.8+3.05*(3.85+4.27)+1.37*(2.28+2.44*2)+6.5+1.58*2.52+3.05*1.23)*(10.764)</f>
        <v>922.81171319999987</v>
      </c>
      <c r="G566" s="134">
        <f>(3.05*5.54+2.28*3.95+2.9*3.8+3.05*(3.85+4.27)+1.37*(2.28+2.44*2)+6.5+1.58*2.52+3.05*1.23)*(10.764)</f>
        <v>922.81171319999987</v>
      </c>
      <c r="H566" s="84">
        <v>0</v>
      </c>
      <c r="I566" s="84">
        <f t="shared" si="275"/>
        <v>1430.3581554599998</v>
      </c>
      <c r="J566" s="35"/>
      <c r="K566" s="35"/>
      <c r="L566" s="35"/>
      <c r="M566" s="35"/>
      <c r="N566" s="35">
        <f t="shared" si="227"/>
        <v>25947497.113200001</v>
      </c>
      <c r="O566" s="35"/>
      <c r="P566" s="35"/>
      <c r="Q566" s="35"/>
      <c r="R566" s="35"/>
      <c r="S566" s="35"/>
      <c r="T566" s="35"/>
      <c r="U566" s="43" t="e">
        <f t="shared" ca="1" si="273"/>
        <v>#REF!</v>
      </c>
      <c r="V566" s="43" t="e">
        <f t="shared" ref="V566:W566" ca="1" si="280">V563+1</f>
        <v>#REF!</v>
      </c>
      <c r="W566" s="43" t="e">
        <f t="shared" ca="1" si="280"/>
        <v>#REF!</v>
      </c>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WZC566" s="35"/>
      <c r="WZD566" s="35"/>
      <c r="WZE566" s="35"/>
      <c r="WZF566" s="35"/>
      <c r="WZG566" s="35"/>
      <c r="WZH566" s="35"/>
      <c r="WZI566" s="35"/>
      <c r="WZJ566" s="35"/>
      <c r="WZK566" s="35"/>
      <c r="WZL566" s="35"/>
      <c r="WZM566" s="35"/>
      <c r="WZN566" s="35"/>
      <c r="WZO566" s="35"/>
      <c r="WZP566" s="35"/>
      <c r="WZQ566" s="35"/>
      <c r="WZR566" s="35"/>
      <c r="WZS566" s="35"/>
      <c r="WZT566" s="35"/>
      <c r="WZU566" s="35"/>
      <c r="WZV566" s="35"/>
      <c r="WZW566" s="35"/>
      <c r="WZX566" s="35"/>
      <c r="WZY566" s="35"/>
      <c r="WZZ566" s="35"/>
      <c r="XAA566" s="35"/>
      <c r="XAB566" s="35"/>
      <c r="XAC566" s="35"/>
      <c r="XAD566" s="35"/>
      <c r="XAE566" s="35"/>
      <c r="XAF566" s="35"/>
      <c r="XAG566" s="35"/>
      <c r="XAH566" s="35"/>
      <c r="XAI566" s="35"/>
      <c r="XAJ566" s="35"/>
      <c r="XAK566" s="35"/>
      <c r="XAL566" s="35"/>
      <c r="XAM566" s="35"/>
      <c r="XAN566" s="35"/>
      <c r="XAO566" s="35"/>
      <c r="XAP566" s="35"/>
      <c r="XAQ566" s="35"/>
      <c r="XAR566" s="35"/>
      <c r="XAS566" s="35"/>
      <c r="XAT566" s="35"/>
      <c r="XAU566" s="35"/>
      <c r="XAV566" s="35"/>
      <c r="XAW566" s="35"/>
      <c r="XAX566" s="35"/>
      <c r="XAY566" s="35"/>
      <c r="XAZ566" s="35"/>
      <c r="XBA566" s="35"/>
      <c r="XBB566" s="35"/>
      <c r="XBC566" s="35"/>
      <c r="XBD566" s="35"/>
      <c r="XBE566" s="35"/>
      <c r="XBF566" s="35"/>
      <c r="XBG566" s="35"/>
      <c r="XBH566" s="35"/>
      <c r="XBI566" s="35"/>
      <c r="XBJ566" s="35"/>
      <c r="XBK566" s="35"/>
      <c r="XBL566" s="35"/>
      <c r="XBM566" s="35"/>
      <c r="XBN566" s="35"/>
      <c r="XBO566" s="35"/>
      <c r="XBP566" s="35"/>
      <c r="XBQ566" s="35"/>
      <c r="XBR566" s="35"/>
      <c r="XBS566" s="35"/>
      <c r="XBT566" s="35"/>
      <c r="XBU566" s="35"/>
      <c r="XBV566" s="35"/>
      <c r="XBW566" s="35"/>
      <c r="XBX566" s="35"/>
      <c r="XBY566" s="35"/>
      <c r="XBZ566" s="35"/>
      <c r="XCA566" s="35"/>
      <c r="XCB566" s="35"/>
      <c r="XCC566" s="35"/>
      <c r="XCD566" s="35"/>
      <c r="XCE566" s="35"/>
      <c r="XCF566" s="35"/>
      <c r="XCG566" s="35"/>
      <c r="XCH566" s="35"/>
      <c r="XCI566" s="35"/>
      <c r="XCJ566" s="35"/>
      <c r="XCK566" s="35"/>
      <c r="XCL566" s="35"/>
      <c r="XCM566" s="35"/>
      <c r="XCN566" s="35"/>
      <c r="XCO566" s="35"/>
      <c r="XCP566" s="35"/>
      <c r="XCQ566" s="35"/>
      <c r="XCR566" s="35"/>
      <c r="XCS566" s="35"/>
      <c r="XCT566" s="35"/>
      <c r="XCU566" s="35"/>
      <c r="XCV566" s="35"/>
      <c r="XCW566" s="35"/>
      <c r="XCX566" s="35"/>
      <c r="XCY566" s="35"/>
      <c r="XCZ566" s="35"/>
      <c r="XDA566" s="35"/>
      <c r="XDB566" s="35"/>
      <c r="XDC566" s="35"/>
      <c r="XDD566" s="35"/>
      <c r="XDE566" s="35"/>
      <c r="XDF566" s="35"/>
      <c r="XDG566" s="35"/>
      <c r="XDH566" s="35"/>
      <c r="XDI566" s="35"/>
      <c r="XDJ566" s="35"/>
      <c r="XDK566" s="35"/>
      <c r="XDL566" s="35"/>
      <c r="XDM566" s="35"/>
      <c r="XDN566" s="35"/>
      <c r="XDO566" s="35"/>
      <c r="XDP566" s="35"/>
      <c r="XDQ566" s="35"/>
      <c r="XDR566" s="35"/>
      <c r="XDS566" s="35"/>
      <c r="XDT566" s="35"/>
      <c r="XDU566" s="35"/>
      <c r="XDV566" s="35"/>
      <c r="XDW566" s="35"/>
      <c r="XDX566" s="35"/>
      <c r="XDY566" s="35"/>
      <c r="XDZ566" s="35"/>
      <c r="XEA566" s="35"/>
      <c r="XEB566" s="35"/>
      <c r="XEC566" s="35"/>
      <c r="XED566" s="35"/>
      <c r="XEE566" s="35"/>
      <c r="XEF566" s="35"/>
      <c r="XEG566" s="35"/>
      <c r="XEH566" s="35"/>
      <c r="XEI566" s="35"/>
      <c r="XEJ566" s="35"/>
      <c r="XEK566" s="35"/>
      <c r="XEL566" s="35"/>
      <c r="XEM566" s="35"/>
      <c r="XEN566" s="35"/>
      <c r="XEO566" s="35"/>
      <c r="XEP566" s="35"/>
      <c r="XEQ566" s="35"/>
      <c r="XER566" s="35"/>
      <c r="XES566" s="35"/>
      <c r="XET566" s="35"/>
      <c r="XEU566" s="35"/>
      <c r="XEV566" s="35"/>
      <c r="XEW566" s="35"/>
      <c r="XEX566" s="35"/>
      <c r="XEY566" s="35"/>
      <c r="XEZ566" s="35"/>
      <c r="XFA566" s="35"/>
      <c r="XFB566" s="35"/>
      <c r="XFC566" s="35"/>
      <c r="XFD566" s="35"/>
    </row>
    <row r="567" spans="1:151 16227:16384" s="11" customFormat="1" ht="20.25" x14ac:dyDescent="0.25">
      <c r="A567" s="137"/>
      <c r="B567" s="138"/>
      <c r="C567" s="133">
        <f t="shared" si="278"/>
        <v>5</v>
      </c>
      <c r="D567" s="134"/>
      <c r="E567" s="84" t="s">
        <v>209</v>
      </c>
      <c r="F567" s="133">
        <f>(3.05*4.98+2.28*3.43+2.9*3.66+3.05*3.66+1.37*(2.41+2.28)+1.7+2.47*1.58+0.4*1.35+3.05*1.05)*(10.764)</f>
        <v>651.83339520000004</v>
      </c>
      <c r="G567" s="134">
        <f>(3.05*4.98+2.28*3.43+2.9*3.66+3.05*3.66+1.37*(2.41+2.28)+1.7+2.47*1.58+0.4*1.35+3.05*1.05)*(10.764)</f>
        <v>651.83339520000004</v>
      </c>
      <c r="H567" s="84">
        <v>0</v>
      </c>
      <c r="I567" s="84">
        <f t="shared" si="275"/>
        <v>1010.3417625600001</v>
      </c>
      <c r="J567" s="35"/>
      <c r="K567" s="35"/>
      <c r="L567" s="35"/>
      <c r="M567" s="35"/>
      <c r="N567" s="35">
        <f>18000*F569</f>
        <v>0</v>
      </c>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WZC567" s="35"/>
      <c r="WZD567" s="35"/>
      <c r="WZE567" s="35"/>
      <c r="WZF567" s="35"/>
      <c r="WZG567" s="35"/>
      <c r="WZH567" s="35"/>
      <c r="WZI567" s="35"/>
      <c r="WZJ567" s="35"/>
      <c r="WZK567" s="35"/>
      <c r="WZL567" s="35"/>
      <c r="WZM567" s="35"/>
      <c r="WZN567" s="35"/>
      <c r="WZO567" s="35"/>
      <c r="WZP567" s="35"/>
      <c r="WZQ567" s="35"/>
      <c r="WZR567" s="35"/>
      <c r="WZS567" s="35"/>
      <c r="WZT567" s="35"/>
      <c r="WZU567" s="35"/>
      <c r="WZV567" s="35"/>
      <c r="WZW567" s="35"/>
      <c r="WZX567" s="35"/>
      <c r="WZY567" s="35"/>
      <c r="WZZ567" s="35"/>
      <c r="XAA567" s="35"/>
      <c r="XAB567" s="35"/>
      <c r="XAC567" s="35"/>
      <c r="XAD567" s="35"/>
      <c r="XAE567" s="35"/>
      <c r="XAF567" s="35"/>
      <c r="XAG567" s="35"/>
      <c r="XAH567" s="35"/>
      <c r="XAI567" s="35"/>
      <c r="XAJ567" s="35"/>
      <c r="XAK567" s="35"/>
      <c r="XAL567" s="35"/>
      <c r="XAM567" s="35"/>
      <c r="XAN567" s="35"/>
      <c r="XAO567" s="35"/>
      <c r="XAP567" s="35"/>
      <c r="XAQ567" s="35"/>
      <c r="XAR567" s="35"/>
      <c r="XAS567" s="35"/>
      <c r="XAT567" s="35"/>
      <c r="XAU567" s="35"/>
      <c r="XAV567" s="35"/>
      <c r="XAW567" s="35"/>
      <c r="XAX567" s="35"/>
      <c r="XAY567" s="35"/>
      <c r="XAZ567" s="35"/>
      <c r="XBA567" s="35"/>
      <c r="XBB567" s="35"/>
      <c r="XBC567" s="35"/>
      <c r="XBD567" s="35"/>
      <c r="XBE567" s="35"/>
      <c r="XBF567" s="35"/>
      <c r="XBG567" s="35"/>
      <c r="XBH567" s="35"/>
      <c r="XBI567" s="35"/>
      <c r="XBJ567" s="35"/>
      <c r="XBK567" s="35"/>
      <c r="XBL567" s="35"/>
      <c r="XBM567" s="35"/>
      <c r="XBN567" s="35"/>
      <c r="XBO567" s="35"/>
      <c r="XBP567" s="35"/>
      <c r="XBQ567" s="35"/>
      <c r="XBR567" s="35"/>
      <c r="XBS567" s="35"/>
      <c r="XBT567" s="35"/>
      <c r="XBU567" s="35"/>
      <c r="XBV567" s="35"/>
      <c r="XBW567" s="35"/>
      <c r="XBX567" s="35"/>
      <c r="XBY567" s="35"/>
      <c r="XBZ567" s="35"/>
      <c r="XCA567" s="35"/>
      <c r="XCB567" s="35"/>
      <c r="XCC567" s="35"/>
      <c r="XCD567" s="35"/>
      <c r="XCE567" s="35"/>
      <c r="XCF567" s="35"/>
      <c r="XCG567" s="35"/>
      <c r="XCH567" s="35"/>
      <c r="XCI567" s="35"/>
      <c r="XCJ567" s="35"/>
      <c r="XCK567" s="35"/>
      <c r="XCL567" s="35"/>
      <c r="XCM567" s="35"/>
      <c r="XCN567" s="35"/>
      <c r="XCO567" s="35"/>
      <c r="XCP567" s="35"/>
      <c r="XCQ567" s="35"/>
      <c r="XCR567" s="35"/>
      <c r="XCS567" s="35"/>
      <c r="XCT567" s="35"/>
      <c r="XCU567" s="35"/>
      <c r="XCV567" s="35"/>
      <c r="XCW567" s="35"/>
      <c r="XCX567" s="35"/>
      <c r="XCY567" s="35"/>
      <c r="XCZ567" s="35"/>
      <c r="XDA567" s="35"/>
      <c r="XDB567" s="35"/>
      <c r="XDC567" s="35"/>
      <c r="XDD567" s="35"/>
      <c r="XDE567" s="35"/>
      <c r="XDF567" s="35"/>
      <c r="XDG567" s="35"/>
      <c r="XDH567" s="35"/>
      <c r="XDI567" s="35"/>
      <c r="XDJ567" s="35"/>
      <c r="XDK567" s="35"/>
      <c r="XDL567" s="35"/>
      <c r="XDM567" s="35"/>
      <c r="XDN567" s="35"/>
      <c r="XDO567" s="35"/>
      <c r="XDP567" s="35"/>
      <c r="XDQ567" s="35"/>
      <c r="XDR567" s="35"/>
      <c r="XDS567" s="35"/>
      <c r="XDT567" s="35"/>
      <c r="XDU567" s="35"/>
      <c r="XDV567" s="35"/>
      <c r="XDW567" s="35"/>
      <c r="XDX567" s="35"/>
      <c r="XDY567" s="35"/>
      <c r="XDZ567" s="35"/>
      <c r="XEA567" s="35"/>
      <c r="XEB567" s="35"/>
      <c r="XEC567" s="35"/>
      <c r="XED567" s="35"/>
      <c r="XEE567" s="35"/>
      <c r="XEF567" s="35"/>
      <c r="XEG567" s="35"/>
      <c r="XEH567" s="35"/>
      <c r="XEI567" s="35"/>
      <c r="XEJ567" s="35"/>
      <c r="XEK567" s="35"/>
      <c r="XEL567" s="35"/>
      <c r="XEM567" s="35"/>
      <c r="XEN567" s="35"/>
      <c r="XEO567" s="35"/>
      <c r="XEP567" s="35"/>
      <c r="XEQ567" s="35"/>
      <c r="XER567" s="35"/>
      <c r="XES567" s="35"/>
      <c r="XET567" s="35"/>
      <c r="XEU567" s="35"/>
      <c r="XEV567" s="35"/>
      <c r="XEW567" s="35"/>
      <c r="XEX567" s="35"/>
      <c r="XEY567" s="35"/>
      <c r="XEZ567" s="35"/>
      <c r="XFA567" s="35"/>
      <c r="XFB567" s="35"/>
      <c r="XFC567" s="35"/>
      <c r="XFD567" s="35"/>
    </row>
    <row r="568" spans="1:151 16227:16384" s="11" customFormat="1" ht="20.25" x14ac:dyDescent="0.25">
      <c r="A568" s="137"/>
      <c r="B568" s="138"/>
      <c r="C568" s="133">
        <f t="shared" si="278"/>
        <v>6</v>
      </c>
      <c r="D568" s="134"/>
      <c r="E568" s="84" t="s">
        <v>315</v>
      </c>
      <c r="F568" s="133">
        <f>(6.25*6+4.65*2.43+3.05*(3.66*2+3.89*2)+1.65*2+1.37*(2.31*2+2.44*2)+(1.37*3.41)*2+2.78*1.5+3.7*2.43+6.25*1.3)*(10.764)</f>
        <v>1526.3233596</v>
      </c>
      <c r="G568" s="134">
        <f>(6.25*6+4.65*2.43+3.05*(3.66*2+3.89*2)+1.65*2+1.37*(2.31*2+2.44*2)+(1.37*3.41)*2+2.78*1.5+3.7*2.43+6.25*1.3)*(10.764)</f>
        <v>1526.3233596</v>
      </c>
      <c r="H568" s="84">
        <v>0</v>
      </c>
      <c r="I568" s="84">
        <f t="shared" si="275"/>
        <v>2365.8012073800001</v>
      </c>
      <c r="J568" s="35"/>
      <c r="K568" s="35"/>
      <c r="L568" s="35"/>
      <c r="M568" s="35"/>
      <c r="N568" s="35">
        <f>18000*F570</f>
        <v>0</v>
      </c>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WZC568" s="35"/>
      <c r="WZD568" s="35"/>
      <c r="WZE568" s="35"/>
      <c r="WZF568" s="35"/>
      <c r="WZG568" s="35"/>
      <c r="WZH568" s="35"/>
      <c r="WZI568" s="35"/>
      <c r="WZJ568" s="35"/>
      <c r="WZK568" s="35"/>
      <c r="WZL568" s="35"/>
      <c r="WZM568" s="35"/>
      <c r="WZN568" s="35"/>
      <c r="WZO568" s="35"/>
      <c r="WZP568" s="35"/>
      <c r="WZQ568" s="35"/>
      <c r="WZR568" s="35"/>
      <c r="WZS568" s="35"/>
      <c r="WZT568" s="35"/>
      <c r="WZU568" s="35"/>
      <c r="WZV568" s="35"/>
      <c r="WZW568" s="35"/>
      <c r="WZX568" s="35"/>
      <c r="WZY568" s="35"/>
      <c r="WZZ568" s="35"/>
      <c r="XAA568" s="35"/>
      <c r="XAB568" s="35"/>
      <c r="XAC568" s="35"/>
      <c r="XAD568" s="35"/>
      <c r="XAE568" s="35"/>
      <c r="XAF568" s="35"/>
      <c r="XAG568" s="35"/>
      <c r="XAH568" s="35"/>
      <c r="XAI568" s="35"/>
      <c r="XAJ568" s="35"/>
      <c r="XAK568" s="35"/>
      <c r="XAL568" s="35"/>
      <c r="XAM568" s="35"/>
      <c r="XAN568" s="35"/>
      <c r="XAO568" s="35"/>
      <c r="XAP568" s="35"/>
      <c r="XAQ568" s="35"/>
      <c r="XAR568" s="35"/>
      <c r="XAS568" s="35"/>
      <c r="XAT568" s="35"/>
      <c r="XAU568" s="35"/>
      <c r="XAV568" s="35"/>
      <c r="XAW568" s="35"/>
      <c r="XAX568" s="35"/>
      <c r="XAY568" s="35"/>
      <c r="XAZ568" s="35"/>
      <c r="XBA568" s="35"/>
      <c r="XBB568" s="35"/>
      <c r="XBC568" s="35"/>
      <c r="XBD568" s="35"/>
      <c r="XBE568" s="35"/>
      <c r="XBF568" s="35"/>
      <c r="XBG568" s="35"/>
      <c r="XBH568" s="35"/>
      <c r="XBI568" s="35"/>
      <c r="XBJ568" s="35"/>
      <c r="XBK568" s="35"/>
      <c r="XBL568" s="35"/>
      <c r="XBM568" s="35"/>
      <c r="XBN568" s="35"/>
      <c r="XBO568" s="35"/>
      <c r="XBP568" s="35"/>
      <c r="XBQ568" s="35"/>
      <c r="XBR568" s="35"/>
      <c r="XBS568" s="35"/>
      <c r="XBT568" s="35"/>
      <c r="XBU568" s="35"/>
      <c r="XBV568" s="35"/>
      <c r="XBW568" s="35"/>
      <c r="XBX568" s="35"/>
      <c r="XBY568" s="35"/>
      <c r="XBZ568" s="35"/>
      <c r="XCA568" s="35"/>
      <c r="XCB568" s="35"/>
      <c r="XCC568" s="35"/>
      <c r="XCD568" s="35"/>
      <c r="XCE568" s="35"/>
      <c r="XCF568" s="35"/>
      <c r="XCG568" s="35"/>
      <c r="XCH568" s="35"/>
      <c r="XCI568" s="35"/>
      <c r="XCJ568" s="35"/>
      <c r="XCK568" s="35"/>
      <c r="XCL568" s="35"/>
      <c r="XCM568" s="35"/>
      <c r="XCN568" s="35"/>
      <c r="XCO568" s="35"/>
      <c r="XCP568" s="35"/>
      <c r="XCQ568" s="35"/>
      <c r="XCR568" s="35"/>
      <c r="XCS568" s="35"/>
      <c r="XCT568" s="35"/>
      <c r="XCU568" s="35"/>
      <c r="XCV568" s="35"/>
      <c r="XCW568" s="35"/>
      <c r="XCX568" s="35"/>
      <c r="XCY568" s="35"/>
      <c r="XCZ568" s="35"/>
      <c r="XDA568" s="35"/>
      <c r="XDB568" s="35"/>
      <c r="XDC568" s="35"/>
      <c r="XDD568" s="35"/>
      <c r="XDE568" s="35"/>
      <c r="XDF568" s="35"/>
      <c r="XDG568" s="35"/>
      <c r="XDH568" s="35"/>
      <c r="XDI568" s="35"/>
      <c r="XDJ568" s="35"/>
      <c r="XDK568" s="35"/>
      <c r="XDL568" s="35"/>
      <c r="XDM568" s="35"/>
      <c r="XDN568" s="35"/>
      <c r="XDO568" s="35"/>
      <c r="XDP568" s="35"/>
      <c r="XDQ568" s="35"/>
      <c r="XDR568" s="35"/>
      <c r="XDS568" s="35"/>
      <c r="XDT568" s="35"/>
      <c r="XDU568" s="35"/>
      <c r="XDV568" s="35"/>
      <c r="XDW568" s="35"/>
      <c r="XDX568" s="35"/>
      <c r="XDY568" s="35"/>
      <c r="XDZ568" s="35"/>
      <c r="XEA568" s="35"/>
      <c r="XEB568" s="35"/>
      <c r="XEC568" s="35"/>
      <c r="XED568" s="35"/>
      <c r="XEE568" s="35"/>
      <c r="XEF568" s="35"/>
      <c r="XEG568" s="35"/>
      <c r="XEH568" s="35"/>
      <c r="XEI568" s="35"/>
      <c r="XEJ568" s="35"/>
      <c r="XEK568" s="35"/>
      <c r="XEL568" s="35"/>
      <c r="XEM568" s="35"/>
      <c r="XEN568" s="35"/>
      <c r="XEO568" s="35"/>
      <c r="XEP568" s="35"/>
      <c r="XEQ568" s="35"/>
      <c r="XER568" s="35"/>
      <c r="XES568" s="35"/>
      <c r="XET568" s="35"/>
      <c r="XEU568" s="35"/>
      <c r="XEV568" s="35"/>
      <c r="XEW568" s="35"/>
      <c r="XEX568" s="35"/>
      <c r="XEY568" s="35"/>
      <c r="XEZ568" s="35"/>
      <c r="XFA568" s="35"/>
      <c r="XFB568" s="35"/>
      <c r="XFC568" s="35"/>
      <c r="XFD568" s="35"/>
    </row>
    <row r="569" spans="1:151 16227:16384" s="11" customFormat="1" ht="20.25" x14ac:dyDescent="0.25">
      <c r="A569" s="149" t="s">
        <v>303</v>
      </c>
      <c r="B569" s="150"/>
      <c r="C569" s="150"/>
      <c r="D569" s="150"/>
      <c r="E569" s="150"/>
      <c r="F569" s="150"/>
      <c r="G569" s="150"/>
      <c r="H569" s="150"/>
      <c r="I569" s="151"/>
      <c r="J569" s="35"/>
      <c r="K569" s="35"/>
      <c r="L569" s="35"/>
      <c r="M569" s="35"/>
      <c r="N569" s="35">
        <f>18000*F571</f>
        <v>0</v>
      </c>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WZC569" s="35"/>
      <c r="WZD569" s="35"/>
      <c r="WZE569" s="35"/>
      <c r="WZF569" s="35"/>
      <c r="WZG569" s="35"/>
      <c r="WZH569" s="35"/>
      <c r="WZI569" s="35"/>
      <c r="WZJ569" s="35"/>
      <c r="WZK569" s="35"/>
      <c r="WZL569" s="35"/>
      <c r="WZM569" s="35"/>
      <c r="WZN569" s="35"/>
      <c r="WZO569" s="35"/>
      <c r="WZP569" s="35"/>
      <c r="WZQ569" s="35"/>
      <c r="WZR569" s="35"/>
      <c r="WZS569" s="35"/>
      <c r="WZT569" s="35"/>
      <c r="WZU569" s="35"/>
      <c r="WZV569" s="35"/>
      <c r="WZW569" s="35"/>
      <c r="WZX569" s="35"/>
      <c r="WZY569" s="35"/>
      <c r="WZZ569" s="35"/>
      <c r="XAA569" s="35"/>
      <c r="XAB569" s="35"/>
      <c r="XAC569" s="35"/>
      <c r="XAD569" s="35"/>
      <c r="XAE569" s="35"/>
      <c r="XAF569" s="35"/>
      <c r="XAG569" s="35"/>
      <c r="XAH569" s="35"/>
      <c r="XAI569" s="35"/>
      <c r="XAJ569" s="35"/>
      <c r="XAK569" s="35"/>
      <c r="XAL569" s="35"/>
      <c r="XAM569" s="35"/>
      <c r="XAN569" s="35"/>
      <c r="XAO569" s="35"/>
      <c r="XAP569" s="35"/>
      <c r="XAQ569" s="35"/>
      <c r="XAR569" s="35"/>
      <c r="XAS569" s="35"/>
      <c r="XAT569" s="35"/>
      <c r="XAU569" s="35"/>
      <c r="XAV569" s="35"/>
      <c r="XAW569" s="35"/>
      <c r="XAX569" s="35"/>
      <c r="XAY569" s="35"/>
      <c r="XAZ569" s="35"/>
      <c r="XBA569" s="35"/>
      <c r="XBB569" s="35"/>
      <c r="XBC569" s="35"/>
      <c r="XBD569" s="35"/>
      <c r="XBE569" s="35"/>
      <c r="XBF569" s="35"/>
      <c r="XBG569" s="35"/>
      <c r="XBH569" s="35"/>
      <c r="XBI569" s="35"/>
      <c r="XBJ569" s="35"/>
      <c r="XBK569" s="35"/>
      <c r="XBL569" s="35"/>
      <c r="XBM569" s="35"/>
      <c r="XBN569" s="35"/>
      <c r="XBO569" s="35"/>
      <c r="XBP569" s="35"/>
      <c r="XBQ569" s="35"/>
      <c r="XBR569" s="35"/>
      <c r="XBS569" s="35"/>
      <c r="XBT569" s="35"/>
      <c r="XBU569" s="35"/>
      <c r="XBV569" s="35"/>
      <c r="XBW569" s="35"/>
      <c r="XBX569" s="35"/>
      <c r="XBY569" s="35"/>
      <c r="XBZ569" s="35"/>
      <c r="XCA569" s="35"/>
      <c r="XCB569" s="35"/>
      <c r="XCC569" s="35"/>
      <c r="XCD569" s="35"/>
      <c r="XCE569" s="35"/>
      <c r="XCF569" s="35"/>
      <c r="XCG569" s="35"/>
      <c r="XCH569" s="35"/>
      <c r="XCI569" s="35"/>
      <c r="XCJ569" s="35"/>
      <c r="XCK569" s="35"/>
      <c r="XCL569" s="35"/>
      <c r="XCM569" s="35"/>
      <c r="XCN569" s="35"/>
      <c r="XCO569" s="35"/>
      <c r="XCP569" s="35"/>
      <c r="XCQ569" s="35"/>
      <c r="XCR569" s="35"/>
      <c r="XCS569" s="35"/>
      <c r="XCT569" s="35"/>
      <c r="XCU569" s="35"/>
      <c r="XCV569" s="35"/>
      <c r="XCW569" s="35"/>
      <c r="XCX569" s="35"/>
      <c r="XCY569" s="35"/>
      <c r="XCZ569" s="35"/>
      <c r="XDA569" s="35"/>
      <c r="XDB569" s="35"/>
      <c r="XDC569" s="35"/>
      <c r="XDD569" s="35"/>
      <c r="XDE569" s="35"/>
      <c r="XDF569" s="35"/>
      <c r="XDG569" s="35"/>
      <c r="XDH569" s="35"/>
      <c r="XDI569" s="35"/>
      <c r="XDJ569" s="35"/>
      <c r="XDK569" s="35"/>
      <c r="XDL569" s="35"/>
      <c r="XDM569" s="35"/>
      <c r="XDN569" s="35"/>
      <c r="XDO569" s="35"/>
      <c r="XDP569" s="35"/>
      <c r="XDQ569" s="35"/>
      <c r="XDR569" s="35"/>
      <c r="XDS569" s="35"/>
      <c r="XDT569" s="35"/>
      <c r="XDU569" s="35"/>
      <c r="XDV569" s="35"/>
      <c r="XDW569" s="35"/>
      <c r="XDX569" s="35"/>
      <c r="XDY569" s="35"/>
      <c r="XDZ569" s="35"/>
      <c r="XEA569" s="35"/>
      <c r="XEB569" s="35"/>
      <c r="XEC569" s="35"/>
      <c r="XED569" s="35"/>
      <c r="XEE569" s="35"/>
      <c r="XEF569" s="35"/>
      <c r="XEG569" s="35"/>
      <c r="XEH569" s="35"/>
      <c r="XEI569" s="35"/>
      <c r="XEJ569" s="35"/>
      <c r="XEK569" s="35"/>
      <c r="XEL569" s="35"/>
      <c r="XEM569" s="35"/>
      <c r="XEN569" s="35"/>
      <c r="XEO569" s="35"/>
      <c r="XEP569" s="35"/>
      <c r="XEQ569" s="35"/>
      <c r="XER569" s="35"/>
      <c r="XES569" s="35"/>
      <c r="XET569" s="35"/>
      <c r="XEU569" s="35"/>
      <c r="XEV569" s="35"/>
      <c r="XEW569" s="35"/>
      <c r="XEX569" s="35"/>
      <c r="XEY569" s="35"/>
      <c r="XEZ569" s="35"/>
      <c r="XFA569" s="35"/>
      <c r="XFB569" s="35"/>
      <c r="XFC569" s="35"/>
      <c r="XFD569" s="35"/>
    </row>
    <row r="570" spans="1:151 16227:16384" s="11" customFormat="1" ht="20.25" x14ac:dyDescent="0.25">
      <c r="A570" s="149" t="s">
        <v>255</v>
      </c>
      <c r="B570" s="150"/>
      <c r="C570" s="150"/>
      <c r="D570" s="150"/>
      <c r="E570" s="150"/>
      <c r="F570" s="150"/>
      <c r="G570" s="150"/>
      <c r="H570" s="150"/>
      <c r="I570" s="151"/>
      <c r="J570" s="35"/>
      <c r="K570" s="35"/>
      <c r="L570" s="35"/>
      <c r="M570" s="35"/>
      <c r="N570" s="35">
        <f>18000*F572</f>
        <v>0</v>
      </c>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WZC570" s="35"/>
      <c r="WZD570" s="35"/>
      <c r="WZE570" s="35"/>
      <c r="WZF570" s="35"/>
      <c r="WZG570" s="35"/>
      <c r="WZH570" s="35"/>
      <c r="WZI570" s="35"/>
      <c r="WZJ570" s="35"/>
      <c r="WZK570" s="35"/>
      <c r="WZL570" s="35"/>
      <c r="WZM570" s="35"/>
      <c r="WZN570" s="35"/>
      <c r="WZO570" s="35"/>
      <c r="WZP570" s="35"/>
      <c r="WZQ570" s="35"/>
      <c r="WZR570" s="35"/>
      <c r="WZS570" s="35"/>
      <c r="WZT570" s="35"/>
      <c r="WZU570" s="35"/>
      <c r="WZV570" s="35"/>
      <c r="WZW570" s="35"/>
      <c r="WZX570" s="35"/>
      <c r="WZY570" s="35"/>
      <c r="WZZ570" s="35"/>
      <c r="XAA570" s="35"/>
      <c r="XAB570" s="35"/>
      <c r="XAC570" s="35"/>
      <c r="XAD570" s="35"/>
      <c r="XAE570" s="35"/>
      <c r="XAF570" s="35"/>
      <c r="XAG570" s="35"/>
      <c r="XAH570" s="35"/>
      <c r="XAI570" s="35"/>
      <c r="XAJ570" s="35"/>
      <c r="XAK570" s="35"/>
      <c r="XAL570" s="35"/>
      <c r="XAM570" s="35"/>
      <c r="XAN570" s="35"/>
      <c r="XAO570" s="35"/>
      <c r="XAP570" s="35"/>
      <c r="XAQ570" s="35"/>
      <c r="XAR570" s="35"/>
      <c r="XAS570" s="35"/>
      <c r="XAT570" s="35"/>
      <c r="XAU570" s="35"/>
      <c r="XAV570" s="35"/>
      <c r="XAW570" s="35"/>
      <c r="XAX570" s="35"/>
      <c r="XAY570" s="35"/>
      <c r="XAZ570" s="35"/>
      <c r="XBA570" s="35"/>
      <c r="XBB570" s="35"/>
      <c r="XBC570" s="35"/>
      <c r="XBD570" s="35"/>
      <c r="XBE570" s="35"/>
      <c r="XBF570" s="35"/>
      <c r="XBG570" s="35"/>
      <c r="XBH570" s="35"/>
      <c r="XBI570" s="35"/>
      <c r="XBJ570" s="35"/>
      <c r="XBK570" s="35"/>
      <c r="XBL570" s="35"/>
      <c r="XBM570" s="35"/>
      <c r="XBN570" s="35"/>
      <c r="XBO570" s="35"/>
      <c r="XBP570" s="35"/>
      <c r="XBQ570" s="35"/>
      <c r="XBR570" s="35"/>
      <c r="XBS570" s="35"/>
      <c r="XBT570" s="35"/>
      <c r="XBU570" s="35"/>
      <c r="XBV570" s="35"/>
      <c r="XBW570" s="35"/>
      <c r="XBX570" s="35"/>
      <c r="XBY570" s="35"/>
      <c r="XBZ570" s="35"/>
      <c r="XCA570" s="35"/>
      <c r="XCB570" s="35"/>
      <c r="XCC570" s="35"/>
      <c r="XCD570" s="35"/>
      <c r="XCE570" s="35"/>
      <c r="XCF570" s="35"/>
      <c r="XCG570" s="35"/>
      <c r="XCH570" s="35"/>
      <c r="XCI570" s="35"/>
      <c r="XCJ570" s="35"/>
      <c r="XCK570" s="35"/>
      <c r="XCL570" s="35"/>
      <c r="XCM570" s="35"/>
      <c r="XCN570" s="35"/>
      <c r="XCO570" s="35"/>
      <c r="XCP570" s="35"/>
      <c r="XCQ570" s="35"/>
      <c r="XCR570" s="35"/>
      <c r="XCS570" s="35"/>
      <c r="XCT570" s="35"/>
      <c r="XCU570" s="35"/>
      <c r="XCV570" s="35"/>
      <c r="XCW570" s="35"/>
      <c r="XCX570" s="35"/>
      <c r="XCY570" s="35"/>
      <c r="XCZ570" s="35"/>
      <c r="XDA570" s="35"/>
      <c r="XDB570" s="35"/>
      <c r="XDC570" s="35"/>
      <c r="XDD570" s="35"/>
      <c r="XDE570" s="35"/>
      <c r="XDF570" s="35"/>
      <c r="XDG570" s="35"/>
      <c r="XDH570" s="35"/>
      <c r="XDI570" s="35"/>
      <c r="XDJ570" s="35"/>
      <c r="XDK570" s="35"/>
      <c r="XDL570" s="35"/>
      <c r="XDM570" s="35"/>
      <c r="XDN570" s="35"/>
      <c r="XDO570" s="35"/>
      <c r="XDP570" s="35"/>
      <c r="XDQ570" s="35"/>
      <c r="XDR570" s="35"/>
      <c r="XDS570" s="35"/>
      <c r="XDT570" s="35"/>
      <c r="XDU570" s="35"/>
      <c r="XDV570" s="35"/>
      <c r="XDW570" s="35"/>
      <c r="XDX570" s="35"/>
      <c r="XDY570" s="35"/>
      <c r="XDZ570" s="35"/>
      <c r="XEA570" s="35"/>
      <c r="XEB570" s="35"/>
      <c r="XEC570" s="35"/>
      <c r="XED570" s="35"/>
      <c r="XEE570" s="35"/>
      <c r="XEF570" s="35"/>
      <c r="XEG570" s="35"/>
      <c r="XEH570" s="35"/>
      <c r="XEI570" s="35"/>
      <c r="XEJ570" s="35"/>
      <c r="XEK570" s="35"/>
      <c r="XEL570" s="35"/>
      <c r="XEM570" s="35"/>
      <c r="XEN570" s="35"/>
      <c r="XEO570" s="35"/>
      <c r="XEP570" s="35"/>
      <c r="XEQ570" s="35"/>
      <c r="XER570" s="35"/>
      <c r="XES570" s="35"/>
      <c r="XET570" s="35"/>
      <c r="XEU570" s="35"/>
      <c r="XEV570" s="35"/>
      <c r="XEW570" s="35"/>
      <c r="XEX570" s="35"/>
      <c r="XEY570" s="35"/>
      <c r="XEZ570" s="35"/>
      <c r="XFA570" s="35"/>
      <c r="XFB570" s="35"/>
      <c r="XFC570" s="35"/>
      <c r="XFD570" s="35"/>
    </row>
    <row r="571" spans="1:151 16227:16384" s="11" customFormat="1" ht="20.25" customHeight="1" x14ac:dyDescent="0.25">
      <c r="A571" s="149" t="s">
        <v>317</v>
      </c>
      <c r="B571" s="150"/>
      <c r="C571" s="150"/>
      <c r="D571" s="150"/>
      <c r="E571" s="150"/>
      <c r="F571" s="150"/>
      <c r="G571" s="150"/>
      <c r="H571" s="150"/>
      <c r="I571" s="151"/>
      <c r="J571" s="35"/>
      <c r="K571" s="35"/>
      <c r="L571" s="35"/>
      <c r="M571" s="35"/>
      <c r="N571" s="35">
        <f t="shared" ref="N571:N614" si="281">17000*F573</f>
        <v>0</v>
      </c>
      <c r="O571" s="35"/>
      <c r="P571" s="35"/>
      <c r="Q571" s="35"/>
      <c r="R571" s="35"/>
      <c r="S571" s="35"/>
      <c r="T571" s="35"/>
      <c r="U571" s="43" t="e">
        <f t="shared" ref="U571:U575" ca="1" si="282">V571&amp;""&amp;",..,"&amp;""&amp;W571</f>
        <v>#REF!</v>
      </c>
      <c r="V571" s="43" t="e">
        <f t="shared" ref="V571:W571" ca="1" si="283">V541+1</f>
        <v>#REF!</v>
      </c>
      <c r="W571" s="43" t="e">
        <f t="shared" ca="1" si="283"/>
        <v>#REF!</v>
      </c>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WZC571" s="35"/>
      <c r="WZD571" s="35"/>
      <c r="WZE571" s="35"/>
      <c r="WZF571" s="35"/>
      <c r="WZG571" s="35"/>
      <c r="WZH571" s="35"/>
      <c r="WZI571" s="35"/>
      <c r="WZJ571" s="35"/>
      <c r="WZK571" s="35"/>
      <c r="WZL571" s="35"/>
      <c r="WZM571" s="35"/>
      <c r="WZN571" s="35"/>
      <c r="WZO571" s="35"/>
      <c r="WZP571" s="35"/>
      <c r="WZQ571" s="35"/>
      <c r="WZR571" s="35"/>
      <c r="WZS571" s="35"/>
      <c r="WZT571" s="35"/>
      <c r="WZU571" s="35"/>
      <c r="WZV571" s="35"/>
      <c r="WZW571" s="35"/>
      <c r="WZX571" s="35"/>
      <c r="WZY571" s="35"/>
      <c r="WZZ571" s="35"/>
      <c r="XAA571" s="35"/>
      <c r="XAB571" s="35"/>
      <c r="XAC571" s="35"/>
      <c r="XAD571" s="35"/>
      <c r="XAE571" s="35"/>
      <c r="XAF571" s="35"/>
      <c r="XAG571" s="35"/>
      <c r="XAH571" s="35"/>
      <c r="XAI571" s="35"/>
      <c r="XAJ571" s="35"/>
      <c r="XAK571" s="35"/>
      <c r="XAL571" s="35"/>
      <c r="XAM571" s="35"/>
      <c r="XAN571" s="35"/>
      <c r="XAO571" s="35"/>
      <c r="XAP571" s="35"/>
      <c r="XAQ571" s="35"/>
      <c r="XAR571" s="35"/>
      <c r="XAS571" s="35"/>
      <c r="XAT571" s="35"/>
      <c r="XAU571" s="35"/>
      <c r="XAV571" s="35"/>
      <c r="XAW571" s="35"/>
      <c r="XAX571" s="35"/>
      <c r="XAY571" s="35"/>
      <c r="XAZ571" s="35"/>
      <c r="XBA571" s="35"/>
      <c r="XBB571" s="35"/>
      <c r="XBC571" s="35"/>
      <c r="XBD571" s="35"/>
      <c r="XBE571" s="35"/>
      <c r="XBF571" s="35"/>
      <c r="XBG571" s="35"/>
      <c r="XBH571" s="35"/>
      <c r="XBI571" s="35"/>
      <c r="XBJ571" s="35"/>
      <c r="XBK571" s="35"/>
      <c r="XBL571" s="35"/>
      <c r="XBM571" s="35"/>
      <c r="XBN571" s="35"/>
      <c r="XBO571" s="35"/>
      <c r="XBP571" s="35"/>
      <c r="XBQ571" s="35"/>
      <c r="XBR571" s="35"/>
      <c r="XBS571" s="35"/>
      <c r="XBT571" s="35"/>
      <c r="XBU571" s="35"/>
      <c r="XBV571" s="35"/>
      <c r="XBW571" s="35"/>
      <c r="XBX571" s="35"/>
      <c r="XBY571" s="35"/>
      <c r="XBZ571" s="35"/>
      <c r="XCA571" s="35"/>
      <c r="XCB571" s="35"/>
      <c r="XCC571" s="35"/>
      <c r="XCD571" s="35"/>
      <c r="XCE571" s="35"/>
      <c r="XCF571" s="35"/>
      <c r="XCG571" s="35"/>
      <c r="XCH571" s="35"/>
      <c r="XCI571" s="35"/>
      <c r="XCJ571" s="35"/>
      <c r="XCK571" s="35"/>
      <c r="XCL571" s="35"/>
      <c r="XCM571" s="35"/>
      <c r="XCN571" s="35"/>
      <c r="XCO571" s="35"/>
      <c r="XCP571" s="35"/>
      <c r="XCQ571" s="35"/>
      <c r="XCR571" s="35"/>
      <c r="XCS571" s="35"/>
      <c r="XCT571" s="35"/>
      <c r="XCU571" s="35"/>
      <c r="XCV571" s="35"/>
      <c r="XCW571" s="35"/>
      <c r="XCX571" s="35"/>
      <c r="XCY571" s="35"/>
      <c r="XCZ571" s="35"/>
      <c r="XDA571" s="35"/>
      <c r="XDB571" s="35"/>
      <c r="XDC571" s="35"/>
      <c r="XDD571" s="35"/>
      <c r="XDE571" s="35"/>
      <c r="XDF571" s="35"/>
      <c r="XDG571" s="35"/>
      <c r="XDH571" s="35"/>
      <c r="XDI571" s="35"/>
      <c r="XDJ571" s="35"/>
      <c r="XDK571" s="35"/>
      <c r="XDL571" s="35"/>
      <c r="XDM571" s="35"/>
      <c r="XDN571" s="35"/>
      <c r="XDO571" s="35"/>
      <c r="XDP571" s="35"/>
      <c r="XDQ571" s="35"/>
      <c r="XDR571" s="35"/>
      <c r="XDS571" s="35"/>
      <c r="XDT571" s="35"/>
      <c r="XDU571" s="35"/>
      <c r="XDV571" s="35"/>
      <c r="XDW571" s="35"/>
      <c r="XDX571" s="35"/>
      <c r="XDY571" s="35"/>
      <c r="XDZ571" s="35"/>
      <c r="XEA571" s="35"/>
      <c r="XEB571" s="35"/>
      <c r="XEC571" s="35"/>
      <c r="XED571" s="35"/>
      <c r="XEE571" s="35"/>
      <c r="XEF571" s="35"/>
      <c r="XEG571" s="35"/>
      <c r="XEH571" s="35"/>
      <c r="XEI571" s="35"/>
      <c r="XEJ571" s="35"/>
      <c r="XEK571" s="35"/>
      <c r="XEL571" s="35"/>
      <c r="XEM571" s="35"/>
      <c r="XEN571" s="35"/>
      <c r="XEO571" s="35"/>
      <c r="XEP571" s="35"/>
      <c r="XEQ571" s="35"/>
      <c r="XER571" s="35"/>
      <c r="XES571" s="35"/>
      <c r="XET571" s="35"/>
      <c r="XEU571" s="35"/>
      <c r="XEV571" s="35"/>
      <c r="XEW571" s="35"/>
      <c r="XEX571" s="35"/>
      <c r="XEY571" s="35"/>
      <c r="XEZ571" s="35"/>
      <c r="XFA571" s="35"/>
      <c r="XFB571" s="35"/>
      <c r="XFC571" s="35"/>
      <c r="XFD571" s="35"/>
    </row>
    <row r="572" spans="1:151 16227:16384" s="11" customFormat="1" ht="20.25" customHeight="1" x14ac:dyDescent="0.25">
      <c r="A572" s="149" t="s">
        <v>311</v>
      </c>
      <c r="B572" s="150"/>
      <c r="C572" s="150"/>
      <c r="D572" s="150"/>
      <c r="E572" s="150"/>
      <c r="F572" s="150"/>
      <c r="G572" s="150"/>
      <c r="H572" s="150"/>
      <c r="I572" s="151"/>
      <c r="J572" s="35"/>
      <c r="K572" s="35"/>
      <c r="L572" s="35"/>
      <c r="M572" s="35"/>
      <c r="N572" s="35">
        <f t="shared" si="281"/>
        <v>15687799.124399997</v>
      </c>
      <c r="O572" s="35"/>
      <c r="P572" s="35"/>
      <c r="Q572" s="35"/>
      <c r="R572" s="35"/>
      <c r="S572" s="35"/>
      <c r="T572" s="35"/>
      <c r="U572" s="43" t="e">
        <f t="shared" ca="1" si="282"/>
        <v>#REF!</v>
      </c>
      <c r="V572" s="43" t="e">
        <f t="shared" ref="V572:W572" ca="1" si="284">V571+1</f>
        <v>#REF!</v>
      </c>
      <c r="W572" s="43" t="e">
        <f t="shared" ca="1" si="284"/>
        <v>#REF!</v>
      </c>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WZC572" s="35"/>
      <c r="WZD572" s="35"/>
      <c r="WZE572" s="35"/>
      <c r="WZF572" s="35"/>
      <c r="WZG572" s="35"/>
      <c r="WZH572" s="35"/>
      <c r="WZI572" s="35"/>
      <c r="WZJ572" s="35"/>
      <c r="WZK572" s="35"/>
      <c r="WZL572" s="35"/>
      <c r="WZM572" s="35"/>
      <c r="WZN572" s="35"/>
      <c r="WZO572" s="35"/>
      <c r="WZP572" s="35"/>
      <c r="WZQ572" s="35"/>
      <c r="WZR572" s="35"/>
      <c r="WZS572" s="35"/>
      <c r="WZT572" s="35"/>
      <c r="WZU572" s="35"/>
      <c r="WZV572" s="35"/>
      <c r="WZW572" s="35"/>
      <c r="WZX572" s="35"/>
      <c r="WZY572" s="35"/>
      <c r="WZZ572" s="35"/>
      <c r="XAA572" s="35"/>
      <c r="XAB572" s="35"/>
      <c r="XAC572" s="35"/>
      <c r="XAD572" s="35"/>
      <c r="XAE572" s="35"/>
      <c r="XAF572" s="35"/>
      <c r="XAG572" s="35"/>
      <c r="XAH572" s="35"/>
      <c r="XAI572" s="35"/>
      <c r="XAJ572" s="35"/>
      <c r="XAK572" s="35"/>
      <c r="XAL572" s="35"/>
      <c r="XAM572" s="35"/>
      <c r="XAN572" s="35"/>
      <c r="XAO572" s="35"/>
      <c r="XAP572" s="35"/>
      <c r="XAQ572" s="35"/>
      <c r="XAR572" s="35"/>
      <c r="XAS572" s="35"/>
      <c r="XAT572" s="35"/>
      <c r="XAU572" s="35"/>
      <c r="XAV572" s="35"/>
      <c r="XAW572" s="35"/>
      <c r="XAX572" s="35"/>
      <c r="XAY572" s="35"/>
      <c r="XAZ572" s="35"/>
      <c r="XBA572" s="35"/>
      <c r="XBB572" s="35"/>
      <c r="XBC572" s="35"/>
      <c r="XBD572" s="35"/>
      <c r="XBE572" s="35"/>
      <c r="XBF572" s="35"/>
      <c r="XBG572" s="35"/>
      <c r="XBH572" s="35"/>
      <c r="XBI572" s="35"/>
      <c r="XBJ572" s="35"/>
      <c r="XBK572" s="35"/>
      <c r="XBL572" s="35"/>
      <c r="XBM572" s="35"/>
      <c r="XBN572" s="35"/>
      <c r="XBO572" s="35"/>
      <c r="XBP572" s="35"/>
      <c r="XBQ572" s="35"/>
      <c r="XBR572" s="35"/>
      <c r="XBS572" s="35"/>
      <c r="XBT572" s="35"/>
      <c r="XBU572" s="35"/>
      <c r="XBV572" s="35"/>
      <c r="XBW572" s="35"/>
      <c r="XBX572" s="35"/>
      <c r="XBY572" s="35"/>
      <c r="XBZ572" s="35"/>
      <c r="XCA572" s="35"/>
      <c r="XCB572" s="35"/>
      <c r="XCC572" s="35"/>
      <c r="XCD572" s="35"/>
      <c r="XCE572" s="35"/>
      <c r="XCF572" s="35"/>
      <c r="XCG572" s="35"/>
      <c r="XCH572" s="35"/>
      <c r="XCI572" s="35"/>
      <c r="XCJ572" s="35"/>
      <c r="XCK572" s="35"/>
      <c r="XCL572" s="35"/>
      <c r="XCM572" s="35"/>
      <c r="XCN572" s="35"/>
      <c r="XCO572" s="35"/>
      <c r="XCP572" s="35"/>
      <c r="XCQ572" s="35"/>
      <c r="XCR572" s="35"/>
      <c r="XCS572" s="35"/>
      <c r="XCT572" s="35"/>
      <c r="XCU572" s="35"/>
      <c r="XCV572" s="35"/>
      <c r="XCW572" s="35"/>
      <c r="XCX572" s="35"/>
      <c r="XCY572" s="35"/>
      <c r="XCZ572" s="35"/>
      <c r="XDA572" s="35"/>
      <c r="XDB572" s="35"/>
      <c r="XDC572" s="35"/>
      <c r="XDD572" s="35"/>
      <c r="XDE572" s="35"/>
      <c r="XDF572" s="35"/>
      <c r="XDG572" s="35"/>
      <c r="XDH572" s="35"/>
      <c r="XDI572" s="35"/>
      <c r="XDJ572" s="35"/>
      <c r="XDK572" s="35"/>
      <c r="XDL572" s="35"/>
      <c r="XDM572" s="35"/>
      <c r="XDN572" s="35"/>
      <c r="XDO572" s="35"/>
      <c r="XDP572" s="35"/>
      <c r="XDQ572" s="35"/>
      <c r="XDR572" s="35"/>
      <c r="XDS572" s="35"/>
      <c r="XDT572" s="35"/>
      <c r="XDU572" s="35"/>
      <c r="XDV572" s="35"/>
      <c r="XDW572" s="35"/>
      <c r="XDX572" s="35"/>
      <c r="XDY572" s="35"/>
      <c r="XDZ572" s="35"/>
      <c r="XEA572" s="35"/>
      <c r="XEB572" s="35"/>
      <c r="XEC572" s="35"/>
      <c r="XED572" s="35"/>
      <c r="XEE572" s="35"/>
      <c r="XEF572" s="35"/>
      <c r="XEG572" s="35"/>
      <c r="XEH572" s="35"/>
      <c r="XEI572" s="35"/>
      <c r="XEJ572" s="35"/>
      <c r="XEK572" s="35"/>
      <c r="XEL572" s="35"/>
      <c r="XEM572" s="35"/>
      <c r="XEN572" s="35"/>
      <c r="XEO572" s="35"/>
      <c r="XEP572" s="35"/>
      <c r="XEQ572" s="35"/>
      <c r="XER572" s="35"/>
      <c r="XES572" s="35"/>
      <c r="XET572" s="35"/>
      <c r="XEU572" s="35"/>
      <c r="XEV572" s="35"/>
      <c r="XEW572" s="35"/>
      <c r="XEX572" s="35"/>
      <c r="XEY572" s="35"/>
      <c r="XEZ572" s="35"/>
      <c r="XFA572" s="35"/>
      <c r="XFB572" s="35"/>
      <c r="XFC572" s="35"/>
      <c r="XFD572" s="35"/>
    </row>
    <row r="573" spans="1:151 16227:16384" s="11" customFormat="1" ht="20.25" customHeight="1" x14ac:dyDescent="0.25">
      <c r="A573" s="135" t="str">
        <f>A572</f>
        <v>1st Podium Floor for Part Residential &amp; Part Parking</v>
      </c>
      <c r="B573" s="136"/>
      <c r="C573" s="133">
        <v>1</v>
      </c>
      <c r="D573" s="134"/>
      <c r="E573" s="133" t="s">
        <v>312</v>
      </c>
      <c r="F573" s="184"/>
      <c r="G573" s="184"/>
      <c r="H573" s="184"/>
      <c r="I573" s="134"/>
      <c r="J573" s="35"/>
      <c r="K573" s="35"/>
      <c r="L573" s="35"/>
      <c r="M573" s="35"/>
      <c r="N573" s="35">
        <f t="shared" si="281"/>
        <v>10813108.597199999</v>
      </c>
      <c r="O573" s="35"/>
      <c r="P573" s="35"/>
      <c r="Q573" s="35"/>
      <c r="R573" s="35"/>
      <c r="S573" s="35"/>
      <c r="T573" s="35"/>
      <c r="U573" s="43" t="e">
        <f t="shared" ca="1" si="282"/>
        <v>#REF!</v>
      </c>
      <c r="V573" s="43" t="e">
        <f t="shared" ref="V573:W573" ca="1" si="285">V572+1</f>
        <v>#REF!</v>
      </c>
      <c r="W573" s="43" t="e">
        <f t="shared" ca="1" si="285"/>
        <v>#REF!</v>
      </c>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WZC573" s="35"/>
      <c r="WZD573" s="35"/>
      <c r="WZE573" s="35"/>
      <c r="WZF573" s="35"/>
      <c r="WZG573" s="35"/>
      <c r="WZH573" s="35"/>
      <c r="WZI573" s="35"/>
      <c r="WZJ573" s="35"/>
      <c r="WZK573" s="35"/>
      <c r="WZL573" s="35"/>
      <c r="WZM573" s="35"/>
      <c r="WZN573" s="35"/>
      <c r="WZO573" s="35"/>
      <c r="WZP573" s="35"/>
      <c r="WZQ573" s="35"/>
      <c r="WZR573" s="35"/>
      <c r="WZS573" s="35"/>
      <c r="WZT573" s="35"/>
      <c r="WZU573" s="35"/>
      <c r="WZV573" s="35"/>
      <c r="WZW573" s="35"/>
      <c r="WZX573" s="35"/>
      <c r="WZY573" s="35"/>
      <c r="WZZ573" s="35"/>
      <c r="XAA573" s="35"/>
      <c r="XAB573" s="35"/>
      <c r="XAC573" s="35"/>
      <c r="XAD573" s="35"/>
      <c r="XAE573" s="35"/>
      <c r="XAF573" s="35"/>
      <c r="XAG573" s="35"/>
      <c r="XAH573" s="35"/>
      <c r="XAI573" s="35"/>
      <c r="XAJ573" s="35"/>
      <c r="XAK573" s="35"/>
      <c r="XAL573" s="35"/>
      <c r="XAM573" s="35"/>
      <c r="XAN573" s="35"/>
      <c r="XAO573" s="35"/>
      <c r="XAP573" s="35"/>
      <c r="XAQ573" s="35"/>
      <c r="XAR573" s="35"/>
      <c r="XAS573" s="35"/>
      <c r="XAT573" s="35"/>
      <c r="XAU573" s="35"/>
      <c r="XAV573" s="35"/>
      <c r="XAW573" s="35"/>
      <c r="XAX573" s="35"/>
      <c r="XAY573" s="35"/>
      <c r="XAZ573" s="35"/>
      <c r="XBA573" s="35"/>
      <c r="XBB573" s="35"/>
      <c r="XBC573" s="35"/>
      <c r="XBD573" s="35"/>
      <c r="XBE573" s="35"/>
      <c r="XBF573" s="35"/>
      <c r="XBG573" s="35"/>
      <c r="XBH573" s="35"/>
      <c r="XBI573" s="35"/>
      <c r="XBJ573" s="35"/>
      <c r="XBK573" s="35"/>
      <c r="XBL573" s="35"/>
      <c r="XBM573" s="35"/>
      <c r="XBN573" s="35"/>
      <c r="XBO573" s="35"/>
      <c r="XBP573" s="35"/>
      <c r="XBQ573" s="35"/>
      <c r="XBR573" s="35"/>
      <c r="XBS573" s="35"/>
      <c r="XBT573" s="35"/>
      <c r="XBU573" s="35"/>
      <c r="XBV573" s="35"/>
      <c r="XBW573" s="35"/>
      <c r="XBX573" s="35"/>
      <c r="XBY573" s="35"/>
      <c r="XBZ573" s="35"/>
      <c r="XCA573" s="35"/>
      <c r="XCB573" s="35"/>
      <c r="XCC573" s="35"/>
      <c r="XCD573" s="35"/>
      <c r="XCE573" s="35"/>
      <c r="XCF573" s="35"/>
      <c r="XCG573" s="35"/>
      <c r="XCH573" s="35"/>
      <c r="XCI573" s="35"/>
      <c r="XCJ573" s="35"/>
      <c r="XCK573" s="35"/>
      <c r="XCL573" s="35"/>
      <c r="XCM573" s="35"/>
      <c r="XCN573" s="35"/>
      <c r="XCO573" s="35"/>
      <c r="XCP573" s="35"/>
      <c r="XCQ573" s="35"/>
      <c r="XCR573" s="35"/>
      <c r="XCS573" s="35"/>
      <c r="XCT573" s="35"/>
      <c r="XCU573" s="35"/>
      <c r="XCV573" s="35"/>
      <c r="XCW573" s="35"/>
      <c r="XCX573" s="35"/>
      <c r="XCY573" s="35"/>
      <c r="XCZ573" s="35"/>
      <c r="XDA573" s="35"/>
      <c r="XDB573" s="35"/>
      <c r="XDC573" s="35"/>
      <c r="XDD573" s="35"/>
      <c r="XDE573" s="35"/>
      <c r="XDF573" s="35"/>
      <c r="XDG573" s="35"/>
      <c r="XDH573" s="35"/>
      <c r="XDI573" s="35"/>
      <c r="XDJ573" s="35"/>
      <c r="XDK573" s="35"/>
      <c r="XDL573" s="35"/>
      <c r="XDM573" s="35"/>
      <c r="XDN573" s="35"/>
      <c r="XDO573" s="35"/>
      <c r="XDP573" s="35"/>
      <c r="XDQ573" s="35"/>
      <c r="XDR573" s="35"/>
      <c r="XDS573" s="35"/>
      <c r="XDT573" s="35"/>
      <c r="XDU573" s="35"/>
      <c r="XDV573" s="35"/>
      <c r="XDW573" s="35"/>
      <c r="XDX573" s="35"/>
      <c r="XDY573" s="35"/>
      <c r="XDZ573" s="35"/>
      <c r="XEA573" s="35"/>
      <c r="XEB573" s="35"/>
      <c r="XEC573" s="35"/>
      <c r="XED573" s="35"/>
      <c r="XEE573" s="35"/>
      <c r="XEF573" s="35"/>
      <c r="XEG573" s="35"/>
      <c r="XEH573" s="35"/>
      <c r="XEI573" s="35"/>
      <c r="XEJ573" s="35"/>
      <c r="XEK573" s="35"/>
      <c r="XEL573" s="35"/>
      <c r="XEM573" s="35"/>
      <c r="XEN573" s="35"/>
      <c r="XEO573" s="35"/>
      <c r="XEP573" s="35"/>
      <c r="XEQ573" s="35"/>
      <c r="XER573" s="35"/>
      <c r="XES573" s="35"/>
      <c r="XET573" s="35"/>
      <c r="XEU573" s="35"/>
      <c r="XEV573" s="35"/>
      <c r="XEW573" s="35"/>
      <c r="XEX573" s="35"/>
      <c r="XEY573" s="35"/>
      <c r="XEZ573" s="35"/>
      <c r="XFA573" s="35"/>
      <c r="XFB573" s="35"/>
      <c r="XFC573" s="35"/>
      <c r="XFD573" s="35"/>
    </row>
    <row r="574" spans="1:151 16227:16384" s="11" customFormat="1" ht="20.25" customHeight="1" x14ac:dyDescent="0.25">
      <c r="A574" s="137"/>
      <c r="B574" s="138"/>
      <c r="C574" s="133">
        <f>C573+1</f>
        <v>2</v>
      </c>
      <c r="D574" s="134"/>
      <c r="E574" s="84" t="s">
        <v>208</v>
      </c>
      <c r="F574" s="133">
        <f>(3.05*5.54+2.28*3.95+2.9*3.8+3.05*(3.85+4.27)+1.37*(2.28+2.44*2)+6.5+1.58*2.52+3.05*1.23)*(10.764)</f>
        <v>922.81171319999987</v>
      </c>
      <c r="G574" s="134">
        <f>(3.05*5.54+2.28*3.95+2.9*3.8+3.05*(3.85+4.27)+1.37*(2.28+2.44*2)+6.5+1.58*2.52+3.05*1.23)*(10.764)</f>
        <v>922.81171319999987</v>
      </c>
      <c r="H574" s="84">
        <v>0</v>
      </c>
      <c r="I574" s="84">
        <f>F574*(($I$233)+1)+H574</f>
        <v>1430.3581554599998</v>
      </c>
      <c r="J574" s="35"/>
      <c r="K574" s="35"/>
      <c r="L574" s="35"/>
      <c r="M574" s="35"/>
      <c r="N574" s="35">
        <f t="shared" si="281"/>
        <v>15687799.124399997</v>
      </c>
      <c r="O574" s="35"/>
      <c r="P574" s="35"/>
      <c r="Q574" s="35"/>
      <c r="R574" s="35"/>
      <c r="S574" s="35"/>
      <c r="T574" s="35"/>
      <c r="U574" s="43" t="e">
        <f t="shared" ca="1" si="282"/>
        <v>#REF!</v>
      </c>
      <c r="V574" s="43" t="e">
        <f t="shared" ref="V574:W574" ca="1" si="286">V571+1</f>
        <v>#REF!</v>
      </c>
      <c r="W574" s="43" t="e">
        <f t="shared" ca="1" si="286"/>
        <v>#REF!</v>
      </c>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WZC574" s="35"/>
      <c r="WZD574" s="35"/>
      <c r="WZE574" s="35"/>
      <c r="WZF574" s="35"/>
      <c r="WZG574" s="35"/>
      <c r="WZH574" s="35"/>
      <c r="WZI574" s="35"/>
      <c r="WZJ574" s="35"/>
      <c r="WZK574" s="35"/>
      <c r="WZL574" s="35"/>
      <c r="WZM574" s="35"/>
      <c r="WZN574" s="35"/>
      <c r="WZO574" s="35"/>
      <c r="WZP574" s="35"/>
      <c r="WZQ574" s="35"/>
      <c r="WZR574" s="35"/>
      <c r="WZS574" s="35"/>
      <c r="WZT574" s="35"/>
      <c r="WZU574" s="35"/>
      <c r="WZV574" s="35"/>
      <c r="WZW574" s="35"/>
      <c r="WZX574" s="35"/>
      <c r="WZY574" s="35"/>
      <c r="WZZ574" s="35"/>
      <c r="XAA574" s="35"/>
      <c r="XAB574" s="35"/>
      <c r="XAC574" s="35"/>
      <c r="XAD574" s="35"/>
      <c r="XAE574" s="35"/>
      <c r="XAF574" s="35"/>
      <c r="XAG574" s="35"/>
      <c r="XAH574" s="35"/>
      <c r="XAI574" s="35"/>
      <c r="XAJ574" s="35"/>
      <c r="XAK574" s="35"/>
      <c r="XAL574" s="35"/>
      <c r="XAM574" s="35"/>
      <c r="XAN574" s="35"/>
      <c r="XAO574" s="35"/>
      <c r="XAP574" s="35"/>
      <c r="XAQ574" s="35"/>
      <c r="XAR574" s="35"/>
      <c r="XAS574" s="35"/>
      <c r="XAT574" s="35"/>
      <c r="XAU574" s="35"/>
      <c r="XAV574" s="35"/>
      <c r="XAW574" s="35"/>
      <c r="XAX574" s="35"/>
      <c r="XAY574" s="35"/>
      <c r="XAZ574" s="35"/>
      <c r="XBA574" s="35"/>
      <c r="XBB574" s="35"/>
      <c r="XBC574" s="35"/>
      <c r="XBD574" s="35"/>
      <c r="XBE574" s="35"/>
      <c r="XBF574" s="35"/>
      <c r="XBG574" s="35"/>
      <c r="XBH574" s="35"/>
      <c r="XBI574" s="35"/>
      <c r="XBJ574" s="35"/>
      <c r="XBK574" s="35"/>
      <c r="XBL574" s="35"/>
      <c r="XBM574" s="35"/>
      <c r="XBN574" s="35"/>
      <c r="XBO574" s="35"/>
      <c r="XBP574" s="35"/>
      <c r="XBQ574" s="35"/>
      <c r="XBR574" s="35"/>
      <c r="XBS574" s="35"/>
      <c r="XBT574" s="35"/>
      <c r="XBU574" s="35"/>
      <c r="XBV574" s="35"/>
      <c r="XBW574" s="35"/>
      <c r="XBX574" s="35"/>
      <c r="XBY574" s="35"/>
      <c r="XBZ574" s="35"/>
      <c r="XCA574" s="35"/>
      <c r="XCB574" s="35"/>
      <c r="XCC574" s="35"/>
      <c r="XCD574" s="35"/>
      <c r="XCE574" s="35"/>
      <c r="XCF574" s="35"/>
      <c r="XCG574" s="35"/>
      <c r="XCH574" s="35"/>
      <c r="XCI574" s="35"/>
      <c r="XCJ574" s="35"/>
      <c r="XCK574" s="35"/>
      <c r="XCL574" s="35"/>
      <c r="XCM574" s="35"/>
      <c r="XCN574" s="35"/>
      <c r="XCO574" s="35"/>
      <c r="XCP574" s="35"/>
      <c r="XCQ574" s="35"/>
      <c r="XCR574" s="35"/>
      <c r="XCS574" s="35"/>
      <c r="XCT574" s="35"/>
      <c r="XCU574" s="35"/>
      <c r="XCV574" s="35"/>
      <c r="XCW574" s="35"/>
      <c r="XCX574" s="35"/>
      <c r="XCY574" s="35"/>
      <c r="XCZ574" s="35"/>
      <c r="XDA574" s="35"/>
      <c r="XDB574" s="35"/>
      <c r="XDC574" s="35"/>
      <c r="XDD574" s="35"/>
      <c r="XDE574" s="35"/>
      <c r="XDF574" s="35"/>
      <c r="XDG574" s="35"/>
      <c r="XDH574" s="35"/>
      <c r="XDI574" s="35"/>
      <c r="XDJ574" s="35"/>
      <c r="XDK574" s="35"/>
      <c r="XDL574" s="35"/>
      <c r="XDM574" s="35"/>
      <c r="XDN574" s="35"/>
      <c r="XDO574" s="35"/>
      <c r="XDP574" s="35"/>
      <c r="XDQ574" s="35"/>
      <c r="XDR574" s="35"/>
      <c r="XDS574" s="35"/>
      <c r="XDT574" s="35"/>
      <c r="XDU574" s="35"/>
      <c r="XDV574" s="35"/>
      <c r="XDW574" s="35"/>
      <c r="XDX574" s="35"/>
      <c r="XDY574" s="35"/>
      <c r="XDZ574" s="35"/>
      <c r="XEA574" s="35"/>
      <c r="XEB574" s="35"/>
      <c r="XEC574" s="35"/>
      <c r="XED574" s="35"/>
      <c r="XEE574" s="35"/>
      <c r="XEF574" s="35"/>
      <c r="XEG574" s="35"/>
      <c r="XEH574" s="35"/>
      <c r="XEI574" s="35"/>
      <c r="XEJ574" s="35"/>
      <c r="XEK574" s="35"/>
      <c r="XEL574" s="35"/>
      <c r="XEM574" s="35"/>
      <c r="XEN574" s="35"/>
      <c r="XEO574" s="35"/>
      <c r="XEP574" s="35"/>
      <c r="XEQ574" s="35"/>
      <c r="XER574" s="35"/>
      <c r="XES574" s="35"/>
      <c r="XET574" s="35"/>
      <c r="XEU574" s="35"/>
      <c r="XEV574" s="35"/>
      <c r="XEW574" s="35"/>
      <c r="XEX574" s="35"/>
      <c r="XEY574" s="35"/>
      <c r="XEZ574" s="35"/>
      <c r="XFA574" s="35"/>
      <c r="XFB574" s="35"/>
      <c r="XFC574" s="35"/>
      <c r="XFD574" s="35"/>
    </row>
    <row r="575" spans="1:151 16227:16384" s="11" customFormat="1" ht="20.25" customHeight="1" x14ac:dyDescent="0.25">
      <c r="A575" s="137"/>
      <c r="B575" s="138"/>
      <c r="C575" s="133">
        <f t="shared" ref="C575:C577" si="287">C574+1</f>
        <v>3</v>
      </c>
      <c r="D575" s="134"/>
      <c r="E575" s="84" t="s">
        <v>209</v>
      </c>
      <c r="F575" s="133">
        <f>(3.05*5.18+2.2*3.18+2.9*3.73+3.05*3.66+1.37*(2.44+2.28)+1.45+1.23*2.6+3.05*1.05)*(10.764)</f>
        <v>636.06521159999988</v>
      </c>
      <c r="G575" s="134">
        <f>(3.05*5.18+2.2*3.18+2.9*3.73+3.05*3.66+1.37*(2.44+2.28)+1.45+1.23*2.6+3.05*1.05)*(10.764)</f>
        <v>636.06521159999988</v>
      </c>
      <c r="H575" s="84">
        <v>0</v>
      </c>
      <c r="I575" s="84">
        <f>F575*(($I$233)+1)+H575</f>
        <v>985.90107797999985</v>
      </c>
      <c r="J575" s="35"/>
      <c r="K575" s="35"/>
      <c r="L575" s="35"/>
      <c r="M575" s="35"/>
      <c r="N575" s="35">
        <f t="shared" si="281"/>
        <v>0</v>
      </c>
      <c r="O575" s="35"/>
      <c r="P575" s="35"/>
      <c r="Q575" s="35"/>
      <c r="R575" s="35"/>
      <c r="S575" s="35"/>
      <c r="T575" s="35"/>
      <c r="U575" s="43" t="e">
        <f t="shared" ca="1" si="282"/>
        <v>#REF!</v>
      </c>
      <c r="V575" s="43" t="e">
        <f t="shared" ref="V575:W575" ca="1" si="288">V572+1</f>
        <v>#REF!</v>
      </c>
      <c r="W575" s="43" t="e">
        <f t="shared" ca="1" si="288"/>
        <v>#REF!</v>
      </c>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WZC575" s="35"/>
      <c r="WZD575" s="35"/>
      <c r="WZE575" s="35"/>
      <c r="WZF575" s="35"/>
      <c r="WZG575" s="35"/>
      <c r="WZH575" s="35"/>
      <c r="WZI575" s="35"/>
      <c r="WZJ575" s="35"/>
      <c r="WZK575" s="35"/>
      <c r="WZL575" s="35"/>
      <c r="WZM575" s="35"/>
      <c r="WZN575" s="35"/>
      <c r="WZO575" s="35"/>
      <c r="WZP575" s="35"/>
      <c r="WZQ575" s="35"/>
      <c r="WZR575" s="35"/>
      <c r="WZS575" s="35"/>
      <c r="WZT575" s="35"/>
      <c r="WZU575" s="35"/>
      <c r="WZV575" s="35"/>
      <c r="WZW575" s="35"/>
      <c r="WZX575" s="35"/>
      <c r="WZY575" s="35"/>
      <c r="WZZ575" s="35"/>
      <c r="XAA575" s="35"/>
      <c r="XAB575" s="35"/>
      <c r="XAC575" s="35"/>
      <c r="XAD575" s="35"/>
      <c r="XAE575" s="35"/>
      <c r="XAF575" s="35"/>
      <c r="XAG575" s="35"/>
      <c r="XAH575" s="35"/>
      <c r="XAI575" s="35"/>
      <c r="XAJ575" s="35"/>
      <c r="XAK575" s="35"/>
      <c r="XAL575" s="35"/>
      <c r="XAM575" s="35"/>
      <c r="XAN575" s="35"/>
      <c r="XAO575" s="35"/>
      <c r="XAP575" s="35"/>
      <c r="XAQ575" s="35"/>
      <c r="XAR575" s="35"/>
      <c r="XAS575" s="35"/>
      <c r="XAT575" s="35"/>
      <c r="XAU575" s="35"/>
      <c r="XAV575" s="35"/>
      <c r="XAW575" s="35"/>
      <c r="XAX575" s="35"/>
      <c r="XAY575" s="35"/>
      <c r="XAZ575" s="35"/>
      <c r="XBA575" s="35"/>
      <c r="XBB575" s="35"/>
      <c r="XBC575" s="35"/>
      <c r="XBD575" s="35"/>
      <c r="XBE575" s="35"/>
      <c r="XBF575" s="35"/>
      <c r="XBG575" s="35"/>
      <c r="XBH575" s="35"/>
      <c r="XBI575" s="35"/>
      <c r="XBJ575" s="35"/>
      <c r="XBK575" s="35"/>
      <c r="XBL575" s="35"/>
      <c r="XBM575" s="35"/>
      <c r="XBN575" s="35"/>
      <c r="XBO575" s="35"/>
      <c r="XBP575" s="35"/>
      <c r="XBQ575" s="35"/>
      <c r="XBR575" s="35"/>
      <c r="XBS575" s="35"/>
      <c r="XBT575" s="35"/>
      <c r="XBU575" s="35"/>
      <c r="XBV575" s="35"/>
      <c r="XBW575" s="35"/>
      <c r="XBX575" s="35"/>
      <c r="XBY575" s="35"/>
      <c r="XBZ575" s="35"/>
      <c r="XCA575" s="35"/>
      <c r="XCB575" s="35"/>
      <c r="XCC575" s="35"/>
      <c r="XCD575" s="35"/>
      <c r="XCE575" s="35"/>
      <c r="XCF575" s="35"/>
      <c r="XCG575" s="35"/>
      <c r="XCH575" s="35"/>
      <c r="XCI575" s="35"/>
      <c r="XCJ575" s="35"/>
      <c r="XCK575" s="35"/>
      <c r="XCL575" s="35"/>
      <c r="XCM575" s="35"/>
      <c r="XCN575" s="35"/>
      <c r="XCO575" s="35"/>
      <c r="XCP575" s="35"/>
      <c r="XCQ575" s="35"/>
      <c r="XCR575" s="35"/>
      <c r="XCS575" s="35"/>
      <c r="XCT575" s="35"/>
      <c r="XCU575" s="35"/>
      <c r="XCV575" s="35"/>
      <c r="XCW575" s="35"/>
      <c r="XCX575" s="35"/>
      <c r="XCY575" s="35"/>
      <c r="XCZ575" s="35"/>
      <c r="XDA575" s="35"/>
      <c r="XDB575" s="35"/>
      <c r="XDC575" s="35"/>
      <c r="XDD575" s="35"/>
      <c r="XDE575" s="35"/>
      <c r="XDF575" s="35"/>
      <c r="XDG575" s="35"/>
      <c r="XDH575" s="35"/>
      <c r="XDI575" s="35"/>
      <c r="XDJ575" s="35"/>
      <c r="XDK575" s="35"/>
      <c r="XDL575" s="35"/>
      <c r="XDM575" s="35"/>
      <c r="XDN575" s="35"/>
      <c r="XDO575" s="35"/>
      <c r="XDP575" s="35"/>
      <c r="XDQ575" s="35"/>
      <c r="XDR575" s="35"/>
      <c r="XDS575" s="35"/>
      <c r="XDT575" s="35"/>
      <c r="XDU575" s="35"/>
      <c r="XDV575" s="35"/>
      <c r="XDW575" s="35"/>
      <c r="XDX575" s="35"/>
      <c r="XDY575" s="35"/>
      <c r="XDZ575" s="35"/>
      <c r="XEA575" s="35"/>
      <c r="XEB575" s="35"/>
      <c r="XEC575" s="35"/>
      <c r="XED575" s="35"/>
      <c r="XEE575" s="35"/>
      <c r="XEF575" s="35"/>
      <c r="XEG575" s="35"/>
      <c r="XEH575" s="35"/>
      <c r="XEI575" s="35"/>
      <c r="XEJ575" s="35"/>
      <c r="XEK575" s="35"/>
      <c r="XEL575" s="35"/>
      <c r="XEM575" s="35"/>
      <c r="XEN575" s="35"/>
      <c r="XEO575" s="35"/>
      <c r="XEP575" s="35"/>
      <c r="XEQ575" s="35"/>
      <c r="XER575" s="35"/>
      <c r="XES575" s="35"/>
      <c r="XET575" s="35"/>
      <c r="XEU575" s="35"/>
      <c r="XEV575" s="35"/>
      <c r="XEW575" s="35"/>
      <c r="XEX575" s="35"/>
      <c r="XEY575" s="35"/>
      <c r="XEZ575" s="35"/>
      <c r="XFA575" s="35"/>
      <c r="XFB575" s="35"/>
      <c r="XFC575" s="35"/>
      <c r="XFD575" s="35"/>
    </row>
    <row r="576" spans="1:151 16227:16384" s="11" customFormat="1" ht="20.25" x14ac:dyDescent="0.25">
      <c r="A576" s="137"/>
      <c r="B576" s="138"/>
      <c r="C576" s="133">
        <f t="shared" si="287"/>
        <v>4</v>
      </c>
      <c r="D576" s="134"/>
      <c r="E576" s="84" t="s">
        <v>208</v>
      </c>
      <c r="F576" s="133">
        <f>(3.05*5.54+2.28*3.95+2.9*3.8+3.05*(3.85+4.27)+1.37*(2.28+2.44*2)+6.5+1.58*2.52+3.05*1.23)*(10.764)</f>
        <v>922.81171319999987</v>
      </c>
      <c r="G576" s="134">
        <f>(3.05*5.54+2.28*3.95+2.9*3.8+3.05*(3.85+4.27)+1.37*(2.28+2.44*2)+6.5+1.58*2.52+3.05*1.23)*(10.764)</f>
        <v>922.81171319999987</v>
      </c>
      <c r="H576" s="84">
        <v>0</v>
      </c>
      <c r="I576" s="84">
        <f>F576*(($I$233)+1)+H576</f>
        <v>1430.3581554599998</v>
      </c>
      <c r="J576" s="35"/>
      <c r="K576" s="35"/>
      <c r="L576" s="35"/>
      <c r="M576" s="35"/>
      <c r="N576" s="35">
        <f t="shared" si="281"/>
        <v>0</v>
      </c>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WZC576" s="35"/>
      <c r="WZD576" s="35"/>
      <c r="WZE576" s="35"/>
      <c r="WZF576" s="35"/>
      <c r="WZG576" s="35"/>
      <c r="WZH576" s="35"/>
      <c r="WZI576" s="35"/>
      <c r="WZJ576" s="35"/>
      <c r="WZK576" s="35"/>
      <c r="WZL576" s="35"/>
      <c r="WZM576" s="35"/>
      <c r="WZN576" s="35"/>
      <c r="WZO576" s="35"/>
      <c r="WZP576" s="35"/>
      <c r="WZQ576" s="35"/>
      <c r="WZR576" s="35"/>
      <c r="WZS576" s="35"/>
      <c r="WZT576" s="35"/>
      <c r="WZU576" s="35"/>
      <c r="WZV576" s="35"/>
      <c r="WZW576" s="35"/>
      <c r="WZX576" s="35"/>
      <c r="WZY576" s="35"/>
      <c r="WZZ576" s="35"/>
      <c r="XAA576" s="35"/>
      <c r="XAB576" s="35"/>
      <c r="XAC576" s="35"/>
      <c r="XAD576" s="35"/>
      <c r="XAE576" s="35"/>
      <c r="XAF576" s="35"/>
      <c r="XAG576" s="35"/>
      <c r="XAH576" s="35"/>
      <c r="XAI576" s="35"/>
      <c r="XAJ576" s="35"/>
      <c r="XAK576" s="35"/>
      <c r="XAL576" s="35"/>
      <c r="XAM576" s="35"/>
      <c r="XAN576" s="35"/>
      <c r="XAO576" s="35"/>
      <c r="XAP576" s="35"/>
      <c r="XAQ576" s="35"/>
      <c r="XAR576" s="35"/>
      <c r="XAS576" s="35"/>
      <c r="XAT576" s="35"/>
      <c r="XAU576" s="35"/>
      <c r="XAV576" s="35"/>
      <c r="XAW576" s="35"/>
      <c r="XAX576" s="35"/>
      <c r="XAY576" s="35"/>
      <c r="XAZ576" s="35"/>
      <c r="XBA576" s="35"/>
      <c r="XBB576" s="35"/>
      <c r="XBC576" s="35"/>
      <c r="XBD576" s="35"/>
      <c r="XBE576" s="35"/>
      <c r="XBF576" s="35"/>
      <c r="XBG576" s="35"/>
      <c r="XBH576" s="35"/>
      <c r="XBI576" s="35"/>
      <c r="XBJ576" s="35"/>
      <c r="XBK576" s="35"/>
      <c r="XBL576" s="35"/>
      <c r="XBM576" s="35"/>
      <c r="XBN576" s="35"/>
      <c r="XBO576" s="35"/>
      <c r="XBP576" s="35"/>
      <c r="XBQ576" s="35"/>
      <c r="XBR576" s="35"/>
      <c r="XBS576" s="35"/>
      <c r="XBT576" s="35"/>
      <c r="XBU576" s="35"/>
      <c r="XBV576" s="35"/>
      <c r="XBW576" s="35"/>
      <c r="XBX576" s="35"/>
      <c r="XBY576" s="35"/>
      <c r="XBZ576" s="35"/>
      <c r="XCA576" s="35"/>
      <c r="XCB576" s="35"/>
      <c r="XCC576" s="35"/>
      <c r="XCD576" s="35"/>
      <c r="XCE576" s="35"/>
      <c r="XCF576" s="35"/>
      <c r="XCG576" s="35"/>
      <c r="XCH576" s="35"/>
      <c r="XCI576" s="35"/>
      <c r="XCJ576" s="35"/>
      <c r="XCK576" s="35"/>
      <c r="XCL576" s="35"/>
      <c r="XCM576" s="35"/>
      <c r="XCN576" s="35"/>
      <c r="XCO576" s="35"/>
      <c r="XCP576" s="35"/>
      <c r="XCQ576" s="35"/>
      <c r="XCR576" s="35"/>
      <c r="XCS576" s="35"/>
      <c r="XCT576" s="35"/>
      <c r="XCU576" s="35"/>
      <c r="XCV576" s="35"/>
      <c r="XCW576" s="35"/>
      <c r="XCX576" s="35"/>
      <c r="XCY576" s="35"/>
      <c r="XCZ576" s="35"/>
      <c r="XDA576" s="35"/>
      <c r="XDB576" s="35"/>
      <c r="XDC576" s="35"/>
      <c r="XDD576" s="35"/>
      <c r="XDE576" s="35"/>
      <c r="XDF576" s="35"/>
      <c r="XDG576" s="35"/>
      <c r="XDH576" s="35"/>
      <c r="XDI576" s="35"/>
      <c r="XDJ576" s="35"/>
      <c r="XDK576" s="35"/>
      <c r="XDL576" s="35"/>
      <c r="XDM576" s="35"/>
      <c r="XDN576" s="35"/>
      <c r="XDO576" s="35"/>
      <c r="XDP576" s="35"/>
      <c r="XDQ576" s="35"/>
      <c r="XDR576" s="35"/>
      <c r="XDS576" s="35"/>
      <c r="XDT576" s="35"/>
      <c r="XDU576" s="35"/>
      <c r="XDV576" s="35"/>
      <c r="XDW576" s="35"/>
      <c r="XDX576" s="35"/>
      <c r="XDY576" s="35"/>
      <c r="XDZ576" s="35"/>
      <c r="XEA576" s="35"/>
      <c r="XEB576" s="35"/>
      <c r="XEC576" s="35"/>
      <c r="XED576" s="35"/>
      <c r="XEE576" s="35"/>
      <c r="XEF576" s="35"/>
      <c r="XEG576" s="35"/>
      <c r="XEH576" s="35"/>
      <c r="XEI576" s="35"/>
      <c r="XEJ576" s="35"/>
      <c r="XEK576" s="35"/>
      <c r="XEL576" s="35"/>
      <c r="XEM576" s="35"/>
      <c r="XEN576" s="35"/>
      <c r="XEO576" s="35"/>
      <c r="XEP576" s="35"/>
      <c r="XEQ576" s="35"/>
      <c r="XER576" s="35"/>
      <c r="XES576" s="35"/>
      <c r="XET576" s="35"/>
      <c r="XEU576" s="35"/>
      <c r="XEV576" s="35"/>
      <c r="XEW576" s="35"/>
      <c r="XEX576" s="35"/>
      <c r="XEY576" s="35"/>
      <c r="XEZ576" s="35"/>
      <c r="XFA576" s="35"/>
      <c r="XFB576" s="35"/>
      <c r="XFC576" s="35"/>
      <c r="XFD576" s="35"/>
    </row>
    <row r="577" spans="1:151 16227:16384" s="11" customFormat="1" ht="20.25" x14ac:dyDescent="0.25">
      <c r="A577" s="139"/>
      <c r="B577" s="140"/>
      <c r="C577" s="133">
        <f t="shared" si="287"/>
        <v>5</v>
      </c>
      <c r="D577" s="134"/>
      <c r="E577" s="133" t="s">
        <v>259</v>
      </c>
      <c r="F577" s="184"/>
      <c r="G577" s="184"/>
      <c r="H577" s="184"/>
      <c r="I577" s="134"/>
      <c r="J577" s="35"/>
      <c r="K577" s="35"/>
      <c r="L577" s="35"/>
      <c r="M577" s="35"/>
      <c r="N577" s="35">
        <f t="shared" si="281"/>
        <v>0</v>
      </c>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WZC577" s="35"/>
      <c r="WZD577" s="35"/>
      <c r="WZE577" s="35"/>
      <c r="WZF577" s="35"/>
      <c r="WZG577" s="35"/>
      <c r="WZH577" s="35"/>
      <c r="WZI577" s="35"/>
      <c r="WZJ577" s="35"/>
      <c r="WZK577" s="35"/>
      <c r="WZL577" s="35"/>
      <c r="WZM577" s="35"/>
      <c r="WZN577" s="35"/>
      <c r="WZO577" s="35"/>
      <c r="WZP577" s="35"/>
      <c r="WZQ577" s="35"/>
      <c r="WZR577" s="35"/>
      <c r="WZS577" s="35"/>
      <c r="WZT577" s="35"/>
      <c r="WZU577" s="35"/>
      <c r="WZV577" s="35"/>
      <c r="WZW577" s="35"/>
      <c r="WZX577" s="35"/>
      <c r="WZY577" s="35"/>
      <c r="WZZ577" s="35"/>
      <c r="XAA577" s="35"/>
      <c r="XAB577" s="35"/>
      <c r="XAC577" s="35"/>
      <c r="XAD577" s="35"/>
      <c r="XAE577" s="35"/>
      <c r="XAF577" s="35"/>
      <c r="XAG577" s="35"/>
      <c r="XAH577" s="35"/>
      <c r="XAI577" s="35"/>
      <c r="XAJ577" s="35"/>
      <c r="XAK577" s="35"/>
      <c r="XAL577" s="35"/>
      <c r="XAM577" s="35"/>
      <c r="XAN577" s="35"/>
      <c r="XAO577" s="35"/>
      <c r="XAP577" s="35"/>
      <c r="XAQ577" s="35"/>
      <c r="XAR577" s="35"/>
      <c r="XAS577" s="35"/>
      <c r="XAT577" s="35"/>
      <c r="XAU577" s="35"/>
      <c r="XAV577" s="35"/>
      <c r="XAW577" s="35"/>
      <c r="XAX577" s="35"/>
      <c r="XAY577" s="35"/>
      <c r="XAZ577" s="35"/>
      <c r="XBA577" s="35"/>
      <c r="XBB577" s="35"/>
      <c r="XBC577" s="35"/>
      <c r="XBD577" s="35"/>
      <c r="XBE577" s="35"/>
      <c r="XBF577" s="35"/>
      <c r="XBG577" s="35"/>
      <c r="XBH577" s="35"/>
      <c r="XBI577" s="35"/>
      <c r="XBJ577" s="35"/>
      <c r="XBK577" s="35"/>
      <c r="XBL577" s="35"/>
      <c r="XBM577" s="35"/>
      <c r="XBN577" s="35"/>
      <c r="XBO577" s="35"/>
      <c r="XBP577" s="35"/>
      <c r="XBQ577" s="35"/>
      <c r="XBR577" s="35"/>
      <c r="XBS577" s="35"/>
      <c r="XBT577" s="35"/>
      <c r="XBU577" s="35"/>
      <c r="XBV577" s="35"/>
      <c r="XBW577" s="35"/>
      <c r="XBX577" s="35"/>
      <c r="XBY577" s="35"/>
      <c r="XBZ577" s="35"/>
      <c r="XCA577" s="35"/>
      <c r="XCB577" s="35"/>
      <c r="XCC577" s="35"/>
      <c r="XCD577" s="35"/>
      <c r="XCE577" s="35"/>
      <c r="XCF577" s="35"/>
      <c r="XCG577" s="35"/>
      <c r="XCH577" s="35"/>
      <c r="XCI577" s="35"/>
      <c r="XCJ577" s="35"/>
      <c r="XCK577" s="35"/>
      <c r="XCL577" s="35"/>
      <c r="XCM577" s="35"/>
      <c r="XCN577" s="35"/>
      <c r="XCO577" s="35"/>
      <c r="XCP577" s="35"/>
      <c r="XCQ577" s="35"/>
      <c r="XCR577" s="35"/>
      <c r="XCS577" s="35"/>
      <c r="XCT577" s="35"/>
      <c r="XCU577" s="35"/>
      <c r="XCV577" s="35"/>
      <c r="XCW577" s="35"/>
      <c r="XCX577" s="35"/>
      <c r="XCY577" s="35"/>
      <c r="XCZ577" s="35"/>
      <c r="XDA577" s="35"/>
      <c r="XDB577" s="35"/>
      <c r="XDC577" s="35"/>
      <c r="XDD577" s="35"/>
      <c r="XDE577" s="35"/>
      <c r="XDF577" s="35"/>
      <c r="XDG577" s="35"/>
      <c r="XDH577" s="35"/>
      <c r="XDI577" s="35"/>
      <c r="XDJ577" s="35"/>
      <c r="XDK577" s="35"/>
      <c r="XDL577" s="35"/>
      <c r="XDM577" s="35"/>
      <c r="XDN577" s="35"/>
      <c r="XDO577" s="35"/>
      <c r="XDP577" s="35"/>
      <c r="XDQ577" s="35"/>
      <c r="XDR577" s="35"/>
      <c r="XDS577" s="35"/>
      <c r="XDT577" s="35"/>
      <c r="XDU577" s="35"/>
      <c r="XDV577" s="35"/>
      <c r="XDW577" s="35"/>
      <c r="XDX577" s="35"/>
      <c r="XDY577" s="35"/>
      <c r="XDZ577" s="35"/>
      <c r="XEA577" s="35"/>
      <c r="XEB577" s="35"/>
      <c r="XEC577" s="35"/>
      <c r="XED577" s="35"/>
      <c r="XEE577" s="35"/>
      <c r="XEF577" s="35"/>
      <c r="XEG577" s="35"/>
      <c r="XEH577" s="35"/>
      <c r="XEI577" s="35"/>
      <c r="XEJ577" s="35"/>
      <c r="XEK577" s="35"/>
      <c r="XEL577" s="35"/>
      <c r="XEM577" s="35"/>
      <c r="XEN577" s="35"/>
      <c r="XEO577" s="35"/>
      <c r="XEP577" s="35"/>
      <c r="XEQ577" s="35"/>
      <c r="XER577" s="35"/>
      <c r="XES577" s="35"/>
      <c r="XET577" s="35"/>
      <c r="XEU577" s="35"/>
      <c r="XEV577" s="35"/>
      <c r="XEW577" s="35"/>
      <c r="XEX577" s="35"/>
      <c r="XEY577" s="35"/>
      <c r="XEZ577" s="35"/>
      <c r="XFA577" s="35"/>
      <c r="XFB577" s="35"/>
      <c r="XFC577" s="35"/>
      <c r="XFD577" s="35"/>
    </row>
    <row r="578" spans="1:151 16227:16384" s="11" customFormat="1" ht="20.25" customHeight="1" x14ac:dyDescent="0.25">
      <c r="A578" s="144" t="s">
        <v>308</v>
      </c>
      <c r="B578" s="145"/>
      <c r="C578" s="145"/>
      <c r="D578" s="145"/>
      <c r="E578" s="145"/>
      <c r="F578" s="145"/>
      <c r="G578" s="145"/>
      <c r="H578" s="145"/>
      <c r="I578" s="146"/>
      <c r="J578" s="35"/>
      <c r="K578" s="35"/>
      <c r="L578" s="35"/>
      <c r="M578" s="35"/>
      <c r="N578" s="35">
        <f t="shared" si="281"/>
        <v>11081167.718400002</v>
      </c>
      <c r="O578" s="35"/>
      <c r="P578" s="35"/>
      <c r="Q578" s="35"/>
      <c r="R578" s="35"/>
      <c r="S578" s="35"/>
      <c r="T578" s="35"/>
      <c r="U578" s="43" t="e">
        <f t="shared" ref="U578:U584" ca="1" si="289">V578&amp;""&amp;",..,"&amp;""&amp;W578</f>
        <v>#REF!</v>
      </c>
      <c r="V578" s="43" t="e">
        <f ca="1">V491+1</f>
        <v>#REF!</v>
      </c>
      <c r="W578" s="43" t="e">
        <f ca="1">W491+1</f>
        <v>#REF!</v>
      </c>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WZC578" s="35"/>
      <c r="WZD578" s="35"/>
      <c r="WZE578" s="35"/>
      <c r="WZF578" s="35"/>
      <c r="WZG578" s="35"/>
      <c r="WZH578" s="35"/>
      <c r="WZI578" s="35"/>
      <c r="WZJ578" s="35"/>
      <c r="WZK578" s="35"/>
      <c r="WZL578" s="35"/>
      <c r="WZM578" s="35"/>
      <c r="WZN578" s="35"/>
      <c r="WZO578" s="35"/>
      <c r="WZP578" s="35"/>
      <c r="WZQ578" s="35"/>
      <c r="WZR578" s="35"/>
      <c r="WZS578" s="35"/>
      <c r="WZT578" s="35"/>
      <c r="WZU578" s="35"/>
      <c r="WZV578" s="35"/>
      <c r="WZW578" s="35"/>
      <c r="WZX578" s="35"/>
      <c r="WZY578" s="35"/>
      <c r="WZZ578" s="35"/>
      <c r="XAA578" s="35"/>
      <c r="XAB578" s="35"/>
      <c r="XAC578" s="35"/>
      <c r="XAD578" s="35"/>
      <c r="XAE578" s="35"/>
      <c r="XAF578" s="35"/>
      <c r="XAG578" s="35"/>
      <c r="XAH578" s="35"/>
      <c r="XAI578" s="35"/>
      <c r="XAJ578" s="35"/>
      <c r="XAK578" s="35"/>
      <c r="XAL578" s="35"/>
      <c r="XAM578" s="35"/>
      <c r="XAN578" s="35"/>
      <c r="XAO578" s="35"/>
      <c r="XAP578" s="35"/>
      <c r="XAQ578" s="35"/>
      <c r="XAR578" s="35"/>
      <c r="XAS578" s="35"/>
      <c r="XAT578" s="35"/>
      <c r="XAU578" s="35"/>
      <c r="XAV578" s="35"/>
      <c r="XAW578" s="35"/>
      <c r="XAX578" s="35"/>
      <c r="XAY578" s="35"/>
      <c r="XAZ578" s="35"/>
      <c r="XBA578" s="35"/>
      <c r="XBB578" s="35"/>
      <c r="XBC578" s="35"/>
      <c r="XBD578" s="35"/>
      <c r="XBE578" s="35"/>
      <c r="XBF578" s="35"/>
      <c r="XBG578" s="35"/>
      <c r="XBH578" s="35"/>
      <c r="XBI578" s="35"/>
      <c r="XBJ578" s="35"/>
      <c r="XBK578" s="35"/>
      <c r="XBL578" s="35"/>
      <c r="XBM578" s="35"/>
      <c r="XBN578" s="35"/>
      <c r="XBO578" s="35"/>
      <c r="XBP578" s="35"/>
      <c r="XBQ578" s="35"/>
      <c r="XBR578" s="35"/>
      <c r="XBS578" s="35"/>
      <c r="XBT578" s="35"/>
      <c r="XBU578" s="35"/>
      <c r="XBV578" s="35"/>
      <c r="XBW578" s="35"/>
      <c r="XBX578" s="35"/>
      <c r="XBY578" s="35"/>
      <c r="XBZ578" s="35"/>
      <c r="XCA578" s="35"/>
      <c r="XCB578" s="35"/>
      <c r="XCC578" s="35"/>
      <c r="XCD578" s="35"/>
      <c r="XCE578" s="35"/>
      <c r="XCF578" s="35"/>
      <c r="XCG578" s="35"/>
      <c r="XCH578" s="35"/>
      <c r="XCI578" s="35"/>
      <c r="XCJ578" s="35"/>
      <c r="XCK578" s="35"/>
      <c r="XCL578" s="35"/>
      <c r="XCM578" s="35"/>
      <c r="XCN578" s="35"/>
      <c r="XCO578" s="35"/>
      <c r="XCP578" s="35"/>
      <c r="XCQ578" s="35"/>
      <c r="XCR578" s="35"/>
      <c r="XCS578" s="35"/>
      <c r="XCT578" s="35"/>
      <c r="XCU578" s="35"/>
      <c r="XCV578" s="35"/>
      <c r="XCW578" s="35"/>
      <c r="XCX578" s="35"/>
      <c r="XCY578" s="35"/>
      <c r="XCZ578" s="35"/>
      <c r="XDA578" s="35"/>
      <c r="XDB578" s="35"/>
      <c r="XDC578" s="35"/>
      <c r="XDD578" s="35"/>
      <c r="XDE578" s="35"/>
      <c r="XDF578" s="35"/>
      <c r="XDG578" s="35"/>
      <c r="XDH578" s="35"/>
      <c r="XDI578" s="35"/>
      <c r="XDJ578" s="35"/>
      <c r="XDK578" s="35"/>
      <c r="XDL578" s="35"/>
      <c r="XDM578" s="35"/>
      <c r="XDN578" s="35"/>
      <c r="XDO578" s="35"/>
      <c r="XDP578" s="35"/>
      <c r="XDQ578" s="35"/>
      <c r="XDR578" s="35"/>
      <c r="XDS578" s="35"/>
      <c r="XDT578" s="35"/>
      <c r="XDU578" s="35"/>
      <c r="XDV578" s="35"/>
      <c r="XDW578" s="35"/>
      <c r="XDX578" s="35"/>
      <c r="XDY578" s="35"/>
      <c r="XDZ578" s="35"/>
      <c r="XEA578" s="35"/>
      <c r="XEB578" s="35"/>
      <c r="XEC578" s="35"/>
      <c r="XED578" s="35"/>
      <c r="XEE578" s="35"/>
      <c r="XEF578" s="35"/>
      <c r="XEG578" s="35"/>
      <c r="XEH578" s="35"/>
      <c r="XEI578" s="35"/>
      <c r="XEJ578" s="35"/>
      <c r="XEK578" s="35"/>
      <c r="XEL578" s="35"/>
      <c r="XEM578" s="35"/>
      <c r="XEN578" s="35"/>
      <c r="XEO578" s="35"/>
      <c r="XEP578" s="35"/>
      <c r="XEQ578" s="35"/>
      <c r="XER578" s="35"/>
      <c r="XES578" s="35"/>
      <c r="XET578" s="35"/>
      <c r="XEU578" s="35"/>
      <c r="XEV578" s="35"/>
      <c r="XEW578" s="35"/>
      <c r="XEX578" s="35"/>
      <c r="XEY578" s="35"/>
      <c r="XEZ578" s="35"/>
      <c r="XFA578" s="35"/>
      <c r="XFB578" s="35"/>
      <c r="XFC578" s="35"/>
      <c r="XFD578" s="35"/>
    </row>
    <row r="579" spans="1:151 16227:16384" s="11" customFormat="1" ht="20.25" customHeight="1" x14ac:dyDescent="0.25">
      <c r="A579" s="144" t="s">
        <v>214</v>
      </c>
      <c r="B579" s="145"/>
      <c r="C579" s="145"/>
      <c r="D579" s="145"/>
      <c r="E579" s="145"/>
      <c r="F579" s="145"/>
      <c r="G579" s="145"/>
      <c r="H579" s="145"/>
      <c r="I579" s="146"/>
      <c r="J579" s="35"/>
      <c r="K579" s="35"/>
      <c r="L579" s="35"/>
      <c r="M579" s="35"/>
      <c r="N579" s="35">
        <f t="shared" si="281"/>
        <v>15687799.124399997</v>
      </c>
      <c r="O579" s="35"/>
      <c r="P579" s="35"/>
      <c r="Q579" s="35"/>
      <c r="R579" s="35"/>
      <c r="S579" s="35"/>
      <c r="T579" s="35"/>
      <c r="U579" s="43" t="e">
        <f t="shared" ca="1" si="289"/>
        <v>#REF!</v>
      </c>
      <c r="V579" s="43" t="e">
        <f t="shared" ref="V579:W579" ca="1" si="290">V578+1</f>
        <v>#REF!</v>
      </c>
      <c r="W579" s="43" t="e">
        <f t="shared" ca="1" si="290"/>
        <v>#REF!</v>
      </c>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WZC579" s="35"/>
      <c r="WZD579" s="35"/>
      <c r="WZE579" s="35"/>
      <c r="WZF579" s="35"/>
      <c r="WZG579" s="35"/>
      <c r="WZH579" s="35"/>
      <c r="WZI579" s="35"/>
      <c r="WZJ579" s="35"/>
      <c r="WZK579" s="35"/>
      <c r="WZL579" s="35"/>
      <c r="WZM579" s="35"/>
      <c r="WZN579" s="35"/>
      <c r="WZO579" s="35"/>
      <c r="WZP579" s="35"/>
      <c r="WZQ579" s="35"/>
      <c r="WZR579" s="35"/>
      <c r="WZS579" s="35"/>
      <c r="WZT579" s="35"/>
      <c r="WZU579" s="35"/>
      <c r="WZV579" s="35"/>
      <c r="WZW579" s="35"/>
      <c r="WZX579" s="35"/>
      <c r="WZY579" s="35"/>
      <c r="WZZ579" s="35"/>
      <c r="XAA579" s="35"/>
      <c r="XAB579" s="35"/>
      <c r="XAC579" s="35"/>
      <c r="XAD579" s="35"/>
      <c r="XAE579" s="35"/>
      <c r="XAF579" s="35"/>
      <c r="XAG579" s="35"/>
      <c r="XAH579" s="35"/>
      <c r="XAI579" s="35"/>
      <c r="XAJ579" s="35"/>
      <c r="XAK579" s="35"/>
      <c r="XAL579" s="35"/>
      <c r="XAM579" s="35"/>
      <c r="XAN579" s="35"/>
      <c r="XAO579" s="35"/>
      <c r="XAP579" s="35"/>
      <c r="XAQ579" s="35"/>
      <c r="XAR579" s="35"/>
      <c r="XAS579" s="35"/>
      <c r="XAT579" s="35"/>
      <c r="XAU579" s="35"/>
      <c r="XAV579" s="35"/>
      <c r="XAW579" s="35"/>
      <c r="XAX579" s="35"/>
      <c r="XAY579" s="35"/>
      <c r="XAZ579" s="35"/>
      <c r="XBA579" s="35"/>
      <c r="XBB579" s="35"/>
      <c r="XBC579" s="35"/>
      <c r="XBD579" s="35"/>
      <c r="XBE579" s="35"/>
      <c r="XBF579" s="35"/>
      <c r="XBG579" s="35"/>
      <c r="XBH579" s="35"/>
      <c r="XBI579" s="35"/>
      <c r="XBJ579" s="35"/>
      <c r="XBK579" s="35"/>
      <c r="XBL579" s="35"/>
      <c r="XBM579" s="35"/>
      <c r="XBN579" s="35"/>
      <c r="XBO579" s="35"/>
      <c r="XBP579" s="35"/>
      <c r="XBQ579" s="35"/>
      <c r="XBR579" s="35"/>
      <c r="XBS579" s="35"/>
      <c r="XBT579" s="35"/>
      <c r="XBU579" s="35"/>
      <c r="XBV579" s="35"/>
      <c r="XBW579" s="35"/>
      <c r="XBX579" s="35"/>
      <c r="XBY579" s="35"/>
      <c r="XBZ579" s="35"/>
      <c r="XCA579" s="35"/>
      <c r="XCB579" s="35"/>
      <c r="XCC579" s="35"/>
      <c r="XCD579" s="35"/>
      <c r="XCE579" s="35"/>
      <c r="XCF579" s="35"/>
      <c r="XCG579" s="35"/>
      <c r="XCH579" s="35"/>
      <c r="XCI579" s="35"/>
      <c r="XCJ579" s="35"/>
      <c r="XCK579" s="35"/>
      <c r="XCL579" s="35"/>
      <c r="XCM579" s="35"/>
      <c r="XCN579" s="35"/>
      <c r="XCO579" s="35"/>
      <c r="XCP579" s="35"/>
      <c r="XCQ579" s="35"/>
      <c r="XCR579" s="35"/>
      <c r="XCS579" s="35"/>
      <c r="XCT579" s="35"/>
      <c r="XCU579" s="35"/>
      <c r="XCV579" s="35"/>
      <c r="XCW579" s="35"/>
      <c r="XCX579" s="35"/>
      <c r="XCY579" s="35"/>
      <c r="XCZ579" s="35"/>
      <c r="XDA579" s="35"/>
      <c r="XDB579" s="35"/>
      <c r="XDC579" s="35"/>
      <c r="XDD579" s="35"/>
      <c r="XDE579" s="35"/>
      <c r="XDF579" s="35"/>
      <c r="XDG579" s="35"/>
      <c r="XDH579" s="35"/>
      <c r="XDI579" s="35"/>
      <c r="XDJ579" s="35"/>
      <c r="XDK579" s="35"/>
      <c r="XDL579" s="35"/>
      <c r="XDM579" s="35"/>
      <c r="XDN579" s="35"/>
      <c r="XDO579" s="35"/>
      <c r="XDP579" s="35"/>
      <c r="XDQ579" s="35"/>
      <c r="XDR579" s="35"/>
      <c r="XDS579" s="35"/>
      <c r="XDT579" s="35"/>
      <c r="XDU579" s="35"/>
      <c r="XDV579" s="35"/>
      <c r="XDW579" s="35"/>
      <c r="XDX579" s="35"/>
      <c r="XDY579" s="35"/>
      <c r="XDZ579" s="35"/>
      <c r="XEA579" s="35"/>
      <c r="XEB579" s="35"/>
      <c r="XEC579" s="35"/>
      <c r="XED579" s="35"/>
      <c r="XEE579" s="35"/>
      <c r="XEF579" s="35"/>
      <c r="XEG579" s="35"/>
      <c r="XEH579" s="35"/>
      <c r="XEI579" s="35"/>
      <c r="XEJ579" s="35"/>
      <c r="XEK579" s="35"/>
      <c r="XEL579" s="35"/>
      <c r="XEM579" s="35"/>
      <c r="XEN579" s="35"/>
      <c r="XEO579" s="35"/>
      <c r="XEP579" s="35"/>
      <c r="XEQ579" s="35"/>
      <c r="XER579" s="35"/>
      <c r="XES579" s="35"/>
      <c r="XET579" s="35"/>
      <c r="XEU579" s="35"/>
      <c r="XEV579" s="35"/>
      <c r="XEW579" s="35"/>
      <c r="XEX579" s="35"/>
      <c r="XEY579" s="35"/>
      <c r="XEZ579" s="35"/>
      <c r="XFA579" s="35"/>
      <c r="XFB579" s="35"/>
      <c r="XFC579" s="35"/>
      <c r="XFD579" s="35"/>
    </row>
    <row r="580" spans="1:151 16227:16384" s="11" customFormat="1" ht="20.25" customHeight="1" x14ac:dyDescent="0.25">
      <c r="A580" s="135" t="str">
        <f>A579</f>
        <v>1st Floor for Residential</v>
      </c>
      <c r="B580" s="136"/>
      <c r="C580" s="133">
        <v>1</v>
      </c>
      <c r="D580" s="134"/>
      <c r="E580" s="84" t="s">
        <v>209</v>
      </c>
      <c r="F580" s="133">
        <f>(3.05*4.98+2.28*3.43+(2.9+3.05)*3.66+1.37*(2.41+2.28)+1.7+2.47*1.58+0.4*1.35+3.05*1.05)*(10.764)</f>
        <v>651.83339520000004</v>
      </c>
      <c r="G580" s="134"/>
      <c r="H580" s="84">
        <v>0</v>
      </c>
      <c r="I580" s="84">
        <f t="shared" ref="I580:I586" si="291">F580*(($I$233)+1)+H580</f>
        <v>1010.3417625600001</v>
      </c>
      <c r="J580" s="35"/>
      <c r="K580" s="35"/>
      <c r="L580" s="35"/>
      <c r="M580" s="35"/>
      <c r="N580" s="35">
        <f t="shared" si="281"/>
        <v>10779347.311199998</v>
      </c>
      <c r="O580" s="35"/>
      <c r="P580" s="35"/>
      <c r="Q580" s="35"/>
      <c r="R580" s="35"/>
      <c r="S580" s="35"/>
      <c r="T580" s="35"/>
      <c r="U580" s="43" t="e">
        <f t="shared" ca="1" si="289"/>
        <v>#REF!</v>
      </c>
      <c r="V580" s="43" t="e">
        <f t="shared" ref="V580:W580" ca="1" si="292">V579+1</f>
        <v>#REF!</v>
      </c>
      <c r="W580" s="43" t="e">
        <f t="shared" ca="1" si="292"/>
        <v>#REF!</v>
      </c>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WZC580" s="35"/>
      <c r="WZD580" s="35"/>
      <c r="WZE580" s="35"/>
      <c r="WZF580" s="35"/>
      <c r="WZG580" s="35"/>
      <c r="WZH580" s="35"/>
      <c r="WZI580" s="35"/>
      <c r="WZJ580" s="35"/>
      <c r="WZK580" s="35"/>
      <c r="WZL580" s="35"/>
      <c r="WZM580" s="35"/>
      <c r="WZN580" s="35"/>
      <c r="WZO580" s="35"/>
      <c r="WZP580" s="35"/>
      <c r="WZQ580" s="35"/>
      <c r="WZR580" s="35"/>
      <c r="WZS580" s="35"/>
      <c r="WZT580" s="35"/>
      <c r="WZU580" s="35"/>
      <c r="WZV580" s="35"/>
      <c r="WZW580" s="35"/>
      <c r="WZX580" s="35"/>
      <c r="WZY580" s="35"/>
      <c r="WZZ580" s="35"/>
      <c r="XAA580" s="35"/>
      <c r="XAB580" s="35"/>
      <c r="XAC580" s="35"/>
      <c r="XAD580" s="35"/>
      <c r="XAE580" s="35"/>
      <c r="XAF580" s="35"/>
      <c r="XAG580" s="35"/>
      <c r="XAH580" s="35"/>
      <c r="XAI580" s="35"/>
      <c r="XAJ580" s="35"/>
      <c r="XAK580" s="35"/>
      <c r="XAL580" s="35"/>
      <c r="XAM580" s="35"/>
      <c r="XAN580" s="35"/>
      <c r="XAO580" s="35"/>
      <c r="XAP580" s="35"/>
      <c r="XAQ580" s="35"/>
      <c r="XAR580" s="35"/>
      <c r="XAS580" s="35"/>
      <c r="XAT580" s="35"/>
      <c r="XAU580" s="35"/>
      <c r="XAV580" s="35"/>
      <c r="XAW580" s="35"/>
      <c r="XAX580" s="35"/>
      <c r="XAY580" s="35"/>
      <c r="XAZ580" s="35"/>
      <c r="XBA580" s="35"/>
      <c r="XBB580" s="35"/>
      <c r="XBC580" s="35"/>
      <c r="XBD580" s="35"/>
      <c r="XBE580" s="35"/>
      <c r="XBF580" s="35"/>
      <c r="XBG580" s="35"/>
      <c r="XBH580" s="35"/>
      <c r="XBI580" s="35"/>
      <c r="XBJ580" s="35"/>
      <c r="XBK580" s="35"/>
      <c r="XBL580" s="35"/>
      <c r="XBM580" s="35"/>
      <c r="XBN580" s="35"/>
      <c r="XBO580" s="35"/>
      <c r="XBP580" s="35"/>
      <c r="XBQ580" s="35"/>
      <c r="XBR580" s="35"/>
      <c r="XBS580" s="35"/>
      <c r="XBT580" s="35"/>
      <c r="XBU580" s="35"/>
      <c r="XBV580" s="35"/>
      <c r="XBW580" s="35"/>
      <c r="XBX580" s="35"/>
      <c r="XBY580" s="35"/>
      <c r="XBZ580" s="35"/>
      <c r="XCA580" s="35"/>
      <c r="XCB580" s="35"/>
      <c r="XCC580" s="35"/>
      <c r="XCD580" s="35"/>
      <c r="XCE580" s="35"/>
      <c r="XCF580" s="35"/>
      <c r="XCG580" s="35"/>
      <c r="XCH580" s="35"/>
      <c r="XCI580" s="35"/>
      <c r="XCJ580" s="35"/>
      <c r="XCK580" s="35"/>
      <c r="XCL580" s="35"/>
      <c r="XCM580" s="35"/>
      <c r="XCN580" s="35"/>
      <c r="XCO580" s="35"/>
      <c r="XCP580" s="35"/>
      <c r="XCQ580" s="35"/>
      <c r="XCR580" s="35"/>
      <c r="XCS580" s="35"/>
      <c r="XCT580" s="35"/>
      <c r="XCU580" s="35"/>
      <c r="XCV580" s="35"/>
      <c r="XCW580" s="35"/>
      <c r="XCX580" s="35"/>
      <c r="XCY580" s="35"/>
      <c r="XCZ580" s="35"/>
      <c r="XDA580" s="35"/>
      <c r="XDB580" s="35"/>
      <c r="XDC580" s="35"/>
      <c r="XDD580" s="35"/>
      <c r="XDE580" s="35"/>
      <c r="XDF580" s="35"/>
      <c r="XDG580" s="35"/>
      <c r="XDH580" s="35"/>
      <c r="XDI580" s="35"/>
      <c r="XDJ580" s="35"/>
      <c r="XDK580" s="35"/>
      <c r="XDL580" s="35"/>
      <c r="XDM580" s="35"/>
      <c r="XDN580" s="35"/>
      <c r="XDO580" s="35"/>
      <c r="XDP580" s="35"/>
      <c r="XDQ580" s="35"/>
      <c r="XDR580" s="35"/>
      <c r="XDS580" s="35"/>
      <c r="XDT580" s="35"/>
      <c r="XDU580" s="35"/>
      <c r="XDV580" s="35"/>
      <c r="XDW580" s="35"/>
      <c r="XDX580" s="35"/>
      <c r="XDY580" s="35"/>
      <c r="XDZ580" s="35"/>
      <c r="XEA580" s="35"/>
      <c r="XEB580" s="35"/>
      <c r="XEC580" s="35"/>
      <c r="XED580" s="35"/>
      <c r="XEE580" s="35"/>
      <c r="XEF580" s="35"/>
      <c r="XEG580" s="35"/>
      <c r="XEH580" s="35"/>
      <c r="XEI580" s="35"/>
      <c r="XEJ580" s="35"/>
      <c r="XEK580" s="35"/>
      <c r="XEL580" s="35"/>
      <c r="XEM580" s="35"/>
      <c r="XEN580" s="35"/>
      <c r="XEO580" s="35"/>
      <c r="XEP580" s="35"/>
      <c r="XEQ580" s="35"/>
      <c r="XER580" s="35"/>
      <c r="XES580" s="35"/>
      <c r="XET580" s="35"/>
      <c r="XEU580" s="35"/>
      <c r="XEV580" s="35"/>
      <c r="XEW580" s="35"/>
      <c r="XEX580" s="35"/>
      <c r="XEY580" s="35"/>
      <c r="XEZ580" s="35"/>
      <c r="XFA580" s="35"/>
      <c r="XFB580" s="35"/>
      <c r="XFC580" s="35"/>
      <c r="XFD580" s="35"/>
    </row>
    <row r="581" spans="1:151 16227:16384" s="11" customFormat="1" ht="20.25" customHeight="1" x14ac:dyDescent="0.25">
      <c r="A581" s="137"/>
      <c r="B581" s="138"/>
      <c r="C581" s="133">
        <f>C580+1</f>
        <v>2</v>
      </c>
      <c r="D581" s="134"/>
      <c r="E581" s="84" t="s">
        <v>208</v>
      </c>
      <c r="F581" s="133">
        <f>(3.05*5.54+2.28*3.95+2.9*3.8+3.05*(3.85+4.27)+1.37*(2.28+2.44*2)+6.5+1.58*2.52+3.05*1.23)*(10.764)</f>
        <v>922.81171319999987</v>
      </c>
      <c r="G581" s="134"/>
      <c r="H581" s="84">
        <v>0</v>
      </c>
      <c r="I581" s="84">
        <f t="shared" si="291"/>
        <v>1430.3581554599998</v>
      </c>
      <c r="J581" s="35"/>
      <c r="K581" s="35"/>
      <c r="L581" s="35"/>
      <c r="M581" s="35"/>
      <c r="N581" s="35">
        <f t="shared" si="281"/>
        <v>15687799.124399997</v>
      </c>
      <c r="O581" s="35"/>
      <c r="P581" s="35"/>
      <c r="Q581" s="35"/>
      <c r="R581" s="35"/>
      <c r="S581" s="35"/>
      <c r="T581" s="35"/>
      <c r="U581" s="43" t="e">
        <f t="shared" ca="1" si="289"/>
        <v>#REF!</v>
      </c>
      <c r="V581" s="43" t="e">
        <f t="shared" ref="V581:W581" ca="1" si="293">V578+1</f>
        <v>#REF!</v>
      </c>
      <c r="W581" s="43" t="e">
        <f t="shared" ca="1" si="293"/>
        <v>#REF!</v>
      </c>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WZC581" s="35"/>
      <c r="WZD581" s="35"/>
      <c r="WZE581" s="35"/>
      <c r="WZF581" s="35"/>
      <c r="WZG581" s="35"/>
      <c r="WZH581" s="35"/>
      <c r="WZI581" s="35"/>
      <c r="WZJ581" s="35"/>
      <c r="WZK581" s="35"/>
      <c r="WZL581" s="35"/>
      <c r="WZM581" s="35"/>
      <c r="WZN581" s="35"/>
      <c r="WZO581" s="35"/>
      <c r="WZP581" s="35"/>
      <c r="WZQ581" s="35"/>
      <c r="WZR581" s="35"/>
      <c r="WZS581" s="35"/>
      <c r="WZT581" s="35"/>
      <c r="WZU581" s="35"/>
      <c r="WZV581" s="35"/>
      <c r="WZW581" s="35"/>
      <c r="WZX581" s="35"/>
      <c r="WZY581" s="35"/>
      <c r="WZZ581" s="35"/>
      <c r="XAA581" s="35"/>
      <c r="XAB581" s="35"/>
      <c r="XAC581" s="35"/>
      <c r="XAD581" s="35"/>
      <c r="XAE581" s="35"/>
      <c r="XAF581" s="35"/>
      <c r="XAG581" s="35"/>
      <c r="XAH581" s="35"/>
      <c r="XAI581" s="35"/>
      <c r="XAJ581" s="35"/>
      <c r="XAK581" s="35"/>
      <c r="XAL581" s="35"/>
      <c r="XAM581" s="35"/>
      <c r="XAN581" s="35"/>
      <c r="XAO581" s="35"/>
      <c r="XAP581" s="35"/>
      <c r="XAQ581" s="35"/>
      <c r="XAR581" s="35"/>
      <c r="XAS581" s="35"/>
      <c r="XAT581" s="35"/>
      <c r="XAU581" s="35"/>
      <c r="XAV581" s="35"/>
      <c r="XAW581" s="35"/>
      <c r="XAX581" s="35"/>
      <c r="XAY581" s="35"/>
      <c r="XAZ581" s="35"/>
      <c r="XBA581" s="35"/>
      <c r="XBB581" s="35"/>
      <c r="XBC581" s="35"/>
      <c r="XBD581" s="35"/>
      <c r="XBE581" s="35"/>
      <c r="XBF581" s="35"/>
      <c r="XBG581" s="35"/>
      <c r="XBH581" s="35"/>
      <c r="XBI581" s="35"/>
      <c r="XBJ581" s="35"/>
      <c r="XBK581" s="35"/>
      <c r="XBL581" s="35"/>
      <c r="XBM581" s="35"/>
      <c r="XBN581" s="35"/>
      <c r="XBO581" s="35"/>
      <c r="XBP581" s="35"/>
      <c r="XBQ581" s="35"/>
      <c r="XBR581" s="35"/>
      <c r="XBS581" s="35"/>
      <c r="XBT581" s="35"/>
      <c r="XBU581" s="35"/>
      <c r="XBV581" s="35"/>
      <c r="XBW581" s="35"/>
      <c r="XBX581" s="35"/>
      <c r="XBY581" s="35"/>
      <c r="XBZ581" s="35"/>
      <c r="XCA581" s="35"/>
      <c r="XCB581" s="35"/>
      <c r="XCC581" s="35"/>
      <c r="XCD581" s="35"/>
      <c r="XCE581" s="35"/>
      <c r="XCF581" s="35"/>
      <c r="XCG581" s="35"/>
      <c r="XCH581" s="35"/>
      <c r="XCI581" s="35"/>
      <c r="XCJ581" s="35"/>
      <c r="XCK581" s="35"/>
      <c r="XCL581" s="35"/>
      <c r="XCM581" s="35"/>
      <c r="XCN581" s="35"/>
      <c r="XCO581" s="35"/>
      <c r="XCP581" s="35"/>
      <c r="XCQ581" s="35"/>
      <c r="XCR581" s="35"/>
      <c r="XCS581" s="35"/>
      <c r="XCT581" s="35"/>
      <c r="XCU581" s="35"/>
      <c r="XCV581" s="35"/>
      <c r="XCW581" s="35"/>
      <c r="XCX581" s="35"/>
      <c r="XCY581" s="35"/>
      <c r="XCZ581" s="35"/>
      <c r="XDA581" s="35"/>
      <c r="XDB581" s="35"/>
      <c r="XDC581" s="35"/>
      <c r="XDD581" s="35"/>
      <c r="XDE581" s="35"/>
      <c r="XDF581" s="35"/>
      <c r="XDG581" s="35"/>
      <c r="XDH581" s="35"/>
      <c r="XDI581" s="35"/>
      <c r="XDJ581" s="35"/>
      <c r="XDK581" s="35"/>
      <c r="XDL581" s="35"/>
      <c r="XDM581" s="35"/>
      <c r="XDN581" s="35"/>
      <c r="XDO581" s="35"/>
      <c r="XDP581" s="35"/>
      <c r="XDQ581" s="35"/>
      <c r="XDR581" s="35"/>
      <c r="XDS581" s="35"/>
      <c r="XDT581" s="35"/>
      <c r="XDU581" s="35"/>
      <c r="XDV581" s="35"/>
      <c r="XDW581" s="35"/>
      <c r="XDX581" s="35"/>
      <c r="XDY581" s="35"/>
      <c r="XDZ581" s="35"/>
      <c r="XEA581" s="35"/>
      <c r="XEB581" s="35"/>
      <c r="XEC581" s="35"/>
      <c r="XED581" s="35"/>
      <c r="XEE581" s="35"/>
      <c r="XEF581" s="35"/>
      <c r="XEG581" s="35"/>
      <c r="XEH581" s="35"/>
      <c r="XEI581" s="35"/>
      <c r="XEJ581" s="35"/>
      <c r="XEK581" s="35"/>
      <c r="XEL581" s="35"/>
      <c r="XEM581" s="35"/>
      <c r="XEN581" s="35"/>
      <c r="XEO581" s="35"/>
      <c r="XEP581" s="35"/>
      <c r="XEQ581" s="35"/>
      <c r="XER581" s="35"/>
      <c r="XES581" s="35"/>
      <c r="XET581" s="35"/>
      <c r="XEU581" s="35"/>
      <c r="XEV581" s="35"/>
      <c r="XEW581" s="35"/>
      <c r="XEX581" s="35"/>
      <c r="XEY581" s="35"/>
      <c r="XEZ581" s="35"/>
      <c r="XFA581" s="35"/>
      <c r="XFB581" s="35"/>
      <c r="XFC581" s="35"/>
      <c r="XFD581" s="35"/>
    </row>
    <row r="582" spans="1:151 16227:16384" s="11" customFormat="1" ht="20.25" customHeight="1" x14ac:dyDescent="0.25">
      <c r="A582" s="137"/>
      <c r="B582" s="138"/>
      <c r="C582" s="133">
        <f t="shared" ref="C582:C586" si="294">C581+1</f>
        <v>3</v>
      </c>
      <c r="D582" s="134"/>
      <c r="E582" s="84" t="s">
        <v>209</v>
      </c>
      <c r="F582" s="133">
        <f>(3.05*5.18+2.2*3.18+2.9*3.73+3.05*3.66+1.37*(2.44+2.28)+1.45+1.23*2.45+3.05*1.05)*(10.764)</f>
        <v>634.0792535999999</v>
      </c>
      <c r="G582" s="134"/>
      <c r="H582" s="84">
        <v>0</v>
      </c>
      <c r="I582" s="84">
        <f t="shared" si="291"/>
        <v>982.82284307999987</v>
      </c>
      <c r="J582" s="35"/>
      <c r="K582" s="35"/>
      <c r="L582" s="35"/>
      <c r="M582" s="35"/>
      <c r="N582" s="35">
        <f t="shared" si="281"/>
        <v>11081167.718400002</v>
      </c>
      <c r="O582" s="35"/>
      <c r="P582" s="35"/>
      <c r="Q582" s="35"/>
      <c r="R582" s="35"/>
      <c r="S582" s="35"/>
      <c r="T582" s="35"/>
      <c r="U582" s="43" t="e">
        <f t="shared" ca="1" si="289"/>
        <v>#REF!</v>
      </c>
      <c r="V582" s="43" t="e">
        <f t="shared" ref="V582:W582" ca="1" si="295">V579+1</f>
        <v>#REF!</v>
      </c>
      <c r="W582" s="43" t="e">
        <f t="shared" ca="1" si="295"/>
        <v>#REF!</v>
      </c>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WZC582" s="35"/>
      <c r="WZD582" s="35"/>
      <c r="WZE582" s="35"/>
      <c r="WZF582" s="35"/>
      <c r="WZG582" s="35"/>
      <c r="WZH582" s="35"/>
      <c r="WZI582" s="35"/>
      <c r="WZJ582" s="35"/>
      <c r="WZK582" s="35"/>
      <c r="WZL582" s="35"/>
      <c r="WZM582" s="35"/>
      <c r="WZN582" s="35"/>
      <c r="WZO582" s="35"/>
      <c r="WZP582" s="35"/>
      <c r="WZQ582" s="35"/>
      <c r="WZR582" s="35"/>
      <c r="WZS582" s="35"/>
      <c r="WZT582" s="35"/>
      <c r="WZU582" s="35"/>
      <c r="WZV582" s="35"/>
      <c r="WZW582" s="35"/>
      <c r="WZX582" s="35"/>
      <c r="WZY582" s="35"/>
      <c r="WZZ582" s="35"/>
      <c r="XAA582" s="35"/>
      <c r="XAB582" s="35"/>
      <c r="XAC582" s="35"/>
      <c r="XAD582" s="35"/>
      <c r="XAE582" s="35"/>
      <c r="XAF582" s="35"/>
      <c r="XAG582" s="35"/>
      <c r="XAH582" s="35"/>
      <c r="XAI582" s="35"/>
      <c r="XAJ582" s="35"/>
      <c r="XAK582" s="35"/>
      <c r="XAL582" s="35"/>
      <c r="XAM582" s="35"/>
      <c r="XAN582" s="35"/>
      <c r="XAO582" s="35"/>
      <c r="XAP582" s="35"/>
      <c r="XAQ582" s="35"/>
      <c r="XAR582" s="35"/>
      <c r="XAS582" s="35"/>
      <c r="XAT582" s="35"/>
      <c r="XAU582" s="35"/>
      <c r="XAV582" s="35"/>
      <c r="XAW582" s="35"/>
      <c r="XAX582" s="35"/>
      <c r="XAY582" s="35"/>
      <c r="XAZ582" s="35"/>
      <c r="XBA582" s="35"/>
      <c r="XBB582" s="35"/>
      <c r="XBC582" s="35"/>
      <c r="XBD582" s="35"/>
      <c r="XBE582" s="35"/>
      <c r="XBF582" s="35"/>
      <c r="XBG582" s="35"/>
      <c r="XBH582" s="35"/>
      <c r="XBI582" s="35"/>
      <c r="XBJ582" s="35"/>
      <c r="XBK582" s="35"/>
      <c r="XBL582" s="35"/>
      <c r="XBM582" s="35"/>
      <c r="XBN582" s="35"/>
      <c r="XBO582" s="35"/>
      <c r="XBP582" s="35"/>
      <c r="XBQ582" s="35"/>
      <c r="XBR582" s="35"/>
      <c r="XBS582" s="35"/>
      <c r="XBT582" s="35"/>
      <c r="XBU582" s="35"/>
      <c r="XBV582" s="35"/>
      <c r="XBW582" s="35"/>
      <c r="XBX582" s="35"/>
      <c r="XBY582" s="35"/>
      <c r="XBZ582" s="35"/>
      <c r="XCA582" s="35"/>
      <c r="XCB582" s="35"/>
      <c r="XCC582" s="35"/>
      <c r="XCD582" s="35"/>
      <c r="XCE582" s="35"/>
      <c r="XCF582" s="35"/>
      <c r="XCG582" s="35"/>
      <c r="XCH582" s="35"/>
      <c r="XCI582" s="35"/>
      <c r="XCJ582" s="35"/>
      <c r="XCK582" s="35"/>
      <c r="XCL582" s="35"/>
      <c r="XCM582" s="35"/>
      <c r="XCN582" s="35"/>
      <c r="XCO582" s="35"/>
      <c r="XCP582" s="35"/>
      <c r="XCQ582" s="35"/>
      <c r="XCR582" s="35"/>
      <c r="XCS582" s="35"/>
      <c r="XCT582" s="35"/>
      <c r="XCU582" s="35"/>
      <c r="XCV582" s="35"/>
      <c r="XCW582" s="35"/>
      <c r="XCX582" s="35"/>
      <c r="XCY582" s="35"/>
      <c r="XCZ582" s="35"/>
      <c r="XDA582" s="35"/>
      <c r="XDB582" s="35"/>
      <c r="XDC582" s="35"/>
      <c r="XDD582" s="35"/>
      <c r="XDE582" s="35"/>
      <c r="XDF582" s="35"/>
      <c r="XDG582" s="35"/>
      <c r="XDH582" s="35"/>
      <c r="XDI582" s="35"/>
      <c r="XDJ582" s="35"/>
      <c r="XDK582" s="35"/>
      <c r="XDL582" s="35"/>
      <c r="XDM582" s="35"/>
      <c r="XDN582" s="35"/>
      <c r="XDO582" s="35"/>
      <c r="XDP582" s="35"/>
      <c r="XDQ582" s="35"/>
      <c r="XDR582" s="35"/>
      <c r="XDS582" s="35"/>
      <c r="XDT582" s="35"/>
      <c r="XDU582" s="35"/>
      <c r="XDV582" s="35"/>
      <c r="XDW582" s="35"/>
      <c r="XDX582" s="35"/>
      <c r="XDY582" s="35"/>
      <c r="XDZ582" s="35"/>
      <c r="XEA582" s="35"/>
      <c r="XEB582" s="35"/>
      <c r="XEC582" s="35"/>
      <c r="XED582" s="35"/>
      <c r="XEE582" s="35"/>
      <c r="XEF582" s="35"/>
      <c r="XEG582" s="35"/>
      <c r="XEH582" s="35"/>
      <c r="XEI582" s="35"/>
      <c r="XEJ582" s="35"/>
      <c r="XEK582" s="35"/>
      <c r="XEL582" s="35"/>
      <c r="XEM582" s="35"/>
      <c r="XEN582" s="35"/>
      <c r="XEO582" s="35"/>
      <c r="XEP582" s="35"/>
      <c r="XEQ582" s="35"/>
      <c r="XER582" s="35"/>
      <c r="XES582" s="35"/>
      <c r="XET582" s="35"/>
      <c r="XEU582" s="35"/>
      <c r="XEV582" s="35"/>
      <c r="XEW582" s="35"/>
      <c r="XEX582" s="35"/>
      <c r="XEY582" s="35"/>
      <c r="XEZ582" s="35"/>
      <c r="XFA582" s="35"/>
      <c r="XFB582" s="35"/>
      <c r="XFC582" s="35"/>
      <c r="XFD582" s="35"/>
    </row>
    <row r="583" spans="1:151 16227:16384" s="11" customFormat="1" ht="20.25" customHeight="1" x14ac:dyDescent="0.25">
      <c r="A583" s="137"/>
      <c r="B583" s="138"/>
      <c r="C583" s="133">
        <f t="shared" si="294"/>
        <v>4</v>
      </c>
      <c r="D583" s="134"/>
      <c r="E583" s="84" t="s">
        <v>208</v>
      </c>
      <c r="F583" s="133">
        <f>(3.05*5.54+2.28*3.95+2.9*3.8+3.05*(3.85+4.27)+1.37*(2.28+2.44*2)+6.5+1.58*2.52+3.05*1.23)*(10.764)</f>
        <v>922.81171319999987</v>
      </c>
      <c r="G583" s="134"/>
      <c r="H583" s="84">
        <v>0</v>
      </c>
      <c r="I583" s="84">
        <f t="shared" si="291"/>
        <v>1430.3581554599998</v>
      </c>
      <c r="J583" s="35"/>
      <c r="K583" s="35"/>
      <c r="L583" s="35"/>
      <c r="M583" s="35"/>
      <c r="N583" s="35">
        <f t="shared" si="281"/>
        <v>12059128.785599997</v>
      </c>
      <c r="O583" s="35"/>
      <c r="P583" s="35"/>
      <c r="Q583" s="35"/>
      <c r="R583" s="35"/>
      <c r="S583" s="35"/>
      <c r="T583" s="35"/>
      <c r="U583" s="43" t="e">
        <f t="shared" ca="1" si="289"/>
        <v>#REF!</v>
      </c>
      <c r="V583" s="43" t="e">
        <f t="shared" ref="V583:W583" ca="1" si="296">V580+1</f>
        <v>#REF!</v>
      </c>
      <c r="W583" s="43" t="e">
        <f t="shared" ca="1" si="296"/>
        <v>#REF!</v>
      </c>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WZC583" s="35"/>
      <c r="WZD583" s="35"/>
      <c r="WZE583" s="35"/>
      <c r="WZF583" s="35"/>
      <c r="WZG583" s="35"/>
      <c r="WZH583" s="35"/>
      <c r="WZI583" s="35"/>
      <c r="WZJ583" s="35"/>
      <c r="WZK583" s="35"/>
      <c r="WZL583" s="35"/>
      <c r="WZM583" s="35"/>
      <c r="WZN583" s="35"/>
      <c r="WZO583" s="35"/>
      <c r="WZP583" s="35"/>
      <c r="WZQ583" s="35"/>
      <c r="WZR583" s="35"/>
      <c r="WZS583" s="35"/>
      <c r="WZT583" s="35"/>
      <c r="WZU583" s="35"/>
      <c r="WZV583" s="35"/>
      <c r="WZW583" s="35"/>
      <c r="WZX583" s="35"/>
      <c r="WZY583" s="35"/>
      <c r="WZZ583" s="35"/>
      <c r="XAA583" s="35"/>
      <c r="XAB583" s="35"/>
      <c r="XAC583" s="35"/>
      <c r="XAD583" s="35"/>
      <c r="XAE583" s="35"/>
      <c r="XAF583" s="35"/>
      <c r="XAG583" s="35"/>
      <c r="XAH583" s="35"/>
      <c r="XAI583" s="35"/>
      <c r="XAJ583" s="35"/>
      <c r="XAK583" s="35"/>
      <c r="XAL583" s="35"/>
      <c r="XAM583" s="35"/>
      <c r="XAN583" s="35"/>
      <c r="XAO583" s="35"/>
      <c r="XAP583" s="35"/>
      <c r="XAQ583" s="35"/>
      <c r="XAR583" s="35"/>
      <c r="XAS583" s="35"/>
      <c r="XAT583" s="35"/>
      <c r="XAU583" s="35"/>
      <c r="XAV583" s="35"/>
      <c r="XAW583" s="35"/>
      <c r="XAX583" s="35"/>
      <c r="XAY583" s="35"/>
      <c r="XAZ583" s="35"/>
      <c r="XBA583" s="35"/>
      <c r="XBB583" s="35"/>
      <c r="XBC583" s="35"/>
      <c r="XBD583" s="35"/>
      <c r="XBE583" s="35"/>
      <c r="XBF583" s="35"/>
      <c r="XBG583" s="35"/>
      <c r="XBH583" s="35"/>
      <c r="XBI583" s="35"/>
      <c r="XBJ583" s="35"/>
      <c r="XBK583" s="35"/>
      <c r="XBL583" s="35"/>
      <c r="XBM583" s="35"/>
      <c r="XBN583" s="35"/>
      <c r="XBO583" s="35"/>
      <c r="XBP583" s="35"/>
      <c r="XBQ583" s="35"/>
      <c r="XBR583" s="35"/>
      <c r="XBS583" s="35"/>
      <c r="XBT583" s="35"/>
      <c r="XBU583" s="35"/>
      <c r="XBV583" s="35"/>
      <c r="XBW583" s="35"/>
      <c r="XBX583" s="35"/>
      <c r="XBY583" s="35"/>
      <c r="XBZ583" s="35"/>
      <c r="XCA583" s="35"/>
      <c r="XCB583" s="35"/>
      <c r="XCC583" s="35"/>
      <c r="XCD583" s="35"/>
      <c r="XCE583" s="35"/>
      <c r="XCF583" s="35"/>
      <c r="XCG583" s="35"/>
      <c r="XCH583" s="35"/>
      <c r="XCI583" s="35"/>
      <c r="XCJ583" s="35"/>
      <c r="XCK583" s="35"/>
      <c r="XCL583" s="35"/>
      <c r="XCM583" s="35"/>
      <c r="XCN583" s="35"/>
      <c r="XCO583" s="35"/>
      <c r="XCP583" s="35"/>
      <c r="XCQ583" s="35"/>
      <c r="XCR583" s="35"/>
      <c r="XCS583" s="35"/>
      <c r="XCT583" s="35"/>
      <c r="XCU583" s="35"/>
      <c r="XCV583" s="35"/>
      <c r="XCW583" s="35"/>
      <c r="XCX583" s="35"/>
      <c r="XCY583" s="35"/>
      <c r="XCZ583" s="35"/>
      <c r="XDA583" s="35"/>
      <c r="XDB583" s="35"/>
      <c r="XDC583" s="35"/>
      <c r="XDD583" s="35"/>
      <c r="XDE583" s="35"/>
      <c r="XDF583" s="35"/>
      <c r="XDG583" s="35"/>
      <c r="XDH583" s="35"/>
      <c r="XDI583" s="35"/>
      <c r="XDJ583" s="35"/>
      <c r="XDK583" s="35"/>
      <c r="XDL583" s="35"/>
      <c r="XDM583" s="35"/>
      <c r="XDN583" s="35"/>
      <c r="XDO583" s="35"/>
      <c r="XDP583" s="35"/>
      <c r="XDQ583" s="35"/>
      <c r="XDR583" s="35"/>
      <c r="XDS583" s="35"/>
      <c r="XDT583" s="35"/>
      <c r="XDU583" s="35"/>
      <c r="XDV583" s="35"/>
      <c r="XDW583" s="35"/>
      <c r="XDX583" s="35"/>
      <c r="XDY583" s="35"/>
      <c r="XDZ583" s="35"/>
      <c r="XEA583" s="35"/>
      <c r="XEB583" s="35"/>
      <c r="XEC583" s="35"/>
      <c r="XED583" s="35"/>
      <c r="XEE583" s="35"/>
      <c r="XEF583" s="35"/>
      <c r="XEG583" s="35"/>
      <c r="XEH583" s="35"/>
      <c r="XEI583" s="35"/>
      <c r="XEJ583" s="35"/>
      <c r="XEK583" s="35"/>
      <c r="XEL583" s="35"/>
      <c r="XEM583" s="35"/>
      <c r="XEN583" s="35"/>
      <c r="XEO583" s="35"/>
      <c r="XEP583" s="35"/>
      <c r="XEQ583" s="35"/>
      <c r="XER583" s="35"/>
      <c r="XES583" s="35"/>
      <c r="XET583" s="35"/>
      <c r="XEU583" s="35"/>
      <c r="XEV583" s="35"/>
      <c r="XEW583" s="35"/>
      <c r="XEX583" s="35"/>
      <c r="XEY583" s="35"/>
      <c r="XEZ583" s="35"/>
      <c r="XFA583" s="35"/>
      <c r="XFB583" s="35"/>
      <c r="XFC583" s="35"/>
      <c r="XFD583" s="35"/>
    </row>
    <row r="584" spans="1:151 16227:16384" s="11" customFormat="1" ht="20.25" customHeight="1" x14ac:dyDescent="0.25">
      <c r="A584" s="137"/>
      <c r="B584" s="138"/>
      <c r="C584" s="133">
        <f t="shared" si="294"/>
        <v>5</v>
      </c>
      <c r="D584" s="134"/>
      <c r="E584" s="84" t="s">
        <v>209</v>
      </c>
      <c r="F584" s="133">
        <f>(3.05*4.98+2.28*3.43+(2.9+3.05)*3.66+1.37*(2.41+2.28)+1.7+2.47*1.58+0.4*1.35+3.05*1.05)*(10.764)</f>
        <v>651.83339520000004</v>
      </c>
      <c r="G584" s="134"/>
      <c r="H584" s="84">
        <v>0</v>
      </c>
      <c r="I584" s="84">
        <f t="shared" si="291"/>
        <v>1010.3417625600001</v>
      </c>
      <c r="J584" s="35"/>
      <c r="K584" s="35"/>
      <c r="L584" s="35"/>
      <c r="M584" s="35"/>
      <c r="N584" s="35">
        <f t="shared" si="281"/>
        <v>12059128.785599997</v>
      </c>
      <c r="O584" s="35"/>
      <c r="P584" s="35"/>
      <c r="Q584" s="35"/>
      <c r="R584" s="35"/>
      <c r="S584" s="35"/>
      <c r="T584" s="35"/>
      <c r="U584" s="43" t="e">
        <f t="shared" ca="1" si="289"/>
        <v>#REF!</v>
      </c>
      <c r="V584" s="43" t="e">
        <f t="shared" ref="V584:W584" ca="1" si="297">V581+1</f>
        <v>#REF!</v>
      </c>
      <c r="W584" s="43" t="e">
        <f t="shared" ca="1" si="297"/>
        <v>#REF!</v>
      </c>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WZC584" s="35"/>
      <c r="WZD584" s="35"/>
      <c r="WZE584" s="35"/>
      <c r="WZF584" s="35"/>
      <c r="WZG584" s="35"/>
      <c r="WZH584" s="35"/>
      <c r="WZI584" s="35"/>
      <c r="WZJ584" s="35"/>
      <c r="WZK584" s="35"/>
      <c r="WZL584" s="35"/>
      <c r="WZM584" s="35"/>
      <c r="WZN584" s="35"/>
      <c r="WZO584" s="35"/>
      <c r="WZP584" s="35"/>
      <c r="WZQ584" s="35"/>
      <c r="WZR584" s="35"/>
      <c r="WZS584" s="35"/>
      <c r="WZT584" s="35"/>
      <c r="WZU584" s="35"/>
      <c r="WZV584" s="35"/>
      <c r="WZW584" s="35"/>
      <c r="WZX584" s="35"/>
      <c r="WZY584" s="35"/>
      <c r="WZZ584" s="35"/>
      <c r="XAA584" s="35"/>
      <c r="XAB584" s="35"/>
      <c r="XAC584" s="35"/>
      <c r="XAD584" s="35"/>
      <c r="XAE584" s="35"/>
      <c r="XAF584" s="35"/>
      <c r="XAG584" s="35"/>
      <c r="XAH584" s="35"/>
      <c r="XAI584" s="35"/>
      <c r="XAJ584" s="35"/>
      <c r="XAK584" s="35"/>
      <c r="XAL584" s="35"/>
      <c r="XAM584" s="35"/>
      <c r="XAN584" s="35"/>
      <c r="XAO584" s="35"/>
      <c r="XAP584" s="35"/>
      <c r="XAQ584" s="35"/>
      <c r="XAR584" s="35"/>
      <c r="XAS584" s="35"/>
      <c r="XAT584" s="35"/>
      <c r="XAU584" s="35"/>
      <c r="XAV584" s="35"/>
      <c r="XAW584" s="35"/>
      <c r="XAX584" s="35"/>
      <c r="XAY584" s="35"/>
      <c r="XAZ584" s="35"/>
      <c r="XBA584" s="35"/>
      <c r="XBB584" s="35"/>
      <c r="XBC584" s="35"/>
      <c r="XBD584" s="35"/>
      <c r="XBE584" s="35"/>
      <c r="XBF584" s="35"/>
      <c r="XBG584" s="35"/>
      <c r="XBH584" s="35"/>
      <c r="XBI584" s="35"/>
      <c r="XBJ584" s="35"/>
      <c r="XBK584" s="35"/>
      <c r="XBL584" s="35"/>
      <c r="XBM584" s="35"/>
      <c r="XBN584" s="35"/>
      <c r="XBO584" s="35"/>
      <c r="XBP584" s="35"/>
      <c r="XBQ584" s="35"/>
      <c r="XBR584" s="35"/>
      <c r="XBS584" s="35"/>
      <c r="XBT584" s="35"/>
      <c r="XBU584" s="35"/>
      <c r="XBV584" s="35"/>
      <c r="XBW584" s="35"/>
      <c r="XBX584" s="35"/>
      <c r="XBY584" s="35"/>
      <c r="XBZ584" s="35"/>
      <c r="XCA584" s="35"/>
      <c r="XCB584" s="35"/>
      <c r="XCC584" s="35"/>
      <c r="XCD584" s="35"/>
      <c r="XCE584" s="35"/>
      <c r="XCF584" s="35"/>
      <c r="XCG584" s="35"/>
      <c r="XCH584" s="35"/>
      <c r="XCI584" s="35"/>
      <c r="XCJ584" s="35"/>
      <c r="XCK584" s="35"/>
      <c r="XCL584" s="35"/>
      <c r="XCM584" s="35"/>
      <c r="XCN584" s="35"/>
      <c r="XCO584" s="35"/>
      <c r="XCP584" s="35"/>
      <c r="XCQ584" s="35"/>
      <c r="XCR584" s="35"/>
      <c r="XCS584" s="35"/>
      <c r="XCT584" s="35"/>
      <c r="XCU584" s="35"/>
      <c r="XCV584" s="35"/>
      <c r="XCW584" s="35"/>
      <c r="XCX584" s="35"/>
      <c r="XCY584" s="35"/>
      <c r="XCZ584" s="35"/>
      <c r="XDA584" s="35"/>
      <c r="XDB584" s="35"/>
      <c r="XDC584" s="35"/>
      <c r="XDD584" s="35"/>
      <c r="XDE584" s="35"/>
      <c r="XDF584" s="35"/>
      <c r="XDG584" s="35"/>
      <c r="XDH584" s="35"/>
      <c r="XDI584" s="35"/>
      <c r="XDJ584" s="35"/>
      <c r="XDK584" s="35"/>
      <c r="XDL584" s="35"/>
      <c r="XDM584" s="35"/>
      <c r="XDN584" s="35"/>
      <c r="XDO584" s="35"/>
      <c r="XDP584" s="35"/>
      <c r="XDQ584" s="35"/>
      <c r="XDR584" s="35"/>
      <c r="XDS584" s="35"/>
      <c r="XDT584" s="35"/>
      <c r="XDU584" s="35"/>
      <c r="XDV584" s="35"/>
      <c r="XDW584" s="35"/>
      <c r="XDX584" s="35"/>
      <c r="XDY584" s="35"/>
      <c r="XDZ584" s="35"/>
      <c r="XEA584" s="35"/>
      <c r="XEB584" s="35"/>
      <c r="XEC584" s="35"/>
      <c r="XED584" s="35"/>
      <c r="XEE584" s="35"/>
      <c r="XEF584" s="35"/>
      <c r="XEG584" s="35"/>
      <c r="XEH584" s="35"/>
      <c r="XEI584" s="35"/>
      <c r="XEJ584" s="35"/>
      <c r="XEK584" s="35"/>
      <c r="XEL584" s="35"/>
      <c r="XEM584" s="35"/>
      <c r="XEN584" s="35"/>
      <c r="XEO584" s="35"/>
      <c r="XEP584" s="35"/>
      <c r="XEQ584" s="35"/>
      <c r="XER584" s="35"/>
      <c r="XES584" s="35"/>
      <c r="XET584" s="35"/>
      <c r="XEU584" s="35"/>
      <c r="XEV584" s="35"/>
      <c r="XEW584" s="35"/>
      <c r="XEX584" s="35"/>
      <c r="XEY584" s="35"/>
      <c r="XEZ584" s="35"/>
      <c r="XFA584" s="35"/>
      <c r="XFB584" s="35"/>
      <c r="XFC584" s="35"/>
      <c r="XFD584" s="35"/>
    </row>
    <row r="585" spans="1:151 16227:16384" s="11" customFormat="1" ht="20.25" x14ac:dyDescent="0.25">
      <c r="A585" s="137"/>
      <c r="B585" s="138"/>
      <c r="C585" s="133">
        <f t="shared" si="294"/>
        <v>6</v>
      </c>
      <c r="D585" s="134"/>
      <c r="E585" s="84" t="s">
        <v>209</v>
      </c>
      <c r="F585" s="133">
        <f>(3.05*6+3.65*2.28+3.05*(3.89+3.66)+1.37*(2.44+2.31)+3.41*1.37+1.7*1.1+3.05*1.05)*(10.764)</f>
        <v>709.3605167999998</v>
      </c>
      <c r="G585" s="134">
        <f>(3.05*6+3.65*2.28+3.05*(3.89+3.66)+1.37*(2.44+2.31)+3.41*1.37+3.05*1.05)*(10.764)</f>
        <v>689.2318368</v>
      </c>
      <c r="H585" s="84">
        <v>0</v>
      </c>
      <c r="I585" s="84">
        <f t="shared" si="291"/>
        <v>1099.5088010399998</v>
      </c>
      <c r="J585" s="35"/>
      <c r="K585" s="35"/>
      <c r="L585" s="35"/>
      <c r="M585" s="35"/>
      <c r="N585" s="35">
        <f t="shared" si="281"/>
        <v>0</v>
      </c>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WZC585" s="35"/>
      <c r="WZD585" s="35"/>
      <c r="WZE585" s="35"/>
      <c r="WZF585" s="35"/>
      <c r="WZG585" s="35"/>
      <c r="WZH585" s="35"/>
      <c r="WZI585" s="35"/>
      <c r="WZJ585" s="35"/>
      <c r="WZK585" s="35"/>
      <c r="WZL585" s="35"/>
      <c r="WZM585" s="35"/>
      <c r="WZN585" s="35"/>
      <c r="WZO585" s="35"/>
      <c r="WZP585" s="35"/>
      <c r="WZQ585" s="35"/>
      <c r="WZR585" s="35"/>
      <c r="WZS585" s="35"/>
      <c r="WZT585" s="35"/>
      <c r="WZU585" s="35"/>
      <c r="WZV585" s="35"/>
      <c r="WZW585" s="35"/>
      <c r="WZX585" s="35"/>
      <c r="WZY585" s="35"/>
      <c r="WZZ585" s="35"/>
      <c r="XAA585" s="35"/>
      <c r="XAB585" s="35"/>
      <c r="XAC585" s="35"/>
      <c r="XAD585" s="35"/>
      <c r="XAE585" s="35"/>
      <c r="XAF585" s="35"/>
      <c r="XAG585" s="35"/>
      <c r="XAH585" s="35"/>
      <c r="XAI585" s="35"/>
      <c r="XAJ585" s="35"/>
      <c r="XAK585" s="35"/>
      <c r="XAL585" s="35"/>
      <c r="XAM585" s="35"/>
      <c r="XAN585" s="35"/>
      <c r="XAO585" s="35"/>
      <c r="XAP585" s="35"/>
      <c r="XAQ585" s="35"/>
      <c r="XAR585" s="35"/>
      <c r="XAS585" s="35"/>
      <c r="XAT585" s="35"/>
      <c r="XAU585" s="35"/>
      <c r="XAV585" s="35"/>
      <c r="XAW585" s="35"/>
      <c r="XAX585" s="35"/>
      <c r="XAY585" s="35"/>
      <c r="XAZ585" s="35"/>
      <c r="XBA585" s="35"/>
      <c r="XBB585" s="35"/>
      <c r="XBC585" s="35"/>
      <c r="XBD585" s="35"/>
      <c r="XBE585" s="35"/>
      <c r="XBF585" s="35"/>
      <c r="XBG585" s="35"/>
      <c r="XBH585" s="35"/>
      <c r="XBI585" s="35"/>
      <c r="XBJ585" s="35"/>
      <c r="XBK585" s="35"/>
      <c r="XBL585" s="35"/>
      <c r="XBM585" s="35"/>
      <c r="XBN585" s="35"/>
      <c r="XBO585" s="35"/>
      <c r="XBP585" s="35"/>
      <c r="XBQ585" s="35"/>
      <c r="XBR585" s="35"/>
      <c r="XBS585" s="35"/>
      <c r="XBT585" s="35"/>
      <c r="XBU585" s="35"/>
      <c r="XBV585" s="35"/>
      <c r="XBW585" s="35"/>
      <c r="XBX585" s="35"/>
      <c r="XBY585" s="35"/>
      <c r="XBZ585" s="35"/>
      <c r="XCA585" s="35"/>
      <c r="XCB585" s="35"/>
      <c r="XCC585" s="35"/>
      <c r="XCD585" s="35"/>
      <c r="XCE585" s="35"/>
      <c r="XCF585" s="35"/>
      <c r="XCG585" s="35"/>
      <c r="XCH585" s="35"/>
      <c r="XCI585" s="35"/>
      <c r="XCJ585" s="35"/>
      <c r="XCK585" s="35"/>
      <c r="XCL585" s="35"/>
      <c r="XCM585" s="35"/>
      <c r="XCN585" s="35"/>
      <c r="XCO585" s="35"/>
      <c r="XCP585" s="35"/>
      <c r="XCQ585" s="35"/>
      <c r="XCR585" s="35"/>
      <c r="XCS585" s="35"/>
      <c r="XCT585" s="35"/>
      <c r="XCU585" s="35"/>
      <c r="XCV585" s="35"/>
      <c r="XCW585" s="35"/>
      <c r="XCX585" s="35"/>
      <c r="XCY585" s="35"/>
      <c r="XCZ585" s="35"/>
      <c r="XDA585" s="35"/>
      <c r="XDB585" s="35"/>
      <c r="XDC585" s="35"/>
      <c r="XDD585" s="35"/>
      <c r="XDE585" s="35"/>
      <c r="XDF585" s="35"/>
      <c r="XDG585" s="35"/>
      <c r="XDH585" s="35"/>
      <c r="XDI585" s="35"/>
      <c r="XDJ585" s="35"/>
      <c r="XDK585" s="35"/>
      <c r="XDL585" s="35"/>
      <c r="XDM585" s="35"/>
      <c r="XDN585" s="35"/>
      <c r="XDO585" s="35"/>
      <c r="XDP585" s="35"/>
      <c r="XDQ585" s="35"/>
      <c r="XDR585" s="35"/>
      <c r="XDS585" s="35"/>
      <c r="XDT585" s="35"/>
      <c r="XDU585" s="35"/>
      <c r="XDV585" s="35"/>
      <c r="XDW585" s="35"/>
      <c r="XDX585" s="35"/>
      <c r="XDY585" s="35"/>
      <c r="XDZ585" s="35"/>
      <c r="XEA585" s="35"/>
      <c r="XEB585" s="35"/>
      <c r="XEC585" s="35"/>
      <c r="XED585" s="35"/>
      <c r="XEE585" s="35"/>
      <c r="XEF585" s="35"/>
      <c r="XEG585" s="35"/>
      <c r="XEH585" s="35"/>
      <c r="XEI585" s="35"/>
      <c r="XEJ585" s="35"/>
      <c r="XEK585" s="35"/>
      <c r="XEL585" s="35"/>
      <c r="XEM585" s="35"/>
      <c r="XEN585" s="35"/>
      <c r="XEO585" s="35"/>
      <c r="XEP585" s="35"/>
      <c r="XEQ585" s="35"/>
      <c r="XER585" s="35"/>
      <c r="XES585" s="35"/>
      <c r="XET585" s="35"/>
      <c r="XEU585" s="35"/>
      <c r="XEV585" s="35"/>
      <c r="XEW585" s="35"/>
      <c r="XEX585" s="35"/>
      <c r="XEY585" s="35"/>
      <c r="XEZ585" s="35"/>
      <c r="XFA585" s="35"/>
      <c r="XFB585" s="35"/>
      <c r="XFC585" s="35"/>
      <c r="XFD585" s="35"/>
    </row>
    <row r="586" spans="1:151 16227:16384" s="11" customFormat="1" ht="20.25" customHeight="1" x14ac:dyDescent="0.25">
      <c r="A586" s="139"/>
      <c r="B586" s="140"/>
      <c r="C586" s="133">
        <f t="shared" si="294"/>
        <v>7</v>
      </c>
      <c r="D586" s="134"/>
      <c r="E586" s="84" t="s">
        <v>209</v>
      </c>
      <c r="F586" s="133">
        <f>(3.05*6+3.65*2.28+3.05*(3.89+3.66)+1.37*(2.44+2.31)+3.41*1.37+1.7*1.1+3.05*1.05)*(10.764)</f>
        <v>709.3605167999998</v>
      </c>
      <c r="G586" s="134">
        <f>(3.05*6+3.65*2.28+3.05*(3.89+3.66)+1.37*(2.44+2.31)+3.41*1.37+3.05*1.05)*(10.764)</f>
        <v>689.2318368</v>
      </c>
      <c r="H586" s="84">
        <v>0</v>
      </c>
      <c r="I586" s="84">
        <f t="shared" si="291"/>
        <v>1099.5088010399998</v>
      </c>
      <c r="J586" s="35"/>
      <c r="K586" s="35"/>
      <c r="L586" s="35"/>
      <c r="M586" s="35"/>
      <c r="N586" s="35">
        <f t="shared" si="281"/>
        <v>11081167.718400002</v>
      </c>
      <c r="O586" s="35"/>
      <c r="P586" s="35"/>
      <c r="Q586" s="35"/>
      <c r="R586" s="35"/>
      <c r="S586" s="35"/>
      <c r="T586" s="35"/>
      <c r="U586" s="43" t="e">
        <f t="shared" ref="U586:U592" ca="1" si="298">V586&amp;""&amp;",..,"&amp;""&amp;W586</f>
        <v>#REF!</v>
      </c>
      <c r="V586" s="43" t="e">
        <f ca="1">V491+1</f>
        <v>#REF!</v>
      </c>
      <c r="W586" s="43" t="e">
        <f ca="1">W491+1</f>
        <v>#REF!</v>
      </c>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WZC586" s="35"/>
      <c r="WZD586" s="35"/>
      <c r="WZE586" s="35"/>
      <c r="WZF586" s="35"/>
      <c r="WZG586" s="35"/>
      <c r="WZH586" s="35"/>
      <c r="WZI586" s="35"/>
      <c r="WZJ586" s="35"/>
      <c r="WZK586" s="35"/>
      <c r="WZL586" s="35"/>
      <c r="WZM586" s="35"/>
      <c r="WZN586" s="35"/>
      <c r="WZO586" s="35"/>
      <c r="WZP586" s="35"/>
      <c r="WZQ586" s="35"/>
      <c r="WZR586" s="35"/>
      <c r="WZS586" s="35"/>
      <c r="WZT586" s="35"/>
      <c r="WZU586" s="35"/>
      <c r="WZV586" s="35"/>
      <c r="WZW586" s="35"/>
      <c r="WZX586" s="35"/>
      <c r="WZY586" s="35"/>
      <c r="WZZ586" s="35"/>
      <c r="XAA586" s="35"/>
      <c r="XAB586" s="35"/>
      <c r="XAC586" s="35"/>
      <c r="XAD586" s="35"/>
      <c r="XAE586" s="35"/>
      <c r="XAF586" s="35"/>
      <c r="XAG586" s="35"/>
      <c r="XAH586" s="35"/>
      <c r="XAI586" s="35"/>
      <c r="XAJ586" s="35"/>
      <c r="XAK586" s="35"/>
      <c r="XAL586" s="35"/>
      <c r="XAM586" s="35"/>
      <c r="XAN586" s="35"/>
      <c r="XAO586" s="35"/>
      <c r="XAP586" s="35"/>
      <c r="XAQ586" s="35"/>
      <c r="XAR586" s="35"/>
      <c r="XAS586" s="35"/>
      <c r="XAT586" s="35"/>
      <c r="XAU586" s="35"/>
      <c r="XAV586" s="35"/>
      <c r="XAW586" s="35"/>
      <c r="XAX586" s="35"/>
      <c r="XAY586" s="35"/>
      <c r="XAZ586" s="35"/>
      <c r="XBA586" s="35"/>
      <c r="XBB586" s="35"/>
      <c r="XBC586" s="35"/>
      <c r="XBD586" s="35"/>
      <c r="XBE586" s="35"/>
      <c r="XBF586" s="35"/>
      <c r="XBG586" s="35"/>
      <c r="XBH586" s="35"/>
      <c r="XBI586" s="35"/>
      <c r="XBJ586" s="35"/>
      <c r="XBK586" s="35"/>
      <c r="XBL586" s="35"/>
      <c r="XBM586" s="35"/>
      <c r="XBN586" s="35"/>
      <c r="XBO586" s="35"/>
      <c r="XBP586" s="35"/>
      <c r="XBQ586" s="35"/>
      <c r="XBR586" s="35"/>
      <c r="XBS586" s="35"/>
      <c r="XBT586" s="35"/>
      <c r="XBU586" s="35"/>
      <c r="XBV586" s="35"/>
      <c r="XBW586" s="35"/>
      <c r="XBX586" s="35"/>
      <c r="XBY586" s="35"/>
      <c r="XBZ586" s="35"/>
      <c r="XCA586" s="35"/>
      <c r="XCB586" s="35"/>
      <c r="XCC586" s="35"/>
      <c r="XCD586" s="35"/>
      <c r="XCE586" s="35"/>
      <c r="XCF586" s="35"/>
      <c r="XCG586" s="35"/>
      <c r="XCH586" s="35"/>
      <c r="XCI586" s="35"/>
      <c r="XCJ586" s="35"/>
      <c r="XCK586" s="35"/>
      <c r="XCL586" s="35"/>
      <c r="XCM586" s="35"/>
      <c r="XCN586" s="35"/>
      <c r="XCO586" s="35"/>
      <c r="XCP586" s="35"/>
      <c r="XCQ586" s="35"/>
      <c r="XCR586" s="35"/>
      <c r="XCS586" s="35"/>
      <c r="XCT586" s="35"/>
      <c r="XCU586" s="35"/>
      <c r="XCV586" s="35"/>
      <c r="XCW586" s="35"/>
      <c r="XCX586" s="35"/>
      <c r="XCY586" s="35"/>
      <c r="XCZ586" s="35"/>
      <c r="XDA586" s="35"/>
      <c r="XDB586" s="35"/>
      <c r="XDC586" s="35"/>
      <c r="XDD586" s="35"/>
      <c r="XDE586" s="35"/>
      <c r="XDF586" s="35"/>
      <c r="XDG586" s="35"/>
      <c r="XDH586" s="35"/>
      <c r="XDI586" s="35"/>
      <c r="XDJ586" s="35"/>
      <c r="XDK586" s="35"/>
      <c r="XDL586" s="35"/>
      <c r="XDM586" s="35"/>
      <c r="XDN586" s="35"/>
      <c r="XDO586" s="35"/>
      <c r="XDP586" s="35"/>
      <c r="XDQ586" s="35"/>
      <c r="XDR586" s="35"/>
      <c r="XDS586" s="35"/>
      <c r="XDT586" s="35"/>
      <c r="XDU586" s="35"/>
      <c r="XDV586" s="35"/>
      <c r="XDW586" s="35"/>
      <c r="XDX586" s="35"/>
      <c r="XDY586" s="35"/>
      <c r="XDZ586" s="35"/>
      <c r="XEA586" s="35"/>
      <c r="XEB586" s="35"/>
      <c r="XEC586" s="35"/>
      <c r="XED586" s="35"/>
      <c r="XEE586" s="35"/>
      <c r="XEF586" s="35"/>
      <c r="XEG586" s="35"/>
      <c r="XEH586" s="35"/>
      <c r="XEI586" s="35"/>
      <c r="XEJ586" s="35"/>
      <c r="XEK586" s="35"/>
      <c r="XEL586" s="35"/>
      <c r="XEM586" s="35"/>
      <c r="XEN586" s="35"/>
      <c r="XEO586" s="35"/>
      <c r="XEP586" s="35"/>
      <c r="XEQ586" s="35"/>
      <c r="XER586" s="35"/>
      <c r="XES586" s="35"/>
      <c r="XET586" s="35"/>
      <c r="XEU586" s="35"/>
      <c r="XEV586" s="35"/>
      <c r="XEW586" s="35"/>
      <c r="XEX586" s="35"/>
      <c r="XEY586" s="35"/>
      <c r="XEZ586" s="35"/>
      <c r="XFA586" s="35"/>
      <c r="XFB586" s="35"/>
      <c r="XFC586" s="35"/>
      <c r="XFD586" s="35"/>
    </row>
    <row r="587" spans="1:151 16227:16384" s="11" customFormat="1" ht="20.25" customHeight="1" x14ac:dyDescent="0.25">
      <c r="A587" s="144" t="s">
        <v>216</v>
      </c>
      <c r="B587" s="145"/>
      <c r="C587" s="145"/>
      <c r="D587" s="145"/>
      <c r="E587" s="145"/>
      <c r="F587" s="145"/>
      <c r="G587" s="145"/>
      <c r="H587" s="145"/>
      <c r="I587" s="146"/>
      <c r="J587" s="35"/>
      <c r="K587" s="35"/>
      <c r="L587" s="35"/>
      <c r="M587" s="35"/>
      <c r="N587" s="35">
        <f t="shared" si="281"/>
        <v>15687799.124399997</v>
      </c>
      <c r="O587" s="35"/>
      <c r="P587" s="35"/>
      <c r="Q587" s="35"/>
      <c r="R587" s="35"/>
      <c r="S587" s="35"/>
      <c r="T587" s="35"/>
      <c r="U587" s="43" t="e">
        <f t="shared" ca="1" si="298"/>
        <v>#REF!</v>
      </c>
      <c r="V587" s="43" t="e">
        <f t="shared" ref="V587:W587" ca="1" si="299">V586+1</f>
        <v>#REF!</v>
      </c>
      <c r="W587" s="43" t="e">
        <f t="shared" ca="1" si="299"/>
        <v>#REF!</v>
      </c>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WZC587" s="35"/>
      <c r="WZD587" s="35"/>
      <c r="WZE587" s="35"/>
      <c r="WZF587" s="35"/>
      <c r="WZG587" s="35"/>
      <c r="WZH587" s="35"/>
      <c r="WZI587" s="35"/>
      <c r="WZJ587" s="35"/>
      <c r="WZK587" s="35"/>
      <c r="WZL587" s="35"/>
      <c r="WZM587" s="35"/>
      <c r="WZN587" s="35"/>
      <c r="WZO587" s="35"/>
      <c r="WZP587" s="35"/>
      <c r="WZQ587" s="35"/>
      <c r="WZR587" s="35"/>
      <c r="WZS587" s="35"/>
      <c r="WZT587" s="35"/>
      <c r="WZU587" s="35"/>
      <c r="WZV587" s="35"/>
      <c r="WZW587" s="35"/>
      <c r="WZX587" s="35"/>
      <c r="WZY587" s="35"/>
      <c r="WZZ587" s="35"/>
      <c r="XAA587" s="35"/>
      <c r="XAB587" s="35"/>
      <c r="XAC587" s="35"/>
      <c r="XAD587" s="35"/>
      <c r="XAE587" s="35"/>
      <c r="XAF587" s="35"/>
      <c r="XAG587" s="35"/>
      <c r="XAH587" s="35"/>
      <c r="XAI587" s="35"/>
      <c r="XAJ587" s="35"/>
      <c r="XAK587" s="35"/>
      <c r="XAL587" s="35"/>
      <c r="XAM587" s="35"/>
      <c r="XAN587" s="35"/>
      <c r="XAO587" s="35"/>
      <c r="XAP587" s="35"/>
      <c r="XAQ587" s="35"/>
      <c r="XAR587" s="35"/>
      <c r="XAS587" s="35"/>
      <c r="XAT587" s="35"/>
      <c r="XAU587" s="35"/>
      <c r="XAV587" s="35"/>
      <c r="XAW587" s="35"/>
      <c r="XAX587" s="35"/>
      <c r="XAY587" s="35"/>
      <c r="XAZ587" s="35"/>
      <c r="XBA587" s="35"/>
      <c r="XBB587" s="35"/>
      <c r="XBC587" s="35"/>
      <c r="XBD587" s="35"/>
      <c r="XBE587" s="35"/>
      <c r="XBF587" s="35"/>
      <c r="XBG587" s="35"/>
      <c r="XBH587" s="35"/>
      <c r="XBI587" s="35"/>
      <c r="XBJ587" s="35"/>
      <c r="XBK587" s="35"/>
      <c r="XBL587" s="35"/>
      <c r="XBM587" s="35"/>
      <c r="XBN587" s="35"/>
      <c r="XBO587" s="35"/>
      <c r="XBP587" s="35"/>
      <c r="XBQ587" s="35"/>
      <c r="XBR587" s="35"/>
      <c r="XBS587" s="35"/>
      <c r="XBT587" s="35"/>
      <c r="XBU587" s="35"/>
      <c r="XBV587" s="35"/>
      <c r="XBW587" s="35"/>
      <c r="XBX587" s="35"/>
      <c r="XBY587" s="35"/>
      <c r="XBZ587" s="35"/>
      <c r="XCA587" s="35"/>
      <c r="XCB587" s="35"/>
      <c r="XCC587" s="35"/>
      <c r="XCD587" s="35"/>
      <c r="XCE587" s="35"/>
      <c r="XCF587" s="35"/>
      <c r="XCG587" s="35"/>
      <c r="XCH587" s="35"/>
      <c r="XCI587" s="35"/>
      <c r="XCJ587" s="35"/>
      <c r="XCK587" s="35"/>
      <c r="XCL587" s="35"/>
      <c r="XCM587" s="35"/>
      <c r="XCN587" s="35"/>
      <c r="XCO587" s="35"/>
      <c r="XCP587" s="35"/>
      <c r="XCQ587" s="35"/>
      <c r="XCR587" s="35"/>
      <c r="XCS587" s="35"/>
      <c r="XCT587" s="35"/>
      <c r="XCU587" s="35"/>
      <c r="XCV587" s="35"/>
      <c r="XCW587" s="35"/>
      <c r="XCX587" s="35"/>
      <c r="XCY587" s="35"/>
      <c r="XCZ587" s="35"/>
      <c r="XDA587" s="35"/>
      <c r="XDB587" s="35"/>
      <c r="XDC587" s="35"/>
      <c r="XDD587" s="35"/>
      <c r="XDE587" s="35"/>
      <c r="XDF587" s="35"/>
      <c r="XDG587" s="35"/>
      <c r="XDH587" s="35"/>
      <c r="XDI587" s="35"/>
      <c r="XDJ587" s="35"/>
      <c r="XDK587" s="35"/>
      <c r="XDL587" s="35"/>
      <c r="XDM587" s="35"/>
      <c r="XDN587" s="35"/>
      <c r="XDO587" s="35"/>
      <c r="XDP587" s="35"/>
      <c r="XDQ587" s="35"/>
      <c r="XDR587" s="35"/>
      <c r="XDS587" s="35"/>
      <c r="XDT587" s="35"/>
      <c r="XDU587" s="35"/>
      <c r="XDV587" s="35"/>
      <c r="XDW587" s="35"/>
      <c r="XDX587" s="35"/>
      <c r="XDY587" s="35"/>
      <c r="XDZ587" s="35"/>
      <c r="XEA587" s="35"/>
      <c r="XEB587" s="35"/>
      <c r="XEC587" s="35"/>
      <c r="XED587" s="35"/>
      <c r="XEE587" s="35"/>
      <c r="XEF587" s="35"/>
      <c r="XEG587" s="35"/>
      <c r="XEH587" s="35"/>
      <c r="XEI587" s="35"/>
      <c r="XEJ587" s="35"/>
      <c r="XEK587" s="35"/>
      <c r="XEL587" s="35"/>
      <c r="XEM587" s="35"/>
      <c r="XEN587" s="35"/>
      <c r="XEO587" s="35"/>
      <c r="XEP587" s="35"/>
      <c r="XEQ587" s="35"/>
      <c r="XER587" s="35"/>
      <c r="XES587" s="35"/>
      <c r="XET587" s="35"/>
      <c r="XEU587" s="35"/>
      <c r="XEV587" s="35"/>
      <c r="XEW587" s="35"/>
      <c r="XEX587" s="35"/>
      <c r="XEY587" s="35"/>
      <c r="XEZ587" s="35"/>
      <c r="XFA587" s="35"/>
      <c r="XFB587" s="35"/>
      <c r="XFC587" s="35"/>
      <c r="XFD587" s="35"/>
    </row>
    <row r="588" spans="1:151 16227:16384" s="11" customFormat="1" ht="20.25" customHeight="1" x14ac:dyDescent="0.25">
      <c r="A588" s="135" t="str">
        <f>A587</f>
        <v>2nd to 5th, 7th to 10th, 12th to 15th, 17th to 20th, 22nd to 25th, 27th to 30th Floor</v>
      </c>
      <c r="B588" s="136"/>
      <c r="C588" s="133">
        <v>1</v>
      </c>
      <c r="D588" s="134"/>
      <c r="E588" s="84" t="s">
        <v>209</v>
      </c>
      <c r="F588" s="133">
        <f>(3.05*4.98+2.28*3.43+(2.9+3.05)*3.66+1.37*(2.41+2.28)+1.7+2.47*1.58+0.4*1.35+3.05*1.05)*(10.764)</f>
        <v>651.83339520000004</v>
      </c>
      <c r="G588" s="134">
        <f>(3.05*4.98+2.28*3.43+(2.9+3.05)*3.66+1.37*(2.41+2.28)+1.7+2.47*1.58+0.4*1.35+3.05*1.05)*(10.764)</f>
        <v>651.83339520000004</v>
      </c>
      <c r="H588" s="84">
        <v>0</v>
      </c>
      <c r="I588" s="84">
        <f t="shared" ref="I588:I594" si="300">F588*(($I$233)+1)+H588</f>
        <v>1010.3417625600001</v>
      </c>
      <c r="J588" s="35"/>
      <c r="K588" s="35"/>
      <c r="L588" s="35"/>
      <c r="M588" s="35"/>
      <c r="N588" s="35">
        <f t="shared" si="281"/>
        <v>10779347.311199998</v>
      </c>
      <c r="O588" s="35"/>
      <c r="P588" s="35"/>
      <c r="Q588" s="35"/>
      <c r="R588" s="35"/>
      <c r="S588" s="35"/>
      <c r="T588" s="35"/>
      <c r="U588" s="43" t="e">
        <f t="shared" ca="1" si="298"/>
        <v>#REF!</v>
      </c>
      <c r="V588" s="43" t="e">
        <f t="shared" ref="V588:W588" ca="1" si="301">V587+1</f>
        <v>#REF!</v>
      </c>
      <c r="W588" s="43" t="e">
        <f t="shared" ca="1" si="301"/>
        <v>#REF!</v>
      </c>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WZC588" s="35"/>
      <c r="WZD588" s="35"/>
      <c r="WZE588" s="35"/>
      <c r="WZF588" s="35"/>
      <c r="WZG588" s="35"/>
      <c r="WZH588" s="35"/>
      <c r="WZI588" s="35"/>
      <c r="WZJ588" s="35"/>
      <c r="WZK588" s="35"/>
      <c r="WZL588" s="35"/>
      <c r="WZM588" s="35"/>
      <c r="WZN588" s="35"/>
      <c r="WZO588" s="35"/>
      <c r="WZP588" s="35"/>
      <c r="WZQ588" s="35"/>
      <c r="WZR588" s="35"/>
      <c r="WZS588" s="35"/>
      <c r="WZT588" s="35"/>
      <c r="WZU588" s="35"/>
      <c r="WZV588" s="35"/>
      <c r="WZW588" s="35"/>
      <c r="WZX588" s="35"/>
      <c r="WZY588" s="35"/>
      <c r="WZZ588" s="35"/>
      <c r="XAA588" s="35"/>
      <c r="XAB588" s="35"/>
      <c r="XAC588" s="35"/>
      <c r="XAD588" s="35"/>
      <c r="XAE588" s="35"/>
      <c r="XAF588" s="35"/>
      <c r="XAG588" s="35"/>
      <c r="XAH588" s="35"/>
      <c r="XAI588" s="35"/>
      <c r="XAJ588" s="35"/>
      <c r="XAK588" s="35"/>
      <c r="XAL588" s="35"/>
      <c r="XAM588" s="35"/>
      <c r="XAN588" s="35"/>
      <c r="XAO588" s="35"/>
      <c r="XAP588" s="35"/>
      <c r="XAQ588" s="35"/>
      <c r="XAR588" s="35"/>
      <c r="XAS588" s="35"/>
      <c r="XAT588" s="35"/>
      <c r="XAU588" s="35"/>
      <c r="XAV588" s="35"/>
      <c r="XAW588" s="35"/>
      <c r="XAX588" s="35"/>
      <c r="XAY588" s="35"/>
      <c r="XAZ588" s="35"/>
      <c r="XBA588" s="35"/>
      <c r="XBB588" s="35"/>
      <c r="XBC588" s="35"/>
      <c r="XBD588" s="35"/>
      <c r="XBE588" s="35"/>
      <c r="XBF588" s="35"/>
      <c r="XBG588" s="35"/>
      <c r="XBH588" s="35"/>
      <c r="XBI588" s="35"/>
      <c r="XBJ588" s="35"/>
      <c r="XBK588" s="35"/>
      <c r="XBL588" s="35"/>
      <c r="XBM588" s="35"/>
      <c r="XBN588" s="35"/>
      <c r="XBO588" s="35"/>
      <c r="XBP588" s="35"/>
      <c r="XBQ588" s="35"/>
      <c r="XBR588" s="35"/>
      <c r="XBS588" s="35"/>
      <c r="XBT588" s="35"/>
      <c r="XBU588" s="35"/>
      <c r="XBV588" s="35"/>
      <c r="XBW588" s="35"/>
      <c r="XBX588" s="35"/>
      <c r="XBY588" s="35"/>
      <c r="XBZ588" s="35"/>
      <c r="XCA588" s="35"/>
      <c r="XCB588" s="35"/>
      <c r="XCC588" s="35"/>
      <c r="XCD588" s="35"/>
      <c r="XCE588" s="35"/>
      <c r="XCF588" s="35"/>
      <c r="XCG588" s="35"/>
      <c r="XCH588" s="35"/>
      <c r="XCI588" s="35"/>
      <c r="XCJ588" s="35"/>
      <c r="XCK588" s="35"/>
      <c r="XCL588" s="35"/>
      <c r="XCM588" s="35"/>
      <c r="XCN588" s="35"/>
      <c r="XCO588" s="35"/>
      <c r="XCP588" s="35"/>
      <c r="XCQ588" s="35"/>
      <c r="XCR588" s="35"/>
      <c r="XCS588" s="35"/>
      <c r="XCT588" s="35"/>
      <c r="XCU588" s="35"/>
      <c r="XCV588" s="35"/>
      <c r="XCW588" s="35"/>
      <c r="XCX588" s="35"/>
      <c r="XCY588" s="35"/>
      <c r="XCZ588" s="35"/>
      <c r="XDA588" s="35"/>
      <c r="XDB588" s="35"/>
      <c r="XDC588" s="35"/>
      <c r="XDD588" s="35"/>
      <c r="XDE588" s="35"/>
      <c r="XDF588" s="35"/>
      <c r="XDG588" s="35"/>
      <c r="XDH588" s="35"/>
      <c r="XDI588" s="35"/>
      <c r="XDJ588" s="35"/>
      <c r="XDK588" s="35"/>
      <c r="XDL588" s="35"/>
      <c r="XDM588" s="35"/>
      <c r="XDN588" s="35"/>
      <c r="XDO588" s="35"/>
      <c r="XDP588" s="35"/>
      <c r="XDQ588" s="35"/>
      <c r="XDR588" s="35"/>
      <c r="XDS588" s="35"/>
      <c r="XDT588" s="35"/>
      <c r="XDU588" s="35"/>
      <c r="XDV588" s="35"/>
      <c r="XDW588" s="35"/>
      <c r="XDX588" s="35"/>
      <c r="XDY588" s="35"/>
      <c r="XDZ588" s="35"/>
      <c r="XEA588" s="35"/>
      <c r="XEB588" s="35"/>
      <c r="XEC588" s="35"/>
      <c r="XED588" s="35"/>
      <c r="XEE588" s="35"/>
      <c r="XEF588" s="35"/>
      <c r="XEG588" s="35"/>
      <c r="XEH588" s="35"/>
      <c r="XEI588" s="35"/>
      <c r="XEJ588" s="35"/>
      <c r="XEK588" s="35"/>
      <c r="XEL588" s="35"/>
      <c r="XEM588" s="35"/>
      <c r="XEN588" s="35"/>
      <c r="XEO588" s="35"/>
      <c r="XEP588" s="35"/>
      <c r="XEQ588" s="35"/>
      <c r="XER588" s="35"/>
      <c r="XES588" s="35"/>
      <c r="XET588" s="35"/>
      <c r="XEU588" s="35"/>
      <c r="XEV588" s="35"/>
      <c r="XEW588" s="35"/>
      <c r="XEX588" s="35"/>
      <c r="XEY588" s="35"/>
      <c r="XEZ588" s="35"/>
      <c r="XFA588" s="35"/>
      <c r="XFB588" s="35"/>
      <c r="XFC588" s="35"/>
      <c r="XFD588" s="35"/>
    </row>
    <row r="589" spans="1:151 16227:16384" s="11" customFormat="1" ht="20.25" customHeight="1" x14ac:dyDescent="0.25">
      <c r="A589" s="137"/>
      <c r="B589" s="138"/>
      <c r="C589" s="133">
        <f>C588+1</f>
        <v>2</v>
      </c>
      <c r="D589" s="134"/>
      <c r="E589" s="84" t="s">
        <v>208</v>
      </c>
      <c r="F589" s="133">
        <f>(3.05*5.54+2.28*3.95+2.9*3.8+3.05*(3.85+4.27)+1.37*(2.28+2.44*2)+6.5+1.58*2.52+3.05*1.23)*(10.764)</f>
        <v>922.81171319999987</v>
      </c>
      <c r="G589" s="134">
        <f>(3.05*5.54+2.28*3.95+2.9*3.8+3.05*(3.85+4.27)+1.37*(2.28+2.44*2)+6.5+1.58*2.52+3.05*1.23)*(10.764)</f>
        <v>922.81171319999987</v>
      </c>
      <c r="H589" s="84">
        <v>0</v>
      </c>
      <c r="I589" s="84">
        <f t="shared" si="300"/>
        <v>1430.3581554599998</v>
      </c>
      <c r="J589" s="35"/>
      <c r="K589" s="35"/>
      <c r="L589" s="35"/>
      <c r="M589" s="35"/>
      <c r="N589" s="35">
        <f t="shared" si="281"/>
        <v>15687799.124399997</v>
      </c>
      <c r="O589" s="35"/>
      <c r="P589" s="35"/>
      <c r="Q589" s="35"/>
      <c r="R589" s="35"/>
      <c r="S589" s="35"/>
      <c r="T589" s="35"/>
      <c r="U589" s="43" t="e">
        <f t="shared" ca="1" si="298"/>
        <v>#REF!</v>
      </c>
      <c r="V589" s="43" t="e">
        <f t="shared" ref="V589:W589" ca="1" si="302">V586+1</f>
        <v>#REF!</v>
      </c>
      <c r="W589" s="43" t="e">
        <f t="shared" ca="1" si="302"/>
        <v>#REF!</v>
      </c>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WZC589" s="35"/>
      <c r="WZD589" s="35"/>
      <c r="WZE589" s="35"/>
      <c r="WZF589" s="35"/>
      <c r="WZG589" s="35"/>
      <c r="WZH589" s="35"/>
      <c r="WZI589" s="35"/>
      <c r="WZJ589" s="35"/>
      <c r="WZK589" s="35"/>
      <c r="WZL589" s="35"/>
      <c r="WZM589" s="35"/>
      <c r="WZN589" s="35"/>
      <c r="WZO589" s="35"/>
      <c r="WZP589" s="35"/>
      <c r="WZQ589" s="35"/>
      <c r="WZR589" s="35"/>
      <c r="WZS589" s="35"/>
      <c r="WZT589" s="35"/>
      <c r="WZU589" s="35"/>
      <c r="WZV589" s="35"/>
      <c r="WZW589" s="35"/>
      <c r="WZX589" s="35"/>
      <c r="WZY589" s="35"/>
      <c r="WZZ589" s="35"/>
      <c r="XAA589" s="35"/>
      <c r="XAB589" s="35"/>
      <c r="XAC589" s="35"/>
      <c r="XAD589" s="35"/>
      <c r="XAE589" s="35"/>
      <c r="XAF589" s="35"/>
      <c r="XAG589" s="35"/>
      <c r="XAH589" s="35"/>
      <c r="XAI589" s="35"/>
      <c r="XAJ589" s="35"/>
      <c r="XAK589" s="35"/>
      <c r="XAL589" s="35"/>
      <c r="XAM589" s="35"/>
      <c r="XAN589" s="35"/>
      <c r="XAO589" s="35"/>
      <c r="XAP589" s="35"/>
      <c r="XAQ589" s="35"/>
      <c r="XAR589" s="35"/>
      <c r="XAS589" s="35"/>
      <c r="XAT589" s="35"/>
      <c r="XAU589" s="35"/>
      <c r="XAV589" s="35"/>
      <c r="XAW589" s="35"/>
      <c r="XAX589" s="35"/>
      <c r="XAY589" s="35"/>
      <c r="XAZ589" s="35"/>
      <c r="XBA589" s="35"/>
      <c r="XBB589" s="35"/>
      <c r="XBC589" s="35"/>
      <c r="XBD589" s="35"/>
      <c r="XBE589" s="35"/>
      <c r="XBF589" s="35"/>
      <c r="XBG589" s="35"/>
      <c r="XBH589" s="35"/>
      <c r="XBI589" s="35"/>
      <c r="XBJ589" s="35"/>
      <c r="XBK589" s="35"/>
      <c r="XBL589" s="35"/>
      <c r="XBM589" s="35"/>
      <c r="XBN589" s="35"/>
      <c r="XBO589" s="35"/>
      <c r="XBP589" s="35"/>
      <c r="XBQ589" s="35"/>
      <c r="XBR589" s="35"/>
      <c r="XBS589" s="35"/>
      <c r="XBT589" s="35"/>
      <c r="XBU589" s="35"/>
      <c r="XBV589" s="35"/>
      <c r="XBW589" s="35"/>
      <c r="XBX589" s="35"/>
      <c r="XBY589" s="35"/>
      <c r="XBZ589" s="35"/>
      <c r="XCA589" s="35"/>
      <c r="XCB589" s="35"/>
      <c r="XCC589" s="35"/>
      <c r="XCD589" s="35"/>
      <c r="XCE589" s="35"/>
      <c r="XCF589" s="35"/>
      <c r="XCG589" s="35"/>
      <c r="XCH589" s="35"/>
      <c r="XCI589" s="35"/>
      <c r="XCJ589" s="35"/>
      <c r="XCK589" s="35"/>
      <c r="XCL589" s="35"/>
      <c r="XCM589" s="35"/>
      <c r="XCN589" s="35"/>
      <c r="XCO589" s="35"/>
      <c r="XCP589" s="35"/>
      <c r="XCQ589" s="35"/>
      <c r="XCR589" s="35"/>
      <c r="XCS589" s="35"/>
      <c r="XCT589" s="35"/>
      <c r="XCU589" s="35"/>
      <c r="XCV589" s="35"/>
      <c r="XCW589" s="35"/>
      <c r="XCX589" s="35"/>
      <c r="XCY589" s="35"/>
      <c r="XCZ589" s="35"/>
      <c r="XDA589" s="35"/>
      <c r="XDB589" s="35"/>
      <c r="XDC589" s="35"/>
      <c r="XDD589" s="35"/>
      <c r="XDE589" s="35"/>
      <c r="XDF589" s="35"/>
      <c r="XDG589" s="35"/>
      <c r="XDH589" s="35"/>
      <c r="XDI589" s="35"/>
      <c r="XDJ589" s="35"/>
      <c r="XDK589" s="35"/>
      <c r="XDL589" s="35"/>
      <c r="XDM589" s="35"/>
      <c r="XDN589" s="35"/>
      <c r="XDO589" s="35"/>
      <c r="XDP589" s="35"/>
      <c r="XDQ589" s="35"/>
      <c r="XDR589" s="35"/>
      <c r="XDS589" s="35"/>
      <c r="XDT589" s="35"/>
      <c r="XDU589" s="35"/>
      <c r="XDV589" s="35"/>
      <c r="XDW589" s="35"/>
      <c r="XDX589" s="35"/>
      <c r="XDY589" s="35"/>
      <c r="XDZ589" s="35"/>
      <c r="XEA589" s="35"/>
      <c r="XEB589" s="35"/>
      <c r="XEC589" s="35"/>
      <c r="XED589" s="35"/>
      <c r="XEE589" s="35"/>
      <c r="XEF589" s="35"/>
      <c r="XEG589" s="35"/>
      <c r="XEH589" s="35"/>
      <c r="XEI589" s="35"/>
      <c r="XEJ589" s="35"/>
      <c r="XEK589" s="35"/>
      <c r="XEL589" s="35"/>
      <c r="XEM589" s="35"/>
      <c r="XEN589" s="35"/>
      <c r="XEO589" s="35"/>
      <c r="XEP589" s="35"/>
      <c r="XEQ589" s="35"/>
      <c r="XER589" s="35"/>
      <c r="XES589" s="35"/>
      <c r="XET589" s="35"/>
      <c r="XEU589" s="35"/>
      <c r="XEV589" s="35"/>
      <c r="XEW589" s="35"/>
      <c r="XEX589" s="35"/>
      <c r="XEY589" s="35"/>
      <c r="XEZ589" s="35"/>
      <c r="XFA589" s="35"/>
      <c r="XFB589" s="35"/>
      <c r="XFC589" s="35"/>
      <c r="XFD589" s="35"/>
    </row>
    <row r="590" spans="1:151 16227:16384" s="11" customFormat="1" ht="20.25" customHeight="1" x14ac:dyDescent="0.25">
      <c r="A590" s="137"/>
      <c r="B590" s="138"/>
      <c r="C590" s="133">
        <f t="shared" ref="C590:C594" si="303">C589+1</f>
        <v>3</v>
      </c>
      <c r="D590" s="134"/>
      <c r="E590" s="84" t="s">
        <v>209</v>
      </c>
      <c r="F590" s="133">
        <f>(3.05*5.18+2.2*3.18+2.9*3.73+3.05*3.66+1.37*(2.44+2.28)+1.45+1.23*2.45+3.05*1.05)*(10.764)</f>
        <v>634.0792535999999</v>
      </c>
      <c r="G590" s="134">
        <f>(3.05*5.18+2.2*3.18+2.9*3.73+3.05*3.66+1.37*(2.44+2.28)+1.45+1.23*2.45+3.05*1.05)*(10.764)</f>
        <v>634.0792535999999</v>
      </c>
      <c r="H590" s="84">
        <v>0</v>
      </c>
      <c r="I590" s="84">
        <f t="shared" si="300"/>
        <v>982.82284307999987</v>
      </c>
      <c r="J590" s="35"/>
      <c r="K590" s="35"/>
      <c r="L590" s="35"/>
      <c r="M590" s="35"/>
      <c r="N590" s="35">
        <f t="shared" si="281"/>
        <v>11081167.718400002</v>
      </c>
      <c r="O590" s="35"/>
      <c r="P590" s="35"/>
      <c r="Q590" s="35"/>
      <c r="R590" s="35"/>
      <c r="S590" s="35"/>
      <c r="T590" s="35"/>
      <c r="U590" s="43" t="e">
        <f t="shared" ca="1" si="298"/>
        <v>#REF!</v>
      </c>
      <c r="V590" s="43" t="e">
        <f t="shared" ref="V590:W590" ca="1" si="304">V587+1</f>
        <v>#REF!</v>
      </c>
      <c r="W590" s="43" t="e">
        <f t="shared" ca="1" si="304"/>
        <v>#REF!</v>
      </c>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WZC590" s="35"/>
      <c r="WZD590" s="35"/>
      <c r="WZE590" s="35"/>
      <c r="WZF590" s="35"/>
      <c r="WZG590" s="35"/>
      <c r="WZH590" s="35"/>
      <c r="WZI590" s="35"/>
      <c r="WZJ590" s="35"/>
      <c r="WZK590" s="35"/>
      <c r="WZL590" s="35"/>
      <c r="WZM590" s="35"/>
      <c r="WZN590" s="35"/>
      <c r="WZO590" s="35"/>
      <c r="WZP590" s="35"/>
      <c r="WZQ590" s="35"/>
      <c r="WZR590" s="35"/>
      <c r="WZS590" s="35"/>
      <c r="WZT590" s="35"/>
      <c r="WZU590" s="35"/>
      <c r="WZV590" s="35"/>
      <c r="WZW590" s="35"/>
      <c r="WZX590" s="35"/>
      <c r="WZY590" s="35"/>
      <c r="WZZ590" s="35"/>
      <c r="XAA590" s="35"/>
      <c r="XAB590" s="35"/>
      <c r="XAC590" s="35"/>
      <c r="XAD590" s="35"/>
      <c r="XAE590" s="35"/>
      <c r="XAF590" s="35"/>
      <c r="XAG590" s="35"/>
      <c r="XAH590" s="35"/>
      <c r="XAI590" s="35"/>
      <c r="XAJ590" s="35"/>
      <c r="XAK590" s="35"/>
      <c r="XAL590" s="35"/>
      <c r="XAM590" s="35"/>
      <c r="XAN590" s="35"/>
      <c r="XAO590" s="35"/>
      <c r="XAP590" s="35"/>
      <c r="XAQ590" s="35"/>
      <c r="XAR590" s="35"/>
      <c r="XAS590" s="35"/>
      <c r="XAT590" s="35"/>
      <c r="XAU590" s="35"/>
      <c r="XAV590" s="35"/>
      <c r="XAW590" s="35"/>
      <c r="XAX590" s="35"/>
      <c r="XAY590" s="35"/>
      <c r="XAZ590" s="35"/>
      <c r="XBA590" s="35"/>
      <c r="XBB590" s="35"/>
      <c r="XBC590" s="35"/>
      <c r="XBD590" s="35"/>
      <c r="XBE590" s="35"/>
      <c r="XBF590" s="35"/>
      <c r="XBG590" s="35"/>
      <c r="XBH590" s="35"/>
      <c r="XBI590" s="35"/>
      <c r="XBJ590" s="35"/>
      <c r="XBK590" s="35"/>
      <c r="XBL590" s="35"/>
      <c r="XBM590" s="35"/>
      <c r="XBN590" s="35"/>
      <c r="XBO590" s="35"/>
      <c r="XBP590" s="35"/>
      <c r="XBQ590" s="35"/>
      <c r="XBR590" s="35"/>
      <c r="XBS590" s="35"/>
      <c r="XBT590" s="35"/>
      <c r="XBU590" s="35"/>
      <c r="XBV590" s="35"/>
      <c r="XBW590" s="35"/>
      <c r="XBX590" s="35"/>
      <c r="XBY590" s="35"/>
      <c r="XBZ590" s="35"/>
      <c r="XCA590" s="35"/>
      <c r="XCB590" s="35"/>
      <c r="XCC590" s="35"/>
      <c r="XCD590" s="35"/>
      <c r="XCE590" s="35"/>
      <c r="XCF590" s="35"/>
      <c r="XCG590" s="35"/>
      <c r="XCH590" s="35"/>
      <c r="XCI590" s="35"/>
      <c r="XCJ590" s="35"/>
      <c r="XCK590" s="35"/>
      <c r="XCL590" s="35"/>
      <c r="XCM590" s="35"/>
      <c r="XCN590" s="35"/>
      <c r="XCO590" s="35"/>
      <c r="XCP590" s="35"/>
      <c r="XCQ590" s="35"/>
      <c r="XCR590" s="35"/>
      <c r="XCS590" s="35"/>
      <c r="XCT590" s="35"/>
      <c r="XCU590" s="35"/>
      <c r="XCV590" s="35"/>
      <c r="XCW590" s="35"/>
      <c r="XCX590" s="35"/>
      <c r="XCY590" s="35"/>
      <c r="XCZ590" s="35"/>
      <c r="XDA590" s="35"/>
      <c r="XDB590" s="35"/>
      <c r="XDC590" s="35"/>
      <c r="XDD590" s="35"/>
      <c r="XDE590" s="35"/>
      <c r="XDF590" s="35"/>
      <c r="XDG590" s="35"/>
      <c r="XDH590" s="35"/>
      <c r="XDI590" s="35"/>
      <c r="XDJ590" s="35"/>
      <c r="XDK590" s="35"/>
      <c r="XDL590" s="35"/>
      <c r="XDM590" s="35"/>
      <c r="XDN590" s="35"/>
      <c r="XDO590" s="35"/>
      <c r="XDP590" s="35"/>
      <c r="XDQ590" s="35"/>
      <c r="XDR590" s="35"/>
      <c r="XDS590" s="35"/>
      <c r="XDT590" s="35"/>
      <c r="XDU590" s="35"/>
      <c r="XDV590" s="35"/>
      <c r="XDW590" s="35"/>
      <c r="XDX590" s="35"/>
      <c r="XDY590" s="35"/>
      <c r="XDZ590" s="35"/>
      <c r="XEA590" s="35"/>
      <c r="XEB590" s="35"/>
      <c r="XEC590" s="35"/>
      <c r="XED590" s="35"/>
      <c r="XEE590" s="35"/>
      <c r="XEF590" s="35"/>
      <c r="XEG590" s="35"/>
      <c r="XEH590" s="35"/>
      <c r="XEI590" s="35"/>
      <c r="XEJ590" s="35"/>
      <c r="XEK590" s="35"/>
      <c r="XEL590" s="35"/>
      <c r="XEM590" s="35"/>
      <c r="XEN590" s="35"/>
      <c r="XEO590" s="35"/>
      <c r="XEP590" s="35"/>
      <c r="XEQ590" s="35"/>
      <c r="XER590" s="35"/>
      <c r="XES590" s="35"/>
      <c r="XET590" s="35"/>
      <c r="XEU590" s="35"/>
      <c r="XEV590" s="35"/>
      <c r="XEW590" s="35"/>
      <c r="XEX590" s="35"/>
      <c r="XEY590" s="35"/>
      <c r="XEZ590" s="35"/>
      <c r="XFA590" s="35"/>
      <c r="XFB590" s="35"/>
      <c r="XFC590" s="35"/>
      <c r="XFD590" s="35"/>
    </row>
    <row r="591" spans="1:151 16227:16384" s="11" customFormat="1" ht="20.25" customHeight="1" x14ac:dyDescent="0.25">
      <c r="A591" s="137"/>
      <c r="B591" s="138"/>
      <c r="C591" s="133">
        <f t="shared" si="303"/>
        <v>4</v>
      </c>
      <c r="D591" s="134"/>
      <c r="E591" s="84" t="s">
        <v>208</v>
      </c>
      <c r="F591" s="133">
        <f>(3.05*5.54+2.28*3.95+2.9*3.8+3.05*(3.85+4.27)+1.37*(2.28+2.44*2)+6.5+1.58*2.52+3.05*1.23)*(10.764)</f>
        <v>922.81171319999987</v>
      </c>
      <c r="G591" s="134">
        <f>(3.05*5.54+2.28*3.95+2.9*3.8+3.05*(3.85+4.27)+1.37*(2.28+2.44*2)+6.5+1.58*2.52+3.05*1.23)*(10.764)</f>
        <v>922.81171319999987</v>
      </c>
      <c r="H591" s="84">
        <v>0</v>
      </c>
      <c r="I591" s="84">
        <f t="shared" si="300"/>
        <v>1430.3581554599998</v>
      </c>
      <c r="J591" s="35"/>
      <c r="K591" s="35"/>
      <c r="L591" s="35"/>
      <c r="M591" s="35"/>
      <c r="N591" s="35">
        <f t="shared" si="281"/>
        <v>12059128.785599997</v>
      </c>
      <c r="O591" s="35"/>
      <c r="P591" s="35"/>
      <c r="Q591" s="35"/>
      <c r="R591" s="35"/>
      <c r="S591" s="35"/>
      <c r="T591" s="35"/>
      <c r="U591" s="43" t="e">
        <f t="shared" ca="1" si="298"/>
        <v>#REF!</v>
      </c>
      <c r="V591" s="43" t="e">
        <f t="shared" ref="V591:W591" ca="1" si="305">V588+1</f>
        <v>#REF!</v>
      </c>
      <c r="W591" s="43" t="e">
        <f t="shared" ca="1" si="305"/>
        <v>#REF!</v>
      </c>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WZC591" s="35"/>
      <c r="WZD591" s="35"/>
      <c r="WZE591" s="35"/>
      <c r="WZF591" s="35"/>
      <c r="WZG591" s="35"/>
      <c r="WZH591" s="35"/>
      <c r="WZI591" s="35"/>
      <c r="WZJ591" s="35"/>
      <c r="WZK591" s="35"/>
      <c r="WZL591" s="35"/>
      <c r="WZM591" s="35"/>
      <c r="WZN591" s="35"/>
      <c r="WZO591" s="35"/>
      <c r="WZP591" s="35"/>
      <c r="WZQ591" s="35"/>
      <c r="WZR591" s="35"/>
      <c r="WZS591" s="35"/>
      <c r="WZT591" s="35"/>
      <c r="WZU591" s="35"/>
      <c r="WZV591" s="35"/>
      <c r="WZW591" s="35"/>
      <c r="WZX591" s="35"/>
      <c r="WZY591" s="35"/>
      <c r="WZZ591" s="35"/>
      <c r="XAA591" s="35"/>
      <c r="XAB591" s="35"/>
      <c r="XAC591" s="35"/>
      <c r="XAD591" s="35"/>
      <c r="XAE591" s="35"/>
      <c r="XAF591" s="35"/>
      <c r="XAG591" s="35"/>
      <c r="XAH591" s="35"/>
      <c r="XAI591" s="35"/>
      <c r="XAJ591" s="35"/>
      <c r="XAK591" s="35"/>
      <c r="XAL591" s="35"/>
      <c r="XAM591" s="35"/>
      <c r="XAN591" s="35"/>
      <c r="XAO591" s="35"/>
      <c r="XAP591" s="35"/>
      <c r="XAQ591" s="35"/>
      <c r="XAR591" s="35"/>
      <c r="XAS591" s="35"/>
      <c r="XAT591" s="35"/>
      <c r="XAU591" s="35"/>
      <c r="XAV591" s="35"/>
      <c r="XAW591" s="35"/>
      <c r="XAX591" s="35"/>
      <c r="XAY591" s="35"/>
      <c r="XAZ591" s="35"/>
      <c r="XBA591" s="35"/>
      <c r="XBB591" s="35"/>
      <c r="XBC591" s="35"/>
      <c r="XBD591" s="35"/>
      <c r="XBE591" s="35"/>
      <c r="XBF591" s="35"/>
      <c r="XBG591" s="35"/>
      <c r="XBH591" s="35"/>
      <c r="XBI591" s="35"/>
      <c r="XBJ591" s="35"/>
      <c r="XBK591" s="35"/>
      <c r="XBL591" s="35"/>
      <c r="XBM591" s="35"/>
      <c r="XBN591" s="35"/>
      <c r="XBO591" s="35"/>
      <c r="XBP591" s="35"/>
      <c r="XBQ591" s="35"/>
      <c r="XBR591" s="35"/>
      <c r="XBS591" s="35"/>
      <c r="XBT591" s="35"/>
      <c r="XBU591" s="35"/>
      <c r="XBV591" s="35"/>
      <c r="XBW591" s="35"/>
      <c r="XBX591" s="35"/>
      <c r="XBY591" s="35"/>
      <c r="XBZ591" s="35"/>
      <c r="XCA591" s="35"/>
      <c r="XCB591" s="35"/>
      <c r="XCC591" s="35"/>
      <c r="XCD591" s="35"/>
      <c r="XCE591" s="35"/>
      <c r="XCF591" s="35"/>
      <c r="XCG591" s="35"/>
      <c r="XCH591" s="35"/>
      <c r="XCI591" s="35"/>
      <c r="XCJ591" s="35"/>
      <c r="XCK591" s="35"/>
      <c r="XCL591" s="35"/>
      <c r="XCM591" s="35"/>
      <c r="XCN591" s="35"/>
      <c r="XCO591" s="35"/>
      <c r="XCP591" s="35"/>
      <c r="XCQ591" s="35"/>
      <c r="XCR591" s="35"/>
      <c r="XCS591" s="35"/>
      <c r="XCT591" s="35"/>
      <c r="XCU591" s="35"/>
      <c r="XCV591" s="35"/>
      <c r="XCW591" s="35"/>
      <c r="XCX591" s="35"/>
      <c r="XCY591" s="35"/>
      <c r="XCZ591" s="35"/>
      <c r="XDA591" s="35"/>
      <c r="XDB591" s="35"/>
      <c r="XDC591" s="35"/>
      <c r="XDD591" s="35"/>
      <c r="XDE591" s="35"/>
      <c r="XDF591" s="35"/>
      <c r="XDG591" s="35"/>
      <c r="XDH591" s="35"/>
      <c r="XDI591" s="35"/>
      <c r="XDJ591" s="35"/>
      <c r="XDK591" s="35"/>
      <c r="XDL591" s="35"/>
      <c r="XDM591" s="35"/>
      <c r="XDN591" s="35"/>
      <c r="XDO591" s="35"/>
      <c r="XDP591" s="35"/>
      <c r="XDQ591" s="35"/>
      <c r="XDR591" s="35"/>
      <c r="XDS591" s="35"/>
      <c r="XDT591" s="35"/>
      <c r="XDU591" s="35"/>
      <c r="XDV591" s="35"/>
      <c r="XDW591" s="35"/>
      <c r="XDX591" s="35"/>
      <c r="XDY591" s="35"/>
      <c r="XDZ591" s="35"/>
      <c r="XEA591" s="35"/>
      <c r="XEB591" s="35"/>
      <c r="XEC591" s="35"/>
      <c r="XED591" s="35"/>
      <c r="XEE591" s="35"/>
      <c r="XEF591" s="35"/>
      <c r="XEG591" s="35"/>
      <c r="XEH591" s="35"/>
      <c r="XEI591" s="35"/>
      <c r="XEJ591" s="35"/>
      <c r="XEK591" s="35"/>
      <c r="XEL591" s="35"/>
      <c r="XEM591" s="35"/>
      <c r="XEN591" s="35"/>
      <c r="XEO591" s="35"/>
      <c r="XEP591" s="35"/>
      <c r="XEQ591" s="35"/>
      <c r="XER591" s="35"/>
      <c r="XES591" s="35"/>
      <c r="XET591" s="35"/>
      <c r="XEU591" s="35"/>
      <c r="XEV591" s="35"/>
      <c r="XEW591" s="35"/>
      <c r="XEX591" s="35"/>
      <c r="XEY591" s="35"/>
      <c r="XEZ591" s="35"/>
      <c r="XFA591" s="35"/>
      <c r="XFB591" s="35"/>
      <c r="XFC591" s="35"/>
      <c r="XFD591" s="35"/>
    </row>
    <row r="592" spans="1:151 16227:16384" s="11" customFormat="1" ht="20.25" customHeight="1" x14ac:dyDescent="0.25">
      <c r="A592" s="137"/>
      <c r="B592" s="138"/>
      <c r="C592" s="133">
        <f t="shared" si="303"/>
        <v>5</v>
      </c>
      <c r="D592" s="134"/>
      <c r="E592" s="84" t="s">
        <v>209</v>
      </c>
      <c r="F592" s="133">
        <f>(3.05*4.98+2.28*3.43+(2.9+3.05)*3.66+1.37*(2.41+2.28)+1.7+2.47*1.58+0.4*1.35+3.05*1.05)*(10.764)</f>
        <v>651.83339520000004</v>
      </c>
      <c r="G592" s="134">
        <f>(3.05*4.98+2.28*3.43+(2.9+3.05)*3.66+1.37*(2.41+2.28)+1.7+2.47*1.58+0.4*1.35+3.05*1.05)*(10.764)</f>
        <v>651.83339520000004</v>
      </c>
      <c r="H592" s="84">
        <v>0</v>
      </c>
      <c r="I592" s="84">
        <f t="shared" si="300"/>
        <v>1010.3417625600001</v>
      </c>
      <c r="J592" s="35"/>
      <c r="K592" s="35"/>
      <c r="L592" s="35"/>
      <c r="M592" s="35"/>
      <c r="N592" s="35">
        <f t="shared" si="281"/>
        <v>12059128.785599997</v>
      </c>
      <c r="O592" s="35"/>
      <c r="P592" s="35"/>
      <c r="Q592" s="35"/>
      <c r="R592" s="35"/>
      <c r="S592" s="35"/>
      <c r="T592" s="35"/>
      <c r="U592" s="43" t="e">
        <f t="shared" ca="1" si="298"/>
        <v>#REF!</v>
      </c>
      <c r="V592" s="43" t="e">
        <f t="shared" ref="V592:W592" ca="1" si="306">V589+1</f>
        <v>#REF!</v>
      </c>
      <c r="W592" s="43" t="e">
        <f t="shared" ca="1" si="306"/>
        <v>#REF!</v>
      </c>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WZC592" s="35"/>
      <c r="WZD592" s="35"/>
      <c r="WZE592" s="35"/>
      <c r="WZF592" s="35"/>
      <c r="WZG592" s="35"/>
      <c r="WZH592" s="35"/>
      <c r="WZI592" s="35"/>
      <c r="WZJ592" s="35"/>
      <c r="WZK592" s="35"/>
      <c r="WZL592" s="35"/>
      <c r="WZM592" s="35"/>
      <c r="WZN592" s="35"/>
      <c r="WZO592" s="35"/>
      <c r="WZP592" s="35"/>
      <c r="WZQ592" s="35"/>
      <c r="WZR592" s="35"/>
      <c r="WZS592" s="35"/>
      <c r="WZT592" s="35"/>
      <c r="WZU592" s="35"/>
      <c r="WZV592" s="35"/>
      <c r="WZW592" s="35"/>
      <c r="WZX592" s="35"/>
      <c r="WZY592" s="35"/>
      <c r="WZZ592" s="35"/>
      <c r="XAA592" s="35"/>
      <c r="XAB592" s="35"/>
      <c r="XAC592" s="35"/>
      <c r="XAD592" s="35"/>
      <c r="XAE592" s="35"/>
      <c r="XAF592" s="35"/>
      <c r="XAG592" s="35"/>
      <c r="XAH592" s="35"/>
      <c r="XAI592" s="35"/>
      <c r="XAJ592" s="35"/>
      <c r="XAK592" s="35"/>
      <c r="XAL592" s="35"/>
      <c r="XAM592" s="35"/>
      <c r="XAN592" s="35"/>
      <c r="XAO592" s="35"/>
      <c r="XAP592" s="35"/>
      <c r="XAQ592" s="35"/>
      <c r="XAR592" s="35"/>
      <c r="XAS592" s="35"/>
      <c r="XAT592" s="35"/>
      <c r="XAU592" s="35"/>
      <c r="XAV592" s="35"/>
      <c r="XAW592" s="35"/>
      <c r="XAX592" s="35"/>
      <c r="XAY592" s="35"/>
      <c r="XAZ592" s="35"/>
      <c r="XBA592" s="35"/>
      <c r="XBB592" s="35"/>
      <c r="XBC592" s="35"/>
      <c r="XBD592" s="35"/>
      <c r="XBE592" s="35"/>
      <c r="XBF592" s="35"/>
      <c r="XBG592" s="35"/>
      <c r="XBH592" s="35"/>
      <c r="XBI592" s="35"/>
      <c r="XBJ592" s="35"/>
      <c r="XBK592" s="35"/>
      <c r="XBL592" s="35"/>
      <c r="XBM592" s="35"/>
      <c r="XBN592" s="35"/>
      <c r="XBO592" s="35"/>
      <c r="XBP592" s="35"/>
      <c r="XBQ592" s="35"/>
      <c r="XBR592" s="35"/>
      <c r="XBS592" s="35"/>
      <c r="XBT592" s="35"/>
      <c r="XBU592" s="35"/>
      <c r="XBV592" s="35"/>
      <c r="XBW592" s="35"/>
      <c r="XBX592" s="35"/>
      <c r="XBY592" s="35"/>
      <c r="XBZ592" s="35"/>
      <c r="XCA592" s="35"/>
      <c r="XCB592" s="35"/>
      <c r="XCC592" s="35"/>
      <c r="XCD592" s="35"/>
      <c r="XCE592" s="35"/>
      <c r="XCF592" s="35"/>
      <c r="XCG592" s="35"/>
      <c r="XCH592" s="35"/>
      <c r="XCI592" s="35"/>
      <c r="XCJ592" s="35"/>
      <c r="XCK592" s="35"/>
      <c r="XCL592" s="35"/>
      <c r="XCM592" s="35"/>
      <c r="XCN592" s="35"/>
      <c r="XCO592" s="35"/>
      <c r="XCP592" s="35"/>
      <c r="XCQ592" s="35"/>
      <c r="XCR592" s="35"/>
      <c r="XCS592" s="35"/>
      <c r="XCT592" s="35"/>
      <c r="XCU592" s="35"/>
      <c r="XCV592" s="35"/>
      <c r="XCW592" s="35"/>
      <c r="XCX592" s="35"/>
      <c r="XCY592" s="35"/>
      <c r="XCZ592" s="35"/>
      <c r="XDA592" s="35"/>
      <c r="XDB592" s="35"/>
      <c r="XDC592" s="35"/>
      <c r="XDD592" s="35"/>
      <c r="XDE592" s="35"/>
      <c r="XDF592" s="35"/>
      <c r="XDG592" s="35"/>
      <c r="XDH592" s="35"/>
      <c r="XDI592" s="35"/>
      <c r="XDJ592" s="35"/>
      <c r="XDK592" s="35"/>
      <c r="XDL592" s="35"/>
      <c r="XDM592" s="35"/>
      <c r="XDN592" s="35"/>
      <c r="XDO592" s="35"/>
      <c r="XDP592" s="35"/>
      <c r="XDQ592" s="35"/>
      <c r="XDR592" s="35"/>
      <c r="XDS592" s="35"/>
      <c r="XDT592" s="35"/>
      <c r="XDU592" s="35"/>
      <c r="XDV592" s="35"/>
      <c r="XDW592" s="35"/>
      <c r="XDX592" s="35"/>
      <c r="XDY592" s="35"/>
      <c r="XDZ592" s="35"/>
      <c r="XEA592" s="35"/>
      <c r="XEB592" s="35"/>
      <c r="XEC592" s="35"/>
      <c r="XED592" s="35"/>
      <c r="XEE592" s="35"/>
      <c r="XEF592" s="35"/>
      <c r="XEG592" s="35"/>
      <c r="XEH592" s="35"/>
      <c r="XEI592" s="35"/>
      <c r="XEJ592" s="35"/>
      <c r="XEK592" s="35"/>
      <c r="XEL592" s="35"/>
      <c r="XEM592" s="35"/>
      <c r="XEN592" s="35"/>
      <c r="XEO592" s="35"/>
      <c r="XEP592" s="35"/>
      <c r="XEQ592" s="35"/>
      <c r="XER592" s="35"/>
      <c r="XES592" s="35"/>
      <c r="XET592" s="35"/>
      <c r="XEU592" s="35"/>
      <c r="XEV592" s="35"/>
      <c r="XEW592" s="35"/>
      <c r="XEX592" s="35"/>
      <c r="XEY592" s="35"/>
      <c r="XEZ592" s="35"/>
      <c r="XFA592" s="35"/>
      <c r="XFB592" s="35"/>
      <c r="XFC592" s="35"/>
      <c r="XFD592" s="35"/>
    </row>
    <row r="593" spans="1:151 16227:16384" s="11" customFormat="1" ht="20.25" x14ac:dyDescent="0.25">
      <c r="A593" s="137"/>
      <c r="B593" s="138"/>
      <c r="C593" s="133">
        <f t="shared" si="303"/>
        <v>6</v>
      </c>
      <c r="D593" s="134"/>
      <c r="E593" s="84" t="s">
        <v>209</v>
      </c>
      <c r="F593" s="133">
        <f>(3.05*6+3.65*2.28+3.05*(3.89+3.66)+1.37*(2.44+2.31)+3.41*1.37+1.7*1.1+3.05*1.05)*(10.764)</f>
        <v>709.3605167999998</v>
      </c>
      <c r="G593" s="134">
        <f>(3.05*6+3.65*2.28+3.05*(3.89+3.66)+1.37*(2.44+2.31)+3.41*1.37+3.05*1.05)*(10.764)</f>
        <v>689.2318368</v>
      </c>
      <c r="H593" s="84">
        <v>0</v>
      </c>
      <c r="I593" s="84">
        <f t="shared" si="300"/>
        <v>1099.5088010399998</v>
      </c>
      <c r="J593" s="35"/>
      <c r="K593" s="35"/>
      <c r="L593" s="35"/>
      <c r="M593" s="35"/>
      <c r="N593" s="35">
        <f t="shared" si="281"/>
        <v>0</v>
      </c>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WZC593" s="35"/>
      <c r="WZD593" s="35"/>
      <c r="WZE593" s="35"/>
      <c r="WZF593" s="35"/>
      <c r="WZG593" s="35"/>
      <c r="WZH593" s="35"/>
      <c r="WZI593" s="35"/>
      <c r="WZJ593" s="35"/>
      <c r="WZK593" s="35"/>
      <c r="WZL593" s="35"/>
      <c r="WZM593" s="35"/>
      <c r="WZN593" s="35"/>
      <c r="WZO593" s="35"/>
      <c r="WZP593" s="35"/>
      <c r="WZQ593" s="35"/>
      <c r="WZR593" s="35"/>
      <c r="WZS593" s="35"/>
      <c r="WZT593" s="35"/>
      <c r="WZU593" s="35"/>
      <c r="WZV593" s="35"/>
      <c r="WZW593" s="35"/>
      <c r="WZX593" s="35"/>
      <c r="WZY593" s="35"/>
      <c r="WZZ593" s="35"/>
      <c r="XAA593" s="35"/>
      <c r="XAB593" s="35"/>
      <c r="XAC593" s="35"/>
      <c r="XAD593" s="35"/>
      <c r="XAE593" s="35"/>
      <c r="XAF593" s="35"/>
      <c r="XAG593" s="35"/>
      <c r="XAH593" s="35"/>
      <c r="XAI593" s="35"/>
      <c r="XAJ593" s="35"/>
      <c r="XAK593" s="35"/>
      <c r="XAL593" s="35"/>
      <c r="XAM593" s="35"/>
      <c r="XAN593" s="35"/>
      <c r="XAO593" s="35"/>
      <c r="XAP593" s="35"/>
      <c r="XAQ593" s="35"/>
      <c r="XAR593" s="35"/>
      <c r="XAS593" s="35"/>
      <c r="XAT593" s="35"/>
      <c r="XAU593" s="35"/>
      <c r="XAV593" s="35"/>
      <c r="XAW593" s="35"/>
      <c r="XAX593" s="35"/>
      <c r="XAY593" s="35"/>
      <c r="XAZ593" s="35"/>
      <c r="XBA593" s="35"/>
      <c r="XBB593" s="35"/>
      <c r="XBC593" s="35"/>
      <c r="XBD593" s="35"/>
      <c r="XBE593" s="35"/>
      <c r="XBF593" s="35"/>
      <c r="XBG593" s="35"/>
      <c r="XBH593" s="35"/>
      <c r="XBI593" s="35"/>
      <c r="XBJ593" s="35"/>
      <c r="XBK593" s="35"/>
      <c r="XBL593" s="35"/>
      <c r="XBM593" s="35"/>
      <c r="XBN593" s="35"/>
      <c r="XBO593" s="35"/>
      <c r="XBP593" s="35"/>
      <c r="XBQ593" s="35"/>
      <c r="XBR593" s="35"/>
      <c r="XBS593" s="35"/>
      <c r="XBT593" s="35"/>
      <c r="XBU593" s="35"/>
      <c r="XBV593" s="35"/>
      <c r="XBW593" s="35"/>
      <c r="XBX593" s="35"/>
      <c r="XBY593" s="35"/>
      <c r="XBZ593" s="35"/>
      <c r="XCA593" s="35"/>
      <c r="XCB593" s="35"/>
      <c r="XCC593" s="35"/>
      <c r="XCD593" s="35"/>
      <c r="XCE593" s="35"/>
      <c r="XCF593" s="35"/>
      <c r="XCG593" s="35"/>
      <c r="XCH593" s="35"/>
      <c r="XCI593" s="35"/>
      <c r="XCJ593" s="35"/>
      <c r="XCK593" s="35"/>
      <c r="XCL593" s="35"/>
      <c r="XCM593" s="35"/>
      <c r="XCN593" s="35"/>
      <c r="XCO593" s="35"/>
      <c r="XCP593" s="35"/>
      <c r="XCQ593" s="35"/>
      <c r="XCR593" s="35"/>
      <c r="XCS593" s="35"/>
      <c r="XCT593" s="35"/>
      <c r="XCU593" s="35"/>
      <c r="XCV593" s="35"/>
      <c r="XCW593" s="35"/>
      <c r="XCX593" s="35"/>
      <c r="XCY593" s="35"/>
      <c r="XCZ593" s="35"/>
      <c r="XDA593" s="35"/>
      <c r="XDB593" s="35"/>
      <c r="XDC593" s="35"/>
      <c r="XDD593" s="35"/>
      <c r="XDE593" s="35"/>
      <c r="XDF593" s="35"/>
      <c r="XDG593" s="35"/>
      <c r="XDH593" s="35"/>
      <c r="XDI593" s="35"/>
      <c r="XDJ593" s="35"/>
      <c r="XDK593" s="35"/>
      <c r="XDL593" s="35"/>
      <c r="XDM593" s="35"/>
      <c r="XDN593" s="35"/>
      <c r="XDO593" s="35"/>
      <c r="XDP593" s="35"/>
      <c r="XDQ593" s="35"/>
      <c r="XDR593" s="35"/>
      <c r="XDS593" s="35"/>
      <c r="XDT593" s="35"/>
      <c r="XDU593" s="35"/>
      <c r="XDV593" s="35"/>
      <c r="XDW593" s="35"/>
      <c r="XDX593" s="35"/>
      <c r="XDY593" s="35"/>
      <c r="XDZ593" s="35"/>
      <c r="XEA593" s="35"/>
      <c r="XEB593" s="35"/>
      <c r="XEC593" s="35"/>
      <c r="XED593" s="35"/>
      <c r="XEE593" s="35"/>
      <c r="XEF593" s="35"/>
      <c r="XEG593" s="35"/>
      <c r="XEH593" s="35"/>
      <c r="XEI593" s="35"/>
      <c r="XEJ593" s="35"/>
      <c r="XEK593" s="35"/>
      <c r="XEL593" s="35"/>
      <c r="XEM593" s="35"/>
      <c r="XEN593" s="35"/>
      <c r="XEO593" s="35"/>
      <c r="XEP593" s="35"/>
      <c r="XEQ593" s="35"/>
      <c r="XER593" s="35"/>
      <c r="XES593" s="35"/>
      <c r="XET593" s="35"/>
      <c r="XEU593" s="35"/>
      <c r="XEV593" s="35"/>
      <c r="XEW593" s="35"/>
      <c r="XEX593" s="35"/>
      <c r="XEY593" s="35"/>
      <c r="XEZ593" s="35"/>
      <c r="XFA593" s="35"/>
      <c r="XFB593" s="35"/>
      <c r="XFC593" s="35"/>
      <c r="XFD593" s="35"/>
    </row>
    <row r="594" spans="1:151 16227:16384" s="11" customFormat="1" ht="20.25" customHeight="1" x14ac:dyDescent="0.25">
      <c r="A594" s="139"/>
      <c r="B594" s="140"/>
      <c r="C594" s="133">
        <f t="shared" si="303"/>
        <v>7</v>
      </c>
      <c r="D594" s="134"/>
      <c r="E594" s="84" t="s">
        <v>209</v>
      </c>
      <c r="F594" s="133">
        <f>(3.05*6+3.65*2.28+3.05*(3.89+3.66)+1.37*(2.44+2.31)+3.41*1.37+1.7*1.1+3.05*1.05)*(10.764)</f>
        <v>709.3605167999998</v>
      </c>
      <c r="G594" s="134">
        <f>(3.05*6+3.65*2.28+3.05*(3.89+3.66)+1.37*(2.44+2.31)+3.41*1.37+3.05*1.05)*(10.764)</f>
        <v>689.2318368</v>
      </c>
      <c r="H594" s="84">
        <v>0</v>
      </c>
      <c r="I594" s="84">
        <f t="shared" si="300"/>
        <v>1099.5088010399998</v>
      </c>
      <c r="J594" s="35"/>
      <c r="K594" s="35"/>
      <c r="L594" s="35"/>
      <c r="M594" s="35"/>
      <c r="N594" s="35">
        <f t="shared" si="281"/>
        <v>11081167.718400002</v>
      </c>
      <c r="O594" s="35"/>
      <c r="P594" s="35"/>
      <c r="Q594" s="35"/>
      <c r="R594" s="35"/>
      <c r="S594" s="35"/>
      <c r="T594" s="35"/>
      <c r="U594" s="43" t="e">
        <f t="shared" ref="U594:U600" ca="1" si="307">V594&amp;""&amp;",..,"&amp;""&amp;W594</f>
        <v>#REF!</v>
      </c>
      <c r="V594" s="43" t="e">
        <f ca="1">V491+1</f>
        <v>#REF!</v>
      </c>
      <c r="W594" s="43" t="e">
        <f ca="1">W491+1</f>
        <v>#REF!</v>
      </c>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WZC594" s="35"/>
      <c r="WZD594" s="35"/>
      <c r="WZE594" s="35"/>
      <c r="WZF594" s="35"/>
      <c r="WZG594" s="35"/>
      <c r="WZH594" s="35"/>
      <c r="WZI594" s="35"/>
      <c r="WZJ594" s="35"/>
      <c r="WZK594" s="35"/>
      <c r="WZL594" s="35"/>
      <c r="WZM594" s="35"/>
      <c r="WZN594" s="35"/>
      <c r="WZO594" s="35"/>
      <c r="WZP594" s="35"/>
      <c r="WZQ594" s="35"/>
      <c r="WZR594" s="35"/>
      <c r="WZS594" s="35"/>
      <c r="WZT594" s="35"/>
      <c r="WZU594" s="35"/>
      <c r="WZV594" s="35"/>
      <c r="WZW594" s="35"/>
      <c r="WZX594" s="35"/>
      <c r="WZY594" s="35"/>
      <c r="WZZ594" s="35"/>
      <c r="XAA594" s="35"/>
      <c r="XAB594" s="35"/>
      <c r="XAC594" s="35"/>
      <c r="XAD594" s="35"/>
      <c r="XAE594" s="35"/>
      <c r="XAF594" s="35"/>
      <c r="XAG594" s="35"/>
      <c r="XAH594" s="35"/>
      <c r="XAI594" s="35"/>
      <c r="XAJ594" s="35"/>
      <c r="XAK594" s="35"/>
      <c r="XAL594" s="35"/>
      <c r="XAM594" s="35"/>
      <c r="XAN594" s="35"/>
      <c r="XAO594" s="35"/>
      <c r="XAP594" s="35"/>
      <c r="XAQ594" s="35"/>
      <c r="XAR594" s="35"/>
      <c r="XAS594" s="35"/>
      <c r="XAT594" s="35"/>
      <c r="XAU594" s="35"/>
      <c r="XAV594" s="35"/>
      <c r="XAW594" s="35"/>
      <c r="XAX594" s="35"/>
      <c r="XAY594" s="35"/>
      <c r="XAZ594" s="35"/>
      <c r="XBA594" s="35"/>
      <c r="XBB594" s="35"/>
      <c r="XBC594" s="35"/>
      <c r="XBD594" s="35"/>
      <c r="XBE594" s="35"/>
      <c r="XBF594" s="35"/>
      <c r="XBG594" s="35"/>
      <c r="XBH594" s="35"/>
      <c r="XBI594" s="35"/>
      <c r="XBJ594" s="35"/>
      <c r="XBK594" s="35"/>
      <c r="XBL594" s="35"/>
      <c r="XBM594" s="35"/>
      <c r="XBN594" s="35"/>
      <c r="XBO594" s="35"/>
      <c r="XBP594" s="35"/>
      <c r="XBQ594" s="35"/>
      <c r="XBR594" s="35"/>
      <c r="XBS594" s="35"/>
      <c r="XBT594" s="35"/>
      <c r="XBU594" s="35"/>
      <c r="XBV594" s="35"/>
      <c r="XBW594" s="35"/>
      <c r="XBX594" s="35"/>
      <c r="XBY594" s="35"/>
      <c r="XBZ594" s="35"/>
      <c r="XCA594" s="35"/>
      <c r="XCB594" s="35"/>
      <c r="XCC594" s="35"/>
      <c r="XCD594" s="35"/>
      <c r="XCE594" s="35"/>
      <c r="XCF594" s="35"/>
      <c r="XCG594" s="35"/>
      <c r="XCH594" s="35"/>
      <c r="XCI594" s="35"/>
      <c r="XCJ594" s="35"/>
      <c r="XCK594" s="35"/>
      <c r="XCL594" s="35"/>
      <c r="XCM594" s="35"/>
      <c r="XCN594" s="35"/>
      <c r="XCO594" s="35"/>
      <c r="XCP594" s="35"/>
      <c r="XCQ594" s="35"/>
      <c r="XCR594" s="35"/>
      <c r="XCS594" s="35"/>
      <c r="XCT594" s="35"/>
      <c r="XCU594" s="35"/>
      <c r="XCV594" s="35"/>
      <c r="XCW594" s="35"/>
      <c r="XCX594" s="35"/>
      <c r="XCY594" s="35"/>
      <c r="XCZ594" s="35"/>
      <c r="XDA594" s="35"/>
      <c r="XDB594" s="35"/>
      <c r="XDC594" s="35"/>
      <c r="XDD594" s="35"/>
      <c r="XDE594" s="35"/>
      <c r="XDF594" s="35"/>
      <c r="XDG594" s="35"/>
      <c r="XDH594" s="35"/>
      <c r="XDI594" s="35"/>
      <c r="XDJ594" s="35"/>
      <c r="XDK594" s="35"/>
      <c r="XDL594" s="35"/>
      <c r="XDM594" s="35"/>
      <c r="XDN594" s="35"/>
      <c r="XDO594" s="35"/>
      <c r="XDP594" s="35"/>
      <c r="XDQ594" s="35"/>
      <c r="XDR594" s="35"/>
      <c r="XDS594" s="35"/>
      <c r="XDT594" s="35"/>
      <c r="XDU594" s="35"/>
      <c r="XDV594" s="35"/>
      <c r="XDW594" s="35"/>
      <c r="XDX594" s="35"/>
      <c r="XDY594" s="35"/>
      <c r="XDZ594" s="35"/>
      <c r="XEA594" s="35"/>
      <c r="XEB594" s="35"/>
      <c r="XEC594" s="35"/>
      <c r="XED594" s="35"/>
      <c r="XEE594" s="35"/>
      <c r="XEF594" s="35"/>
      <c r="XEG594" s="35"/>
      <c r="XEH594" s="35"/>
      <c r="XEI594" s="35"/>
      <c r="XEJ594" s="35"/>
      <c r="XEK594" s="35"/>
      <c r="XEL594" s="35"/>
      <c r="XEM594" s="35"/>
      <c r="XEN594" s="35"/>
      <c r="XEO594" s="35"/>
      <c r="XEP594" s="35"/>
      <c r="XEQ594" s="35"/>
      <c r="XER594" s="35"/>
      <c r="XES594" s="35"/>
      <c r="XET594" s="35"/>
      <c r="XEU594" s="35"/>
      <c r="XEV594" s="35"/>
      <c r="XEW594" s="35"/>
      <c r="XEX594" s="35"/>
      <c r="XEY594" s="35"/>
      <c r="XEZ594" s="35"/>
      <c r="XFA594" s="35"/>
      <c r="XFB594" s="35"/>
      <c r="XFC594" s="35"/>
      <c r="XFD594" s="35"/>
    </row>
    <row r="595" spans="1:151 16227:16384" s="11" customFormat="1" ht="20.25" customHeight="1" x14ac:dyDescent="0.25">
      <c r="A595" s="144" t="s">
        <v>313</v>
      </c>
      <c r="B595" s="145"/>
      <c r="C595" s="145"/>
      <c r="D595" s="145"/>
      <c r="E595" s="145"/>
      <c r="F595" s="145"/>
      <c r="G595" s="145"/>
      <c r="H595" s="145"/>
      <c r="I595" s="146"/>
      <c r="J595" s="35"/>
      <c r="K595" s="35"/>
      <c r="L595" s="35"/>
      <c r="M595" s="35"/>
      <c r="N595" s="35">
        <f t="shared" si="281"/>
        <v>15687799.124399997</v>
      </c>
      <c r="O595" s="35"/>
      <c r="P595" s="35"/>
      <c r="Q595" s="35"/>
      <c r="R595" s="35"/>
      <c r="S595" s="35"/>
      <c r="T595" s="35"/>
      <c r="U595" s="43" t="e">
        <f t="shared" ca="1" si="307"/>
        <v>#REF!</v>
      </c>
      <c r="V595" s="43" t="e">
        <f t="shared" ref="V595:W595" ca="1" si="308">V594+1</f>
        <v>#REF!</v>
      </c>
      <c r="W595" s="43" t="e">
        <f t="shared" ca="1" si="308"/>
        <v>#REF!</v>
      </c>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WZC595" s="35"/>
      <c r="WZD595" s="35"/>
      <c r="WZE595" s="35"/>
      <c r="WZF595" s="35"/>
      <c r="WZG595" s="35"/>
      <c r="WZH595" s="35"/>
      <c r="WZI595" s="35"/>
      <c r="WZJ595" s="35"/>
      <c r="WZK595" s="35"/>
      <c r="WZL595" s="35"/>
      <c r="WZM595" s="35"/>
      <c r="WZN595" s="35"/>
      <c r="WZO595" s="35"/>
      <c r="WZP595" s="35"/>
      <c r="WZQ595" s="35"/>
      <c r="WZR595" s="35"/>
      <c r="WZS595" s="35"/>
      <c r="WZT595" s="35"/>
      <c r="WZU595" s="35"/>
      <c r="WZV595" s="35"/>
      <c r="WZW595" s="35"/>
      <c r="WZX595" s="35"/>
      <c r="WZY595" s="35"/>
      <c r="WZZ595" s="35"/>
      <c r="XAA595" s="35"/>
      <c r="XAB595" s="35"/>
      <c r="XAC595" s="35"/>
      <c r="XAD595" s="35"/>
      <c r="XAE595" s="35"/>
      <c r="XAF595" s="35"/>
      <c r="XAG595" s="35"/>
      <c r="XAH595" s="35"/>
      <c r="XAI595" s="35"/>
      <c r="XAJ595" s="35"/>
      <c r="XAK595" s="35"/>
      <c r="XAL595" s="35"/>
      <c r="XAM595" s="35"/>
      <c r="XAN595" s="35"/>
      <c r="XAO595" s="35"/>
      <c r="XAP595" s="35"/>
      <c r="XAQ595" s="35"/>
      <c r="XAR595" s="35"/>
      <c r="XAS595" s="35"/>
      <c r="XAT595" s="35"/>
      <c r="XAU595" s="35"/>
      <c r="XAV595" s="35"/>
      <c r="XAW595" s="35"/>
      <c r="XAX595" s="35"/>
      <c r="XAY595" s="35"/>
      <c r="XAZ595" s="35"/>
      <c r="XBA595" s="35"/>
      <c r="XBB595" s="35"/>
      <c r="XBC595" s="35"/>
      <c r="XBD595" s="35"/>
      <c r="XBE595" s="35"/>
      <c r="XBF595" s="35"/>
      <c r="XBG595" s="35"/>
      <c r="XBH595" s="35"/>
      <c r="XBI595" s="35"/>
      <c r="XBJ595" s="35"/>
      <c r="XBK595" s="35"/>
      <c r="XBL595" s="35"/>
      <c r="XBM595" s="35"/>
      <c r="XBN595" s="35"/>
      <c r="XBO595" s="35"/>
      <c r="XBP595" s="35"/>
      <c r="XBQ595" s="35"/>
      <c r="XBR595" s="35"/>
      <c r="XBS595" s="35"/>
      <c r="XBT595" s="35"/>
      <c r="XBU595" s="35"/>
      <c r="XBV595" s="35"/>
      <c r="XBW595" s="35"/>
      <c r="XBX595" s="35"/>
      <c r="XBY595" s="35"/>
      <c r="XBZ595" s="35"/>
      <c r="XCA595" s="35"/>
      <c r="XCB595" s="35"/>
      <c r="XCC595" s="35"/>
      <c r="XCD595" s="35"/>
      <c r="XCE595" s="35"/>
      <c r="XCF595" s="35"/>
      <c r="XCG595" s="35"/>
      <c r="XCH595" s="35"/>
      <c r="XCI595" s="35"/>
      <c r="XCJ595" s="35"/>
      <c r="XCK595" s="35"/>
      <c r="XCL595" s="35"/>
      <c r="XCM595" s="35"/>
      <c r="XCN595" s="35"/>
      <c r="XCO595" s="35"/>
      <c r="XCP595" s="35"/>
      <c r="XCQ595" s="35"/>
      <c r="XCR595" s="35"/>
      <c r="XCS595" s="35"/>
      <c r="XCT595" s="35"/>
      <c r="XCU595" s="35"/>
      <c r="XCV595" s="35"/>
      <c r="XCW595" s="35"/>
      <c r="XCX595" s="35"/>
      <c r="XCY595" s="35"/>
      <c r="XCZ595" s="35"/>
      <c r="XDA595" s="35"/>
      <c r="XDB595" s="35"/>
      <c r="XDC595" s="35"/>
      <c r="XDD595" s="35"/>
      <c r="XDE595" s="35"/>
      <c r="XDF595" s="35"/>
      <c r="XDG595" s="35"/>
      <c r="XDH595" s="35"/>
      <c r="XDI595" s="35"/>
      <c r="XDJ595" s="35"/>
      <c r="XDK595" s="35"/>
      <c r="XDL595" s="35"/>
      <c r="XDM595" s="35"/>
      <c r="XDN595" s="35"/>
      <c r="XDO595" s="35"/>
      <c r="XDP595" s="35"/>
      <c r="XDQ595" s="35"/>
      <c r="XDR595" s="35"/>
      <c r="XDS595" s="35"/>
      <c r="XDT595" s="35"/>
      <c r="XDU595" s="35"/>
      <c r="XDV595" s="35"/>
      <c r="XDW595" s="35"/>
      <c r="XDX595" s="35"/>
      <c r="XDY595" s="35"/>
      <c r="XDZ595" s="35"/>
      <c r="XEA595" s="35"/>
      <c r="XEB595" s="35"/>
      <c r="XEC595" s="35"/>
      <c r="XED595" s="35"/>
      <c r="XEE595" s="35"/>
      <c r="XEF595" s="35"/>
      <c r="XEG595" s="35"/>
      <c r="XEH595" s="35"/>
      <c r="XEI595" s="35"/>
      <c r="XEJ595" s="35"/>
      <c r="XEK595" s="35"/>
      <c r="XEL595" s="35"/>
      <c r="XEM595" s="35"/>
      <c r="XEN595" s="35"/>
      <c r="XEO595" s="35"/>
      <c r="XEP595" s="35"/>
      <c r="XEQ595" s="35"/>
      <c r="XER595" s="35"/>
      <c r="XES595" s="35"/>
      <c r="XET595" s="35"/>
      <c r="XEU595" s="35"/>
      <c r="XEV595" s="35"/>
      <c r="XEW595" s="35"/>
      <c r="XEX595" s="35"/>
      <c r="XEY595" s="35"/>
      <c r="XEZ595" s="35"/>
      <c r="XFA595" s="35"/>
      <c r="XFB595" s="35"/>
      <c r="XFC595" s="35"/>
      <c r="XFD595" s="35"/>
    </row>
    <row r="596" spans="1:151 16227:16384" s="11" customFormat="1" ht="20.25" customHeight="1" x14ac:dyDescent="0.25">
      <c r="A596" s="135" t="str">
        <f>A595</f>
        <v>6th, 11th, 16th, 21st, 26th Floor (Part Refuge Floor)</v>
      </c>
      <c r="B596" s="136"/>
      <c r="C596" s="133">
        <v>1</v>
      </c>
      <c r="D596" s="134"/>
      <c r="E596" s="84" t="s">
        <v>209</v>
      </c>
      <c r="F596" s="133">
        <f>(3.05*4.98+2.28*3.43+2.9*3.66+3.05*3.66+1.37*(2.41+2.28)+1.7+2.47*1.58+0.4*1.35+3.05*1.05)*(10.764)</f>
        <v>651.83339520000004</v>
      </c>
      <c r="G596" s="134">
        <f>(3.05*4.98+2.28*3.43+2.9*3.66+3.05*3.66+1.37*(2.41+2.28)+1.7+2.47*1.58+0.4*1.35+3.05*1.05)*(10.764)</f>
        <v>651.83339520000004</v>
      </c>
      <c r="H596" s="84">
        <v>0</v>
      </c>
      <c r="I596" s="84">
        <f>F596*(($I$233)+1)+H596</f>
        <v>1010.3417625600001</v>
      </c>
      <c r="J596" s="35"/>
      <c r="K596" s="35"/>
      <c r="L596" s="35"/>
      <c r="M596" s="35"/>
      <c r="N596" s="35">
        <f t="shared" si="281"/>
        <v>10779347.311199998</v>
      </c>
      <c r="O596" s="35"/>
      <c r="P596" s="35"/>
      <c r="Q596" s="35"/>
      <c r="R596" s="35"/>
      <c r="S596" s="35"/>
      <c r="T596" s="35"/>
      <c r="U596" s="43" t="e">
        <f t="shared" ca="1" si="307"/>
        <v>#REF!</v>
      </c>
      <c r="V596" s="43" t="e">
        <f t="shared" ref="V596:W596" ca="1" si="309">V595+1</f>
        <v>#REF!</v>
      </c>
      <c r="W596" s="43" t="e">
        <f t="shared" ca="1" si="309"/>
        <v>#REF!</v>
      </c>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WZC596" s="35"/>
      <c r="WZD596" s="35"/>
      <c r="WZE596" s="35"/>
      <c r="WZF596" s="35"/>
      <c r="WZG596" s="35"/>
      <c r="WZH596" s="35"/>
      <c r="WZI596" s="35"/>
      <c r="WZJ596" s="35"/>
      <c r="WZK596" s="35"/>
      <c r="WZL596" s="35"/>
      <c r="WZM596" s="35"/>
      <c r="WZN596" s="35"/>
      <c r="WZO596" s="35"/>
      <c r="WZP596" s="35"/>
      <c r="WZQ596" s="35"/>
      <c r="WZR596" s="35"/>
      <c r="WZS596" s="35"/>
      <c r="WZT596" s="35"/>
      <c r="WZU596" s="35"/>
      <c r="WZV596" s="35"/>
      <c r="WZW596" s="35"/>
      <c r="WZX596" s="35"/>
      <c r="WZY596" s="35"/>
      <c r="WZZ596" s="35"/>
      <c r="XAA596" s="35"/>
      <c r="XAB596" s="35"/>
      <c r="XAC596" s="35"/>
      <c r="XAD596" s="35"/>
      <c r="XAE596" s="35"/>
      <c r="XAF596" s="35"/>
      <c r="XAG596" s="35"/>
      <c r="XAH596" s="35"/>
      <c r="XAI596" s="35"/>
      <c r="XAJ596" s="35"/>
      <c r="XAK596" s="35"/>
      <c r="XAL596" s="35"/>
      <c r="XAM596" s="35"/>
      <c r="XAN596" s="35"/>
      <c r="XAO596" s="35"/>
      <c r="XAP596" s="35"/>
      <c r="XAQ596" s="35"/>
      <c r="XAR596" s="35"/>
      <c r="XAS596" s="35"/>
      <c r="XAT596" s="35"/>
      <c r="XAU596" s="35"/>
      <c r="XAV596" s="35"/>
      <c r="XAW596" s="35"/>
      <c r="XAX596" s="35"/>
      <c r="XAY596" s="35"/>
      <c r="XAZ596" s="35"/>
      <c r="XBA596" s="35"/>
      <c r="XBB596" s="35"/>
      <c r="XBC596" s="35"/>
      <c r="XBD596" s="35"/>
      <c r="XBE596" s="35"/>
      <c r="XBF596" s="35"/>
      <c r="XBG596" s="35"/>
      <c r="XBH596" s="35"/>
      <c r="XBI596" s="35"/>
      <c r="XBJ596" s="35"/>
      <c r="XBK596" s="35"/>
      <c r="XBL596" s="35"/>
      <c r="XBM596" s="35"/>
      <c r="XBN596" s="35"/>
      <c r="XBO596" s="35"/>
      <c r="XBP596" s="35"/>
      <c r="XBQ596" s="35"/>
      <c r="XBR596" s="35"/>
      <c r="XBS596" s="35"/>
      <c r="XBT596" s="35"/>
      <c r="XBU596" s="35"/>
      <c r="XBV596" s="35"/>
      <c r="XBW596" s="35"/>
      <c r="XBX596" s="35"/>
      <c r="XBY596" s="35"/>
      <c r="XBZ596" s="35"/>
      <c r="XCA596" s="35"/>
      <c r="XCB596" s="35"/>
      <c r="XCC596" s="35"/>
      <c r="XCD596" s="35"/>
      <c r="XCE596" s="35"/>
      <c r="XCF596" s="35"/>
      <c r="XCG596" s="35"/>
      <c r="XCH596" s="35"/>
      <c r="XCI596" s="35"/>
      <c r="XCJ596" s="35"/>
      <c r="XCK596" s="35"/>
      <c r="XCL596" s="35"/>
      <c r="XCM596" s="35"/>
      <c r="XCN596" s="35"/>
      <c r="XCO596" s="35"/>
      <c r="XCP596" s="35"/>
      <c r="XCQ596" s="35"/>
      <c r="XCR596" s="35"/>
      <c r="XCS596" s="35"/>
      <c r="XCT596" s="35"/>
      <c r="XCU596" s="35"/>
      <c r="XCV596" s="35"/>
      <c r="XCW596" s="35"/>
      <c r="XCX596" s="35"/>
      <c r="XCY596" s="35"/>
      <c r="XCZ596" s="35"/>
      <c r="XDA596" s="35"/>
      <c r="XDB596" s="35"/>
      <c r="XDC596" s="35"/>
      <c r="XDD596" s="35"/>
      <c r="XDE596" s="35"/>
      <c r="XDF596" s="35"/>
      <c r="XDG596" s="35"/>
      <c r="XDH596" s="35"/>
      <c r="XDI596" s="35"/>
      <c r="XDJ596" s="35"/>
      <c r="XDK596" s="35"/>
      <c r="XDL596" s="35"/>
      <c r="XDM596" s="35"/>
      <c r="XDN596" s="35"/>
      <c r="XDO596" s="35"/>
      <c r="XDP596" s="35"/>
      <c r="XDQ596" s="35"/>
      <c r="XDR596" s="35"/>
      <c r="XDS596" s="35"/>
      <c r="XDT596" s="35"/>
      <c r="XDU596" s="35"/>
      <c r="XDV596" s="35"/>
      <c r="XDW596" s="35"/>
      <c r="XDX596" s="35"/>
      <c r="XDY596" s="35"/>
      <c r="XDZ596" s="35"/>
      <c r="XEA596" s="35"/>
      <c r="XEB596" s="35"/>
      <c r="XEC596" s="35"/>
      <c r="XED596" s="35"/>
      <c r="XEE596" s="35"/>
      <c r="XEF596" s="35"/>
      <c r="XEG596" s="35"/>
      <c r="XEH596" s="35"/>
      <c r="XEI596" s="35"/>
      <c r="XEJ596" s="35"/>
      <c r="XEK596" s="35"/>
      <c r="XEL596" s="35"/>
      <c r="XEM596" s="35"/>
      <c r="XEN596" s="35"/>
      <c r="XEO596" s="35"/>
      <c r="XEP596" s="35"/>
      <c r="XEQ596" s="35"/>
      <c r="XER596" s="35"/>
      <c r="XES596" s="35"/>
      <c r="XET596" s="35"/>
      <c r="XEU596" s="35"/>
      <c r="XEV596" s="35"/>
      <c r="XEW596" s="35"/>
      <c r="XEX596" s="35"/>
      <c r="XEY596" s="35"/>
      <c r="XEZ596" s="35"/>
      <c r="XFA596" s="35"/>
      <c r="XFB596" s="35"/>
      <c r="XFC596" s="35"/>
      <c r="XFD596" s="35"/>
    </row>
    <row r="597" spans="1:151 16227:16384" s="11" customFormat="1" ht="20.25" customHeight="1" x14ac:dyDescent="0.25">
      <c r="A597" s="137"/>
      <c r="B597" s="138"/>
      <c r="C597" s="133">
        <f>C596+1</f>
        <v>2</v>
      </c>
      <c r="D597" s="134"/>
      <c r="E597" s="84" t="s">
        <v>208</v>
      </c>
      <c r="F597" s="133">
        <f>(3.05*5.54+2.28*3.95+2.9*3.8+3.05*(3.85+4.27)+1.37*(2.28+2.44*2)+6.5+1.58*2.52+3.05*1.23)*(10.764)</f>
        <v>922.81171319999987</v>
      </c>
      <c r="G597" s="134">
        <f>(3.05*5.54+2.28*3.95+2.9*3.8+3.05*(3.85+4.27)+1.37*(2.28+2.44*2)+6.5+1.58*2.52+3.05*1.23)*(10.764)</f>
        <v>922.81171319999987</v>
      </c>
      <c r="H597" s="84">
        <v>0</v>
      </c>
      <c r="I597" s="84">
        <f>F597*(($I$233)+1)+H597</f>
        <v>1430.3581554599998</v>
      </c>
      <c r="J597" s="35"/>
      <c r="K597" s="35"/>
      <c r="L597" s="35"/>
      <c r="M597" s="35"/>
      <c r="N597" s="35">
        <f t="shared" si="281"/>
        <v>15687799.124399997</v>
      </c>
      <c r="O597" s="35"/>
      <c r="P597" s="35"/>
      <c r="Q597" s="35"/>
      <c r="R597" s="35"/>
      <c r="S597" s="35"/>
      <c r="T597" s="35"/>
      <c r="U597" s="43" t="e">
        <f t="shared" ca="1" si="307"/>
        <v>#REF!</v>
      </c>
      <c r="V597" s="43" t="e">
        <f t="shared" ref="V597:W597" ca="1" si="310">V594+1</f>
        <v>#REF!</v>
      </c>
      <c r="W597" s="43" t="e">
        <f t="shared" ca="1" si="310"/>
        <v>#REF!</v>
      </c>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WZC597" s="35"/>
      <c r="WZD597" s="35"/>
      <c r="WZE597" s="35"/>
      <c r="WZF597" s="35"/>
      <c r="WZG597" s="35"/>
      <c r="WZH597" s="35"/>
      <c r="WZI597" s="35"/>
      <c r="WZJ597" s="35"/>
      <c r="WZK597" s="35"/>
      <c r="WZL597" s="35"/>
      <c r="WZM597" s="35"/>
      <c r="WZN597" s="35"/>
      <c r="WZO597" s="35"/>
      <c r="WZP597" s="35"/>
      <c r="WZQ597" s="35"/>
      <c r="WZR597" s="35"/>
      <c r="WZS597" s="35"/>
      <c r="WZT597" s="35"/>
      <c r="WZU597" s="35"/>
      <c r="WZV597" s="35"/>
      <c r="WZW597" s="35"/>
      <c r="WZX597" s="35"/>
      <c r="WZY597" s="35"/>
      <c r="WZZ597" s="35"/>
      <c r="XAA597" s="35"/>
      <c r="XAB597" s="35"/>
      <c r="XAC597" s="35"/>
      <c r="XAD597" s="35"/>
      <c r="XAE597" s="35"/>
      <c r="XAF597" s="35"/>
      <c r="XAG597" s="35"/>
      <c r="XAH597" s="35"/>
      <c r="XAI597" s="35"/>
      <c r="XAJ597" s="35"/>
      <c r="XAK597" s="35"/>
      <c r="XAL597" s="35"/>
      <c r="XAM597" s="35"/>
      <c r="XAN597" s="35"/>
      <c r="XAO597" s="35"/>
      <c r="XAP597" s="35"/>
      <c r="XAQ597" s="35"/>
      <c r="XAR597" s="35"/>
      <c r="XAS597" s="35"/>
      <c r="XAT597" s="35"/>
      <c r="XAU597" s="35"/>
      <c r="XAV597" s="35"/>
      <c r="XAW597" s="35"/>
      <c r="XAX597" s="35"/>
      <c r="XAY597" s="35"/>
      <c r="XAZ597" s="35"/>
      <c r="XBA597" s="35"/>
      <c r="XBB597" s="35"/>
      <c r="XBC597" s="35"/>
      <c r="XBD597" s="35"/>
      <c r="XBE597" s="35"/>
      <c r="XBF597" s="35"/>
      <c r="XBG597" s="35"/>
      <c r="XBH597" s="35"/>
      <c r="XBI597" s="35"/>
      <c r="XBJ597" s="35"/>
      <c r="XBK597" s="35"/>
      <c r="XBL597" s="35"/>
      <c r="XBM597" s="35"/>
      <c r="XBN597" s="35"/>
      <c r="XBO597" s="35"/>
      <c r="XBP597" s="35"/>
      <c r="XBQ597" s="35"/>
      <c r="XBR597" s="35"/>
      <c r="XBS597" s="35"/>
      <c r="XBT597" s="35"/>
      <c r="XBU597" s="35"/>
      <c r="XBV597" s="35"/>
      <c r="XBW597" s="35"/>
      <c r="XBX597" s="35"/>
      <c r="XBY597" s="35"/>
      <c r="XBZ597" s="35"/>
      <c r="XCA597" s="35"/>
      <c r="XCB597" s="35"/>
      <c r="XCC597" s="35"/>
      <c r="XCD597" s="35"/>
      <c r="XCE597" s="35"/>
      <c r="XCF597" s="35"/>
      <c r="XCG597" s="35"/>
      <c r="XCH597" s="35"/>
      <c r="XCI597" s="35"/>
      <c r="XCJ597" s="35"/>
      <c r="XCK597" s="35"/>
      <c r="XCL597" s="35"/>
      <c r="XCM597" s="35"/>
      <c r="XCN597" s="35"/>
      <c r="XCO597" s="35"/>
      <c r="XCP597" s="35"/>
      <c r="XCQ597" s="35"/>
      <c r="XCR597" s="35"/>
      <c r="XCS597" s="35"/>
      <c r="XCT597" s="35"/>
      <c r="XCU597" s="35"/>
      <c r="XCV597" s="35"/>
      <c r="XCW597" s="35"/>
      <c r="XCX597" s="35"/>
      <c r="XCY597" s="35"/>
      <c r="XCZ597" s="35"/>
      <c r="XDA597" s="35"/>
      <c r="XDB597" s="35"/>
      <c r="XDC597" s="35"/>
      <c r="XDD597" s="35"/>
      <c r="XDE597" s="35"/>
      <c r="XDF597" s="35"/>
      <c r="XDG597" s="35"/>
      <c r="XDH597" s="35"/>
      <c r="XDI597" s="35"/>
      <c r="XDJ597" s="35"/>
      <c r="XDK597" s="35"/>
      <c r="XDL597" s="35"/>
      <c r="XDM597" s="35"/>
      <c r="XDN597" s="35"/>
      <c r="XDO597" s="35"/>
      <c r="XDP597" s="35"/>
      <c r="XDQ597" s="35"/>
      <c r="XDR597" s="35"/>
      <c r="XDS597" s="35"/>
      <c r="XDT597" s="35"/>
      <c r="XDU597" s="35"/>
      <c r="XDV597" s="35"/>
      <c r="XDW597" s="35"/>
      <c r="XDX597" s="35"/>
      <c r="XDY597" s="35"/>
      <c r="XDZ597" s="35"/>
      <c r="XEA597" s="35"/>
      <c r="XEB597" s="35"/>
      <c r="XEC597" s="35"/>
      <c r="XED597" s="35"/>
      <c r="XEE597" s="35"/>
      <c r="XEF597" s="35"/>
      <c r="XEG597" s="35"/>
      <c r="XEH597" s="35"/>
      <c r="XEI597" s="35"/>
      <c r="XEJ597" s="35"/>
      <c r="XEK597" s="35"/>
      <c r="XEL597" s="35"/>
      <c r="XEM597" s="35"/>
      <c r="XEN597" s="35"/>
      <c r="XEO597" s="35"/>
      <c r="XEP597" s="35"/>
      <c r="XEQ597" s="35"/>
      <c r="XER597" s="35"/>
      <c r="XES597" s="35"/>
      <c r="XET597" s="35"/>
      <c r="XEU597" s="35"/>
      <c r="XEV597" s="35"/>
      <c r="XEW597" s="35"/>
      <c r="XEX597" s="35"/>
      <c r="XEY597" s="35"/>
      <c r="XEZ597" s="35"/>
      <c r="XFA597" s="35"/>
      <c r="XFB597" s="35"/>
      <c r="XFC597" s="35"/>
      <c r="XFD597" s="35"/>
    </row>
    <row r="598" spans="1:151 16227:16384" s="11" customFormat="1" ht="20.25" customHeight="1" x14ac:dyDescent="0.25">
      <c r="A598" s="137"/>
      <c r="B598" s="138"/>
      <c r="C598" s="133">
        <f t="shared" ref="C598:C602" si="311">C597+1</f>
        <v>3</v>
      </c>
      <c r="D598" s="134"/>
      <c r="E598" s="84" t="s">
        <v>209</v>
      </c>
      <c r="F598" s="133">
        <f>(3.05*5.18+2.2*3.18+2.9*3.73+3.05*3.66+1.37*(2.44+2.28)+1.45+1.23*2.45+3.05*1.05)*(10.764)</f>
        <v>634.0792535999999</v>
      </c>
      <c r="G598" s="134">
        <f>(3.05*5.18+2.2*3.18+2.9*3.73+3.05*3.66+1.37*(2.44+2.28)+1.45+1.23*2.45+3.05*1.05)*(10.764)</f>
        <v>634.0792535999999</v>
      </c>
      <c r="H598" s="84">
        <v>0</v>
      </c>
      <c r="I598" s="84">
        <f>F598*(($I$233)+1)+H598</f>
        <v>982.82284307999987</v>
      </c>
      <c r="J598" s="35"/>
      <c r="K598" s="35"/>
      <c r="L598" s="35"/>
      <c r="M598" s="35"/>
      <c r="N598" s="35">
        <f t="shared" si="281"/>
        <v>0</v>
      </c>
      <c r="O598" s="35"/>
      <c r="P598" s="35"/>
      <c r="Q598" s="35"/>
      <c r="R598" s="35"/>
      <c r="S598" s="35"/>
      <c r="T598" s="35"/>
      <c r="U598" s="43" t="e">
        <f t="shared" ca="1" si="307"/>
        <v>#REF!</v>
      </c>
      <c r="V598" s="43" t="e">
        <f t="shared" ref="V598:W598" ca="1" si="312">V595+1</f>
        <v>#REF!</v>
      </c>
      <c r="W598" s="43" t="e">
        <f t="shared" ca="1" si="312"/>
        <v>#REF!</v>
      </c>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WZC598" s="35"/>
      <c r="WZD598" s="35"/>
      <c r="WZE598" s="35"/>
      <c r="WZF598" s="35"/>
      <c r="WZG598" s="35"/>
      <c r="WZH598" s="35"/>
      <c r="WZI598" s="35"/>
      <c r="WZJ598" s="35"/>
      <c r="WZK598" s="35"/>
      <c r="WZL598" s="35"/>
      <c r="WZM598" s="35"/>
      <c r="WZN598" s="35"/>
      <c r="WZO598" s="35"/>
      <c r="WZP598" s="35"/>
      <c r="WZQ598" s="35"/>
      <c r="WZR598" s="35"/>
      <c r="WZS598" s="35"/>
      <c r="WZT598" s="35"/>
      <c r="WZU598" s="35"/>
      <c r="WZV598" s="35"/>
      <c r="WZW598" s="35"/>
      <c r="WZX598" s="35"/>
      <c r="WZY598" s="35"/>
      <c r="WZZ598" s="35"/>
      <c r="XAA598" s="35"/>
      <c r="XAB598" s="35"/>
      <c r="XAC598" s="35"/>
      <c r="XAD598" s="35"/>
      <c r="XAE598" s="35"/>
      <c r="XAF598" s="35"/>
      <c r="XAG598" s="35"/>
      <c r="XAH598" s="35"/>
      <c r="XAI598" s="35"/>
      <c r="XAJ598" s="35"/>
      <c r="XAK598" s="35"/>
      <c r="XAL598" s="35"/>
      <c r="XAM598" s="35"/>
      <c r="XAN598" s="35"/>
      <c r="XAO598" s="35"/>
      <c r="XAP598" s="35"/>
      <c r="XAQ598" s="35"/>
      <c r="XAR598" s="35"/>
      <c r="XAS598" s="35"/>
      <c r="XAT598" s="35"/>
      <c r="XAU598" s="35"/>
      <c r="XAV598" s="35"/>
      <c r="XAW598" s="35"/>
      <c r="XAX598" s="35"/>
      <c r="XAY598" s="35"/>
      <c r="XAZ598" s="35"/>
      <c r="XBA598" s="35"/>
      <c r="XBB598" s="35"/>
      <c r="XBC598" s="35"/>
      <c r="XBD598" s="35"/>
      <c r="XBE598" s="35"/>
      <c r="XBF598" s="35"/>
      <c r="XBG598" s="35"/>
      <c r="XBH598" s="35"/>
      <c r="XBI598" s="35"/>
      <c r="XBJ598" s="35"/>
      <c r="XBK598" s="35"/>
      <c r="XBL598" s="35"/>
      <c r="XBM598" s="35"/>
      <c r="XBN598" s="35"/>
      <c r="XBO598" s="35"/>
      <c r="XBP598" s="35"/>
      <c r="XBQ598" s="35"/>
      <c r="XBR598" s="35"/>
      <c r="XBS598" s="35"/>
      <c r="XBT598" s="35"/>
      <c r="XBU598" s="35"/>
      <c r="XBV598" s="35"/>
      <c r="XBW598" s="35"/>
      <c r="XBX598" s="35"/>
      <c r="XBY598" s="35"/>
      <c r="XBZ598" s="35"/>
      <c r="XCA598" s="35"/>
      <c r="XCB598" s="35"/>
      <c r="XCC598" s="35"/>
      <c r="XCD598" s="35"/>
      <c r="XCE598" s="35"/>
      <c r="XCF598" s="35"/>
      <c r="XCG598" s="35"/>
      <c r="XCH598" s="35"/>
      <c r="XCI598" s="35"/>
      <c r="XCJ598" s="35"/>
      <c r="XCK598" s="35"/>
      <c r="XCL598" s="35"/>
      <c r="XCM598" s="35"/>
      <c r="XCN598" s="35"/>
      <c r="XCO598" s="35"/>
      <c r="XCP598" s="35"/>
      <c r="XCQ598" s="35"/>
      <c r="XCR598" s="35"/>
      <c r="XCS598" s="35"/>
      <c r="XCT598" s="35"/>
      <c r="XCU598" s="35"/>
      <c r="XCV598" s="35"/>
      <c r="XCW598" s="35"/>
      <c r="XCX598" s="35"/>
      <c r="XCY598" s="35"/>
      <c r="XCZ598" s="35"/>
      <c r="XDA598" s="35"/>
      <c r="XDB598" s="35"/>
      <c r="XDC598" s="35"/>
      <c r="XDD598" s="35"/>
      <c r="XDE598" s="35"/>
      <c r="XDF598" s="35"/>
      <c r="XDG598" s="35"/>
      <c r="XDH598" s="35"/>
      <c r="XDI598" s="35"/>
      <c r="XDJ598" s="35"/>
      <c r="XDK598" s="35"/>
      <c r="XDL598" s="35"/>
      <c r="XDM598" s="35"/>
      <c r="XDN598" s="35"/>
      <c r="XDO598" s="35"/>
      <c r="XDP598" s="35"/>
      <c r="XDQ598" s="35"/>
      <c r="XDR598" s="35"/>
      <c r="XDS598" s="35"/>
      <c r="XDT598" s="35"/>
      <c r="XDU598" s="35"/>
      <c r="XDV598" s="35"/>
      <c r="XDW598" s="35"/>
      <c r="XDX598" s="35"/>
      <c r="XDY598" s="35"/>
      <c r="XDZ598" s="35"/>
      <c r="XEA598" s="35"/>
      <c r="XEB598" s="35"/>
      <c r="XEC598" s="35"/>
      <c r="XED598" s="35"/>
      <c r="XEE598" s="35"/>
      <c r="XEF598" s="35"/>
      <c r="XEG598" s="35"/>
      <c r="XEH598" s="35"/>
      <c r="XEI598" s="35"/>
      <c r="XEJ598" s="35"/>
      <c r="XEK598" s="35"/>
      <c r="XEL598" s="35"/>
      <c r="XEM598" s="35"/>
      <c r="XEN598" s="35"/>
      <c r="XEO598" s="35"/>
      <c r="XEP598" s="35"/>
      <c r="XEQ598" s="35"/>
      <c r="XER598" s="35"/>
      <c r="XES598" s="35"/>
      <c r="XET598" s="35"/>
      <c r="XEU598" s="35"/>
      <c r="XEV598" s="35"/>
      <c r="XEW598" s="35"/>
      <c r="XEX598" s="35"/>
      <c r="XEY598" s="35"/>
      <c r="XEZ598" s="35"/>
      <c r="XFA598" s="35"/>
      <c r="XFB598" s="35"/>
      <c r="XFC598" s="35"/>
      <c r="XFD598" s="35"/>
    </row>
    <row r="599" spans="1:151 16227:16384" s="11" customFormat="1" ht="20.25" customHeight="1" x14ac:dyDescent="0.25">
      <c r="A599" s="137"/>
      <c r="B599" s="138"/>
      <c r="C599" s="133">
        <f t="shared" si="311"/>
        <v>4</v>
      </c>
      <c r="D599" s="134"/>
      <c r="E599" s="84" t="s">
        <v>208</v>
      </c>
      <c r="F599" s="133">
        <f>(3.05*5.54+2.28*3.95+2.9*3.8+3.05*(3.85+4.27)+1.37*(2.28+2.44*2)+6.5+1.58*2.52+3.05*1.23)*(10.764)</f>
        <v>922.81171319999987</v>
      </c>
      <c r="G599" s="134">
        <f>(3.05*5.54+2.28*3.95+2.9*3.8+3.05*(3.85+4.27)+1.37*(2.28+2.44*2)+6.5+1.58*2.52+3.05*1.23)*(10.764)</f>
        <v>922.81171319999987</v>
      </c>
      <c r="H599" s="84">
        <v>0</v>
      </c>
      <c r="I599" s="84">
        <f>F599*(($I$233)+1)+H599</f>
        <v>1430.3581554599998</v>
      </c>
      <c r="J599" s="35"/>
      <c r="K599" s="35"/>
      <c r="L599" s="35"/>
      <c r="M599" s="35"/>
      <c r="N599" s="35">
        <f t="shared" si="281"/>
        <v>12059128.785599997</v>
      </c>
      <c r="O599" s="35"/>
      <c r="P599" s="35"/>
      <c r="Q599" s="35"/>
      <c r="R599" s="35"/>
      <c r="S599" s="35"/>
      <c r="T599" s="35"/>
      <c r="U599" s="43" t="e">
        <f t="shared" ca="1" si="307"/>
        <v>#REF!</v>
      </c>
      <c r="V599" s="43" t="e">
        <f t="shared" ref="V599:W599" ca="1" si="313">V596+1</f>
        <v>#REF!</v>
      </c>
      <c r="W599" s="43" t="e">
        <f t="shared" ca="1" si="313"/>
        <v>#REF!</v>
      </c>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WZC599" s="35"/>
      <c r="WZD599" s="35"/>
      <c r="WZE599" s="35"/>
      <c r="WZF599" s="35"/>
      <c r="WZG599" s="35"/>
      <c r="WZH599" s="35"/>
      <c r="WZI599" s="35"/>
      <c r="WZJ599" s="35"/>
      <c r="WZK599" s="35"/>
      <c r="WZL599" s="35"/>
      <c r="WZM599" s="35"/>
      <c r="WZN599" s="35"/>
      <c r="WZO599" s="35"/>
      <c r="WZP599" s="35"/>
      <c r="WZQ599" s="35"/>
      <c r="WZR599" s="35"/>
      <c r="WZS599" s="35"/>
      <c r="WZT599" s="35"/>
      <c r="WZU599" s="35"/>
      <c r="WZV599" s="35"/>
      <c r="WZW599" s="35"/>
      <c r="WZX599" s="35"/>
      <c r="WZY599" s="35"/>
      <c r="WZZ599" s="35"/>
      <c r="XAA599" s="35"/>
      <c r="XAB599" s="35"/>
      <c r="XAC599" s="35"/>
      <c r="XAD599" s="35"/>
      <c r="XAE599" s="35"/>
      <c r="XAF599" s="35"/>
      <c r="XAG599" s="35"/>
      <c r="XAH599" s="35"/>
      <c r="XAI599" s="35"/>
      <c r="XAJ599" s="35"/>
      <c r="XAK599" s="35"/>
      <c r="XAL599" s="35"/>
      <c r="XAM599" s="35"/>
      <c r="XAN599" s="35"/>
      <c r="XAO599" s="35"/>
      <c r="XAP599" s="35"/>
      <c r="XAQ599" s="35"/>
      <c r="XAR599" s="35"/>
      <c r="XAS599" s="35"/>
      <c r="XAT599" s="35"/>
      <c r="XAU599" s="35"/>
      <c r="XAV599" s="35"/>
      <c r="XAW599" s="35"/>
      <c r="XAX599" s="35"/>
      <c r="XAY599" s="35"/>
      <c r="XAZ599" s="35"/>
      <c r="XBA599" s="35"/>
      <c r="XBB599" s="35"/>
      <c r="XBC599" s="35"/>
      <c r="XBD599" s="35"/>
      <c r="XBE599" s="35"/>
      <c r="XBF599" s="35"/>
      <c r="XBG599" s="35"/>
      <c r="XBH599" s="35"/>
      <c r="XBI599" s="35"/>
      <c r="XBJ599" s="35"/>
      <c r="XBK599" s="35"/>
      <c r="XBL599" s="35"/>
      <c r="XBM599" s="35"/>
      <c r="XBN599" s="35"/>
      <c r="XBO599" s="35"/>
      <c r="XBP599" s="35"/>
      <c r="XBQ599" s="35"/>
      <c r="XBR599" s="35"/>
      <c r="XBS599" s="35"/>
      <c r="XBT599" s="35"/>
      <c r="XBU599" s="35"/>
      <c r="XBV599" s="35"/>
      <c r="XBW599" s="35"/>
      <c r="XBX599" s="35"/>
      <c r="XBY599" s="35"/>
      <c r="XBZ599" s="35"/>
      <c r="XCA599" s="35"/>
      <c r="XCB599" s="35"/>
      <c r="XCC599" s="35"/>
      <c r="XCD599" s="35"/>
      <c r="XCE599" s="35"/>
      <c r="XCF599" s="35"/>
      <c r="XCG599" s="35"/>
      <c r="XCH599" s="35"/>
      <c r="XCI599" s="35"/>
      <c r="XCJ599" s="35"/>
      <c r="XCK599" s="35"/>
      <c r="XCL599" s="35"/>
      <c r="XCM599" s="35"/>
      <c r="XCN599" s="35"/>
      <c r="XCO599" s="35"/>
      <c r="XCP599" s="35"/>
      <c r="XCQ599" s="35"/>
      <c r="XCR599" s="35"/>
      <c r="XCS599" s="35"/>
      <c r="XCT599" s="35"/>
      <c r="XCU599" s="35"/>
      <c r="XCV599" s="35"/>
      <c r="XCW599" s="35"/>
      <c r="XCX599" s="35"/>
      <c r="XCY599" s="35"/>
      <c r="XCZ599" s="35"/>
      <c r="XDA599" s="35"/>
      <c r="XDB599" s="35"/>
      <c r="XDC599" s="35"/>
      <c r="XDD599" s="35"/>
      <c r="XDE599" s="35"/>
      <c r="XDF599" s="35"/>
      <c r="XDG599" s="35"/>
      <c r="XDH599" s="35"/>
      <c r="XDI599" s="35"/>
      <c r="XDJ599" s="35"/>
      <c r="XDK599" s="35"/>
      <c r="XDL599" s="35"/>
      <c r="XDM599" s="35"/>
      <c r="XDN599" s="35"/>
      <c r="XDO599" s="35"/>
      <c r="XDP599" s="35"/>
      <c r="XDQ599" s="35"/>
      <c r="XDR599" s="35"/>
      <c r="XDS599" s="35"/>
      <c r="XDT599" s="35"/>
      <c r="XDU599" s="35"/>
      <c r="XDV599" s="35"/>
      <c r="XDW599" s="35"/>
      <c r="XDX599" s="35"/>
      <c r="XDY599" s="35"/>
      <c r="XDZ599" s="35"/>
      <c r="XEA599" s="35"/>
      <c r="XEB599" s="35"/>
      <c r="XEC599" s="35"/>
      <c r="XED599" s="35"/>
      <c r="XEE599" s="35"/>
      <c r="XEF599" s="35"/>
      <c r="XEG599" s="35"/>
      <c r="XEH599" s="35"/>
      <c r="XEI599" s="35"/>
      <c r="XEJ599" s="35"/>
      <c r="XEK599" s="35"/>
      <c r="XEL599" s="35"/>
      <c r="XEM599" s="35"/>
      <c r="XEN599" s="35"/>
      <c r="XEO599" s="35"/>
      <c r="XEP599" s="35"/>
      <c r="XEQ599" s="35"/>
      <c r="XER599" s="35"/>
      <c r="XES599" s="35"/>
      <c r="XET599" s="35"/>
      <c r="XEU599" s="35"/>
      <c r="XEV599" s="35"/>
      <c r="XEW599" s="35"/>
      <c r="XEX599" s="35"/>
      <c r="XEY599" s="35"/>
      <c r="XEZ599" s="35"/>
      <c r="XFA599" s="35"/>
      <c r="XFB599" s="35"/>
      <c r="XFC599" s="35"/>
      <c r="XFD599" s="35"/>
    </row>
    <row r="600" spans="1:151 16227:16384" s="11" customFormat="1" ht="20.25" customHeight="1" x14ac:dyDescent="0.25">
      <c r="A600" s="137"/>
      <c r="B600" s="138"/>
      <c r="C600" s="133">
        <f t="shared" si="311"/>
        <v>5</v>
      </c>
      <c r="D600" s="134"/>
      <c r="E600" s="133" t="s">
        <v>213</v>
      </c>
      <c r="F600" s="184"/>
      <c r="G600" s="184"/>
      <c r="H600" s="184"/>
      <c r="I600" s="134"/>
      <c r="J600" s="35"/>
      <c r="K600" s="35"/>
      <c r="L600" s="35"/>
      <c r="M600" s="35"/>
      <c r="N600" s="35">
        <f t="shared" si="281"/>
        <v>12059128.785599997</v>
      </c>
      <c r="O600" s="35"/>
      <c r="P600" s="35"/>
      <c r="Q600" s="35"/>
      <c r="R600" s="35"/>
      <c r="S600" s="35"/>
      <c r="T600" s="35"/>
      <c r="U600" s="43" t="e">
        <f t="shared" ca="1" si="307"/>
        <v>#REF!</v>
      </c>
      <c r="V600" s="43" t="e">
        <f t="shared" ref="V600:W600" ca="1" si="314">V597+1</f>
        <v>#REF!</v>
      </c>
      <c r="W600" s="43" t="e">
        <f t="shared" ca="1" si="314"/>
        <v>#REF!</v>
      </c>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WZC600" s="35"/>
      <c r="WZD600" s="35"/>
      <c r="WZE600" s="35"/>
      <c r="WZF600" s="35"/>
      <c r="WZG600" s="35"/>
      <c r="WZH600" s="35"/>
      <c r="WZI600" s="35"/>
      <c r="WZJ600" s="35"/>
      <c r="WZK600" s="35"/>
      <c r="WZL600" s="35"/>
      <c r="WZM600" s="35"/>
      <c r="WZN600" s="35"/>
      <c r="WZO600" s="35"/>
      <c r="WZP600" s="35"/>
      <c r="WZQ600" s="35"/>
      <c r="WZR600" s="35"/>
      <c r="WZS600" s="35"/>
      <c r="WZT600" s="35"/>
      <c r="WZU600" s="35"/>
      <c r="WZV600" s="35"/>
      <c r="WZW600" s="35"/>
      <c r="WZX600" s="35"/>
      <c r="WZY600" s="35"/>
      <c r="WZZ600" s="35"/>
      <c r="XAA600" s="35"/>
      <c r="XAB600" s="35"/>
      <c r="XAC600" s="35"/>
      <c r="XAD600" s="35"/>
      <c r="XAE600" s="35"/>
      <c r="XAF600" s="35"/>
      <c r="XAG600" s="35"/>
      <c r="XAH600" s="35"/>
      <c r="XAI600" s="35"/>
      <c r="XAJ600" s="35"/>
      <c r="XAK600" s="35"/>
      <c r="XAL600" s="35"/>
      <c r="XAM600" s="35"/>
      <c r="XAN600" s="35"/>
      <c r="XAO600" s="35"/>
      <c r="XAP600" s="35"/>
      <c r="XAQ600" s="35"/>
      <c r="XAR600" s="35"/>
      <c r="XAS600" s="35"/>
      <c r="XAT600" s="35"/>
      <c r="XAU600" s="35"/>
      <c r="XAV600" s="35"/>
      <c r="XAW600" s="35"/>
      <c r="XAX600" s="35"/>
      <c r="XAY600" s="35"/>
      <c r="XAZ600" s="35"/>
      <c r="XBA600" s="35"/>
      <c r="XBB600" s="35"/>
      <c r="XBC600" s="35"/>
      <c r="XBD600" s="35"/>
      <c r="XBE600" s="35"/>
      <c r="XBF600" s="35"/>
      <c r="XBG600" s="35"/>
      <c r="XBH600" s="35"/>
      <c r="XBI600" s="35"/>
      <c r="XBJ600" s="35"/>
      <c r="XBK600" s="35"/>
      <c r="XBL600" s="35"/>
      <c r="XBM600" s="35"/>
      <c r="XBN600" s="35"/>
      <c r="XBO600" s="35"/>
      <c r="XBP600" s="35"/>
      <c r="XBQ600" s="35"/>
      <c r="XBR600" s="35"/>
      <c r="XBS600" s="35"/>
      <c r="XBT600" s="35"/>
      <c r="XBU600" s="35"/>
      <c r="XBV600" s="35"/>
      <c r="XBW600" s="35"/>
      <c r="XBX600" s="35"/>
      <c r="XBY600" s="35"/>
      <c r="XBZ600" s="35"/>
      <c r="XCA600" s="35"/>
      <c r="XCB600" s="35"/>
      <c r="XCC600" s="35"/>
      <c r="XCD600" s="35"/>
      <c r="XCE600" s="35"/>
      <c r="XCF600" s="35"/>
      <c r="XCG600" s="35"/>
      <c r="XCH600" s="35"/>
      <c r="XCI600" s="35"/>
      <c r="XCJ600" s="35"/>
      <c r="XCK600" s="35"/>
      <c r="XCL600" s="35"/>
      <c r="XCM600" s="35"/>
      <c r="XCN600" s="35"/>
      <c r="XCO600" s="35"/>
      <c r="XCP600" s="35"/>
      <c r="XCQ600" s="35"/>
      <c r="XCR600" s="35"/>
      <c r="XCS600" s="35"/>
      <c r="XCT600" s="35"/>
      <c r="XCU600" s="35"/>
      <c r="XCV600" s="35"/>
      <c r="XCW600" s="35"/>
      <c r="XCX600" s="35"/>
      <c r="XCY600" s="35"/>
      <c r="XCZ600" s="35"/>
      <c r="XDA600" s="35"/>
      <c r="XDB600" s="35"/>
      <c r="XDC600" s="35"/>
      <c r="XDD600" s="35"/>
      <c r="XDE600" s="35"/>
      <c r="XDF600" s="35"/>
      <c r="XDG600" s="35"/>
      <c r="XDH600" s="35"/>
      <c r="XDI600" s="35"/>
      <c r="XDJ600" s="35"/>
      <c r="XDK600" s="35"/>
      <c r="XDL600" s="35"/>
      <c r="XDM600" s="35"/>
      <c r="XDN600" s="35"/>
      <c r="XDO600" s="35"/>
      <c r="XDP600" s="35"/>
      <c r="XDQ600" s="35"/>
      <c r="XDR600" s="35"/>
      <c r="XDS600" s="35"/>
      <c r="XDT600" s="35"/>
      <c r="XDU600" s="35"/>
      <c r="XDV600" s="35"/>
      <c r="XDW600" s="35"/>
      <c r="XDX600" s="35"/>
      <c r="XDY600" s="35"/>
      <c r="XDZ600" s="35"/>
      <c r="XEA600" s="35"/>
      <c r="XEB600" s="35"/>
      <c r="XEC600" s="35"/>
      <c r="XED600" s="35"/>
      <c r="XEE600" s="35"/>
      <c r="XEF600" s="35"/>
      <c r="XEG600" s="35"/>
      <c r="XEH600" s="35"/>
      <c r="XEI600" s="35"/>
      <c r="XEJ600" s="35"/>
      <c r="XEK600" s="35"/>
      <c r="XEL600" s="35"/>
      <c r="XEM600" s="35"/>
      <c r="XEN600" s="35"/>
      <c r="XEO600" s="35"/>
      <c r="XEP600" s="35"/>
      <c r="XEQ600" s="35"/>
      <c r="XER600" s="35"/>
      <c r="XES600" s="35"/>
      <c r="XET600" s="35"/>
      <c r="XEU600" s="35"/>
      <c r="XEV600" s="35"/>
      <c r="XEW600" s="35"/>
      <c r="XEX600" s="35"/>
      <c r="XEY600" s="35"/>
      <c r="XEZ600" s="35"/>
      <c r="XFA600" s="35"/>
      <c r="XFB600" s="35"/>
      <c r="XFC600" s="35"/>
      <c r="XFD600" s="35"/>
    </row>
    <row r="601" spans="1:151 16227:16384" s="11" customFormat="1" ht="20.25" x14ac:dyDescent="0.25">
      <c r="A601" s="137"/>
      <c r="B601" s="138"/>
      <c r="C601" s="133">
        <f t="shared" si="311"/>
        <v>6</v>
      </c>
      <c r="D601" s="134"/>
      <c r="E601" s="84" t="s">
        <v>209</v>
      </c>
      <c r="F601" s="133">
        <f>(3.05*6+3.65*2.28+3.05*(3.89+3.66)+1.37*(2.44+2.31)+3.41*1.37+1.7*1.1+3.05*1.05)*(10.764)</f>
        <v>709.3605167999998</v>
      </c>
      <c r="G601" s="134">
        <f>(3.05*6+3.65*2.28+3.05*(3.89+3.66)+1.37*(2.44+2.31)+3.41*1.37+3.05*1.05)*(10.764)</f>
        <v>689.2318368</v>
      </c>
      <c r="H601" s="84">
        <v>0</v>
      </c>
      <c r="I601" s="84">
        <f>F601*(($I$233)+1)+H601</f>
        <v>1099.5088010399998</v>
      </c>
      <c r="J601" s="35"/>
      <c r="K601" s="35"/>
      <c r="L601" s="35"/>
      <c r="M601" s="35"/>
      <c r="N601" s="35">
        <f t="shared" si="281"/>
        <v>0</v>
      </c>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WZC601" s="35"/>
      <c r="WZD601" s="35"/>
      <c r="WZE601" s="35"/>
      <c r="WZF601" s="35"/>
      <c r="WZG601" s="35"/>
      <c r="WZH601" s="35"/>
      <c r="WZI601" s="35"/>
      <c r="WZJ601" s="35"/>
      <c r="WZK601" s="35"/>
      <c r="WZL601" s="35"/>
      <c r="WZM601" s="35"/>
      <c r="WZN601" s="35"/>
      <c r="WZO601" s="35"/>
      <c r="WZP601" s="35"/>
      <c r="WZQ601" s="35"/>
      <c r="WZR601" s="35"/>
      <c r="WZS601" s="35"/>
      <c r="WZT601" s="35"/>
      <c r="WZU601" s="35"/>
      <c r="WZV601" s="35"/>
      <c r="WZW601" s="35"/>
      <c r="WZX601" s="35"/>
      <c r="WZY601" s="35"/>
      <c r="WZZ601" s="35"/>
      <c r="XAA601" s="35"/>
      <c r="XAB601" s="35"/>
      <c r="XAC601" s="35"/>
      <c r="XAD601" s="35"/>
      <c r="XAE601" s="35"/>
      <c r="XAF601" s="35"/>
      <c r="XAG601" s="35"/>
      <c r="XAH601" s="35"/>
      <c r="XAI601" s="35"/>
      <c r="XAJ601" s="35"/>
      <c r="XAK601" s="35"/>
      <c r="XAL601" s="35"/>
      <c r="XAM601" s="35"/>
      <c r="XAN601" s="35"/>
      <c r="XAO601" s="35"/>
      <c r="XAP601" s="35"/>
      <c r="XAQ601" s="35"/>
      <c r="XAR601" s="35"/>
      <c r="XAS601" s="35"/>
      <c r="XAT601" s="35"/>
      <c r="XAU601" s="35"/>
      <c r="XAV601" s="35"/>
      <c r="XAW601" s="35"/>
      <c r="XAX601" s="35"/>
      <c r="XAY601" s="35"/>
      <c r="XAZ601" s="35"/>
      <c r="XBA601" s="35"/>
      <c r="XBB601" s="35"/>
      <c r="XBC601" s="35"/>
      <c r="XBD601" s="35"/>
      <c r="XBE601" s="35"/>
      <c r="XBF601" s="35"/>
      <c r="XBG601" s="35"/>
      <c r="XBH601" s="35"/>
      <c r="XBI601" s="35"/>
      <c r="XBJ601" s="35"/>
      <c r="XBK601" s="35"/>
      <c r="XBL601" s="35"/>
      <c r="XBM601" s="35"/>
      <c r="XBN601" s="35"/>
      <c r="XBO601" s="35"/>
      <c r="XBP601" s="35"/>
      <c r="XBQ601" s="35"/>
      <c r="XBR601" s="35"/>
      <c r="XBS601" s="35"/>
      <c r="XBT601" s="35"/>
      <c r="XBU601" s="35"/>
      <c r="XBV601" s="35"/>
      <c r="XBW601" s="35"/>
      <c r="XBX601" s="35"/>
      <c r="XBY601" s="35"/>
      <c r="XBZ601" s="35"/>
      <c r="XCA601" s="35"/>
      <c r="XCB601" s="35"/>
      <c r="XCC601" s="35"/>
      <c r="XCD601" s="35"/>
      <c r="XCE601" s="35"/>
      <c r="XCF601" s="35"/>
      <c r="XCG601" s="35"/>
      <c r="XCH601" s="35"/>
      <c r="XCI601" s="35"/>
      <c r="XCJ601" s="35"/>
      <c r="XCK601" s="35"/>
      <c r="XCL601" s="35"/>
      <c r="XCM601" s="35"/>
      <c r="XCN601" s="35"/>
      <c r="XCO601" s="35"/>
      <c r="XCP601" s="35"/>
      <c r="XCQ601" s="35"/>
      <c r="XCR601" s="35"/>
      <c r="XCS601" s="35"/>
      <c r="XCT601" s="35"/>
      <c r="XCU601" s="35"/>
      <c r="XCV601" s="35"/>
      <c r="XCW601" s="35"/>
      <c r="XCX601" s="35"/>
      <c r="XCY601" s="35"/>
      <c r="XCZ601" s="35"/>
      <c r="XDA601" s="35"/>
      <c r="XDB601" s="35"/>
      <c r="XDC601" s="35"/>
      <c r="XDD601" s="35"/>
      <c r="XDE601" s="35"/>
      <c r="XDF601" s="35"/>
      <c r="XDG601" s="35"/>
      <c r="XDH601" s="35"/>
      <c r="XDI601" s="35"/>
      <c r="XDJ601" s="35"/>
      <c r="XDK601" s="35"/>
      <c r="XDL601" s="35"/>
      <c r="XDM601" s="35"/>
      <c r="XDN601" s="35"/>
      <c r="XDO601" s="35"/>
      <c r="XDP601" s="35"/>
      <c r="XDQ601" s="35"/>
      <c r="XDR601" s="35"/>
      <c r="XDS601" s="35"/>
      <c r="XDT601" s="35"/>
      <c r="XDU601" s="35"/>
      <c r="XDV601" s="35"/>
      <c r="XDW601" s="35"/>
      <c r="XDX601" s="35"/>
      <c r="XDY601" s="35"/>
      <c r="XDZ601" s="35"/>
      <c r="XEA601" s="35"/>
      <c r="XEB601" s="35"/>
      <c r="XEC601" s="35"/>
      <c r="XED601" s="35"/>
      <c r="XEE601" s="35"/>
      <c r="XEF601" s="35"/>
      <c r="XEG601" s="35"/>
      <c r="XEH601" s="35"/>
      <c r="XEI601" s="35"/>
      <c r="XEJ601" s="35"/>
      <c r="XEK601" s="35"/>
      <c r="XEL601" s="35"/>
      <c r="XEM601" s="35"/>
      <c r="XEN601" s="35"/>
      <c r="XEO601" s="35"/>
      <c r="XEP601" s="35"/>
      <c r="XEQ601" s="35"/>
      <c r="XER601" s="35"/>
      <c r="XES601" s="35"/>
      <c r="XET601" s="35"/>
      <c r="XEU601" s="35"/>
      <c r="XEV601" s="35"/>
      <c r="XEW601" s="35"/>
      <c r="XEX601" s="35"/>
      <c r="XEY601" s="35"/>
      <c r="XEZ601" s="35"/>
      <c r="XFA601" s="35"/>
      <c r="XFB601" s="35"/>
      <c r="XFC601" s="35"/>
      <c r="XFD601" s="35"/>
    </row>
    <row r="602" spans="1:151 16227:16384" s="11" customFormat="1" ht="20.25" customHeight="1" x14ac:dyDescent="0.25">
      <c r="A602" s="139"/>
      <c r="B602" s="140"/>
      <c r="C602" s="133">
        <f t="shared" si="311"/>
        <v>7</v>
      </c>
      <c r="D602" s="134"/>
      <c r="E602" s="84" t="s">
        <v>209</v>
      </c>
      <c r="F602" s="133">
        <f>(3.05*6+3.65*2.28+3.05*(3.89+3.66)+1.37*(2.44+2.31)+3.41*1.37+1.7*1.1+3.05*1.05)*(10.764)</f>
        <v>709.3605167999998</v>
      </c>
      <c r="G602" s="134">
        <f>(3.05*6+3.65*2.28+3.05*(3.89+3.66)+1.37*(2.44+2.31)+3.41*1.37+3.05*1.05)*(10.764)</f>
        <v>689.2318368</v>
      </c>
      <c r="H602" s="84">
        <v>0</v>
      </c>
      <c r="I602" s="84">
        <f>F602*(($I$233)+1)+H602</f>
        <v>1099.5088010399998</v>
      </c>
      <c r="J602" s="35"/>
      <c r="K602" s="35"/>
      <c r="L602" s="35"/>
      <c r="M602" s="35"/>
      <c r="N602" s="35">
        <f t="shared" si="281"/>
        <v>11081167.718400002</v>
      </c>
      <c r="O602" s="35"/>
      <c r="P602" s="35"/>
      <c r="Q602" s="35"/>
      <c r="R602" s="35"/>
      <c r="S602" s="35"/>
      <c r="T602" s="35"/>
      <c r="U602" s="43" t="e">
        <f t="shared" ref="U602:U607" ca="1" si="315">V602&amp;""&amp;",..,"&amp;""&amp;W602</f>
        <v>#REF!</v>
      </c>
      <c r="V602" s="43" t="e">
        <f ca="1">V491+1</f>
        <v>#REF!</v>
      </c>
      <c r="W602" s="43" t="e">
        <f ca="1">W491+1</f>
        <v>#REF!</v>
      </c>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WZC602" s="35"/>
      <c r="WZD602" s="35"/>
      <c r="WZE602" s="35"/>
      <c r="WZF602" s="35"/>
      <c r="WZG602" s="35"/>
      <c r="WZH602" s="35"/>
      <c r="WZI602" s="35"/>
      <c r="WZJ602" s="35"/>
      <c r="WZK602" s="35"/>
      <c r="WZL602" s="35"/>
      <c r="WZM602" s="35"/>
      <c r="WZN602" s="35"/>
      <c r="WZO602" s="35"/>
      <c r="WZP602" s="35"/>
      <c r="WZQ602" s="35"/>
      <c r="WZR602" s="35"/>
      <c r="WZS602" s="35"/>
      <c r="WZT602" s="35"/>
      <c r="WZU602" s="35"/>
      <c r="WZV602" s="35"/>
      <c r="WZW602" s="35"/>
      <c r="WZX602" s="35"/>
      <c r="WZY602" s="35"/>
      <c r="WZZ602" s="35"/>
      <c r="XAA602" s="35"/>
      <c r="XAB602" s="35"/>
      <c r="XAC602" s="35"/>
      <c r="XAD602" s="35"/>
      <c r="XAE602" s="35"/>
      <c r="XAF602" s="35"/>
      <c r="XAG602" s="35"/>
      <c r="XAH602" s="35"/>
      <c r="XAI602" s="35"/>
      <c r="XAJ602" s="35"/>
      <c r="XAK602" s="35"/>
      <c r="XAL602" s="35"/>
      <c r="XAM602" s="35"/>
      <c r="XAN602" s="35"/>
      <c r="XAO602" s="35"/>
      <c r="XAP602" s="35"/>
      <c r="XAQ602" s="35"/>
      <c r="XAR602" s="35"/>
      <c r="XAS602" s="35"/>
      <c r="XAT602" s="35"/>
      <c r="XAU602" s="35"/>
      <c r="XAV602" s="35"/>
      <c r="XAW602" s="35"/>
      <c r="XAX602" s="35"/>
      <c r="XAY602" s="35"/>
      <c r="XAZ602" s="35"/>
      <c r="XBA602" s="35"/>
      <c r="XBB602" s="35"/>
      <c r="XBC602" s="35"/>
      <c r="XBD602" s="35"/>
      <c r="XBE602" s="35"/>
      <c r="XBF602" s="35"/>
      <c r="XBG602" s="35"/>
      <c r="XBH602" s="35"/>
      <c r="XBI602" s="35"/>
      <c r="XBJ602" s="35"/>
      <c r="XBK602" s="35"/>
      <c r="XBL602" s="35"/>
      <c r="XBM602" s="35"/>
      <c r="XBN602" s="35"/>
      <c r="XBO602" s="35"/>
      <c r="XBP602" s="35"/>
      <c r="XBQ602" s="35"/>
      <c r="XBR602" s="35"/>
      <c r="XBS602" s="35"/>
      <c r="XBT602" s="35"/>
      <c r="XBU602" s="35"/>
      <c r="XBV602" s="35"/>
      <c r="XBW602" s="35"/>
      <c r="XBX602" s="35"/>
      <c r="XBY602" s="35"/>
      <c r="XBZ602" s="35"/>
      <c r="XCA602" s="35"/>
      <c r="XCB602" s="35"/>
      <c r="XCC602" s="35"/>
      <c r="XCD602" s="35"/>
      <c r="XCE602" s="35"/>
      <c r="XCF602" s="35"/>
      <c r="XCG602" s="35"/>
      <c r="XCH602" s="35"/>
      <c r="XCI602" s="35"/>
      <c r="XCJ602" s="35"/>
      <c r="XCK602" s="35"/>
      <c r="XCL602" s="35"/>
      <c r="XCM602" s="35"/>
      <c r="XCN602" s="35"/>
      <c r="XCO602" s="35"/>
      <c r="XCP602" s="35"/>
      <c r="XCQ602" s="35"/>
      <c r="XCR602" s="35"/>
      <c r="XCS602" s="35"/>
      <c r="XCT602" s="35"/>
      <c r="XCU602" s="35"/>
      <c r="XCV602" s="35"/>
      <c r="XCW602" s="35"/>
      <c r="XCX602" s="35"/>
      <c r="XCY602" s="35"/>
      <c r="XCZ602" s="35"/>
      <c r="XDA602" s="35"/>
      <c r="XDB602" s="35"/>
      <c r="XDC602" s="35"/>
      <c r="XDD602" s="35"/>
      <c r="XDE602" s="35"/>
      <c r="XDF602" s="35"/>
      <c r="XDG602" s="35"/>
      <c r="XDH602" s="35"/>
      <c r="XDI602" s="35"/>
      <c r="XDJ602" s="35"/>
      <c r="XDK602" s="35"/>
      <c r="XDL602" s="35"/>
      <c r="XDM602" s="35"/>
      <c r="XDN602" s="35"/>
      <c r="XDO602" s="35"/>
      <c r="XDP602" s="35"/>
      <c r="XDQ602" s="35"/>
      <c r="XDR602" s="35"/>
      <c r="XDS602" s="35"/>
      <c r="XDT602" s="35"/>
      <c r="XDU602" s="35"/>
      <c r="XDV602" s="35"/>
      <c r="XDW602" s="35"/>
      <c r="XDX602" s="35"/>
      <c r="XDY602" s="35"/>
      <c r="XDZ602" s="35"/>
      <c r="XEA602" s="35"/>
      <c r="XEB602" s="35"/>
      <c r="XEC602" s="35"/>
      <c r="XED602" s="35"/>
      <c r="XEE602" s="35"/>
      <c r="XEF602" s="35"/>
      <c r="XEG602" s="35"/>
      <c r="XEH602" s="35"/>
      <c r="XEI602" s="35"/>
      <c r="XEJ602" s="35"/>
      <c r="XEK602" s="35"/>
      <c r="XEL602" s="35"/>
      <c r="XEM602" s="35"/>
      <c r="XEN602" s="35"/>
      <c r="XEO602" s="35"/>
      <c r="XEP602" s="35"/>
      <c r="XEQ602" s="35"/>
      <c r="XER602" s="35"/>
      <c r="XES602" s="35"/>
      <c r="XET602" s="35"/>
      <c r="XEU602" s="35"/>
      <c r="XEV602" s="35"/>
      <c r="XEW602" s="35"/>
      <c r="XEX602" s="35"/>
      <c r="XEY602" s="35"/>
      <c r="XEZ602" s="35"/>
      <c r="XFA602" s="35"/>
      <c r="XFB602" s="35"/>
      <c r="XFC602" s="35"/>
      <c r="XFD602" s="35"/>
    </row>
    <row r="603" spans="1:151 16227:16384" s="11" customFormat="1" ht="20.25" customHeight="1" x14ac:dyDescent="0.25">
      <c r="A603" s="144" t="s">
        <v>314</v>
      </c>
      <c r="B603" s="145"/>
      <c r="C603" s="145"/>
      <c r="D603" s="145"/>
      <c r="E603" s="145"/>
      <c r="F603" s="145"/>
      <c r="G603" s="145"/>
      <c r="H603" s="145"/>
      <c r="I603" s="146"/>
      <c r="J603" s="35"/>
      <c r="K603" s="35"/>
      <c r="L603" s="35"/>
      <c r="M603" s="35"/>
      <c r="N603" s="35">
        <f t="shared" si="281"/>
        <v>15687799.124399997</v>
      </c>
      <c r="O603" s="35"/>
      <c r="P603" s="35"/>
      <c r="Q603" s="35"/>
      <c r="R603" s="35"/>
      <c r="S603" s="35"/>
      <c r="T603" s="35"/>
      <c r="U603" s="43" t="e">
        <f t="shared" ca="1" si="315"/>
        <v>#REF!</v>
      </c>
      <c r="V603" s="43" t="e">
        <f t="shared" ref="V603:W603" ca="1" si="316">V602+1</f>
        <v>#REF!</v>
      </c>
      <c r="W603" s="43" t="e">
        <f t="shared" ca="1" si="316"/>
        <v>#REF!</v>
      </c>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WZC603" s="35"/>
      <c r="WZD603" s="35"/>
      <c r="WZE603" s="35"/>
      <c r="WZF603" s="35"/>
      <c r="WZG603" s="35"/>
      <c r="WZH603" s="35"/>
      <c r="WZI603" s="35"/>
      <c r="WZJ603" s="35"/>
      <c r="WZK603" s="35"/>
      <c r="WZL603" s="35"/>
      <c r="WZM603" s="35"/>
      <c r="WZN603" s="35"/>
      <c r="WZO603" s="35"/>
      <c r="WZP603" s="35"/>
      <c r="WZQ603" s="35"/>
      <c r="WZR603" s="35"/>
      <c r="WZS603" s="35"/>
      <c r="WZT603" s="35"/>
      <c r="WZU603" s="35"/>
      <c r="WZV603" s="35"/>
      <c r="WZW603" s="35"/>
      <c r="WZX603" s="35"/>
      <c r="WZY603" s="35"/>
      <c r="WZZ603" s="35"/>
      <c r="XAA603" s="35"/>
      <c r="XAB603" s="35"/>
      <c r="XAC603" s="35"/>
      <c r="XAD603" s="35"/>
      <c r="XAE603" s="35"/>
      <c r="XAF603" s="35"/>
      <c r="XAG603" s="35"/>
      <c r="XAH603" s="35"/>
      <c r="XAI603" s="35"/>
      <c r="XAJ603" s="35"/>
      <c r="XAK603" s="35"/>
      <c r="XAL603" s="35"/>
      <c r="XAM603" s="35"/>
      <c r="XAN603" s="35"/>
      <c r="XAO603" s="35"/>
      <c r="XAP603" s="35"/>
      <c r="XAQ603" s="35"/>
      <c r="XAR603" s="35"/>
      <c r="XAS603" s="35"/>
      <c r="XAT603" s="35"/>
      <c r="XAU603" s="35"/>
      <c r="XAV603" s="35"/>
      <c r="XAW603" s="35"/>
      <c r="XAX603" s="35"/>
      <c r="XAY603" s="35"/>
      <c r="XAZ603" s="35"/>
      <c r="XBA603" s="35"/>
      <c r="XBB603" s="35"/>
      <c r="XBC603" s="35"/>
      <c r="XBD603" s="35"/>
      <c r="XBE603" s="35"/>
      <c r="XBF603" s="35"/>
      <c r="XBG603" s="35"/>
      <c r="XBH603" s="35"/>
      <c r="XBI603" s="35"/>
      <c r="XBJ603" s="35"/>
      <c r="XBK603" s="35"/>
      <c r="XBL603" s="35"/>
      <c r="XBM603" s="35"/>
      <c r="XBN603" s="35"/>
      <c r="XBO603" s="35"/>
      <c r="XBP603" s="35"/>
      <c r="XBQ603" s="35"/>
      <c r="XBR603" s="35"/>
      <c r="XBS603" s="35"/>
      <c r="XBT603" s="35"/>
      <c r="XBU603" s="35"/>
      <c r="XBV603" s="35"/>
      <c r="XBW603" s="35"/>
      <c r="XBX603" s="35"/>
      <c r="XBY603" s="35"/>
      <c r="XBZ603" s="35"/>
      <c r="XCA603" s="35"/>
      <c r="XCB603" s="35"/>
      <c r="XCC603" s="35"/>
      <c r="XCD603" s="35"/>
      <c r="XCE603" s="35"/>
      <c r="XCF603" s="35"/>
      <c r="XCG603" s="35"/>
      <c r="XCH603" s="35"/>
      <c r="XCI603" s="35"/>
      <c r="XCJ603" s="35"/>
      <c r="XCK603" s="35"/>
      <c r="XCL603" s="35"/>
      <c r="XCM603" s="35"/>
      <c r="XCN603" s="35"/>
      <c r="XCO603" s="35"/>
      <c r="XCP603" s="35"/>
      <c r="XCQ603" s="35"/>
      <c r="XCR603" s="35"/>
      <c r="XCS603" s="35"/>
      <c r="XCT603" s="35"/>
      <c r="XCU603" s="35"/>
      <c r="XCV603" s="35"/>
      <c r="XCW603" s="35"/>
      <c r="XCX603" s="35"/>
      <c r="XCY603" s="35"/>
      <c r="XCZ603" s="35"/>
      <c r="XDA603" s="35"/>
      <c r="XDB603" s="35"/>
      <c r="XDC603" s="35"/>
      <c r="XDD603" s="35"/>
      <c r="XDE603" s="35"/>
      <c r="XDF603" s="35"/>
      <c r="XDG603" s="35"/>
      <c r="XDH603" s="35"/>
      <c r="XDI603" s="35"/>
      <c r="XDJ603" s="35"/>
      <c r="XDK603" s="35"/>
      <c r="XDL603" s="35"/>
      <c r="XDM603" s="35"/>
      <c r="XDN603" s="35"/>
      <c r="XDO603" s="35"/>
      <c r="XDP603" s="35"/>
      <c r="XDQ603" s="35"/>
      <c r="XDR603" s="35"/>
      <c r="XDS603" s="35"/>
      <c r="XDT603" s="35"/>
      <c r="XDU603" s="35"/>
      <c r="XDV603" s="35"/>
      <c r="XDW603" s="35"/>
      <c r="XDX603" s="35"/>
      <c r="XDY603" s="35"/>
      <c r="XDZ603" s="35"/>
      <c r="XEA603" s="35"/>
      <c r="XEB603" s="35"/>
      <c r="XEC603" s="35"/>
      <c r="XED603" s="35"/>
      <c r="XEE603" s="35"/>
      <c r="XEF603" s="35"/>
      <c r="XEG603" s="35"/>
      <c r="XEH603" s="35"/>
      <c r="XEI603" s="35"/>
      <c r="XEJ603" s="35"/>
      <c r="XEK603" s="35"/>
      <c r="XEL603" s="35"/>
      <c r="XEM603" s="35"/>
      <c r="XEN603" s="35"/>
      <c r="XEO603" s="35"/>
      <c r="XEP603" s="35"/>
      <c r="XEQ603" s="35"/>
      <c r="XER603" s="35"/>
      <c r="XES603" s="35"/>
      <c r="XET603" s="35"/>
      <c r="XEU603" s="35"/>
      <c r="XEV603" s="35"/>
      <c r="XEW603" s="35"/>
      <c r="XEX603" s="35"/>
      <c r="XEY603" s="35"/>
      <c r="XEZ603" s="35"/>
      <c r="XFA603" s="35"/>
      <c r="XFB603" s="35"/>
      <c r="XFC603" s="35"/>
      <c r="XFD603" s="35"/>
    </row>
    <row r="604" spans="1:151 16227:16384" s="11" customFormat="1" ht="20.25" customHeight="1" x14ac:dyDescent="0.25">
      <c r="A604" s="135" t="str">
        <f>A603</f>
        <v>31st Floor (Part Refuge Floor)</v>
      </c>
      <c r="B604" s="136"/>
      <c r="C604" s="133">
        <v>1</v>
      </c>
      <c r="D604" s="134"/>
      <c r="E604" s="84" t="s">
        <v>209</v>
      </c>
      <c r="F604" s="133">
        <f>(3.05*4.98+2.28*3.43+2.9*3.66+3.05*3.66+1.37*(2.41+2.28)+1.7+2.47*1.58+0.4*1.35+3.05*1.05)*(10.764)</f>
        <v>651.83339520000004</v>
      </c>
      <c r="G604" s="134">
        <f>(3.05*4.98+2.28*3.43+2.9*3.66+3.05*3.66+1.37*(2.41+2.28)+1.7+2.47*1.58+0.4*1.35+3.05*1.05)*(10.764)</f>
        <v>651.83339520000004</v>
      </c>
      <c r="H604" s="84">
        <v>0</v>
      </c>
      <c r="I604" s="84">
        <f>F604*(($I$233)+1)+H604</f>
        <v>1010.3417625600001</v>
      </c>
      <c r="J604" s="35"/>
      <c r="K604" s="35"/>
      <c r="L604" s="35"/>
      <c r="M604" s="35"/>
      <c r="N604" s="35">
        <f t="shared" si="281"/>
        <v>10779347.311199998</v>
      </c>
      <c r="O604" s="35"/>
      <c r="P604" s="35"/>
      <c r="Q604" s="35"/>
      <c r="R604" s="35"/>
      <c r="S604" s="35"/>
      <c r="T604" s="35"/>
      <c r="U604" s="43" t="e">
        <f t="shared" ca="1" si="315"/>
        <v>#REF!</v>
      </c>
      <c r="V604" s="43" t="e">
        <f t="shared" ref="V604:W604" ca="1" si="317">V603+1</f>
        <v>#REF!</v>
      </c>
      <c r="W604" s="43" t="e">
        <f t="shared" ca="1" si="317"/>
        <v>#REF!</v>
      </c>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WZC604" s="35"/>
      <c r="WZD604" s="35"/>
      <c r="WZE604" s="35"/>
      <c r="WZF604" s="35"/>
      <c r="WZG604" s="35"/>
      <c r="WZH604" s="35"/>
      <c r="WZI604" s="35"/>
      <c r="WZJ604" s="35"/>
      <c r="WZK604" s="35"/>
      <c r="WZL604" s="35"/>
      <c r="WZM604" s="35"/>
      <c r="WZN604" s="35"/>
      <c r="WZO604" s="35"/>
      <c r="WZP604" s="35"/>
      <c r="WZQ604" s="35"/>
      <c r="WZR604" s="35"/>
      <c r="WZS604" s="35"/>
      <c r="WZT604" s="35"/>
      <c r="WZU604" s="35"/>
      <c r="WZV604" s="35"/>
      <c r="WZW604" s="35"/>
      <c r="WZX604" s="35"/>
      <c r="WZY604" s="35"/>
      <c r="WZZ604" s="35"/>
      <c r="XAA604" s="35"/>
      <c r="XAB604" s="35"/>
      <c r="XAC604" s="35"/>
      <c r="XAD604" s="35"/>
      <c r="XAE604" s="35"/>
      <c r="XAF604" s="35"/>
      <c r="XAG604" s="35"/>
      <c r="XAH604" s="35"/>
      <c r="XAI604" s="35"/>
      <c r="XAJ604" s="35"/>
      <c r="XAK604" s="35"/>
      <c r="XAL604" s="35"/>
      <c r="XAM604" s="35"/>
      <c r="XAN604" s="35"/>
      <c r="XAO604" s="35"/>
      <c r="XAP604" s="35"/>
      <c r="XAQ604" s="35"/>
      <c r="XAR604" s="35"/>
      <c r="XAS604" s="35"/>
      <c r="XAT604" s="35"/>
      <c r="XAU604" s="35"/>
      <c r="XAV604" s="35"/>
      <c r="XAW604" s="35"/>
      <c r="XAX604" s="35"/>
      <c r="XAY604" s="35"/>
      <c r="XAZ604" s="35"/>
      <c r="XBA604" s="35"/>
      <c r="XBB604" s="35"/>
      <c r="XBC604" s="35"/>
      <c r="XBD604" s="35"/>
      <c r="XBE604" s="35"/>
      <c r="XBF604" s="35"/>
      <c r="XBG604" s="35"/>
      <c r="XBH604" s="35"/>
      <c r="XBI604" s="35"/>
      <c r="XBJ604" s="35"/>
      <c r="XBK604" s="35"/>
      <c r="XBL604" s="35"/>
      <c r="XBM604" s="35"/>
      <c r="XBN604" s="35"/>
      <c r="XBO604" s="35"/>
      <c r="XBP604" s="35"/>
      <c r="XBQ604" s="35"/>
      <c r="XBR604" s="35"/>
      <c r="XBS604" s="35"/>
      <c r="XBT604" s="35"/>
      <c r="XBU604" s="35"/>
      <c r="XBV604" s="35"/>
      <c r="XBW604" s="35"/>
      <c r="XBX604" s="35"/>
      <c r="XBY604" s="35"/>
      <c r="XBZ604" s="35"/>
      <c r="XCA604" s="35"/>
      <c r="XCB604" s="35"/>
      <c r="XCC604" s="35"/>
      <c r="XCD604" s="35"/>
      <c r="XCE604" s="35"/>
      <c r="XCF604" s="35"/>
      <c r="XCG604" s="35"/>
      <c r="XCH604" s="35"/>
      <c r="XCI604" s="35"/>
      <c r="XCJ604" s="35"/>
      <c r="XCK604" s="35"/>
      <c r="XCL604" s="35"/>
      <c r="XCM604" s="35"/>
      <c r="XCN604" s="35"/>
      <c r="XCO604" s="35"/>
      <c r="XCP604" s="35"/>
      <c r="XCQ604" s="35"/>
      <c r="XCR604" s="35"/>
      <c r="XCS604" s="35"/>
      <c r="XCT604" s="35"/>
      <c r="XCU604" s="35"/>
      <c r="XCV604" s="35"/>
      <c r="XCW604" s="35"/>
      <c r="XCX604" s="35"/>
      <c r="XCY604" s="35"/>
      <c r="XCZ604" s="35"/>
      <c r="XDA604" s="35"/>
      <c r="XDB604" s="35"/>
      <c r="XDC604" s="35"/>
      <c r="XDD604" s="35"/>
      <c r="XDE604" s="35"/>
      <c r="XDF604" s="35"/>
      <c r="XDG604" s="35"/>
      <c r="XDH604" s="35"/>
      <c r="XDI604" s="35"/>
      <c r="XDJ604" s="35"/>
      <c r="XDK604" s="35"/>
      <c r="XDL604" s="35"/>
      <c r="XDM604" s="35"/>
      <c r="XDN604" s="35"/>
      <c r="XDO604" s="35"/>
      <c r="XDP604" s="35"/>
      <c r="XDQ604" s="35"/>
      <c r="XDR604" s="35"/>
      <c r="XDS604" s="35"/>
      <c r="XDT604" s="35"/>
      <c r="XDU604" s="35"/>
      <c r="XDV604" s="35"/>
      <c r="XDW604" s="35"/>
      <c r="XDX604" s="35"/>
      <c r="XDY604" s="35"/>
      <c r="XDZ604" s="35"/>
      <c r="XEA604" s="35"/>
      <c r="XEB604" s="35"/>
      <c r="XEC604" s="35"/>
      <c r="XED604" s="35"/>
      <c r="XEE604" s="35"/>
      <c r="XEF604" s="35"/>
      <c r="XEG604" s="35"/>
      <c r="XEH604" s="35"/>
      <c r="XEI604" s="35"/>
      <c r="XEJ604" s="35"/>
      <c r="XEK604" s="35"/>
      <c r="XEL604" s="35"/>
      <c r="XEM604" s="35"/>
      <c r="XEN604" s="35"/>
      <c r="XEO604" s="35"/>
      <c r="XEP604" s="35"/>
      <c r="XEQ604" s="35"/>
      <c r="XER604" s="35"/>
      <c r="XES604" s="35"/>
      <c r="XET604" s="35"/>
      <c r="XEU604" s="35"/>
      <c r="XEV604" s="35"/>
      <c r="XEW604" s="35"/>
      <c r="XEX604" s="35"/>
      <c r="XEY604" s="35"/>
      <c r="XEZ604" s="35"/>
      <c r="XFA604" s="35"/>
      <c r="XFB604" s="35"/>
      <c r="XFC604" s="35"/>
      <c r="XFD604" s="35"/>
    </row>
    <row r="605" spans="1:151 16227:16384" s="11" customFormat="1" ht="20.25" customHeight="1" x14ac:dyDescent="0.25">
      <c r="A605" s="137"/>
      <c r="B605" s="138"/>
      <c r="C605" s="133">
        <f>C604+1</f>
        <v>2</v>
      </c>
      <c r="D605" s="134"/>
      <c r="E605" s="84" t="s">
        <v>208</v>
      </c>
      <c r="F605" s="133">
        <f>(3.05*5.54+2.28*3.95+2.9*3.8+3.05*(3.85+4.27)+1.37*(2.28+2.44*2)+6.5+1.58*2.52+3.05*1.23)*(10.764)</f>
        <v>922.81171319999987</v>
      </c>
      <c r="G605" s="134">
        <f>(3.05*5.54+2.28*3.95+2.9*3.8+3.05*(3.85+4.27)+1.37*(2.28+2.44*2)+6.5+1.58*2.52+3.05*1.23)*(10.764)</f>
        <v>922.81171319999987</v>
      </c>
      <c r="H605" s="84">
        <v>0</v>
      </c>
      <c r="I605" s="84">
        <f>F605*(($I$233)+1)+H605</f>
        <v>1430.3581554599998</v>
      </c>
      <c r="J605" s="35"/>
      <c r="K605" s="35"/>
      <c r="L605" s="35"/>
      <c r="M605" s="35"/>
      <c r="N605" s="35">
        <f t="shared" si="281"/>
        <v>15687799.124399997</v>
      </c>
      <c r="O605" s="35"/>
      <c r="P605" s="35"/>
      <c r="Q605" s="35"/>
      <c r="R605" s="35"/>
      <c r="S605" s="35"/>
      <c r="T605" s="35"/>
      <c r="U605" s="43" t="e">
        <f t="shared" ca="1" si="315"/>
        <v>#REF!</v>
      </c>
      <c r="V605" s="43" t="e">
        <f t="shared" ref="V605:W605" ca="1" si="318">V602+1</f>
        <v>#REF!</v>
      </c>
      <c r="W605" s="43" t="e">
        <f t="shared" ca="1" si="318"/>
        <v>#REF!</v>
      </c>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WZC605" s="35"/>
      <c r="WZD605" s="35"/>
      <c r="WZE605" s="35"/>
      <c r="WZF605" s="35"/>
      <c r="WZG605" s="35"/>
      <c r="WZH605" s="35"/>
      <c r="WZI605" s="35"/>
      <c r="WZJ605" s="35"/>
      <c r="WZK605" s="35"/>
      <c r="WZL605" s="35"/>
      <c r="WZM605" s="35"/>
      <c r="WZN605" s="35"/>
      <c r="WZO605" s="35"/>
      <c r="WZP605" s="35"/>
      <c r="WZQ605" s="35"/>
      <c r="WZR605" s="35"/>
      <c r="WZS605" s="35"/>
      <c r="WZT605" s="35"/>
      <c r="WZU605" s="35"/>
      <c r="WZV605" s="35"/>
      <c r="WZW605" s="35"/>
      <c r="WZX605" s="35"/>
      <c r="WZY605" s="35"/>
      <c r="WZZ605" s="35"/>
      <c r="XAA605" s="35"/>
      <c r="XAB605" s="35"/>
      <c r="XAC605" s="35"/>
      <c r="XAD605" s="35"/>
      <c r="XAE605" s="35"/>
      <c r="XAF605" s="35"/>
      <c r="XAG605" s="35"/>
      <c r="XAH605" s="35"/>
      <c r="XAI605" s="35"/>
      <c r="XAJ605" s="35"/>
      <c r="XAK605" s="35"/>
      <c r="XAL605" s="35"/>
      <c r="XAM605" s="35"/>
      <c r="XAN605" s="35"/>
      <c r="XAO605" s="35"/>
      <c r="XAP605" s="35"/>
      <c r="XAQ605" s="35"/>
      <c r="XAR605" s="35"/>
      <c r="XAS605" s="35"/>
      <c r="XAT605" s="35"/>
      <c r="XAU605" s="35"/>
      <c r="XAV605" s="35"/>
      <c r="XAW605" s="35"/>
      <c r="XAX605" s="35"/>
      <c r="XAY605" s="35"/>
      <c r="XAZ605" s="35"/>
      <c r="XBA605" s="35"/>
      <c r="XBB605" s="35"/>
      <c r="XBC605" s="35"/>
      <c r="XBD605" s="35"/>
      <c r="XBE605" s="35"/>
      <c r="XBF605" s="35"/>
      <c r="XBG605" s="35"/>
      <c r="XBH605" s="35"/>
      <c r="XBI605" s="35"/>
      <c r="XBJ605" s="35"/>
      <c r="XBK605" s="35"/>
      <c r="XBL605" s="35"/>
      <c r="XBM605" s="35"/>
      <c r="XBN605" s="35"/>
      <c r="XBO605" s="35"/>
      <c r="XBP605" s="35"/>
      <c r="XBQ605" s="35"/>
      <c r="XBR605" s="35"/>
      <c r="XBS605" s="35"/>
      <c r="XBT605" s="35"/>
      <c r="XBU605" s="35"/>
      <c r="XBV605" s="35"/>
      <c r="XBW605" s="35"/>
      <c r="XBX605" s="35"/>
      <c r="XBY605" s="35"/>
      <c r="XBZ605" s="35"/>
      <c r="XCA605" s="35"/>
      <c r="XCB605" s="35"/>
      <c r="XCC605" s="35"/>
      <c r="XCD605" s="35"/>
      <c r="XCE605" s="35"/>
      <c r="XCF605" s="35"/>
      <c r="XCG605" s="35"/>
      <c r="XCH605" s="35"/>
      <c r="XCI605" s="35"/>
      <c r="XCJ605" s="35"/>
      <c r="XCK605" s="35"/>
      <c r="XCL605" s="35"/>
      <c r="XCM605" s="35"/>
      <c r="XCN605" s="35"/>
      <c r="XCO605" s="35"/>
      <c r="XCP605" s="35"/>
      <c r="XCQ605" s="35"/>
      <c r="XCR605" s="35"/>
      <c r="XCS605" s="35"/>
      <c r="XCT605" s="35"/>
      <c r="XCU605" s="35"/>
      <c r="XCV605" s="35"/>
      <c r="XCW605" s="35"/>
      <c r="XCX605" s="35"/>
      <c r="XCY605" s="35"/>
      <c r="XCZ605" s="35"/>
      <c r="XDA605" s="35"/>
      <c r="XDB605" s="35"/>
      <c r="XDC605" s="35"/>
      <c r="XDD605" s="35"/>
      <c r="XDE605" s="35"/>
      <c r="XDF605" s="35"/>
      <c r="XDG605" s="35"/>
      <c r="XDH605" s="35"/>
      <c r="XDI605" s="35"/>
      <c r="XDJ605" s="35"/>
      <c r="XDK605" s="35"/>
      <c r="XDL605" s="35"/>
      <c r="XDM605" s="35"/>
      <c r="XDN605" s="35"/>
      <c r="XDO605" s="35"/>
      <c r="XDP605" s="35"/>
      <c r="XDQ605" s="35"/>
      <c r="XDR605" s="35"/>
      <c r="XDS605" s="35"/>
      <c r="XDT605" s="35"/>
      <c r="XDU605" s="35"/>
      <c r="XDV605" s="35"/>
      <c r="XDW605" s="35"/>
      <c r="XDX605" s="35"/>
      <c r="XDY605" s="35"/>
      <c r="XDZ605" s="35"/>
      <c r="XEA605" s="35"/>
      <c r="XEB605" s="35"/>
      <c r="XEC605" s="35"/>
      <c r="XED605" s="35"/>
      <c r="XEE605" s="35"/>
      <c r="XEF605" s="35"/>
      <c r="XEG605" s="35"/>
      <c r="XEH605" s="35"/>
      <c r="XEI605" s="35"/>
      <c r="XEJ605" s="35"/>
      <c r="XEK605" s="35"/>
      <c r="XEL605" s="35"/>
      <c r="XEM605" s="35"/>
      <c r="XEN605" s="35"/>
      <c r="XEO605" s="35"/>
      <c r="XEP605" s="35"/>
      <c r="XEQ605" s="35"/>
      <c r="XER605" s="35"/>
      <c r="XES605" s="35"/>
      <c r="XET605" s="35"/>
      <c r="XEU605" s="35"/>
      <c r="XEV605" s="35"/>
      <c r="XEW605" s="35"/>
      <c r="XEX605" s="35"/>
      <c r="XEY605" s="35"/>
      <c r="XEZ605" s="35"/>
      <c r="XFA605" s="35"/>
      <c r="XFB605" s="35"/>
      <c r="XFC605" s="35"/>
      <c r="XFD605" s="35"/>
    </row>
    <row r="606" spans="1:151 16227:16384" s="11" customFormat="1" ht="20.25" customHeight="1" x14ac:dyDescent="0.25">
      <c r="A606" s="137"/>
      <c r="B606" s="138"/>
      <c r="C606" s="133">
        <f t="shared" ref="C606:C609" si="319">C605+1</f>
        <v>3</v>
      </c>
      <c r="D606" s="134"/>
      <c r="E606" s="84" t="s">
        <v>209</v>
      </c>
      <c r="F606" s="133">
        <f>(3.05*5.18+2.2*3.18+2.9*3.73+3.05*3.66+1.37*(2.44+2.28)+1.45+1.23*2.45+3.05*1.05)*(10.764)</f>
        <v>634.0792535999999</v>
      </c>
      <c r="G606" s="134">
        <f>(3.05*5.18+2.2*3.18+2.9*3.73+3.05*3.66+1.37*(2.44+2.28)+1.45+1.23*2.45+3.05*1.05)*(10.764)</f>
        <v>634.0792535999999</v>
      </c>
      <c r="H606" s="84">
        <v>0</v>
      </c>
      <c r="I606" s="84">
        <f>F606*(($I$233)+1)+H606</f>
        <v>982.82284307999987</v>
      </c>
      <c r="J606" s="35"/>
      <c r="K606" s="35"/>
      <c r="L606" s="35"/>
      <c r="M606" s="35"/>
      <c r="N606" s="35">
        <f t="shared" si="281"/>
        <v>0</v>
      </c>
      <c r="O606" s="35"/>
      <c r="P606" s="35"/>
      <c r="Q606" s="35"/>
      <c r="R606" s="35"/>
      <c r="S606" s="35"/>
      <c r="T606" s="35"/>
      <c r="U606" s="43" t="e">
        <f t="shared" ca="1" si="315"/>
        <v>#REF!</v>
      </c>
      <c r="V606" s="43" t="e">
        <f t="shared" ref="V606:W606" ca="1" si="320">V603+1</f>
        <v>#REF!</v>
      </c>
      <c r="W606" s="43" t="e">
        <f t="shared" ca="1" si="320"/>
        <v>#REF!</v>
      </c>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WZC606" s="35"/>
      <c r="WZD606" s="35"/>
      <c r="WZE606" s="35"/>
      <c r="WZF606" s="35"/>
      <c r="WZG606" s="35"/>
      <c r="WZH606" s="35"/>
      <c r="WZI606" s="35"/>
      <c r="WZJ606" s="35"/>
      <c r="WZK606" s="35"/>
      <c r="WZL606" s="35"/>
      <c r="WZM606" s="35"/>
      <c r="WZN606" s="35"/>
      <c r="WZO606" s="35"/>
      <c r="WZP606" s="35"/>
      <c r="WZQ606" s="35"/>
      <c r="WZR606" s="35"/>
      <c r="WZS606" s="35"/>
      <c r="WZT606" s="35"/>
      <c r="WZU606" s="35"/>
      <c r="WZV606" s="35"/>
      <c r="WZW606" s="35"/>
      <c r="WZX606" s="35"/>
      <c r="WZY606" s="35"/>
      <c r="WZZ606" s="35"/>
      <c r="XAA606" s="35"/>
      <c r="XAB606" s="35"/>
      <c r="XAC606" s="35"/>
      <c r="XAD606" s="35"/>
      <c r="XAE606" s="35"/>
      <c r="XAF606" s="35"/>
      <c r="XAG606" s="35"/>
      <c r="XAH606" s="35"/>
      <c r="XAI606" s="35"/>
      <c r="XAJ606" s="35"/>
      <c r="XAK606" s="35"/>
      <c r="XAL606" s="35"/>
      <c r="XAM606" s="35"/>
      <c r="XAN606" s="35"/>
      <c r="XAO606" s="35"/>
      <c r="XAP606" s="35"/>
      <c r="XAQ606" s="35"/>
      <c r="XAR606" s="35"/>
      <c r="XAS606" s="35"/>
      <c r="XAT606" s="35"/>
      <c r="XAU606" s="35"/>
      <c r="XAV606" s="35"/>
      <c r="XAW606" s="35"/>
      <c r="XAX606" s="35"/>
      <c r="XAY606" s="35"/>
      <c r="XAZ606" s="35"/>
      <c r="XBA606" s="35"/>
      <c r="XBB606" s="35"/>
      <c r="XBC606" s="35"/>
      <c r="XBD606" s="35"/>
      <c r="XBE606" s="35"/>
      <c r="XBF606" s="35"/>
      <c r="XBG606" s="35"/>
      <c r="XBH606" s="35"/>
      <c r="XBI606" s="35"/>
      <c r="XBJ606" s="35"/>
      <c r="XBK606" s="35"/>
      <c r="XBL606" s="35"/>
      <c r="XBM606" s="35"/>
      <c r="XBN606" s="35"/>
      <c r="XBO606" s="35"/>
      <c r="XBP606" s="35"/>
      <c r="XBQ606" s="35"/>
      <c r="XBR606" s="35"/>
      <c r="XBS606" s="35"/>
      <c r="XBT606" s="35"/>
      <c r="XBU606" s="35"/>
      <c r="XBV606" s="35"/>
      <c r="XBW606" s="35"/>
      <c r="XBX606" s="35"/>
      <c r="XBY606" s="35"/>
      <c r="XBZ606" s="35"/>
      <c r="XCA606" s="35"/>
      <c r="XCB606" s="35"/>
      <c r="XCC606" s="35"/>
      <c r="XCD606" s="35"/>
      <c r="XCE606" s="35"/>
      <c r="XCF606" s="35"/>
      <c r="XCG606" s="35"/>
      <c r="XCH606" s="35"/>
      <c r="XCI606" s="35"/>
      <c r="XCJ606" s="35"/>
      <c r="XCK606" s="35"/>
      <c r="XCL606" s="35"/>
      <c r="XCM606" s="35"/>
      <c r="XCN606" s="35"/>
      <c r="XCO606" s="35"/>
      <c r="XCP606" s="35"/>
      <c r="XCQ606" s="35"/>
      <c r="XCR606" s="35"/>
      <c r="XCS606" s="35"/>
      <c r="XCT606" s="35"/>
      <c r="XCU606" s="35"/>
      <c r="XCV606" s="35"/>
      <c r="XCW606" s="35"/>
      <c r="XCX606" s="35"/>
      <c r="XCY606" s="35"/>
      <c r="XCZ606" s="35"/>
      <c r="XDA606" s="35"/>
      <c r="XDB606" s="35"/>
      <c r="XDC606" s="35"/>
      <c r="XDD606" s="35"/>
      <c r="XDE606" s="35"/>
      <c r="XDF606" s="35"/>
      <c r="XDG606" s="35"/>
      <c r="XDH606" s="35"/>
      <c r="XDI606" s="35"/>
      <c r="XDJ606" s="35"/>
      <c r="XDK606" s="35"/>
      <c r="XDL606" s="35"/>
      <c r="XDM606" s="35"/>
      <c r="XDN606" s="35"/>
      <c r="XDO606" s="35"/>
      <c r="XDP606" s="35"/>
      <c r="XDQ606" s="35"/>
      <c r="XDR606" s="35"/>
      <c r="XDS606" s="35"/>
      <c r="XDT606" s="35"/>
      <c r="XDU606" s="35"/>
      <c r="XDV606" s="35"/>
      <c r="XDW606" s="35"/>
      <c r="XDX606" s="35"/>
      <c r="XDY606" s="35"/>
      <c r="XDZ606" s="35"/>
      <c r="XEA606" s="35"/>
      <c r="XEB606" s="35"/>
      <c r="XEC606" s="35"/>
      <c r="XED606" s="35"/>
      <c r="XEE606" s="35"/>
      <c r="XEF606" s="35"/>
      <c r="XEG606" s="35"/>
      <c r="XEH606" s="35"/>
      <c r="XEI606" s="35"/>
      <c r="XEJ606" s="35"/>
      <c r="XEK606" s="35"/>
      <c r="XEL606" s="35"/>
      <c r="XEM606" s="35"/>
      <c r="XEN606" s="35"/>
      <c r="XEO606" s="35"/>
      <c r="XEP606" s="35"/>
      <c r="XEQ606" s="35"/>
      <c r="XER606" s="35"/>
      <c r="XES606" s="35"/>
      <c r="XET606" s="35"/>
      <c r="XEU606" s="35"/>
      <c r="XEV606" s="35"/>
      <c r="XEW606" s="35"/>
      <c r="XEX606" s="35"/>
      <c r="XEY606" s="35"/>
      <c r="XEZ606" s="35"/>
      <c r="XFA606" s="35"/>
      <c r="XFB606" s="35"/>
      <c r="XFC606" s="35"/>
      <c r="XFD606" s="35"/>
    </row>
    <row r="607" spans="1:151 16227:16384" s="11" customFormat="1" ht="20.25" customHeight="1" x14ac:dyDescent="0.25">
      <c r="A607" s="137"/>
      <c r="B607" s="138"/>
      <c r="C607" s="133">
        <f t="shared" si="319"/>
        <v>4</v>
      </c>
      <c r="D607" s="134"/>
      <c r="E607" s="84" t="s">
        <v>208</v>
      </c>
      <c r="F607" s="133">
        <f>(3.05*5.54+2.28*3.95+2.9*3.8+3.05*(3.85+4.27)+1.37*(2.28+2.44*2)+6.5+1.58*2.52+3.05*1.23)*(10.764)</f>
        <v>922.81171319999987</v>
      </c>
      <c r="G607" s="134">
        <f>(3.05*5.54+2.28*3.95+2.9*3.8+3.05*(3.85+4.27)+1.37*(2.28+2.44*2)+6.5+1.58*2.52+3.05*1.23)*(10.764)</f>
        <v>922.81171319999987</v>
      </c>
      <c r="H607" s="84">
        <v>0</v>
      </c>
      <c r="I607" s="84">
        <f>F607*(($I$233)+1)+H607</f>
        <v>1430.3581554599998</v>
      </c>
      <c r="J607" s="35"/>
      <c r="K607" s="35"/>
      <c r="L607" s="35"/>
      <c r="M607" s="35"/>
      <c r="N607" s="35">
        <f t="shared" si="281"/>
        <v>25947497.113200001</v>
      </c>
      <c r="O607" s="35"/>
      <c r="P607" s="35"/>
      <c r="Q607" s="35"/>
      <c r="R607" s="35"/>
      <c r="S607" s="35"/>
      <c r="T607" s="35"/>
      <c r="U607" s="43" t="e">
        <f t="shared" ca="1" si="315"/>
        <v>#REF!</v>
      </c>
      <c r="V607" s="43" t="e">
        <f t="shared" ref="V607:W607" ca="1" si="321">V604+1</f>
        <v>#REF!</v>
      </c>
      <c r="W607" s="43" t="e">
        <f t="shared" ca="1" si="321"/>
        <v>#REF!</v>
      </c>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WZC607" s="35"/>
      <c r="WZD607" s="35"/>
      <c r="WZE607" s="35"/>
      <c r="WZF607" s="35"/>
      <c r="WZG607" s="35"/>
      <c r="WZH607" s="35"/>
      <c r="WZI607" s="35"/>
      <c r="WZJ607" s="35"/>
      <c r="WZK607" s="35"/>
      <c r="WZL607" s="35"/>
      <c r="WZM607" s="35"/>
      <c r="WZN607" s="35"/>
      <c r="WZO607" s="35"/>
      <c r="WZP607" s="35"/>
      <c r="WZQ607" s="35"/>
      <c r="WZR607" s="35"/>
      <c r="WZS607" s="35"/>
      <c r="WZT607" s="35"/>
      <c r="WZU607" s="35"/>
      <c r="WZV607" s="35"/>
      <c r="WZW607" s="35"/>
      <c r="WZX607" s="35"/>
      <c r="WZY607" s="35"/>
      <c r="WZZ607" s="35"/>
      <c r="XAA607" s="35"/>
      <c r="XAB607" s="35"/>
      <c r="XAC607" s="35"/>
      <c r="XAD607" s="35"/>
      <c r="XAE607" s="35"/>
      <c r="XAF607" s="35"/>
      <c r="XAG607" s="35"/>
      <c r="XAH607" s="35"/>
      <c r="XAI607" s="35"/>
      <c r="XAJ607" s="35"/>
      <c r="XAK607" s="35"/>
      <c r="XAL607" s="35"/>
      <c r="XAM607" s="35"/>
      <c r="XAN607" s="35"/>
      <c r="XAO607" s="35"/>
      <c r="XAP607" s="35"/>
      <c r="XAQ607" s="35"/>
      <c r="XAR607" s="35"/>
      <c r="XAS607" s="35"/>
      <c r="XAT607" s="35"/>
      <c r="XAU607" s="35"/>
      <c r="XAV607" s="35"/>
      <c r="XAW607" s="35"/>
      <c r="XAX607" s="35"/>
      <c r="XAY607" s="35"/>
      <c r="XAZ607" s="35"/>
      <c r="XBA607" s="35"/>
      <c r="XBB607" s="35"/>
      <c r="XBC607" s="35"/>
      <c r="XBD607" s="35"/>
      <c r="XBE607" s="35"/>
      <c r="XBF607" s="35"/>
      <c r="XBG607" s="35"/>
      <c r="XBH607" s="35"/>
      <c r="XBI607" s="35"/>
      <c r="XBJ607" s="35"/>
      <c r="XBK607" s="35"/>
      <c r="XBL607" s="35"/>
      <c r="XBM607" s="35"/>
      <c r="XBN607" s="35"/>
      <c r="XBO607" s="35"/>
      <c r="XBP607" s="35"/>
      <c r="XBQ607" s="35"/>
      <c r="XBR607" s="35"/>
      <c r="XBS607" s="35"/>
      <c r="XBT607" s="35"/>
      <c r="XBU607" s="35"/>
      <c r="XBV607" s="35"/>
      <c r="XBW607" s="35"/>
      <c r="XBX607" s="35"/>
      <c r="XBY607" s="35"/>
      <c r="XBZ607" s="35"/>
      <c r="XCA607" s="35"/>
      <c r="XCB607" s="35"/>
      <c r="XCC607" s="35"/>
      <c r="XCD607" s="35"/>
      <c r="XCE607" s="35"/>
      <c r="XCF607" s="35"/>
      <c r="XCG607" s="35"/>
      <c r="XCH607" s="35"/>
      <c r="XCI607" s="35"/>
      <c r="XCJ607" s="35"/>
      <c r="XCK607" s="35"/>
      <c r="XCL607" s="35"/>
      <c r="XCM607" s="35"/>
      <c r="XCN607" s="35"/>
      <c r="XCO607" s="35"/>
      <c r="XCP607" s="35"/>
      <c r="XCQ607" s="35"/>
      <c r="XCR607" s="35"/>
      <c r="XCS607" s="35"/>
      <c r="XCT607" s="35"/>
      <c r="XCU607" s="35"/>
      <c r="XCV607" s="35"/>
      <c r="XCW607" s="35"/>
      <c r="XCX607" s="35"/>
      <c r="XCY607" s="35"/>
      <c r="XCZ607" s="35"/>
      <c r="XDA607" s="35"/>
      <c r="XDB607" s="35"/>
      <c r="XDC607" s="35"/>
      <c r="XDD607" s="35"/>
      <c r="XDE607" s="35"/>
      <c r="XDF607" s="35"/>
      <c r="XDG607" s="35"/>
      <c r="XDH607" s="35"/>
      <c r="XDI607" s="35"/>
      <c r="XDJ607" s="35"/>
      <c r="XDK607" s="35"/>
      <c r="XDL607" s="35"/>
      <c r="XDM607" s="35"/>
      <c r="XDN607" s="35"/>
      <c r="XDO607" s="35"/>
      <c r="XDP607" s="35"/>
      <c r="XDQ607" s="35"/>
      <c r="XDR607" s="35"/>
      <c r="XDS607" s="35"/>
      <c r="XDT607" s="35"/>
      <c r="XDU607" s="35"/>
      <c r="XDV607" s="35"/>
      <c r="XDW607" s="35"/>
      <c r="XDX607" s="35"/>
      <c r="XDY607" s="35"/>
      <c r="XDZ607" s="35"/>
      <c r="XEA607" s="35"/>
      <c r="XEB607" s="35"/>
      <c r="XEC607" s="35"/>
      <c r="XED607" s="35"/>
      <c r="XEE607" s="35"/>
      <c r="XEF607" s="35"/>
      <c r="XEG607" s="35"/>
      <c r="XEH607" s="35"/>
      <c r="XEI607" s="35"/>
      <c r="XEJ607" s="35"/>
      <c r="XEK607" s="35"/>
      <c r="XEL607" s="35"/>
      <c r="XEM607" s="35"/>
      <c r="XEN607" s="35"/>
      <c r="XEO607" s="35"/>
      <c r="XEP607" s="35"/>
      <c r="XEQ607" s="35"/>
      <c r="XER607" s="35"/>
      <c r="XES607" s="35"/>
      <c r="XET607" s="35"/>
      <c r="XEU607" s="35"/>
      <c r="XEV607" s="35"/>
      <c r="XEW607" s="35"/>
      <c r="XEX607" s="35"/>
      <c r="XEY607" s="35"/>
      <c r="XEZ607" s="35"/>
      <c r="XFA607" s="35"/>
      <c r="XFB607" s="35"/>
      <c r="XFC607" s="35"/>
      <c r="XFD607" s="35"/>
    </row>
    <row r="608" spans="1:151 16227:16384" s="11" customFormat="1" ht="20.25" x14ac:dyDescent="0.25">
      <c r="A608" s="137"/>
      <c r="B608" s="138"/>
      <c r="C608" s="133">
        <f t="shared" si="319"/>
        <v>5</v>
      </c>
      <c r="D608" s="134"/>
      <c r="E608" s="133" t="s">
        <v>213</v>
      </c>
      <c r="F608" s="184"/>
      <c r="G608" s="184"/>
      <c r="H608" s="184"/>
      <c r="I608" s="134"/>
      <c r="J608" s="35"/>
      <c r="K608" s="35"/>
      <c r="L608" s="35"/>
      <c r="M608" s="35"/>
      <c r="N608" s="35">
        <f t="shared" si="281"/>
        <v>0</v>
      </c>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WZC608" s="35"/>
      <c r="WZD608" s="35"/>
      <c r="WZE608" s="35"/>
      <c r="WZF608" s="35"/>
      <c r="WZG608" s="35"/>
      <c r="WZH608" s="35"/>
      <c r="WZI608" s="35"/>
      <c r="WZJ608" s="35"/>
      <c r="WZK608" s="35"/>
      <c r="WZL608" s="35"/>
      <c r="WZM608" s="35"/>
      <c r="WZN608" s="35"/>
      <c r="WZO608" s="35"/>
      <c r="WZP608" s="35"/>
      <c r="WZQ608" s="35"/>
      <c r="WZR608" s="35"/>
      <c r="WZS608" s="35"/>
      <c r="WZT608" s="35"/>
      <c r="WZU608" s="35"/>
      <c r="WZV608" s="35"/>
      <c r="WZW608" s="35"/>
      <c r="WZX608" s="35"/>
      <c r="WZY608" s="35"/>
      <c r="WZZ608" s="35"/>
      <c r="XAA608" s="35"/>
      <c r="XAB608" s="35"/>
      <c r="XAC608" s="35"/>
      <c r="XAD608" s="35"/>
      <c r="XAE608" s="35"/>
      <c r="XAF608" s="35"/>
      <c r="XAG608" s="35"/>
      <c r="XAH608" s="35"/>
      <c r="XAI608" s="35"/>
      <c r="XAJ608" s="35"/>
      <c r="XAK608" s="35"/>
      <c r="XAL608" s="35"/>
      <c r="XAM608" s="35"/>
      <c r="XAN608" s="35"/>
      <c r="XAO608" s="35"/>
      <c r="XAP608" s="35"/>
      <c r="XAQ608" s="35"/>
      <c r="XAR608" s="35"/>
      <c r="XAS608" s="35"/>
      <c r="XAT608" s="35"/>
      <c r="XAU608" s="35"/>
      <c r="XAV608" s="35"/>
      <c r="XAW608" s="35"/>
      <c r="XAX608" s="35"/>
      <c r="XAY608" s="35"/>
      <c r="XAZ608" s="35"/>
      <c r="XBA608" s="35"/>
      <c r="XBB608" s="35"/>
      <c r="XBC608" s="35"/>
      <c r="XBD608" s="35"/>
      <c r="XBE608" s="35"/>
      <c r="XBF608" s="35"/>
      <c r="XBG608" s="35"/>
      <c r="XBH608" s="35"/>
      <c r="XBI608" s="35"/>
      <c r="XBJ608" s="35"/>
      <c r="XBK608" s="35"/>
      <c r="XBL608" s="35"/>
      <c r="XBM608" s="35"/>
      <c r="XBN608" s="35"/>
      <c r="XBO608" s="35"/>
      <c r="XBP608" s="35"/>
      <c r="XBQ608" s="35"/>
      <c r="XBR608" s="35"/>
      <c r="XBS608" s="35"/>
      <c r="XBT608" s="35"/>
      <c r="XBU608" s="35"/>
      <c r="XBV608" s="35"/>
      <c r="XBW608" s="35"/>
      <c r="XBX608" s="35"/>
      <c r="XBY608" s="35"/>
      <c r="XBZ608" s="35"/>
      <c r="XCA608" s="35"/>
      <c r="XCB608" s="35"/>
      <c r="XCC608" s="35"/>
      <c r="XCD608" s="35"/>
      <c r="XCE608" s="35"/>
      <c r="XCF608" s="35"/>
      <c r="XCG608" s="35"/>
      <c r="XCH608" s="35"/>
      <c r="XCI608" s="35"/>
      <c r="XCJ608" s="35"/>
      <c r="XCK608" s="35"/>
      <c r="XCL608" s="35"/>
      <c r="XCM608" s="35"/>
      <c r="XCN608" s="35"/>
      <c r="XCO608" s="35"/>
      <c r="XCP608" s="35"/>
      <c r="XCQ608" s="35"/>
      <c r="XCR608" s="35"/>
      <c r="XCS608" s="35"/>
      <c r="XCT608" s="35"/>
      <c r="XCU608" s="35"/>
      <c r="XCV608" s="35"/>
      <c r="XCW608" s="35"/>
      <c r="XCX608" s="35"/>
      <c r="XCY608" s="35"/>
      <c r="XCZ608" s="35"/>
      <c r="XDA608" s="35"/>
      <c r="XDB608" s="35"/>
      <c r="XDC608" s="35"/>
      <c r="XDD608" s="35"/>
      <c r="XDE608" s="35"/>
      <c r="XDF608" s="35"/>
      <c r="XDG608" s="35"/>
      <c r="XDH608" s="35"/>
      <c r="XDI608" s="35"/>
      <c r="XDJ608" s="35"/>
      <c r="XDK608" s="35"/>
      <c r="XDL608" s="35"/>
      <c r="XDM608" s="35"/>
      <c r="XDN608" s="35"/>
      <c r="XDO608" s="35"/>
      <c r="XDP608" s="35"/>
      <c r="XDQ608" s="35"/>
      <c r="XDR608" s="35"/>
      <c r="XDS608" s="35"/>
      <c r="XDT608" s="35"/>
      <c r="XDU608" s="35"/>
      <c r="XDV608" s="35"/>
      <c r="XDW608" s="35"/>
      <c r="XDX608" s="35"/>
      <c r="XDY608" s="35"/>
      <c r="XDZ608" s="35"/>
      <c r="XEA608" s="35"/>
      <c r="XEB608" s="35"/>
      <c r="XEC608" s="35"/>
      <c r="XED608" s="35"/>
      <c r="XEE608" s="35"/>
      <c r="XEF608" s="35"/>
      <c r="XEG608" s="35"/>
      <c r="XEH608" s="35"/>
      <c r="XEI608" s="35"/>
      <c r="XEJ608" s="35"/>
      <c r="XEK608" s="35"/>
      <c r="XEL608" s="35"/>
      <c r="XEM608" s="35"/>
      <c r="XEN608" s="35"/>
      <c r="XEO608" s="35"/>
      <c r="XEP608" s="35"/>
      <c r="XEQ608" s="35"/>
      <c r="XER608" s="35"/>
      <c r="XES608" s="35"/>
      <c r="XET608" s="35"/>
      <c r="XEU608" s="35"/>
      <c r="XEV608" s="35"/>
      <c r="XEW608" s="35"/>
      <c r="XEX608" s="35"/>
      <c r="XEY608" s="35"/>
      <c r="XEZ608" s="35"/>
      <c r="XFA608" s="35"/>
      <c r="XFB608" s="35"/>
      <c r="XFC608" s="35"/>
      <c r="XFD608" s="35"/>
    </row>
    <row r="609" spans="1:16384" s="11" customFormat="1" ht="20.25" customHeight="1" x14ac:dyDescent="0.25">
      <c r="A609" s="137"/>
      <c r="B609" s="138"/>
      <c r="C609" s="133">
        <f t="shared" si="319"/>
        <v>6</v>
      </c>
      <c r="D609" s="134"/>
      <c r="E609" s="84" t="s">
        <v>315</v>
      </c>
      <c r="F609" s="133">
        <f>(6.25*6+4.65*2.43+3.05*(3.66*2+3.89*2)+1.65*2+1.37*(2.31*2+2.44*2)+(1.37*3.41)*2+2.78*1.5+3.7*2.43+6.25*1.3)*(10.764)</f>
        <v>1526.3233596</v>
      </c>
      <c r="G609" s="134">
        <f>(6.25*6+4.65*2.43+3.05*(3.66*2+3.89*2)+1.65*2+1.37*(2.31*2+2.44*2)+(1.37*3.41)*2+2.78*1.5+3.7*2.43+6.25*1.3)*(10.764)</f>
        <v>1526.3233596</v>
      </c>
      <c r="H609" s="84">
        <v>0</v>
      </c>
      <c r="I609" s="84">
        <f>F609*(($I$233)+1)+H609</f>
        <v>2365.8012073800001</v>
      </c>
      <c r="J609" s="35"/>
      <c r="K609" s="35"/>
      <c r="L609" s="35"/>
      <c r="M609" s="35"/>
      <c r="N609" s="35">
        <f t="shared" si="281"/>
        <v>11081167.718400002</v>
      </c>
      <c r="O609" s="35"/>
      <c r="P609" s="35"/>
      <c r="Q609" s="35"/>
      <c r="R609" s="35"/>
      <c r="S609" s="35"/>
      <c r="T609" s="35"/>
      <c r="U609" s="43" t="str">
        <f t="shared" ca="1" si="199"/>
        <v>107,..,107</v>
      </c>
      <c r="V609" s="43">
        <f ca="1">V499+1</f>
        <v>107</v>
      </c>
      <c r="W609" s="43">
        <f ca="1">W499+1</f>
        <v>107</v>
      </c>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WZC609" s="35"/>
      <c r="WZD609" s="35"/>
      <c r="WZE609" s="35"/>
      <c r="WZF609" s="35"/>
      <c r="WZG609" s="35"/>
      <c r="WZH609" s="35"/>
      <c r="WZI609" s="35"/>
      <c r="WZJ609" s="35"/>
      <c r="WZK609" s="35"/>
      <c r="WZL609" s="35"/>
      <c r="WZM609" s="35"/>
      <c r="WZN609" s="35"/>
      <c r="WZO609" s="35"/>
      <c r="WZP609" s="35"/>
      <c r="WZQ609" s="35"/>
      <c r="WZR609" s="35"/>
      <c r="WZS609" s="35"/>
      <c r="WZT609" s="35"/>
      <c r="WZU609" s="35"/>
      <c r="WZV609" s="35"/>
      <c r="WZW609" s="35"/>
      <c r="WZX609" s="35"/>
      <c r="WZY609" s="35"/>
      <c r="WZZ609" s="35"/>
      <c r="XAA609" s="35"/>
      <c r="XAB609" s="35"/>
      <c r="XAC609" s="35"/>
      <c r="XAD609" s="35"/>
      <c r="XAE609" s="35"/>
      <c r="XAF609" s="35"/>
      <c r="XAG609" s="35"/>
      <c r="XAH609" s="35"/>
      <c r="XAI609" s="35"/>
      <c r="XAJ609" s="35"/>
      <c r="XAK609" s="35"/>
      <c r="XAL609" s="35"/>
      <c r="XAM609" s="35"/>
      <c r="XAN609" s="35"/>
      <c r="XAO609" s="35"/>
      <c r="XAP609" s="35"/>
      <c r="XAQ609" s="35"/>
      <c r="XAR609" s="35"/>
      <c r="XAS609" s="35"/>
      <c r="XAT609" s="35"/>
      <c r="XAU609" s="35"/>
      <c r="XAV609" s="35"/>
      <c r="XAW609" s="35"/>
      <c r="XAX609" s="35"/>
      <c r="XAY609" s="35"/>
      <c r="XAZ609" s="35"/>
      <c r="XBA609" s="35"/>
      <c r="XBB609" s="35"/>
      <c r="XBC609" s="35"/>
      <c r="XBD609" s="35"/>
      <c r="XBE609" s="35"/>
      <c r="XBF609" s="35"/>
      <c r="XBG609" s="35"/>
      <c r="XBH609" s="35"/>
      <c r="XBI609" s="35"/>
      <c r="XBJ609" s="35"/>
      <c r="XBK609" s="35"/>
      <c r="XBL609" s="35"/>
      <c r="XBM609" s="35"/>
      <c r="XBN609" s="35"/>
      <c r="XBO609" s="35"/>
      <c r="XBP609" s="35"/>
      <c r="XBQ609" s="35"/>
      <c r="XBR609" s="35"/>
      <c r="XBS609" s="35"/>
      <c r="XBT609" s="35"/>
      <c r="XBU609" s="35"/>
      <c r="XBV609" s="35"/>
      <c r="XBW609" s="35"/>
      <c r="XBX609" s="35"/>
      <c r="XBY609" s="35"/>
      <c r="XBZ609" s="35"/>
      <c r="XCA609" s="35"/>
      <c r="XCB609" s="35"/>
      <c r="XCC609" s="35"/>
      <c r="XCD609" s="35"/>
      <c r="XCE609" s="35"/>
      <c r="XCF609" s="35"/>
      <c r="XCG609" s="35"/>
      <c r="XCH609" s="35"/>
      <c r="XCI609" s="35"/>
      <c r="XCJ609" s="35"/>
      <c r="XCK609" s="35"/>
      <c r="XCL609" s="35"/>
      <c r="XCM609" s="35"/>
      <c r="XCN609" s="35"/>
      <c r="XCO609" s="35"/>
      <c r="XCP609" s="35"/>
      <c r="XCQ609" s="35"/>
      <c r="XCR609" s="35"/>
      <c r="XCS609" s="35"/>
      <c r="XCT609" s="35"/>
      <c r="XCU609" s="35"/>
      <c r="XCV609" s="35"/>
      <c r="XCW609" s="35"/>
      <c r="XCX609" s="35"/>
      <c r="XCY609" s="35"/>
      <c r="XCZ609" s="35"/>
      <c r="XDA609" s="35"/>
      <c r="XDB609" s="35"/>
      <c r="XDC609" s="35"/>
      <c r="XDD609" s="35"/>
      <c r="XDE609" s="35"/>
      <c r="XDF609" s="35"/>
      <c r="XDG609" s="35"/>
      <c r="XDH609" s="35"/>
      <c r="XDI609" s="35"/>
      <c r="XDJ609" s="35"/>
      <c r="XDK609" s="35"/>
      <c r="XDL609" s="35"/>
      <c r="XDM609" s="35"/>
      <c r="XDN609" s="35"/>
      <c r="XDO609" s="35"/>
      <c r="XDP609" s="35"/>
      <c r="XDQ609" s="35"/>
      <c r="XDR609" s="35"/>
      <c r="XDS609" s="35"/>
      <c r="XDT609" s="35"/>
      <c r="XDU609" s="35"/>
      <c r="XDV609" s="35"/>
      <c r="XDW609" s="35"/>
      <c r="XDX609" s="35"/>
      <c r="XDY609" s="35"/>
      <c r="XDZ609" s="35"/>
      <c r="XEA609" s="35"/>
      <c r="XEB609" s="35"/>
      <c r="XEC609" s="35"/>
      <c r="XED609" s="35"/>
      <c r="XEE609" s="35"/>
      <c r="XEF609" s="35"/>
      <c r="XEG609" s="35"/>
      <c r="XEH609" s="35"/>
      <c r="XEI609" s="35"/>
      <c r="XEJ609" s="35"/>
      <c r="XEK609" s="35"/>
      <c r="XEL609" s="35"/>
      <c r="XEM609" s="35"/>
      <c r="XEN609" s="35"/>
      <c r="XEO609" s="35"/>
      <c r="XEP609" s="35"/>
      <c r="XEQ609" s="35"/>
      <c r="XER609" s="35"/>
      <c r="XES609" s="35"/>
      <c r="XET609" s="35"/>
      <c r="XEU609" s="35"/>
      <c r="XEV609" s="35"/>
      <c r="XEW609" s="35"/>
      <c r="XEX609" s="35"/>
      <c r="XEY609" s="35"/>
      <c r="XEZ609" s="35"/>
      <c r="XFA609" s="35"/>
      <c r="XFB609" s="35"/>
      <c r="XFC609" s="35"/>
      <c r="XFD609" s="35"/>
    </row>
    <row r="610" spans="1:16384" s="11" customFormat="1" ht="20.25" customHeight="1" x14ac:dyDescent="0.25">
      <c r="A610" s="144" t="s">
        <v>316</v>
      </c>
      <c r="B610" s="145"/>
      <c r="C610" s="145"/>
      <c r="D610" s="145"/>
      <c r="E610" s="145"/>
      <c r="F610" s="145"/>
      <c r="G610" s="145"/>
      <c r="H610" s="145"/>
      <c r="I610" s="146"/>
      <c r="J610" s="35"/>
      <c r="K610" s="35"/>
      <c r="L610" s="35"/>
      <c r="M610" s="35"/>
      <c r="N610" s="35">
        <f t="shared" si="281"/>
        <v>15687799.124399997</v>
      </c>
      <c r="O610" s="35"/>
      <c r="P610" s="35"/>
      <c r="Q610" s="35"/>
      <c r="R610" s="35"/>
      <c r="S610" s="35"/>
      <c r="T610" s="35"/>
      <c r="U610" s="43" t="str">
        <f t="shared" ca="1" si="199"/>
        <v>108,..,108</v>
      </c>
      <c r="V610" s="43">
        <f t="shared" ref="V610:W610" ca="1" si="322">V609+1</f>
        <v>108</v>
      </c>
      <c r="W610" s="43">
        <f t="shared" ca="1" si="322"/>
        <v>108</v>
      </c>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WZC610" s="35"/>
      <c r="WZD610" s="35"/>
      <c r="WZE610" s="35"/>
      <c r="WZF610" s="35"/>
      <c r="WZG610" s="35"/>
      <c r="WZH610" s="35"/>
      <c r="WZI610" s="35"/>
      <c r="WZJ610" s="35"/>
      <c r="WZK610" s="35"/>
      <c r="WZL610" s="35"/>
      <c r="WZM610" s="35"/>
      <c r="WZN610" s="35"/>
      <c r="WZO610" s="35"/>
      <c r="WZP610" s="35"/>
      <c r="WZQ610" s="35"/>
      <c r="WZR610" s="35"/>
      <c r="WZS610" s="35"/>
      <c r="WZT610" s="35"/>
      <c r="WZU610" s="35"/>
      <c r="WZV610" s="35"/>
      <c r="WZW610" s="35"/>
      <c r="WZX610" s="35"/>
      <c r="WZY610" s="35"/>
      <c r="WZZ610" s="35"/>
      <c r="XAA610" s="35"/>
      <c r="XAB610" s="35"/>
      <c r="XAC610" s="35"/>
      <c r="XAD610" s="35"/>
      <c r="XAE610" s="35"/>
      <c r="XAF610" s="35"/>
      <c r="XAG610" s="35"/>
      <c r="XAH610" s="35"/>
      <c r="XAI610" s="35"/>
      <c r="XAJ610" s="35"/>
      <c r="XAK610" s="35"/>
      <c r="XAL610" s="35"/>
      <c r="XAM610" s="35"/>
      <c r="XAN610" s="35"/>
      <c r="XAO610" s="35"/>
      <c r="XAP610" s="35"/>
      <c r="XAQ610" s="35"/>
      <c r="XAR610" s="35"/>
      <c r="XAS610" s="35"/>
      <c r="XAT610" s="35"/>
      <c r="XAU610" s="35"/>
      <c r="XAV610" s="35"/>
      <c r="XAW610" s="35"/>
      <c r="XAX610" s="35"/>
      <c r="XAY610" s="35"/>
      <c r="XAZ610" s="35"/>
      <c r="XBA610" s="35"/>
      <c r="XBB610" s="35"/>
      <c r="XBC610" s="35"/>
      <c r="XBD610" s="35"/>
      <c r="XBE610" s="35"/>
      <c r="XBF610" s="35"/>
      <c r="XBG610" s="35"/>
      <c r="XBH610" s="35"/>
      <c r="XBI610" s="35"/>
      <c r="XBJ610" s="35"/>
      <c r="XBK610" s="35"/>
      <c r="XBL610" s="35"/>
      <c r="XBM610" s="35"/>
      <c r="XBN610" s="35"/>
      <c r="XBO610" s="35"/>
      <c r="XBP610" s="35"/>
      <c r="XBQ610" s="35"/>
      <c r="XBR610" s="35"/>
      <c r="XBS610" s="35"/>
      <c r="XBT610" s="35"/>
      <c r="XBU610" s="35"/>
      <c r="XBV610" s="35"/>
      <c r="XBW610" s="35"/>
      <c r="XBX610" s="35"/>
      <c r="XBY610" s="35"/>
      <c r="XBZ610" s="35"/>
      <c r="XCA610" s="35"/>
      <c r="XCB610" s="35"/>
      <c r="XCC610" s="35"/>
      <c r="XCD610" s="35"/>
      <c r="XCE610" s="35"/>
      <c r="XCF610" s="35"/>
      <c r="XCG610" s="35"/>
      <c r="XCH610" s="35"/>
      <c r="XCI610" s="35"/>
      <c r="XCJ610" s="35"/>
      <c r="XCK610" s="35"/>
      <c r="XCL610" s="35"/>
      <c r="XCM610" s="35"/>
      <c r="XCN610" s="35"/>
      <c r="XCO610" s="35"/>
      <c r="XCP610" s="35"/>
      <c r="XCQ610" s="35"/>
      <c r="XCR610" s="35"/>
      <c r="XCS610" s="35"/>
      <c r="XCT610" s="35"/>
      <c r="XCU610" s="35"/>
      <c r="XCV610" s="35"/>
      <c r="XCW610" s="35"/>
      <c r="XCX610" s="35"/>
      <c r="XCY610" s="35"/>
      <c r="XCZ610" s="35"/>
      <c r="XDA610" s="35"/>
      <c r="XDB610" s="35"/>
      <c r="XDC610" s="35"/>
      <c r="XDD610" s="35"/>
      <c r="XDE610" s="35"/>
      <c r="XDF610" s="35"/>
      <c r="XDG610" s="35"/>
      <c r="XDH610" s="35"/>
      <c r="XDI610" s="35"/>
      <c r="XDJ610" s="35"/>
      <c r="XDK610" s="35"/>
      <c r="XDL610" s="35"/>
      <c r="XDM610" s="35"/>
      <c r="XDN610" s="35"/>
      <c r="XDO610" s="35"/>
      <c r="XDP610" s="35"/>
      <c r="XDQ610" s="35"/>
      <c r="XDR610" s="35"/>
      <c r="XDS610" s="35"/>
      <c r="XDT610" s="35"/>
      <c r="XDU610" s="35"/>
      <c r="XDV610" s="35"/>
      <c r="XDW610" s="35"/>
      <c r="XDX610" s="35"/>
      <c r="XDY610" s="35"/>
      <c r="XDZ610" s="35"/>
      <c r="XEA610" s="35"/>
      <c r="XEB610" s="35"/>
      <c r="XEC610" s="35"/>
      <c r="XED610" s="35"/>
      <c r="XEE610" s="35"/>
      <c r="XEF610" s="35"/>
      <c r="XEG610" s="35"/>
      <c r="XEH610" s="35"/>
      <c r="XEI610" s="35"/>
      <c r="XEJ610" s="35"/>
      <c r="XEK610" s="35"/>
      <c r="XEL610" s="35"/>
      <c r="XEM610" s="35"/>
      <c r="XEN610" s="35"/>
      <c r="XEO610" s="35"/>
      <c r="XEP610" s="35"/>
      <c r="XEQ610" s="35"/>
      <c r="XER610" s="35"/>
      <c r="XES610" s="35"/>
      <c r="XET610" s="35"/>
      <c r="XEU610" s="35"/>
      <c r="XEV610" s="35"/>
      <c r="XEW610" s="35"/>
      <c r="XEX610" s="35"/>
      <c r="XEY610" s="35"/>
      <c r="XEZ610" s="35"/>
      <c r="XFA610" s="35"/>
      <c r="XFB610" s="35"/>
      <c r="XFC610" s="35"/>
      <c r="XFD610" s="35"/>
    </row>
    <row r="611" spans="1:16384" s="11" customFormat="1" ht="20.25" customHeight="1" x14ac:dyDescent="0.25">
      <c r="A611" s="135" t="str">
        <f>A610</f>
        <v>32nd to 36th Floor</v>
      </c>
      <c r="B611" s="136"/>
      <c r="C611" s="133">
        <v>1</v>
      </c>
      <c r="D611" s="134"/>
      <c r="E611" s="84" t="s">
        <v>209</v>
      </c>
      <c r="F611" s="133">
        <f>(3.05*4.98+2.28*3.43+2.9*3.66+3.05*3.66+1.37*(2.41+2.28)+1.7+2.47*1.58+0.4*1.35+3.05*1.05)*(10.764)</f>
        <v>651.83339520000004</v>
      </c>
      <c r="G611" s="134">
        <f>(3.05*4.98+2.28*3.43+2.9*3.66+3.05*3.66+1.37*(2.41+2.28)+1.7+2.47*1.58+0.4*1.35+3.05*1.05)*(10.764)</f>
        <v>651.83339520000004</v>
      </c>
      <c r="H611" s="84">
        <v>0</v>
      </c>
      <c r="I611" s="84">
        <f t="shared" ref="I611:I616" si="323">F611*(($I$233)+1)+H611</f>
        <v>1010.3417625600001</v>
      </c>
      <c r="J611" s="35"/>
      <c r="K611" s="35"/>
      <c r="L611" s="35"/>
      <c r="M611" s="35"/>
      <c r="N611" s="35">
        <f t="shared" si="281"/>
        <v>10779347.311199998</v>
      </c>
      <c r="O611" s="35"/>
      <c r="P611" s="35"/>
      <c r="Q611" s="35"/>
      <c r="R611" s="35"/>
      <c r="S611" s="35"/>
      <c r="T611" s="35"/>
      <c r="U611" s="43" t="str">
        <f t="shared" ca="1" si="199"/>
        <v>109,..,109</v>
      </c>
      <c r="V611" s="43">
        <f t="shared" ref="V611:W611" ca="1" si="324">V610+1</f>
        <v>109</v>
      </c>
      <c r="W611" s="43">
        <f t="shared" ca="1" si="324"/>
        <v>109</v>
      </c>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WZC611" s="35"/>
      <c r="WZD611" s="35"/>
      <c r="WZE611" s="35"/>
      <c r="WZF611" s="35"/>
      <c r="WZG611" s="35"/>
      <c r="WZH611" s="35"/>
      <c r="WZI611" s="35"/>
      <c r="WZJ611" s="35"/>
      <c r="WZK611" s="35"/>
      <c r="WZL611" s="35"/>
      <c r="WZM611" s="35"/>
      <c r="WZN611" s="35"/>
      <c r="WZO611" s="35"/>
      <c r="WZP611" s="35"/>
      <c r="WZQ611" s="35"/>
      <c r="WZR611" s="35"/>
      <c r="WZS611" s="35"/>
      <c r="WZT611" s="35"/>
      <c r="WZU611" s="35"/>
      <c r="WZV611" s="35"/>
      <c r="WZW611" s="35"/>
      <c r="WZX611" s="35"/>
      <c r="WZY611" s="35"/>
      <c r="WZZ611" s="35"/>
      <c r="XAA611" s="35"/>
      <c r="XAB611" s="35"/>
      <c r="XAC611" s="35"/>
      <c r="XAD611" s="35"/>
      <c r="XAE611" s="35"/>
      <c r="XAF611" s="35"/>
      <c r="XAG611" s="35"/>
      <c r="XAH611" s="35"/>
      <c r="XAI611" s="35"/>
      <c r="XAJ611" s="35"/>
      <c r="XAK611" s="35"/>
      <c r="XAL611" s="35"/>
      <c r="XAM611" s="35"/>
      <c r="XAN611" s="35"/>
      <c r="XAO611" s="35"/>
      <c r="XAP611" s="35"/>
      <c r="XAQ611" s="35"/>
      <c r="XAR611" s="35"/>
      <c r="XAS611" s="35"/>
      <c r="XAT611" s="35"/>
      <c r="XAU611" s="35"/>
      <c r="XAV611" s="35"/>
      <c r="XAW611" s="35"/>
      <c r="XAX611" s="35"/>
      <c r="XAY611" s="35"/>
      <c r="XAZ611" s="35"/>
      <c r="XBA611" s="35"/>
      <c r="XBB611" s="35"/>
      <c r="XBC611" s="35"/>
      <c r="XBD611" s="35"/>
      <c r="XBE611" s="35"/>
      <c r="XBF611" s="35"/>
      <c r="XBG611" s="35"/>
      <c r="XBH611" s="35"/>
      <c r="XBI611" s="35"/>
      <c r="XBJ611" s="35"/>
      <c r="XBK611" s="35"/>
      <c r="XBL611" s="35"/>
      <c r="XBM611" s="35"/>
      <c r="XBN611" s="35"/>
      <c r="XBO611" s="35"/>
      <c r="XBP611" s="35"/>
      <c r="XBQ611" s="35"/>
      <c r="XBR611" s="35"/>
      <c r="XBS611" s="35"/>
      <c r="XBT611" s="35"/>
      <c r="XBU611" s="35"/>
      <c r="XBV611" s="35"/>
      <c r="XBW611" s="35"/>
      <c r="XBX611" s="35"/>
      <c r="XBY611" s="35"/>
      <c r="XBZ611" s="35"/>
      <c r="XCA611" s="35"/>
      <c r="XCB611" s="35"/>
      <c r="XCC611" s="35"/>
      <c r="XCD611" s="35"/>
      <c r="XCE611" s="35"/>
      <c r="XCF611" s="35"/>
      <c r="XCG611" s="35"/>
      <c r="XCH611" s="35"/>
      <c r="XCI611" s="35"/>
      <c r="XCJ611" s="35"/>
      <c r="XCK611" s="35"/>
      <c r="XCL611" s="35"/>
      <c r="XCM611" s="35"/>
      <c r="XCN611" s="35"/>
      <c r="XCO611" s="35"/>
      <c r="XCP611" s="35"/>
      <c r="XCQ611" s="35"/>
      <c r="XCR611" s="35"/>
      <c r="XCS611" s="35"/>
      <c r="XCT611" s="35"/>
      <c r="XCU611" s="35"/>
      <c r="XCV611" s="35"/>
      <c r="XCW611" s="35"/>
      <c r="XCX611" s="35"/>
      <c r="XCY611" s="35"/>
      <c r="XCZ611" s="35"/>
      <c r="XDA611" s="35"/>
      <c r="XDB611" s="35"/>
      <c r="XDC611" s="35"/>
      <c r="XDD611" s="35"/>
      <c r="XDE611" s="35"/>
      <c r="XDF611" s="35"/>
      <c r="XDG611" s="35"/>
      <c r="XDH611" s="35"/>
      <c r="XDI611" s="35"/>
      <c r="XDJ611" s="35"/>
      <c r="XDK611" s="35"/>
      <c r="XDL611" s="35"/>
      <c r="XDM611" s="35"/>
      <c r="XDN611" s="35"/>
      <c r="XDO611" s="35"/>
      <c r="XDP611" s="35"/>
      <c r="XDQ611" s="35"/>
      <c r="XDR611" s="35"/>
      <c r="XDS611" s="35"/>
      <c r="XDT611" s="35"/>
      <c r="XDU611" s="35"/>
      <c r="XDV611" s="35"/>
      <c r="XDW611" s="35"/>
      <c r="XDX611" s="35"/>
      <c r="XDY611" s="35"/>
      <c r="XDZ611" s="35"/>
      <c r="XEA611" s="35"/>
      <c r="XEB611" s="35"/>
      <c r="XEC611" s="35"/>
      <c r="XED611" s="35"/>
      <c r="XEE611" s="35"/>
      <c r="XEF611" s="35"/>
      <c r="XEG611" s="35"/>
      <c r="XEH611" s="35"/>
      <c r="XEI611" s="35"/>
      <c r="XEJ611" s="35"/>
      <c r="XEK611" s="35"/>
      <c r="XEL611" s="35"/>
      <c r="XEM611" s="35"/>
      <c r="XEN611" s="35"/>
      <c r="XEO611" s="35"/>
      <c r="XEP611" s="35"/>
      <c r="XEQ611" s="35"/>
      <c r="XER611" s="35"/>
      <c r="XES611" s="35"/>
      <c r="XET611" s="35"/>
      <c r="XEU611" s="35"/>
      <c r="XEV611" s="35"/>
      <c r="XEW611" s="35"/>
      <c r="XEX611" s="35"/>
      <c r="XEY611" s="35"/>
      <c r="XEZ611" s="35"/>
      <c r="XFA611" s="35"/>
      <c r="XFB611" s="35"/>
      <c r="XFC611" s="35"/>
      <c r="XFD611" s="35"/>
    </row>
    <row r="612" spans="1:16384" s="11" customFormat="1" ht="20.25" customHeight="1" x14ac:dyDescent="0.25">
      <c r="A612" s="137"/>
      <c r="B612" s="138"/>
      <c r="C612" s="133">
        <f>C611+1</f>
        <v>2</v>
      </c>
      <c r="D612" s="134"/>
      <c r="E612" s="84" t="s">
        <v>208</v>
      </c>
      <c r="F612" s="133">
        <f>(3.05*5.54+2.28*3.95+2.9*3.8+3.05*(3.85+4.27)+1.37*(2.28+2.44*2)+6.5+1.58*2.52+3.05*1.23)*(10.764)</f>
        <v>922.81171319999987</v>
      </c>
      <c r="G612" s="134">
        <f>(3.05*5.54+2.28*3.95+2.9*3.8+3.05*(3.85+4.27)+1.37*(2.28+2.44*2)+6.5+1.58*2.52+3.05*1.23)*(10.764)</f>
        <v>922.81171319999987</v>
      </c>
      <c r="H612" s="84">
        <v>0</v>
      </c>
      <c r="I612" s="84">
        <f t="shared" si="323"/>
        <v>1430.3581554599998</v>
      </c>
      <c r="J612" s="35"/>
      <c r="K612" s="35"/>
      <c r="L612" s="35"/>
      <c r="M612" s="35"/>
      <c r="N612" s="35">
        <f t="shared" si="281"/>
        <v>15687799.124399997</v>
      </c>
      <c r="O612" s="35"/>
      <c r="P612" s="35"/>
      <c r="Q612" s="35"/>
      <c r="R612" s="35"/>
      <c r="S612" s="35"/>
      <c r="T612" s="35"/>
      <c r="U612" s="43" t="str">
        <f t="shared" ref="U612:U613" ca="1" si="325">V612&amp;""&amp;",..,"&amp;""&amp;W612</f>
        <v>108,..,108</v>
      </c>
      <c r="V612" s="43">
        <f t="shared" ref="V612:W612" ca="1" si="326">V609+1</f>
        <v>108</v>
      </c>
      <c r="W612" s="43">
        <f t="shared" ca="1" si="326"/>
        <v>108</v>
      </c>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WZC612" s="35"/>
      <c r="WZD612" s="35"/>
      <c r="WZE612" s="35"/>
      <c r="WZF612" s="35"/>
      <c r="WZG612" s="35"/>
      <c r="WZH612" s="35"/>
      <c r="WZI612" s="35"/>
      <c r="WZJ612" s="35"/>
      <c r="WZK612" s="35"/>
      <c r="WZL612" s="35"/>
      <c r="WZM612" s="35"/>
      <c r="WZN612" s="35"/>
      <c r="WZO612" s="35"/>
      <c r="WZP612" s="35"/>
      <c r="WZQ612" s="35"/>
      <c r="WZR612" s="35"/>
      <c r="WZS612" s="35"/>
      <c r="WZT612" s="35"/>
      <c r="WZU612" s="35"/>
      <c r="WZV612" s="35"/>
      <c r="WZW612" s="35"/>
      <c r="WZX612" s="35"/>
      <c r="WZY612" s="35"/>
      <c r="WZZ612" s="35"/>
      <c r="XAA612" s="35"/>
      <c r="XAB612" s="35"/>
      <c r="XAC612" s="35"/>
      <c r="XAD612" s="35"/>
      <c r="XAE612" s="35"/>
      <c r="XAF612" s="35"/>
      <c r="XAG612" s="35"/>
      <c r="XAH612" s="35"/>
      <c r="XAI612" s="35"/>
      <c r="XAJ612" s="35"/>
      <c r="XAK612" s="35"/>
      <c r="XAL612" s="35"/>
      <c r="XAM612" s="35"/>
      <c r="XAN612" s="35"/>
      <c r="XAO612" s="35"/>
      <c r="XAP612" s="35"/>
      <c r="XAQ612" s="35"/>
      <c r="XAR612" s="35"/>
      <c r="XAS612" s="35"/>
      <c r="XAT612" s="35"/>
      <c r="XAU612" s="35"/>
      <c r="XAV612" s="35"/>
      <c r="XAW612" s="35"/>
      <c r="XAX612" s="35"/>
      <c r="XAY612" s="35"/>
      <c r="XAZ612" s="35"/>
      <c r="XBA612" s="35"/>
      <c r="XBB612" s="35"/>
      <c r="XBC612" s="35"/>
      <c r="XBD612" s="35"/>
      <c r="XBE612" s="35"/>
      <c r="XBF612" s="35"/>
      <c r="XBG612" s="35"/>
      <c r="XBH612" s="35"/>
      <c r="XBI612" s="35"/>
      <c r="XBJ612" s="35"/>
      <c r="XBK612" s="35"/>
      <c r="XBL612" s="35"/>
      <c r="XBM612" s="35"/>
      <c r="XBN612" s="35"/>
      <c r="XBO612" s="35"/>
      <c r="XBP612" s="35"/>
      <c r="XBQ612" s="35"/>
      <c r="XBR612" s="35"/>
      <c r="XBS612" s="35"/>
      <c r="XBT612" s="35"/>
      <c r="XBU612" s="35"/>
      <c r="XBV612" s="35"/>
      <c r="XBW612" s="35"/>
      <c r="XBX612" s="35"/>
      <c r="XBY612" s="35"/>
      <c r="XBZ612" s="35"/>
      <c r="XCA612" s="35"/>
      <c r="XCB612" s="35"/>
      <c r="XCC612" s="35"/>
      <c r="XCD612" s="35"/>
      <c r="XCE612" s="35"/>
      <c r="XCF612" s="35"/>
      <c r="XCG612" s="35"/>
      <c r="XCH612" s="35"/>
      <c r="XCI612" s="35"/>
      <c r="XCJ612" s="35"/>
      <c r="XCK612" s="35"/>
      <c r="XCL612" s="35"/>
      <c r="XCM612" s="35"/>
      <c r="XCN612" s="35"/>
      <c r="XCO612" s="35"/>
      <c r="XCP612" s="35"/>
      <c r="XCQ612" s="35"/>
      <c r="XCR612" s="35"/>
      <c r="XCS612" s="35"/>
      <c r="XCT612" s="35"/>
      <c r="XCU612" s="35"/>
      <c r="XCV612" s="35"/>
      <c r="XCW612" s="35"/>
      <c r="XCX612" s="35"/>
      <c r="XCY612" s="35"/>
      <c r="XCZ612" s="35"/>
      <c r="XDA612" s="35"/>
      <c r="XDB612" s="35"/>
      <c r="XDC612" s="35"/>
      <c r="XDD612" s="35"/>
      <c r="XDE612" s="35"/>
      <c r="XDF612" s="35"/>
      <c r="XDG612" s="35"/>
      <c r="XDH612" s="35"/>
      <c r="XDI612" s="35"/>
      <c r="XDJ612" s="35"/>
      <c r="XDK612" s="35"/>
      <c r="XDL612" s="35"/>
      <c r="XDM612" s="35"/>
      <c r="XDN612" s="35"/>
      <c r="XDO612" s="35"/>
      <c r="XDP612" s="35"/>
      <c r="XDQ612" s="35"/>
      <c r="XDR612" s="35"/>
      <c r="XDS612" s="35"/>
      <c r="XDT612" s="35"/>
      <c r="XDU612" s="35"/>
      <c r="XDV612" s="35"/>
      <c r="XDW612" s="35"/>
      <c r="XDX612" s="35"/>
      <c r="XDY612" s="35"/>
      <c r="XDZ612" s="35"/>
      <c r="XEA612" s="35"/>
      <c r="XEB612" s="35"/>
      <c r="XEC612" s="35"/>
      <c r="XED612" s="35"/>
      <c r="XEE612" s="35"/>
      <c r="XEF612" s="35"/>
      <c r="XEG612" s="35"/>
      <c r="XEH612" s="35"/>
      <c r="XEI612" s="35"/>
      <c r="XEJ612" s="35"/>
      <c r="XEK612" s="35"/>
      <c r="XEL612" s="35"/>
      <c r="XEM612" s="35"/>
      <c r="XEN612" s="35"/>
      <c r="XEO612" s="35"/>
      <c r="XEP612" s="35"/>
      <c r="XEQ612" s="35"/>
      <c r="XER612" s="35"/>
      <c r="XES612" s="35"/>
      <c r="XET612" s="35"/>
      <c r="XEU612" s="35"/>
      <c r="XEV612" s="35"/>
      <c r="XEW612" s="35"/>
      <c r="XEX612" s="35"/>
      <c r="XEY612" s="35"/>
      <c r="XEZ612" s="35"/>
      <c r="XFA612" s="35"/>
      <c r="XFB612" s="35"/>
      <c r="XFC612" s="35"/>
      <c r="XFD612" s="35"/>
    </row>
    <row r="613" spans="1:16384" s="11" customFormat="1" ht="20.25" customHeight="1" x14ac:dyDescent="0.25">
      <c r="A613" s="137"/>
      <c r="B613" s="138"/>
      <c r="C613" s="133">
        <f t="shared" ref="C613" si="327">C612+1</f>
        <v>3</v>
      </c>
      <c r="D613" s="134"/>
      <c r="E613" s="84" t="s">
        <v>209</v>
      </c>
      <c r="F613" s="133">
        <f>(3.05*5.18+2.2*3.18+2.9*3.73+3.05*3.66+1.37*(2.44+2.28)+1.45+1.23*2.45+3.05*1.05)*(10.764)</f>
        <v>634.0792535999999</v>
      </c>
      <c r="G613" s="134">
        <f>(3.05*5.18+2.2*3.18+2.9*3.73+3.05*3.66+1.37*(2.44+2.28)+1.45+1.23*2.45+3.05*1.05)*(10.764)</f>
        <v>634.0792535999999</v>
      </c>
      <c r="H613" s="84">
        <v>0</v>
      </c>
      <c r="I613" s="84">
        <f t="shared" si="323"/>
        <v>982.82284307999987</v>
      </c>
      <c r="J613" s="35"/>
      <c r="K613" s="35"/>
      <c r="L613" s="35"/>
      <c r="M613" s="35"/>
      <c r="N613" s="35">
        <f t="shared" si="281"/>
        <v>11081167.718400002</v>
      </c>
      <c r="O613" s="35"/>
      <c r="P613" s="35"/>
      <c r="Q613" s="35"/>
      <c r="R613" s="35"/>
      <c r="S613" s="35"/>
      <c r="T613" s="35"/>
      <c r="U613" s="43" t="str">
        <f t="shared" ca="1" si="325"/>
        <v>109,..,109</v>
      </c>
      <c r="V613" s="43">
        <f t="shared" ref="V613:W613" ca="1" si="328">V610+1</f>
        <v>109</v>
      </c>
      <c r="W613" s="43">
        <f t="shared" ca="1" si="328"/>
        <v>109</v>
      </c>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WZC613" s="35"/>
      <c r="WZD613" s="35"/>
      <c r="WZE613" s="35"/>
      <c r="WZF613" s="35"/>
      <c r="WZG613" s="35"/>
      <c r="WZH613" s="35"/>
      <c r="WZI613" s="35"/>
      <c r="WZJ613" s="35"/>
      <c r="WZK613" s="35"/>
      <c r="WZL613" s="35"/>
      <c r="WZM613" s="35"/>
      <c r="WZN613" s="35"/>
      <c r="WZO613" s="35"/>
      <c r="WZP613" s="35"/>
      <c r="WZQ613" s="35"/>
      <c r="WZR613" s="35"/>
      <c r="WZS613" s="35"/>
      <c r="WZT613" s="35"/>
      <c r="WZU613" s="35"/>
      <c r="WZV613" s="35"/>
      <c r="WZW613" s="35"/>
      <c r="WZX613" s="35"/>
      <c r="WZY613" s="35"/>
      <c r="WZZ613" s="35"/>
      <c r="XAA613" s="35"/>
      <c r="XAB613" s="35"/>
      <c r="XAC613" s="35"/>
      <c r="XAD613" s="35"/>
      <c r="XAE613" s="35"/>
      <c r="XAF613" s="35"/>
      <c r="XAG613" s="35"/>
      <c r="XAH613" s="35"/>
      <c r="XAI613" s="35"/>
      <c r="XAJ613" s="35"/>
      <c r="XAK613" s="35"/>
      <c r="XAL613" s="35"/>
      <c r="XAM613" s="35"/>
      <c r="XAN613" s="35"/>
      <c r="XAO613" s="35"/>
      <c r="XAP613" s="35"/>
      <c r="XAQ613" s="35"/>
      <c r="XAR613" s="35"/>
      <c r="XAS613" s="35"/>
      <c r="XAT613" s="35"/>
      <c r="XAU613" s="35"/>
      <c r="XAV613" s="35"/>
      <c r="XAW613" s="35"/>
      <c r="XAX613" s="35"/>
      <c r="XAY613" s="35"/>
      <c r="XAZ613" s="35"/>
      <c r="XBA613" s="35"/>
      <c r="XBB613" s="35"/>
      <c r="XBC613" s="35"/>
      <c r="XBD613" s="35"/>
      <c r="XBE613" s="35"/>
      <c r="XBF613" s="35"/>
      <c r="XBG613" s="35"/>
      <c r="XBH613" s="35"/>
      <c r="XBI613" s="35"/>
      <c r="XBJ613" s="35"/>
      <c r="XBK613" s="35"/>
      <c r="XBL613" s="35"/>
      <c r="XBM613" s="35"/>
      <c r="XBN613" s="35"/>
      <c r="XBO613" s="35"/>
      <c r="XBP613" s="35"/>
      <c r="XBQ613" s="35"/>
      <c r="XBR613" s="35"/>
      <c r="XBS613" s="35"/>
      <c r="XBT613" s="35"/>
      <c r="XBU613" s="35"/>
      <c r="XBV613" s="35"/>
      <c r="XBW613" s="35"/>
      <c r="XBX613" s="35"/>
      <c r="XBY613" s="35"/>
      <c r="XBZ613" s="35"/>
      <c r="XCA613" s="35"/>
      <c r="XCB613" s="35"/>
      <c r="XCC613" s="35"/>
      <c r="XCD613" s="35"/>
      <c r="XCE613" s="35"/>
      <c r="XCF613" s="35"/>
      <c r="XCG613" s="35"/>
      <c r="XCH613" s="35"/>
      <c r="XCI613" s="35"/>
      <c r="XCJ613" s="35"/>
      <c r="XCK613" s="35"/>
      <c r="XCL613" s="35"/>
      <c r="XCM613" s="35"/>
      <c r="XCN613" s="35"/>
      <c r="XCO613" s="35"/>
      <c r="XCP613" s="35"/>
      <c r="XCQ613" s="35"/>
      <c r="XCR613" s="35"/>
      <c r="XCS613" s="35"/>
      <c r="XCT613" s="35"/>
      <c r="XCU613" s="35"/>
      <c r="XCV613" s="35"/>
      <c r="XCW613" s="35"/>
      <c r="XCX613" s="35"/>
      <c r="XCY613" s="35"/>
      <c r="XCZ613" s="35"/>
      <c r="XDA613" s="35"/>
      <c r="XDB613" s="35"/>
      <c r="XDC613" s="35"/>
      <c r="XDD613" s="35"/>
      <c r="XDE613" s="35"/>
      <c r="XDF613" s="35"/>
      <c r="XDG613" s="35"/>
      <c r="XDH613" s="35"/>
      <c r="XDI613" s="35"/>
      <c r="XDJ613" s="35"/>
      <c r="XDK613" s="35"/>
      <c r="XDL613" s="35"/>
      <c r="XDM613" s="35"/>
      <c r="XDN613" s="35"/>
      <c r="XDO613" s="35"/>
      <c r="XDP613" s="35"/>
      <c r="XDQ613" s="35"/>
      <c r="XDR613" s="35"/>
      <c r="XDS613" s="35"/>
      <c r="XDT613" s="35"/>
      <c r="XDU613" s="35"/>
      <c r="XDV613" s="35"/>
      <c r="XDW613" s="35"/>
      <c r="XDX613" s="35"/>
      <c r="XDY613" s="35"/>
      <c r="XDZ613" s="35"/>
      <c r="XEA613" s="35"/>
      <c r="XEB613" s="35"/>
      <c r="XEC613" s="35"/>
      <c r="XED613" s="35"/>
      <c r="XEE613" s="35"/>
      <c r="XEF613" s="35"/>
      <c r="XEG613" s="35"/>
      <c r="XEH613" s="35"/>
      <c r="XEI613" s="35"/>
      <c r="XEJ613" s="35"/>
      <c r="XEK613" s="35"/>
      <c r="XEL613" s="35"/>
      <c r="XEM613" s="35"/>
      <c r="XEN613" s="35"/>
      <c r="XEO613" s="35"/>
      <c r="XEP613" s="35"/>
      <c r="XEQ613" s="35"/>
      <c r="XER613" s="35"/>
      <c r="XES613" s="35"/>
      <c r="XET613" s="35"/>
      <c r="XEU613" s="35"/>
      <c r="XEV613" s="35"/>
      <c r="XEW613" s="35"/>
      <c r="XEX613" s="35"/>
      <c r="XEY613" s="35"/>
      <c r="XEZ613" s="35"/>
      <c r="XFA613" s="35"/>
      <c r="XFB613" s="35"/>
      <c r="XFC613" s="35"/>
      <c r="XFD613" s="35"/>
    </row>
    <row r="614" spans="1:16384" s="11" customFormat="1" ht="20.25" customHeight="1" x14ac:dyDescent="0.25">
      <c r="A614" s="137"/>
      <c r="B614" s="138"/>
      <c r="C614" s="133">
        <f t="shared" ref="C614:C616" si="329">C613+1</f>
        <v>4</v>
      </c>
      <c r="D614" s="134"/>
      <c r="E614" s="84" t="s">
        <v>208</v>
      </c>
      <c r="F614" s="133">
        <f>(3.05*5.54+2.28*3.95+2.9*3.8+3.05*(3.85+4.27)+1.37*(2.28+2.44*2)+6.5+1.58*2.52+3.05*1.23)*(10.764)</f>
        <v>922.81171319999987</v>
      </c>
      <c r="G614" s="134">
        <f>(3.05*5.54+2.28*3.95+2.9*3.8+3.05*(3.85+4.27)+1.37*(2.28+2.44*2)+6.5+1.58*2.52+3.05*1.23)*(10.764)</f>
        <v>922.81171319999987</v>
      </c>
      <c r="H614" s="84">
        <v>0</v>
      </c>
      <c r="I614" s="84">
        <f t="shared" si="323"/>
        <v>1430.3581554599998</v>
      </c>
      <c r="J614" s="35"/>
      <c r="K614" s="35"/>
      <c r="L614" s="35"/>
      <c r="M614" s="35"/>
      <c r="N614" s="35">
        <f t="shared" si="281"/>
        <v>25947497.113200001</v>
      </c>
      <c r="O614" s="35"/>
      <c r="P614" s="35"/>
      <c r="Q614" s="35"/>
      <c r="R614" s="35"/>
      <c r="S614" s="35"/>
      <c r="T614" s="35"/>
      <c r="U614" s="43" t="str">
        <f t="shared" ca="1" si="199"/>
        <v>110,..,110</v>
      </c>
      <c r="V614" s="43">
        <f t="shared" ref="V614:W614" ca="1" si="330">V611+1</f>
        <v>110</v>
      </c>
      <c r="W614" s="43">
        <f t="shared" ca="1" si="330"/>
        <v>110</v>
      </c>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WZC614" s="35"/>
      <c r="WZD614" s="35"/>
      <c r="WZE614" s="35"/>
      <c r="WZF614" s="35"/>
      <c r="WZG614" s="35"/>
      <c r="WZH614" s="35"/>
      <c r="WZI614" s="35"/>
      <c r="WZJ614" s="35"/>
      <c r="WZK614" s="35"/>
      <c r="WZL614" s="35"/>
      <c r="WZM614" s="35"/>
      <c r="WZN614" s="35"/>
      <c r="WZO614" s="35"/>
      <c r="WZP614" s="35"/>
      <c r="WZQ614" s="35"/>
      <c r="WZR614" s="35"/>
      <c r="WZS614" s="35"/>
      <c r="WZT614" s="35"/>
      <c r="WZU614" s="35"/>
      <c r="WZV614" s="35"/>
      <c r="WZW614" s="35"/>
      <c r="WZX614" s="35"/>
      <c r="WZY614" s="35"/>
      <c r="WZZ614" s="35"/>
      <c r="XAA614" s="35"/>
      <c r="XAB614" s="35"/>
      <c r="XAC614" s="35"/>
      <c r="XAD614" s="35"/>
      <c r="XAE614" s="35"/>
      <c r="XAF614" s="35"/>
      <c r="XAG614" s="35"/>
      <c r="XAH614" s="35"/>
      <c r="XAI614" s="35"/>
      <c r="XAJ614" s="35"/>
      <c r="XAK614" s="35"/>
      <c r="XAL614" s="35"/>
      <c r="XAM614" s="35"/>
      <c r="XAN614" s="35"/>
      <c r="XAO614" s="35"/>
      <c r="XAP614" s="35"/>
      <c r="XAQ614" s="35"/>
      <c r="XAR614" s="35"/>
      <c r="XAS614" s="35"/>
      <c r="XAT614" s="35"/>
      <c r="XAU614" s="35"/>
      <c r="XAV614" s="35"/>
      <c r="XAW614" s="35"/>
      <c r="XAX614" s="35"/>
      <c r="XAY614" s="35"/>
      <c r="XAZ614" s="35"/>
      <c r="XBA614" s="35"/>
      <c r="XBB614" s="35"/>
      <c r="XBC614" s="35"/>
      <c r="XBD614" s="35"/>
      <c r="XBE614" s="35"/>
      <c r="XBF614" s="35"/>
      <c r="XBG614" s="35"/>
      <c r="XBH614" s="35"/>
      <c r="XBI614" s="35"/>
      <c r="XBJ614" s="35"/>
      <c r="XBK614" s="35"/>
      <c r="XBL614" s="35"/>
      <c r="XBM614" s="35"/>
      <c r="XBN614" s="35"/>
      <c r="XBO614" s="35"/>
      <c r="XBP614" s="35"/>
      <c r="XBQ614" s="35"/>
      <c r="XBR614" s="35"/>
      <c r="XBS614" s="35"/>
      <c r="XBT614" s="35"/>
      <c r="XBU614" s="35"/>
      <c r="XBV614" s="35"/>
      <c r="XBW614" s="35"/>
      <c r="XBX614" s="35"/>
      <c r="XBY614" s="35"/>
      <c r="XBZ614" s="35"/>
      <c r="XCA614" s="35"/>
      <c r="XCB614" s="35"/>
      <c r="XCC614" s="35"/>
      <c r="XCD614" s="35"/>
      <c r="XCE614" s="35"/>
      <c r="XCF614" s="35"/>
      <c r="XCG614" s="35"/>
      <c r="XCH614" s="35"/>
      <c r="XCI614" s="35"/>
      <c r="XCJ614" s="35"/>
      <c r="XCK614" s="35"/>
      <c r="XCL614" s="35"/>
      <c r="XCM614" s="35"/>
      <c r="XCN614" s="35"/>
      <c r="XCO614" s="35"/>
      <c r="XCP614" s="35"/>
      <c r="XCQ614" s="35"/>
      <c r="XCR614" s="35"/>
      <c r="XCS614" s="35"/>
      <c r="XCT614" s="35"/>
      <c r="XCU614" s="35"/>
      <c r="XCV614" s="35"/>
      <c r="XCW614" s="35"/>
      <c r="XCX614" s="35"/>
      <c r="XCY614" s="35"/>
      <c r="XCZ614" s="35"/>
      <c r="XDA614" s="35"/>
      <c r="XDB614" s="35"/>
      <c r="XDC614" s="35"/>
      <c r="XDD614" s="35"/>
      <c r="XDE614" s="35"/>
      <c r="XDF614" s="35"/>
      <c r="XDG614" s="35"/>
      <c r="XDH614" s="35"/>
      <c r="XDI614" s="35"/>
      <c r="XDJ614" s="35"/>
      <c r="XDK614" s="35"/>
      <c r="XDL614" s="35"/>
      <c r="XDM614" s="35"/>
      <c r="XDN614" s="35"/>
      <c r="XDO614" s="35"/>
      <c r="XDP614" s="35"/>
      <c r="XDQ614" s="35"/>
      <c r="XDR614" s="35"/>
      <c r="XDS614" s="35"/>
      <c r="XDT614" s="35"/>
      <c r="XDU614" s="35"/>
      <c r="XDV614" s="35"/>
      <c r="XDW614" s="35"/>
      <c r="XDX614" s="35"/>
      <c r="XDY614" s="35"/>
      <c r="XDZ614" s="35"/>
      <c r="XEA614" s="35"/>
      <c r="XEB614" s="35"/>
      <c r="XEC614" s="35"/>
      <c r="XED614" s="35"/>
      <c r="XEE614" s="35"/>
      <c r="XEF614" s="35"/>
      <c r="XEG614" s="35"/>
      <c r="XEH614" s="35"/>
      <c r="XEI614" s="35"/>
      <c r="XEJ614" s="35"/>
      <c r="XEK614" s="35"/>
      <c r="XEL614" s="35"/>
      <c r="XEM614" s="35"/>
      <c r="XEN614" s="35"/>
      <c r="XEO614" s="35"/>
      <c r="XEP614" s="35"/>
      <c r="XEQ614" s="35"/>
      <c r="XER614" s="35"/>
      <c r="XES614" s="35"/>
      <c r="XET614" s="35"/>
      <c r="XEU614" s="35"/>
      <c r="XEV614" s="35"/>
      <c r="XEW614" s="35"/>
      <c r="XEX614" s="35"/>
      <c r="XEY614" s="35"/>
      <c r="XEZ614" s="35"/>
      <c r="XFA614" s="35"/>
      <c r="XFB614" s="35"/>
      <c r="XFC614" s="35"/>
      <c r="XFD614" s="35"/>
    </row>
    <row r="615" spans="1:16384" ht="20.25" x14ac:dyDescent="0.25">
      <c r="A615" s="137"/>
      <c r="B615" s="138"/>
      <c r="C615" s="133">
        <f t="shared" si="329"/>
        <v>5</v>
      </c>
      <c r="D615" s="134"/>
      <c r="E615" s="84" t="s">
        <v>209</v>
      </c>
      <c r="F615" s="133">
        <f>(3.05*4.98+2.28*3.43+2.9*3.66+3.05*3.66+1.37*(2.41+2.28)+1.7+2.47*1.58+0.4*1.35+3.05*1.05)*(10.764)</f>
        <v>651.83339520000004</v>
      </c>
      <c r="G615" s="134">
        <f>(3.05*4.98+2.28*3.43+2.9*3.66+3.05*3.66+1.37*(2.41+2.28)+1.7+2.47*1.58+0.4*1.35+3.05*1.05)*(10.764)</f>
        <v>651.83339520000004</v>
      </c>
      <c r="H615" s="84">
        <v>0</v>
      </c>
      <c r="I615" s="84">
        <f t="shared" si="323"/>
        <v>1010.3417625600001</v>
      </c>
      <c r="J615" s="35"/>
      <c r="K615" s="35"/>
      <c r="L615" s="35"/>
      <c r="M615" s="35"/>
      <c r="N615" s="35"/>
      <c r="O615" s="35"/>
      <c r="P615" s="35"/>
      <c r="Q615" s="35"/>
      <c r="R615" s="35"/>
      <c r="S615" s="35"/>
      <c r="T615" s="35"/>
      <c r="U615" s="35"/>
      <c r="V615" s="35"/>
      <c r="W615" s="35"/>
      <c r="X615" s="35"/>
      <c r="Y615" s="35"/>
      <c r="Z615" s="35"/>
      <c r="AA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c r="HB615" s="35"/>
      <c r="HC615" s="35"/>
      <c r="HD615" s="35"/>
      <c r="HE615" s="35"/>
      <c r="HF615" s="35"/>
      <c r="HG615" s="35"/>
      <c r="HH615" s="35"/>
      <c r="HI615" s="35"/>
      <c r="HJ615" s="35"/>
      <c r="HK615" s="35"/>
      <c r="HL615" s="35"/>
      <c r="HM615" s="35"/>
      <c r="HN615" s="35"/>
      <c r="HO615" s="35"/>
      <c r="HP615" s="35"/>
      <c r="HQ615" s="35"/>
      <c r="HR615" s="35"/>
      <c r="HS615" s="35"/>
      <c r="HT615" s="35"/>
      <c r="HU615" s="35"/>
      <c r="HV615" s="35"/>
      <c r="HW615" s="35"/>
      <c r="HX615" s="35"/>
      <c r="HY615" s="35"/>
      <c r="HZ615" s="35"/>
      <c r="IA615" s="35"/>
      <c r="IB615" s="35"/>
      <c r="IC615" s="35"/>
      <c r="ID615" s="35"/>
      <c r="IE615" s="35"/>
      <c r="IF615" s="35"/>
      <c r="IG615" s="35"/>
      <c r="IH615" s="35"/>
      <c r="II615" s="35"/>
      <c r="IJ615" s="35"/>
      <c r="IK615" s="35"/>
      <c r="IL615" s="35"/>
      <c r="IM615" s="35"/>
      <c r="IN615" s="35"/>
      <c r="IO615" s="35"/>
      <c r="IP615" s="35"/>
      <c r="IQ615" s="35"/>
      <c r="IR615" s="35"/>
      <c r="IS615" s="35"/>
      <c r="IT615" s="35"/>
      <c r="IU615" s="35"/>
      <c r="IV615" s="35"/>
      <c r="IW615" s="35"/>
      <c r="IX615" s="35"/>
      <c r="IY615" s="35"/>
      <c r="IZ615" s="35"/>
      <c r="JA615" s="35"/>
      <c r="JB615" s="35"/>
      <c r="JC615" s="35"/>
      <c r="JD615" s="35"/>
      <c r="JE615" s="35"/>
      <c r="JF615" s="35"/>
      <c r="JG615" s="35"/>
      <c r="JH615" s="35"/>
      <c r="JI615" s="35"/>
      <c r="JJ615" s="35"/>
      <c r="JK615" s="35"/>
      <c r="JL615" s="35"/>
      <c r="JM615" s="35"/>
      <c r="JN615" s="35"/>
      <c r="JO615" s="35"/>
      <c r="JP615" s="35"/>
      <c r="JQ615" s="35"/>
      <c r="JR615" s="35"/>
      <c r="JS615" s="35"/>
      <c r="JT615" s="35"/>
      <c r="JU615" s="35"/>
      <c r="JV615" s="35"/>
      <c r="JW615" s="35"/>
      <c r="JX615" s="35"/>
      <c r="JY615" s="35"/>
      <c r="JZ615" s="35"/>
      <c r="KA615" s="35"/>
      <c r="KB615" s="35"/>
      <c r="KC615" s="35"/>
      <c r="KD615" s="35"/>
      <c r="KE615" s="35"/>
      <c r="KF615" s="35"/>
      <c r="KG615" s="35"/>
      <c r="KH615" s="35"/>
      <c r="KI615" s="35"/>
      <c r="KJ615" s="35"/>
      <c r="KK615" s="35"/>
      <c r="KL615" s="35"/>
      <c r="KM615" s="35"/>
      <c r="KN615" s="35"/>
      <c r="KO615" s="35"/>
      <c r="KP615" s="35"/>
      <c r="KQ615" s="35"/>
      <c r="KR615" s="35"/>
      <c r="KS615" s="35"/>
      <c r="KT615" s="35"/>
      <c r="KU615" s="35"/>
      <c r="KV615" s="35"/>
      <c r="KW615" s="35"/>
      <c r="KX615" s="35"/>
      <c r="KY615" s="35"/>
      <c r="KZ615" s="35"/>
      <c r="LA615" s="35"/>
      <c r="LB615" s="35"/>
      <c r="LC615" s="35"/>
      <c r="LD615" s="35"/>
      <c r="LE615" s="35"/>
      <c r="LF615" s="35"/>
      <c r="LG615" s="35"/>
      <c r="LH615" s="35"/>
      <c r="LI615" s="35"/>
      <c r="LJ615" s="35"/>
      <c r="LK615" s="35"/>
      <c r="LL615" s="35"/>
      <c r="LM615" s="35"/>
      <c r="LN615" s="35"/>
      <c r="LO615" s="35"/>
      <c r="LP615" s="35"/>
      <c r="LQ615" s="35"/>
      <c r="LR615" s="35"/>
      <c r="LS615" s="35"/>
      <c r="LT615" s="35"/>
      <c r="LU615" s="35"/>
      <c r="LV615" s="35"/>
      <c r="LW615" s="35"/>
      <c r="LX615" s="35"/>
      <c r="LY615" s="35"/>
      <c r="LZ615" s="35"/>
      <c r="MA615" s="35"/>
      <c r="MB615" s="35"/>
      <c r="MC615" s="35"/>
      <c r="MD615" s="35"/>
      <c r="ME615" s="35"/>
      <c r="MF615" s="35"/>
      <c r="MG615" s="35"/>
      <c r="MH615" s="35"/>
      <c r="MI615" s="35"/>
      <c r="MJ615" s="35"/>
      <c r="MK615" s="35"/>
      <c r="ML615" s="35"/>
      <c r="MM615" s="35"/>
      <c r="MN615" s="35"/>
      <c r="MO615" s="35"/>
      <c r="MP615" s="35"/>
      <c r="MQ615" s="35"/>
      <c r="MR615" s="35"/>
      <c r="MS615" s="35"/>
      <c r="MT615" s="35"/>
      <c r="MU615" s="35"/>
      <c r="MV615" s="35"/>
      <c r="MW615" s="35"/>
      <c r="MX615" s="35"/>
      <c r="MY615" s="35"/>
      <c r="MZ615" s="35"/>
      <c r="NA615" s="35"/>
      <c r="NB615" s="35"/>
      <c r="NC615" s="35"/>
      <c r="ND615" s="35"/>
      <c r="NE615" s="35"/>
      <c r="NF615" s="35"/>
      <c r="NG615" s="35"/>
      <c r="NH615" s="35"/>
      <c r="NI615" s="35"/>
      <c r="NJ615" s="35"/>
      <c r="NK615" s="35"/>
      <c r="NL615" s="35"/>
      <c r="NM615" s="35"/>
      <c r="NN615" s="35"/>
      <c r="NO615" s="35"/>
      <c r="NP615" s="35"/>
      <c r="NQ615" s="35"/>
      <c r="NR615" s="35"/>
      <c r="NS615" s="35"/>
      <c r="NT615" s="35"/>
      <c r="NU615" s="35"/>
      <c r="NV615" s="35"/>
      <c r="NW615" s="35"/>
      <c r="NX615" s="35"/>
      <c r="NY615" s="35"/>
      <c r="NZ615" s="35"/>
      <c r="OA615" s="35"/>
      <c r="OB615" s="35"/>
      <c r="OC615" s="35"/>
      <c r="OD615" s="35"/>
      <c r="OE615" s="35"/>
      <c r="OF615" s="35"/>
      <c r="OG615" s="35"/>
      <c r="OH615" s="35"/>
      <c r="OI615" s="35"/>
      <c r="OJ615" s="35"/>
      <c r="OK615" s="35"/>
      <c r="OL615" s="35"/>
      <c r="OM615" s="35"/>
      <c r="ON615" s="35"/>
      <c r="OO615" s="35"/>
      <c r="OP615" s="35"/>
      <c r="OQ615" s="35"/>
      <c r="OR615" s="35"/>
      <c r="OS615" s="35"/>
      <c r="OT615" s="35"/>
      <c r="OU615" s="35"/>
      <c r="OV615" s="35"/>
      <c r="OW615" s="35"/>
      <c r="OX615" s="35"/>
      <c r="OY615" s="35"/>
      <c r="OZ615" s="35"/>
      <c r="PA615" s="35"/>
      <c r="PB615" s="35"/>
      <c r="PC615" s="35"/>
      <c r="PD615" s="35"/>
      <c r="PE615" s="35"/>
      <c r="PF615" s="35"/>
      <c r="PG615" s="35"/>
      <c r="PH615" s="35"/>
      <c r="PI615" s="35"/>
      <c r="PJ615" s="35"/>
      <c r="PK615" s="35"/>
      <c r="PL615" s="35"/>
      <c r="PM615" s="35"/>
      <c r="PN615" s="35"/>
      <c r="PO615" s="35"/>
      <c r="PP615" s="35"/>
      <c r="PQ615" s="35"/>
      <c r="PR615" s="35"/>
      <c r="PS615" s="35"/>
      <c r="PT615" s="35"/>
      <c r="PU615" s="35"/>
      <c r="PV615" s="35"/>
      <c r="PW615" s="35"/>
      <c r="PX615" s="35"/>
      <c r="PY615" s="35"/>
      <c r="PZ615" s="35"/>
      <c r="QA615" s="35"/>
      <c r="QB615" s="35"/>
      <c r="QC615" s="35"/>
      <c r="QD615" s="35"/>
      <c r="QE615" s="35"/>
      <c r="QF615" s="35"/>
      <c r="QG615" s="35"/>
      <c r="QH615" s="35"/>
      <c r="QI615" s="35"/>
      <c r="QJ615" s="35"/>
      <c r="QK615" s="35"/>
      <c r="QL615" s="35"/>
      <c r="QM615" s="35"/>
      <c r="QN615" s="35"/>
      <c r="QO615" s="35"/>
      <c r="QP615" s="35"/>
      <c r="QQ615" s="35"/>
      <c r="QR615" s="35"/>
      <c r="QS615" s="35"/>
      <c r="QT615" s="35"/>
      <c r="QU615" s="35"/>
      <c r="QV615" s="35"/>
      <c r="QW615" s="35"/>
      <c r="QX615" s="35"/>
      <c r="QY615" s="35"/>
      <c r="QZ615" s="35"/>
      <c r="RA615" s="35"/>
      <c r="RB615" s="35"/>
      <c r="RC615" s="35"/>
      <c r="RD615" s="35"/>
      <c r="RE615" s="35"/>
      <c r="RF615" s="35"/>
      <c r="RG615" s="35"/>
      <c r="RH615" s="35"/>
      <c r="RI615" s="35"/>
      <c r="RJ615" s="35"/>
      <c r="RK615" s="35"/>
      <c r="RL615" s="35"/>
      <c r="RM615" s="35"/>
      <c r="RN615" s="35"/>
      <c r="RO615" s="35"/>
      <c r="RP615" s="35"/>
      <c r="RQ615" s="35"/>
      <c r="RR615" s="35"/>
      <c r="RS615" s="35"/>
      <c r="RT615" s="35"/>
      <c r="RU615" s="35"/>
      <c r="RV615" s="35"/>
      <c r="RW615" s="35"/>
      <c r="RX615" s="35"/>
      <c r="RY615" s="35"/>
      <c r="RZ615" s="35"/>
      <c r="SA615" s="35"/>
      <c r="SB615" s="35"/>
      <c r="SC615" s="35"/>
      <c r="SD615" s="35"/>
      <c r="SE615" s="35"/>
      <c r="SF615" s="35"/>
      <c r="SG615" s="35"/>
      <c r="SH615" s="35"/>
      <c r="SI615" s="35"/>
      <c r="SJ615" s="35"/>
      <c r="SK615" s="35"/>
      <c r="SL615" s="35"/>
      <c r="SM615" s="35"/>
      <c r="SN615" s="35"/>
      <c r="SO615" s="35"/>
      <c r="SP615" s="35"/>
      <c r="SQ615" s="35"/>
      <c r="SR615" s="35"/>
      <c r="SS615" s="35"/>
      <c r="ST615" s="35"/>
      <c r="SU615" s="35"/>
      <c r="SV615" s="35"/>
      <c r="SW615" s="35"/>
      <c r="SX615" s="35"/>
      <c r="SY615" s="35"/>
      <c r="SZ615" s="35"/>
      <c r="TA615" s="35"/>
      <c r="TB615" s="35"/>
      <c r="TC615" s="35"/>
      <c r="TD615" s="35"/>
      <c r="TE615" s="35"/>
      <c r="TF615" s="35"/>
      <c r="TG615" s="35"/>
      <c r="TH615" s="35"/>
      <c r="TI615" s="35"/>
      <c r="TJ615" s="35"/>
      <c r="TK615" s="35"/>
      <c r="TL615" s="35"/>
      <c r="TM615" s="35"/>
      <c r="TN615" s="35"/>
      <c r="TO615" s="35"/>
      <c r="TP615" s="35"/>
      <c r="TQ615" s="35"/>
      <c r="TR615" s="35"/>
      <c r="TS615" s="35"/>
      <c r="TT615" s="35"/>
      <c r="TU615" s="35"/>
      <c r="TV615" s="35"/>
      <c r="TW615" s="35"/>
      <c r="TX615" s="35"/>
      <c r="TY615" s="35"/>
      <c r="TZ615" s="35"/>
      <c r="UA615" s="35"/>
      <c r="UB615" s="35"/>
      <c r="UC615" s="35"/>
      <c r="UD615" s="35"/>
      <c r="UE615" s="35"/>
      <c r="UF615" s="35"/>
      <c r="UG615" s="35"/>
      <c r="UH615" s="35"/>
      <c r="UI615" s="35"/>
      <c r="UJ615" s="35"/>
      <c r="UK615" s="35"/>
      <c r="UL615" s="35"/>
      <c r="UM615" s="35"/>
      <c r="UN615" s="35"/>
      <c r="UO615" s="35"/>
      <c r="UP615" s="35"/>
      <c r="UQ615" s="35"/>
      <c r="UR615" s="35"/>
      <c r="US615" s="35"/>
      <c r="UT615" s="35"/>
      <c r="UU615" s="35"/>
      <c r="UV615" s="35"/>
      <c r="UW615" s="35"/>
      <c r="UX615" s="35"/>
      <c r="UY615" s="35"/>
      <c r="UZ615" s="35"/>
      <c r="VA615" s="35"/>
      <c r="VB615" s="35"/>
      <c r="VC615" s="35"/>
      <c r="VD615" s="35"/>
      <c r="VE615" s="35"/>
      <c r="VF615" s="35"/>
      <c r="VG615" s="35"/>
      <c r="VH615" s="35"/>
      <c r="VI615" s="35"/>
      <c r="VJ615" s="35"/>
      <c r="VK615" s="35"/>
      <c r="VL615" s="35"/>
      <c r="VM615" s="35"/>
      <c r="VN615" s="35"/>
      <c r="VO615" s="35"/>
      <c r="VP615" s="35"/>
      <c r="VQ615" s="35"/>
      <c r="VR615" s="35"/>
      <c r="VS615" s="35"/>
      <c r="VT615" s="35"/>
      <c r="VU615" s="35"/>
      <c r="VV615" s="35"/>
      <c r="VW615" s="35"/>
      <c r="VX615" s="35"/>
      <c r="VY615" s="35"/>
      <c r="VZ615" s="35"/>
      <c r="WA615" s="35"/>
      <c r="WB615" s="35"/>
      <c r="WC615" s="35"/>
      <c r="WD615" s="35"/>
      <c r="WE615" s="35"/>
      <c r="WF615" s="35"/>
      <c r="WG615" s="35"/>
      <c r="WH615" s="35"/>
      <c r="WI615" s="35"/>
      <c r="WJ615" s="35"/>
      <c r="WK615" s="35"/>
      <c r="WL615" s="35"/>
      <c r="WM615" s="35"/>
      <c r="WN615" s="35"/>
      <c r="WO615" s="35"/>
      <c r="WP615" s="35"/>
      <c r="WQ615" s="35"/>
      <c r="WR615" s="35"/>
      <c r="WS615" s="35"/>
      <c r="WT615" s="35"/>
      <c r="WU615" s="35"/>
      <c r="WV615" s="35"/>
      <c r="WW615" s="35"/>
      <c r="WX615" s="35"/>
      <c r="WY615" s="35"/>
      <c r="WZ615" s="35"/>
      <c r="XA615" s="35"/>
      <c r="XB615" s="35"/>
      <c r="XC615" s="35"/>
      <c r="XD615" s="35"/>
      <c r="XE615" s="35"/>
      <c r="XF615" s="35"/>
      <c r="XG615" s="35"/>
      <c r="XH615" s="35"/>
      <c r="XI615" s="35"/>
      <c r="XJ615" s="35"/>
      <c r="XK615" s="35"/>
      <c r="XL615" s="35"/>
      <c r="XM615" s="35"/>
      <c r="XN615" s="35"/>
      <c r="XO615" s="35"/>
      <c r="XP615" s="35"/>
      <c r="XQ615" s="35"/>
      <c r="XR615" s="35"/>
      <c r="XS615" s="35"/>
      <c r="XT615" s="35"/>
      <c r="XU615" s="35"/>
      <c r="XV615" s="35"/>
      <c r="XW615" s="35"/>
      <c r="XX615" s="35"/>
      <c r="XY615" s="35"/>
      <c r="XZ615" s="35"/>
      <c r="YA615" s="35"/>
      <c r="YB615" s="35"/>
      <c r="YC615" s="35"/>
      <c r="YD615" s="35"/>
      <c r="YE615" s="35"/>
      <c r="YF615" s="35"/>
      <c r="YG615" s="35"/>
      <c r="YH615" s="35"/>
      <c r="YI615" s="35"/>
      <c r="YJ615" s="35"/>
      <c r="YK615" s="35"/>
      <c r="YL615" s="35"/>
      <c r="YM615" s="35"/>
      <c r="YN615" s="35"/>
      <c r="YO615" s="35"/>
      <c r="YP615" s="35"/>
      <c r="YQ615" s="35"/>
      <c r="YR615" s="35"/>
      <c r="YS615" s="35"/>
      <c r="YT615" s="35"/>
      <c r="YU615" s="35"/>
      <c r="YV615" s="35"/>
      <c r="YW615" s="35"/>
      <c r="YX615" s="35"/>
      <c r="YY615" s="35"/>
      <c r="YZ615" s="35"/>
      <c r="ZA615" s="35"/>
      <c r="ZB615" s="35"/>
      <c r="ZC615" s="35"/>
      <c r="ZD615" s="35"/>
      <c r="ZE615" s="35"/>
      <c r="ZF615" s="35"/>
      <c r="ZG615" s="35"/>
      <c r="ZH615" s="35"/>
      <c r="ZI615" s="35"/>
      <c r="ZJ615" s="35"/>
      <c r="ZK615" s="35"/>
      <c r="ZL615" s="35"/>
      <c r="ZM615" s="35"/>
      <c r="ZN615" s="35"/>
      <c r="ZO615" s="35"/>
      <c r="ZP615" s="35"/>
      <c r="ZQ615" s="35"/>
      <c r="ZR615" s="35"/>
      <c r="ZS615" s="35"/>
      <c r="ZT615" s="35"/>
      <c r="ZU615" s="35"/>
      <c r="ZV615" s="35"/>
      <c r="ZW615" s="35"/>
      <c r="ZX615" s="35"/>
      <c r="ZY615" s="35"/>
      <c r="ZZ615" s="35"/>
      <c r="AAA615" s="35"/>
      <c r="AAB615" s="35"/>
      <c r="AAC615" s="35"/>
      <c r="AAD615" s="35"/>
      <c r="AAE615" s="35"/>
      <c r="AAF615" s="35"/>
      <c r="AAG615" s="35"/>
      <c r="AAH615" s="35"/>
      <c r="AAI615" s="35"/>
      <c r="AAJ615" s="35"/>
      <c r="AAK615" s="35"/>
      <c r="AAL615" s="35"/>
      <c r="AAM615" s="35"/>
      <c r="AAN615" s="35"/>
      <c r="AAO615" s="35"/>
      <c r="AAP615" s="35"/>
      <c r="AAQ615" s="35"/>
      <c r="AAR615" s="35"/>
      <c r="AAS615" s="35"/>
      <c r="AAT615" s="35"/>
      <c r="AAU615" s="35"/>
      <c r="AAV615" s="35"/>
      <c r="AAW615" s="35"/>
      <c r="AAX615" s="35"/>
      <c r="AAY615" s="35"/>
      <c r="AAZ615" s="35"/>
      <c r="ABA615" s="35"/>
      <c r="ABB615" s="35"/>
      <c r="ABC615" s="35"/>
      <c r="ABD615" s="35"/>
      <c r="ABE615" s="35"/>
      <c r="ABF615" s="35"/>
      <c r="ABG615" s="35"/>
      <c r="ABH615" s="35"/>
      <c r="ABI615" s="35"/>
      <c r="ABJ615" s="35"/>
      <c r="ABK615" s="35"/>
      <c r="ABL615" s="35"/>
      <c r="ABM615" s="35"/>
      <c r="ABN615" s="35"/>
      <c r="ABO615" s="35"/>
      <c r="ABP615" s="35"/>
      <c r="ABQ615" s="35"/>
      <c r="ABR615" s="35"/>
      <c r="ABS615" s="35"/>
      <c r="ABT615" s="35"/>
      <c r="ABU615" s="35"/>
      <c r="ABV615" s="35"/>
      <c r="ABW615" s="35"/>
      <c r="ABX615" s="35"/>
      <c r="ABY615" s="35"/>
      <c r="ABZ615" s="35"/>
      <c r="ACA615" s="35"/>
      <c r="ACB615" s="35"/>
      <c r="ACC615" s="35"/>
      <c r="ACD615" s="35"/>
      <c r="ACE615" s="35"/>
      <c r="ACF615" s="35"/>
      <c r="ACG615" s="35"/>
      <c r="ACH615" s="35"/>
      <c r="ACI615" s="35"/>
      <c r="ACJ615" s="35"/>
      <c r="ACK615" s="35"/>
      <c r="ACL615" s="35"/>
      <c r="ACM615" s="35"/>
      <c r="ACN615" s="35"/>
      <c r="ACO615" s="35"/>
      <c r="ACP615" s="35"/>
      <c r="ACQ615" s="35"/>
      <c r="ACR615" s="35"/>
      <c r="ACS615" s="35"/>
      <c r="ACT615" s="35"/>
      <c r="ACU615" s="35"/>
      <c r="ACV615" s="35"/>
      <c r="ACW615" s="35"/>
      <c r="ACX615" s="35"/>
      <c r="ACY615" s="35"/>
      <c r="ACZ615" s="35"/>
      <c r="ADA615" s="35"/>
      <c r="ADB615" s="35"/>
      <c r="ADC615" s="35"/>
      <c r="ADD615" s="35"/>
      <c r="ADE615" s="35"/>
      <c r="ADF615" s="35"/>
      <c r="ADG615" s="35"/>
      <c r="ADH615" s="35"/>
      <c r="ADI615" s="35"/>
      <c r="ADJ615" s="35"/>
      <c r="ADK615" s="35"/>
      <c r="ADL615" s="35"/>
      <c r="ADM615" s="35"/>
      <c r="ADN615" s="35"/>
      <c r="ADO615" s="35"/>
      <c r="ADP615" s="35"/>
      <c r="ADQ615" s="35"/>
      <c r="ADR615" s="35"/>
      <c r="ADS615" s="35"/>
      <c r="ADT615" s="35"/>
      <c r="ADU615" s="35"/>
      <c r="ADV615" s="35"/>
      <c r="ADW615" s="35"/>
      <c r="ADX615" s="35"/>
      <c r="ADY615" s="35"/>
      <c r="ADZ615" s="35"/>
      <c r="AEA615" s="35"/>
      <c r="AEB615" s="35"/>
      <c r="AEC615" s="35"/>
      <c r="AED615" s="35"/>
      <c r="AEE615" s="35"/>
      <c r="AEF615" s="35"/>
      <c r="AEG615" s="35"/>
      <c r="AEH615" s="35"/>
      <c r="AEI615" s="35"/>
      <c r="AEJ615" s="35"/>
      <c r="AEK615" s="35"/>
      <c r="AEL615" s="35"/>
      <c r="AEM615" s="35"/>
      <c r="AEN615" s="35"/>
      <c r="AEO615" s="35"/>
      <c r="AEP615" s="35"/>
      <c r="AEQ615" s="35"/>
      <c r="AER615" s="35"/>
      <c r="AES615" s="35"/>
      <c r="AET615" s="35"/>
      <c r="AEU615" s="35"/>
      <c r="AEV615" s="35"/>
      <c r="AEW615" s="35"/>
      <c r="AEX615" s="35"/>
      <c r="AEY615" s="35"/>
      <c r="AEZ615" s="35"/>
      <c r="AFA615" s="35"/>
      <c r="AFB615" s="35"/>
      <c r="AFC615" s="35"/>
      <c r="AFD615" s="35"/>
      <c r="AFE615" s="35"/>
      <c r="AFF615" s="35"/>
      <c r="AFG615" s="35"/>
      <c r="AFH615" s="35"/>
      <c r="AFI615" s="35"/>
      <c r="AFJ615" s="35"/>
      <c r="AFK615" s="35"/>
      <c r="AFL615" s="35"/>
      <c r="AFM615" s="35"/>
      <c r="AFN615" s="35"/>
      <c r="AFO615" s="35"/>
      <c r="AFP615" s="35"/>
      <c r="AFQ615" s="35"/>
      <c r="AFR615" s="35"/>
      <c r="AFS615" s="35"/>
      <c r="AFT615" s="35"/>
      <c r="AFU615" s="35"/>
      <c r="AFV615" s="35"/>
      <c r="AFW615" s="35"/>
      <c r="AFX615" s="35"/>
      <c r="AFY615" s="35"/>
      <c r="AFZ615" s="35"/>
      <c r="AGA615" s="35"/>
      <c r="AGB615" s="35"/>
      <c r="AGC615" s="35"/>
      <c r="AGD615" s="35"/>
      <c r="AGE615" s="35"/>
      <c r="AGF615" s="35"/>
      <c r="AGG615" s="35"/>
      <c r="AGH615" s="35"/>
      <c r="AGI615" s="35"/>
      <c r="AGJ615" s="35"/>
      <c r="AGK615" s="35"/>
      <c r="AGL615" s="35"/>
      <c r="AGM615" s="35"/>
      <c r="AGN615" s="35"/>
      <c r="AGO615" s="35"/>
      <c r="AGP615" s="35"/>
      <c r="AGQ615" s="35"/>
      <c r="AGR615" s="35"/>
      <c r="AGS615" s="35"/>
      <c r="AGT615" s="35"/>
      <c r="AGU615" s="35"/>
      <c r="AGV615" s="35"/>
      <c r="AGW615" s="35"/>
      <c r="AGX615" s="35"/>
      <c r="AGY615" s="35"/>
      <c r="AGZ615" s="35"/>
      <c r="AHA615" s="35"/>
      <c r="AHB615" s="35"/>
      <c r="AHC615" s="35"/>
      <c r="AHD615" s="35"/>
      <c r="AHE615" s="35"/>
      <c r="AHF615" s="35"/>
      <c r="AHG615" s="35"/>
      <c r="AHH615" s="35"/>
      <c r="AHI615" s="35"/>
      <c r="AHJ615" s="35"/>
      <c r="AHK615" s="35"/>
      <c r="AHL615" s="35"/>
      <c r="AHM615" s="35"/>
      <c r="AHN615" s="35"/>
      <c r="AHO615" s="35"/>
      <c r="AHP615" s="35"/>
      <c r="AHQ615" s="35"/>
      <c r="AHR615" s="35"/>
      <c r="AHS615" s="35"/>
      <c r="AHT615" s="35"/>
      <c r="AHU615" s="35"/>
      <c r="AHV615" s="35"/>
      <c r="AHW615" s="35"/>
      <c r="AHX615" s="35"/>
      <c r="AHY615" s="35"/>
      <c r="AHZ615" s="35"/>
      <c r="AIA615" s="35"/>
      <c r="AIB615" s="35"/>
      <c r="AIC615" s="35"/>
      <c r="AID615" s="35"/>
      <c r="AIE615" s="35"/>
      <c r="AIF615" s="35"/>
      <c r="AIG615" s="35"/>
      <c r="AIH615" s="35"/>
      <c r="AII615" s="35"/>
      <c r="AIJ615" s="35"/>
      <c r="AIK615" s="35"/>
      <c r="AIL615" s="35"/>
      <c r="AIM615" s="35"/>
      <c r="AIN615" s="35"/>
      <c r="AIO615" s="35"/>
      <c r="AIP615" s="35"/>
      <c r="AIQ615" s="35"/>
      <c r="AIR615" s="35"/>
      <c r="AIS615" s="35"/>
      <c r="AIT615" s="35"/>
      <c r="AIU615" s="35"/>
      <c r="AIV615" s="35"/>
      <c r="AIW615" s="35"/>
      <c r="AIX615" s="35"/>
      <c r="AIY615" s="35"/>
      <c r="AIZ615" s="35"/>
      <c r="AJA615" s="35"/>
      <c r="AJB615" s="35"/>
      <c r="AJC615" s="35"/>
      <c r="AJD615" s="35"/>
      <c r="AJE615" s="35"/>
      <c r="AJF615" s="35"/>
      <c r="AJG615" s="35"/>
      <c r="AJH615" s="35"/>
      <c r="AJI615" s="35"/>
      <c r="AJJ615" s="35"/>
      <c r="AJK615" s="35"/>
      <c r="AJL615" s="35"/>
      <c r="AJM615" s="35"/>
      <c r="AJN615" s="35"/>
      <c r="AJO615" s="35"/>
      <c r="AJP615" s="35"/>
      <c r="AJQ615" s="35"/>
      <c r="AJR615" s="35"/>
      <c r="AJS615" s="35"/>
      <c r="AJT615" s="35"/>
      <c r="AJU615" s="35"/>
      <c r="AJV615" s="35"/>
      <c r="AJW615" s="35"/>
      <c r="AJX615" s="35"/>
      <c r="AJY615" s="35"/>
      <c r="AJZ615" s="35"/>
      <c r="AKA615" s="35"/>
      <c r="AKB615" s="35"/>
      <c r="AKC615" s="35"/>
      <c r="AKD615" s="35"/>
      <c r="AKE615" s="35"/>
      <c r="AKF615" s="35"/>
      <c r="AKG615" s="35"/>
      <c r="AKH615" s="35"/>
      <c r="AKI615" s="35"/>
      <c r="AKJ615" s="35"/>
      <c r="AKK615" s="35"/>
      <c r="AKL615" s="35"/>
      <c r="AKM615" s="35"/>
      <c r="AKN615" s="35"/>
      <c r="AKO615" s="35"/>
      <c r="AKP615" s="35"/>
      <c r="AKQ615" s="35"/>
      <c r="AKR615" s="35"/>
      <c r="AKS615" s="35"/>
      <c r="AKT615" s="35"/>
      <c r="AKU615" s="35"/>
      <c r="AKV615" s="35"/>
      <c r="AKW615" s="35"/>
      <c r="AKX615" s="35"/>
      <c r="AKY615" s="35"/>
      <c r="AKZ615" s="35"/>
      <c r="ALA615" s="35"/>
      <c r="ALB615" s="35"/>
      <c r="ALC615" s="35"/>
      <c r="ALD615" s="35"/>
      <c r="ALE615" s="35"/>
      <c r="ALF615" s="35"/>
      <c r="ALG615" s="35"/>
      <c r="ALH615" s="35"/>
      <c r="ALI615" s="35"/>
      <c r="ALJ615" s="35"/>
      <c r="ALK615" s="35"/>
      <c r="ALL615" s="35"/>
      <c r="ALM615" s="35"/>
      <c r="ALN615" s="35"/>
      <c r="ALO615" s="35"/>
      <c r="ALP615" s="35"/>
      <c r="ALQ615" s="35"/>
      <c r="ALR615" s="35"/>
      <c r="ALS615" s="35"/>
      <c r="ALT615" s="35"/>
      <c r="ALU615" s="35"/>
      <c r="ALV615" s="35"/>
      <c r="ALW615" s="35"/>
      <c r="ALX615" s="35"/>
      <c r="ALY615" s="35"/>
      <c r="ALZ615" s="35"/>
      <c r="AMA615" s="35"/>
      <c r="AMB615" s="35"/>
      <c r="AMC615" s="35"/>
      <c r="AMD615" s="35"/>
      <c r="AME615" s="35"/>
      <c r="AMF615" s="35"/>
      <c r="AMG615" s="35"/>
      <c r="AMH615" s="35"/>
      <c r="AMI615" s="35"/>
      <c r="AMJ615" s="35"/>
      <c r="AMK615" s="35"/>
      <c r="AML615" s="35"/>
      <c r="AMM615" s="35"/>
      <c r="AMN615" s="35"/>
      <c r="AMO615" s="35"/>
      <c r="AMP615" s="35"/>
      <c r="AMQ615" s="35"/>
      <c r="AMR615" s="35"/>
      <c r="AMS615" s="35"/>
      <c r="AMT615" s="35"/>
      <c r="AMU615" s="35"/>
      <c r="AMV615" s="35"/>
      <c r="AMW615" s="35"/>
      <c r="AMX615" s="35"/>
      <c r="AMY615" s="35"/>
      <c r="AMZ615" s="35"/>
      <c r="ANA615" s="35"/>
      <c r="ANB615" s="35"/>
      <c r="ANC615" s="35"/>
      <c r="AND615" s="35"/>
      <c r="ANE615" s="35"/>
      <c r="ANF615" s="35"/>
      <c r="ANG615" s="35"/>
      <c r="ANH615" s="35"/>
      <c r="ANI615" s="35"/>
      <c r="ANJ615" s="35"/>
      <c r="ANK615" s="35"/>
      <c r="ANL615" s="35"/>
      <c r="ANM615" s="35"/>
      <c r="ANN615" s="35"/>
      <c r="ANO615" s="35"/>
      <c r="ANP615" s="35"/>
      <c r="ANQ615" s="35"/>
      <c r="ANR615" s="35"/>
      <c r="ANS615" s="35"/>
      <c r="ANT615" s="35"/>
      <c r="ANU615" s="35"/>
      <c r="ANV615" s="35"/>
      <c r="ANW615" s="35"/>
      <c r="ANX615" s="35"/>
      <c r="ANY615" s="35"/>
      <c r="ANZ615" s="35"/>
      <c r="AOA615" s="35"/>
      <c r="AOB615" s="35"/>
      <c r="AOC615" s="35"/>
      <c r="AOD615" s="35"/>
      <c r="AOE615" s="35"/>
      <c r="AOF615" s="35"/>
      <c r="AOG615" s="35"/>
      <c r="AOH615" s="35"/>
      <c r="AOI615" s="35"/>
      <c r="AOJ615" s="35"/>
      <c r="AOK615" s="35"/>
      <c r="AOL615" s="35"/>
      <c r="AOM615" s="35"/>
      <c r="AON615" s="35"/>
      <c r="AOO615" s="35"/>
      <c r="AOP615" s="35"/>
      <c r="AOQ615" s="35"/>
      <c r="AOR615" s="35"/>
      <c r="AOS615" s="35"/>
      <c r="AOT615" s="35"/>
      <c r="AOU615" s="35"/>
      <c r="AOV615" s="35"/>
      <c r="AOW615" s="35"/>
      <c r="AOX615" s="35"/>
      <c r="AOY615" s="35"/>
      <c r="AOZ615" s="35"/>
      <c r="APA615" s="35"/>
      <c r="APB615" s="35"/>
      <c r="APC615" s="35"/>
      <c r="APD615" s="35"/>
      <c r="APE615" s="35"/>
      <c r="APF615" s="35"/>
      <c r="APG615" s="35"/>
      <c r="APH615" s="35"/>
      <c r="API615" s="35"/>
      <c r="APJ615" s="35"/>
      <c r="APK615" s="35"/>
      <c r="APL615" s="35"/>
      <c r="APM615" s="35"/>
      <c r="APN615" s="35"/>
      <c r="APO615" s="35"/>
      <c r="APP615" s="35"/>
      <c r="APQ615" s="35"/>
      <c r="APR615" s="35"/>
      <c r="APS615" s="35"/>
      <c r="APT615" s="35"/>
      <c r="APU615" s="35"/>
      <c r="APV615" s="35"/>
      <c r="APW615" s="35"/>
      <c r="APX615" s="35"/>
      <c r="APY615" s="35"/>
      <c r="APZ615" s="35"/>
      <c r="AQA615" s="35"/>
      <c r="AQB615" s="35"/>
      <c r="AQC615" s="35"/>
      <c r="AQD615" s="35"/>
      <c r="AQE615" s="35"/>
      <c r="AQF615" s="35"/>
      <c r="AQG615" s="35"/>
      <c r="AQH615" s="35"/>
      <c r="AQI615" s="35"/>
      <c r="AQJ615" s="35"/>
      <c r="AQK615" s="35"/>
      <c r="AQL615" s="35"/>
      <c r="AQM615" s="35"/>
      <c r="AQN615" s="35"/>
      <c r="AQO615" s="35"/>
      <c r="AQP615" s="35"/>
      <c r="AQQ615" s="35"/>
      <c r="AQR615" s="35"/>
      <c r="AQS615" s="35"/>
      <c r="AQT615" s="35"/>
      <c r="AQU615" s="35"/>
      <c r="AQV615" s="35"/>
      <c r="AQW615" s="35"/>
      <c r="AQX615" s="35"/>
      <c r="AQY615" s="35"/>
      <c r="AQZ615" s="35"/>
      <c r="ARA615" s="35"/>
      <c r="ARB615" s="35"/>
      <c r="ARC615" s="35"/>
      <c r="ARD615" s="35"/>
      <c r="ARE615" s="35"/>
      <c r="ARF615" s="35"/>
      <c r="ARG615" s="35"/>
      <c r="ARH615" s="35"/>
      <c r="ARI615" s="35"/>
      <c r="ARJ615" s="35"/>
      <c r="ARK615" s="35"/>
      <c r="ARL615" s="35"/>
      <c r="ARM615" s="35"/>
      <c r="ARN615" s="35"/>
      <c r="ARO615" s="35"/>
      <c r="ARP615" s="35"/>
      <c r="ARQ615" s="35"/>
      <c r="ARR615" s="35"/>
      <c r="ARS615" s="35"/>
      <c r="ART615" s="35"/>
      <c r="ARU615" s="35"/>
      <c r="ARV615" s="35"/>
      <c r="ARW615" s="35"/>
      <c r="ARX615" s="35"/>
      <c r="ARY615" s="35"/>
      <c r="ARZ615" s="35"/>
      <c r="ASA615" s="35"/>
      <c r="ASB615" s="35"/>
      <c r="ASC615" s="35"/>
      <c r="ASD615" s="35"/>
      <c r="ASE615" s="35"/>
      <c r="ASF615" s="35"/>
      <c r="ASG615" s="35"/>
      <c r="ASH615" s="35"/>
      <c r="ASI615" s="35"/>
      <c r="ASJ615" s="35"/>
      <c r="ASK615" s="35"/>
      <c r="ASL615" s="35"/>
      <c r="ASM615" s="35"/>
      <c r="ASN615" s="35"/>
      <c r="ASO615" s="35"/>
      <c r="ASP615" s="35"/>
      <c r="ASQ615" s="35"/>
      <c r="ASR615" s="35"/>
      <c r="ASS615" s="35"/>
      <c r="AST615" s="35"/>
      <c r="ASU615" s="35"/>
      <c r="ASV615" s="35"/>
      <c r="ASW615" s="35"/>
      <c r="ASX615" s="35"/>
      <c r="ASY615" s="35"/>
      <c r="ASZ615" s="35"/>
      <c r="ATA615" s="35"/>
      <c r="ATB615" s="35"/>
      <c r="ATC615" s="35"/>
      <c r="ATD615" s="35"/>
      <c r="ATE615" s="35"/>
      <c r="ATF615" s="35"/>
      <c r="ATG615" s="35"/>
      <c r="ATH615" s="35"/>
      <c r="ATI615" s="35"/>
      <c r="ATJ615" s="35"/>
      <c r="ATK615" s="35"/>
      <c r="ATL615" s="35"/>
      <c r="ATM615" s="35"/>
      <c r="ATN615" s="35"/>
      <c r="ATO615" s="35"/>
      <c r="ATP615" s="35"/>
      <c r="ATQ615" s="35"/>
      <c r="ATR615" s="35"/>
      <c r="ATS615" s="35"/>
      <c r="ATT615" s="35"/>
      <c r="ATU615" s="35"/>
      <c r="ATV615" s="35"/>
      <c r="ATW615" s="35"/>
      <c r="ATX615" s="35"/>
      <c r="ATY615" s="35"/>
      <c r="ATZ615" s="35"/>
      <c r="AUA615" s="35"/>
      <c r="AUB615" s="35"/>
      <c r="AUC615" s="35"/>
      <c r="AUD615" s="35"/>
      <c r="AUE615" s="35"/>
      <c r="AUF615" s="35"/>
      <c r="AUG615" s="35"/>
      <c r="AUH615" s="35"/>
      <c r="AUI615" s="35"/>
      <c r="AUJ615" s="35"/>
      <c r="AUK615" s="35"/>
      <c r="AUL615" s="35"/>
      <c r="AUM615" s="35"/>
      <c r="AUN615" s="35"/>
      <c r="AUO615" s="35"/>
      <c r="AUP615" s="35"/>
      <c r="AUQ615" s="35"/>
      <c r="AUR615" s="35"/>
      <c r="AUS615" s="35"/>
      <c r="AUT615" s="35"/>
      <c r="AUU615" s="35"/>
      <c r="AUV615" s="35"/>
      <c r="AUW615" s="35"/>
      <c r="AUX615" s="35"/>
      <c r="AUY615" s="35"/>
      <c r="AUZ615" s="35"/>
      <c r="AVA615" s="35"/>
      <c r="AVB615" s="35"/>
      <c r="AVC615" s="35"/>
      <c r="AVD615" s="35"/>
      <c r="AVE615" s="35"/>
      <c r="AVF615" s="35"/>
      <c r="AVG615" s="35"/>
      <c r="AVH615" s="35"/>
      <c r="AVI615" s="35"/>
      <c r="AVJ615" s="35"/>
      <c r="AVK615" s="35"/>
      <c r="AVL615" s="35"/>
      <c r="AVM615" s="35"/>
      <c r="AVN615" s="35"/>
      <c r="AVO615" s="35"/>
      <c r="AVP615" s="35"/>
      <c r="AVQ615" s="35"/>
      <c r="AVR615" s="35"/>
      <c r="AVS615" s="35"/>
      <c r="AVT615" s="35"/>
      <c r="AVU615" s="35"/>
      <c r="AVV615" s="35"/>
      <c r="AVW615" s="35"/>
      <c r="AVX615" s="35"/>
      <c r="AVY615" s="35"/>
      <c r="AVZ615" s="35"/>
      <c r="AWA615" s="35"/>
      <c r="AWB615" s="35"/>
      <c r="AWC615" s="35"/>
      <c r="AWD615" s="35"/>
      <c r="AWE615" s="35"/>
      <c r="AWF615" s="35"/>
      <c r="AWG615" s="35"/>
      <c r="AWH615" s="35"/>
      <c r="AWI615" s="35"/>
      <c r="AWJ615" s="35"/>
      <c r="AWK615" s="35"/>
      <c r="AWL615" s="35"/>
      <c r="AWM615" s="35"/>
      <c r="AWN615" s="35"/>
      <c r="AWO615" s="35"/>
      <c r="AWP615" s="35"/>
      <c r="AWQ615" s="35"/>
      <c r="AWR615" s="35"/>
      <c r="AWS615" s="35"/>
      <c r="AWT615" s="35"/>
      <c r="AWU615" s="35"/>
      <c r="AWV615" s="35"/>
      <c r="AWW615" s="35"/>
      <c r="AWX615" s="35"/>
      <c r="AWY615" s="35"/>
      <c r="AWZ615" s="35"/>
      <c r="AXA615" s="35"/>
      <c r="AXB615" s="35"/>
      <c r="AXC615" s="35"/>
      <c r="AXD615" s="35"/>
      <c r="AXE615" s="35"/>
      <c r="AXF615" s="35"/>
      <c r="AXG615" s="35"/>
      <c r="AXH615" s="35"/>
      <c r="AXI615" s="35"/>
      <c r="AXJ615" s="35"/>
      <c r="AXK615" s="35"/>
      <c r="AXL615" s="35"/>
      <c r="AXM615" s="35"/>
      <c r="AXN615" s="35"/>
      <c r="AXO615" s="35"/>
      <c r="AXP615" s="35"/>
      <c r="AXQ615" s="35"/>
      <c r="AXR615" s="35"/>
      <c r="AXS615" s="35"/>
      <c r="AXT615" s="35"/>
      <c r="AXU615" s="35"/>
      <c r="AXV615" s="35"/>
      <c r="AXW615" s="35"/>
      <c r="AXX615" s="35"/>
      <c r="AXY615" s="35"/>
      <c r="AXZ615" s="35"/>
      <c r="AYA615" s="35"/>
      <c r="AYB615" s="35"/>
      <c r="AYC615" s="35"/>
      <c r="AYD615" s="35"/>
      <c r="AYE615" s="35"/>
      <c r="AYF615" s="35"/>
      <c r="AYG615" s="35"/>
      <c r="AYH615" s="35"/>
      <c r="AYI615" s="35"/>
      <c r="AYJ615" s="35"/>
      <c r="AYK615" s="35"/>
      <c r="AYL615" s="35"/>
      <c r="AYM615" s="35"/>
      <c r="AYN615" s="35"/>
      <c r="AYO615" s="35"/>
      <c r="AYP615" s="35"/>
      <c r="AYQ615" s="35"/>
      <c r="AYR615" s="35"/>
      <c r="AYS615" s="35"/>
      <c r="AYT615" s="35"/>
      <c r="AYU615" s="35"/>
      <c r="AYV615" s="35"/>
      <c r="AYW615" s="35"/>
      <c r="AYX615" s="35"/>
      <c r="AYY615" s="35"/>
      <c r="AYZ615" s="35"/>
      <c r="AZA615" s="35"/>
      <c r="AZB615" s="35"/>
      <c r="AZC615" s="35"/>
      <c r="AZD615" s="35"/>
      <c r="AZE615" s="35"/>
      <c r="AZF615" s="35"/>
      <c r="AZG615" s="35"/>
      <c r="AZH615" s="35"/>
      <c r="AZI615" s="35"/>
      <c r="AZJ615" s="35"/>
      <c r="AZK615" s="35"/>
      <c r="AZL615" s="35"/>
      <c r="AZM615" s="35"/>
      <c r="AZN615" s="35"/>
      <c r="AZO615" s="35"/>
      <c r="AZP615" s="35"/>
      <c r="AZQ615" s="35"/>
      <c r="AZR615" s="35"/>
      <c r="AZS615" s="35"/>
      <c r="AZT615" s="35"/>
      <c r="AZU615" s="35"/>
      <c r="AZV615" s="35"/>
      <c r="AZW615" s="35"/>
      <c r="AZX615" s="35"/>
      <c r="AZY615" s="35"/>
      <c r="AZZ615" s="35"/>
      <c r="BAA615" s="35"/>
      <c r="BAB615" s="35"/>
      <c r="BAC615" s="35"/>
      <c r="BAD615" s="35"/>
      <c r="BAE615" s="35"/>
      <c r="BAF615" s="35"/>
      <c r="BAG615" s="35"/>
      <c r="BAH615" s="35"/>
      <c r="BAI615" s="35"/>
      <c r="BAJ615" s="35"/>
      <c r="BAK615" s="35"/>
      <c r="BAL615" s="35"/>
      <c r="BAM615" s="35"/>
      <c r="BAN615" s="35"/>
      <c r="BAO615" s="35"/>
      <c r="BAP615" s="35"/>
      <c r="BAQ615" s="35"/>
      <c r="BAR615" s="35"/>
      <c r="BAS615" s="35"/>
      <c r="BAT615" s="35"/>
      <c r="BAU615" s="35"/>
      <c r="BAV615" s="35"/>
      <c r="BAW615" s="35"/>
      <c r="BAX615" s="35"/>
      <c r="BAY615" s="35"/>
      <c r="BAZ615" s="35"/>
      <c r="BBA615" s="35"/>
      <c r="BBB615" s="35"/>
      <c r="BBC615" s="35"/>
      <c r="BBD615" s="35"/>
      <c r="BBE615" s="35"/>
      <c r="BBF615" s="35"/>
      <c r="BBG615" s="35"/>
      <c r="BBH615" s="35"/>
      <c r="BBI615" s="35"/>
      <c r="BBJ615" s="35"/>
      <c r="BBK615" s="35"/>
      <c r="BBL615" s="35"/>
      <c r="BBM615" s="35"/>
      <c r="BBN615" s="35"/>
      <c r="BBO615" s="35"/>
      <c r="BBP615" s="35"/>
      <c r="BBQ615" s="35"/>
      <c r="BBR615" s="35"/>
      <c r="BBS615" s="35"/>
      <c r="BBT615" s="35"/>
      <c r="BBU615" s="35"/>
      <c r="BBV615" s="35"/>
      <c r="BBW615" s="35"/>
      <c r="BBX615" s="35"/>
      <c r="BBY615" s="35"/>
      <c r="BBZ615" s="35"/>
      <c r="BCA615" s="35"/>
      <c r="BCB615" s="35"/>
      <c r="BCC615" s="35"/>
      <c r="BCD615" s="35"/>
      <c r="BCE615" s="35"/>
      <c r="BCF615" s="35"/>
      <c r="BCG615" s="35"/>
      <c r="BCH615" s="35"/>
      <c r="BCI615" s="35"/>
      <c r="BCJ615" s="35"/>
      <c r="BCK615" s="35"/>
      <c r="BCL615" s="35"/>
      <c r="BCM615" s="35"/>
      <c r="BCN615" s="35"/>
      <c r="BCO615" s="35"/>
      <c r="BCP615" s="35"/>
      <c r="BCQ615" s="35"/>
      <c r="BCR615" s="35"/>
      <c r="BCS615" s="35"/>
      <c r="BCT615" s="35"/>
      <c r="BCU615" s="35"/>
      <c r="BCV615" s="35"/>
      <c r="BCW615" s="35"/>
      <c r="BCX615" s="35"/>
      <c r="BCY615" s="35"/>
      <c r="BCZ615" s="35"/>
      <c r="BDA615" s="35"/>
      <c r="BDB615" s="35"/>
      <c r="BDC615" s="35"/>
      <c r="BDD615" s="35"/>
      <c r="BDE615" s="35"/>
      <c r="BDF615" s="35"/>
      <c r="BDG615" s="35"/>
      <c r="BDH615" s="35"/>
      <c r="BDI615" s="35"/>
      <c r="BDJ615" s="35"/>
      <c r="BDK615" s="35"/>
      <c r="BDL615" s="35"/>
      <c r="BDM615" s="35"/>
      <c r="BDN615" s="35"/>
      <c r="BDO615" s="35"/>
      <c r="BDP615" s="35"/>
      <c r="BDQ615" s="35"/>
      <c r="BDR615" s="35"/>
      <c r="BDS615" s="35"/>
      <c r="BDT615" s="35"/>
      <c r="BDU615" s="35"/>
      <c r="BDV615" s="35"/>
      <c r="BDW615" s="35"/>
      <c r="BDX615" s="35"/>
      <c r="BDY615" s="35"/>
      <c r="BDZ615" s="35"/>
      <c r="BEA615" s="35"/>
      <c r="BEB615" s="35"/>
      <c r="BEC615" s="35"/>
      <c r="BED615" s="35"/>
      <c r="BEE615" s="35"/>
      <c r="BEF615" s="35"/>
      <c r="BEG615" s="35"/>
      <c r="BEH615" s="35"/>
      <c r="BEI615" s="35"/>
      <c r="BEJ615" s="35"/>
      <c r="BEK615" s="35"/>
      <c r="BEL615" s="35"/>
      <c r="BEM615" s="35"/>
      <c r="BEN615" s="35"/>
      <c r="BEO615" s="35"/>
      <c r="BEP615" s="35"/>
      <c r="BEQ615" s="35"/>
      <c r="BER615" s="35"/>
      <c r="BES615" s="35"/>
      <c r="BET615" s="35"/>
      <c r="BEU615" s="35"/>
      <c r="BEV615" s="35"/>
      <c r="BEW615" s="35"/>
      <c r="BEX615" s="35"/>
      <c r="BEY615" s="35"/>
      <c r="BEZ615" s="35"/>
      <c r="BFA615" s="35"/>
      <c r="BFB615" s="35"/>
      <c r="BFC615" s="35"/>
      <c r="BFD615" s="35"/>
      <c r="BFE615" s="35"/>
      <c r="BFF615" s="35"/>
      <c r="BFG615" s="35"/>
      <c r="BFH615" s="35"/>
      <c r="BFI615" s="35"/>
      <c r="BFJ615" s="35"/>
      <c r="BFK615" s="35"/>
      <c r="BFL615" s="35"/>
      <c r="BFM615" s="35"/>
      <c r="BFN615" s="35"/>
      <c r="BFO615" s="35"/>
      <c r="BFP615" s="35"/>
      <c r="BFQ615" s="35"/>
      <c r="BFR615" s="35"/>
      <c r="BFS615" s="35"/>
      <c r="BFT615" s="35"/>
      <c r="BFU615" s="35"/>
      <c r="BFV615" s="35"/>
      <c r="BFW615" s="35"/>
      <c r="BFX615" s="35"/>
      <c r="BFY615" s="35"/>
      <c r="BFZ615" s="35"/>
      <c r="BGA615" s="35"/>
      <c r="BGB615" s="35"/>
      <c r="BGC615" s="35"/>
      <c r="BGD615" s="35"/>
      <c r="BGE615" s="35"/>
      <c r="BGF615" s="35"/>
      <c r="BGG615" s="35"/>
      <c r="BGH615" s="35"/>
      <c r="BGI615" s="35"/>
      <c r="BGJ615" s="35"/>
      <c r="BGK615" s="35"/>
      <c r="BGL615" s="35"/>
      <c r="BGM615" s="35"/>
      <c r="BGN615" s="35"/>
      <c r="BGO615" s="35"/>
      <c r="BGP615" s="35"/>
      <c r="BGQ615" s="35"/>
      <c r="BGR615" s="35"/>
      <c r="BGS615" s="35"/>
      <c r="BGT615" s="35"/>
      <c r="BGU615" s="35"/>
      <c r="BGV615" s="35"/>
      <c r="BGW615" s="35"/>
      <c r="BGX615" s="35"/>
      <c r="BGY615" s="35"/>
      <c r="BGZ615" s="35"/>
      <c r="BHA615" s="35"/>
      <c r="BHB615" s="35"/>
      <c r="BHC615" s="35"/>
      <c r="BHD615" s="35"/>
      <c r="BHE615" s="35"/>
      <c r="BHF615" s="35"/>
      <c r="BHG615" s="35"/>
      <c r="BHH615" s="35"/>
      <c r="BHI615" s="35"/>
      <c r="BHJ615" s="35"/>
      <c r="BHK615" s="35"/>
      <c r="BHL615" s="35"/>
      <c r="BHM615" s="35"/>
      <c r="BHN615" s="35"/>
      <c r="BHO615" s="35"/>
      <c r="BHP615" s="35"/>
      <c r="BHQ615" s="35"/>
      <c r="BHR615" s="35"/>
      <c r="BHS615" s="35"/>
      <c r="BHT615" s="35"/>
      <c r="BHU615" s="35"/>
      <c r="BHV615" s="35"/>
      <c r="BHW615" s="35"/>
      <c r="BHX615" s="35"/>
      <c r="BHY615" s="35"/>
      <c r="BHZ615" s="35"/>
      <c r="BIA615" s="35"/>
      <c r="BIB615" s="35"/>
      <c r="BIC615" s="35"/>
      <c r="BID615" s="35"/>
      <c r="BIE615" s="35"/>
      <c r="BIF615" s="35"/>
      <c r="BIG615" s="35"/>
      <c r="BIH615" s="35"/>
      <c r="BII615" s="35"/>
      <c r="BIJ615" s="35"/>
      <c r="BIK615" s="35"/>
      <c r="BIL615" s="35"/>
      <c r="BIM615" s="35"/>
      <c r="BIN615" s="35"/>
      <c r="BIO615" s="35"/>
      <c r="BIP615" s="35"/>
      <c r="BIQ615" s="35"/>
      <c r="BIR615" s="35"/>
      <c r="BIS615" s="35"/>
      <c r="BIT615" s="35"/>
      <c r="BIU615" s="35"/>
      <c r="BIV615" s="35"/>
      <c r="BIW615" s="35"/>
      <c r="BIX615" s="35"/>
      <c r="BIY615" s="35"/>
      <c r="BIZ615" s="35"/>
      <c r="BJA615" s="35"/>
      <c r="BJB615" s="35"/>
      <c r="BJC615" s="35"/>
      <c r="BJD615" s="35"/>
      <c r="BJE615" s="35"/>
      <c r="BJF615" s="35"/>
      <c r="BJG615" s="35"/>
      <c r="BJH615" s="35"/>
      <c r="BJI615" s="35"/>
      <c r="BJJ615" s="35"/>
      <c r="BJK615" s="35"/>
      <c r="BJL615" s="35"/>
      <c r="BJM615" s="35"/>
      <c r="BJN615" s="35"/>
      <c r="BJO615" s="35"/>
      <c r="BJP615" s="35"/>
      <c r="BJQ615" s="35"/>
      <c r="BJR615" s="35"/>
      <c r="BJS615" s="35"/>
      <c r="BJT615" s="35"/>
      <c r="BJU615" s="35"/>
      <c r="BJV615" s="35"/>
      <c r="BJW615" s="35"/>
      <c r="BJX615" s="35"/>
      <c r="BJY615" s="35"/>
      <c r="BJZ615" s="35"/>
      <c r="BKA615" s="35"/>
      <c r="BKB615" s="35"/>
      <c r="BKC615" s="35"/>
      <c r="BKD615" s="35"/>
      <c r="BKE615" s="35"/>
      <c r="BKF615" s="35"/>
      <c r="BKG615" s="35"/>
      <c r="BKH615" s="35"/>
      <c r="BKI615" s="35"/>
      <c r="BKJ615" s="35"/>
      <c r="BKK615" s="35"/>
      <c r="BKL615" s="35"/>
      <c r="BKM615" s="35"/>
      <c r="BKN615" s="35"/>
      <c r="BKO615" s="35"/>
      <c r="BKP615" s="35"/>
      <c r="BKQ615" s="35"/>
      <c r="BKR615" s="35"/>
      <c r="BKS615" s="35"/>
      <c r="BKT615" s="35"/>
      <c r="BKU615" s="35"/>
      <c r="BKV615" s="35"/>
      <c r="BKW615" s="35"/>
      <c r="BKX615" s="35"/>
      <c r="BKY615" s="35"/>
      <c r="BKZ615" s="35"/>
      <c r="BLA615" s="35"/>
      <c r="BLB615" s="35"/>
      <c r="BLC615" s="35"/>
      <c r="BLD615" s="35"/>
      <c r="BLE615" s="35"/>
      <c r="BLF615" s="35"/>
      <c r="BLG615" s="35"/>
      <c r="BLH615" s="35"/>
      <c r="BLI615" s="35"/>
      <c r="BLJ615" s="35"/>
      <c r="BLK615" s="35"/>
      <c r="BLL615" s="35"/>
      <c r="BLM615" s="35"/>
      <c r="BLN615" s="35"/>
      <c r="BLO615" s="35"/>
      <c r="BLP615" s="35"/>
      <c r="BLQ615" s="35"/>
      <c r="BLR615" s="35"/>
      <c r="BLS615" s="35"/>
      <c r="BLT615" s="35"/>
      <c r="BLU615" s="35"/>
      <c r="BLV615" s="35"/>
      <c r="BLW615" s="35"/>
      <c r="BLX615" s="35"/>
      <c r="BLY615" s="35"/>
      <c r="BLZ615" s="35"/>
      <c r="BMA615" s="35"/>
      <c r="BMB615" s="35"/>
      <c r="BMC615" s="35"/>
      <c r="BMD615" s="35"/>
      <c r="BME615" s="35"/>
      <c r="BMF615" s="35"/>
      <c r="BMG615" s="35"/>
      <c r="BMH615" s="35"/>
      <c r="BMI615" s="35"/>
      <c r="BMJ615" s="35"/>
      <c r="BMK615" s="35"/>
      <c r="BML615" s="35"/>
      <c r="BMM615" s="35"/>
      <c r="BMN615" s="35"/>
      <c r="BMO615" s="35"/>
      <c r="BMP615" s="35"/>
      <c r="BMQ615" s="35"/>
      <c r="BMR615" s="35"/>
      <c r="BMS615" s="35"/>
      <c r="BMT615" s="35"/>
      <c r="BMU615" s="35"/>
      <c r="BMV615" s="35"/>
      <c r="BMW615" s="35"/>
      <c r="BMX615" s="35"/>
      <c r="BMY615" s="35"/>
      <c r="BMZ615" s="35"/>
      <c r="BNA615" s="35"/>
      <c r="BNB615" s="35"/>
      <c r="BNC615" s="35"/>
      <c r="BND615" s="35"/>
      <c r="BNE615" s="35"/>
      <c r="BNF615" s="35"/>
      <c r="BNG615" s="35"/>
      <c r="BNH615" s="35"/>
      <c r="BNI615" s="35"/>
      <c r="BNJ615" s="35"/>
      <c r="BNK615" s="35"/>
      <c r="BNL615" s="35"/>
      <c r="BNM615" s="35"/>
      <c r="BNN615" s="35"/>
      <c r="BNO615" s="35"/>
      <c r="BNP615" s="35"/>
      <c r="BNQ615" s="35"/>
      <c r="BNR615" s="35"/>
      <c r="BNS615" s="35"/>
      <c r="BNT615" s="35"/>
      <c r="BNU615" s="35"/>
      <c r="BNV615" s="35"/>
      <c r="BNW615" s="35"/>
      <c r="BNX615" s="35"/>
      <c r="BNY615" s="35"/>
      <c r="BNZ615" s="35"/>
      <c r="BOA615" s="35"/>
      <c r="BOB615" s="35"/>
      <c r="BOC615" s="35"/>
      <c r="BOD615" s="35"/>
      <c r="BOE615" s="35"/>
      <c r="BOF615" s="35"/>
      <c r="BOG615" s="35"/>
      <c r="BOH615" s="35"/>
      <c r="BOI615" s="35"/>
      <c r="BOJ615" s="35"/>
      <c r="BOK615" s="35"/>
      <c r="BOL615" s="35"/>
      <c r="BOM615" s="35"/>
      <c r="BON615" s="35"/>
      <c r="BOO615" s="35"/>
      <c r="BOP615" s="35"/>
      <c r="BOQ615" s="35"/>
      <c r="BOR615" s="35"/>
      <c r="BOS615" s="35"/>
      <c r="BOT615" s="35"/>
      <c r="BOU615" s="35"/>
      <c r="BOV615" s="35"/>
      <c r="BOW615" s="35"/>
      <c r="BOX615" s="35"/>
      <c r="BOY615" s="35"/>
      <c r="BOZ615" s="35"/>
      <c r="BPA615" s="35"/>
      <c r="BPB615" s="35"/>
      <c r="BPC615" s="35"/>
      <c r="BPD615" s="35"/>
      <c r="BPE615" s="35"/>
      <c r="BPF615" s="35"/>
      <c r="BPG615" s="35"/>
      <c r="BPH615" s="35"/>
      <c r="BPI615" s="35"/>
      <c r="BPJ615" s="35"/>
      <c r="BPK615" s="35"/>
      <c r="BPL615" s="35"/>
      <c r="BPM615" s="35"/>
      <c r="BPN615" s="35"/>
      <c r="BPO615" s="35"/>
      <c r="BPP615" s="35"/>
      <c r="BPQ615" s="35"/>
      <c r="BPR615" s="35"/>
      <c r="BPS615" s="35"/>
      <c r="BPT615" s="35"/>
      <c r="BPU615" s="35"/>
      <c r="BPV615" s="35"/>
      <c r="BPW615" s="35"/>
      <c r="BPX615" s="35"/>
      <c r="BPY615" s="35"/>
      <c r="BPZ615" s="35"/>
      <c r="BQA615" s="35"/>
      <c r="BQB615" s="35"/>
      <c r="BQC615" s="35"/>
      <c r="BQD615" s="35"/>
      <c r="BQE615" s="35"/>
      <c r="BQF615" s="35"/>
      <c r="BQG615" s="35"/>
      <c r="BQH615" s="35"/>
      <c r="BQI615" s="35"/>
      <c r="BQJ615" s="35"/>
      <c r="BQK615" s="35"/>
      <c r="BQL615" s="35"/>
      <c r="BQM615" s="35"/>
      <c r="BQN615" s="35"/>
      <c r="BQO615" s="35"/>
      <c r="BQP615" s="35"/>
      <c r="BQQ615" s="35"/>
      <c r="BQR615" s="35"/>
      <c r="BQS615" s="35"/>
      <c r="BQT615" s="35"/>
      <c r="BQU615" s="35"/>
      <c r="BQV615" s="35"/>
      <c r="BQW615" s="35"/>
      <c r="BQX615" s="35"/>
      <c r="BQY615" s="35"/>
      <c r="BQZ615" s="35"/>
      <c r="BRA615" s="35"/>
      <c r="BRB615" s="35"/>
      <c r="BRC615" s="35"/>
      <c r="BRD615" s="35"/>
      <c r="BRE615" s="35"/>
      <c r="BRF615" s="35"/>
      <c r="BRG615" s="35"/>
      <c r="BRH615" s="35"/>
      <c r="BRI615" s="35"/>
      <c r="BRJ615" s="35"/>
      <c r="BRK615" s="35"/>
      <c r="BRL615" s="35"/>
      <c r="BRM615" s="35"/>
      <c r="BRN615" s="35"/>
      <c r="BRO615" s="35"/>
      <c r="BRP615" s="35"/>
      <c r="BRQ615" s="35"/>
      <c r="BRR615" s="35"/>
      <c r="BRS615" s="35"/>
      <c r="BRT615" s="35"/>
      <c r="BRU615" s="35"/>
      <c r="BRV615" s="35"/>
      <c r="BRW615" s="35"/>
      <c r="BRX615" s="35"/>
      <c r="BRY615" s="35"/>
      <c r="BRZ615" s="35"/>
      <c r="BSA615" s="35"/>
      <c r="BSB615" s="35"/>
      <c r="BSC615" s="35"/>
      <c r="BSD615" s="35"/>
      <c r="BSE615" s="35"/>
      <c r="BSF615" s="35"/>
      <c r="BSG615" s="35"/>
      <c r="BSH615" s="35"/>
      <c r="BSI615" s="35"/>
      <c r="BSJ615" s="35"/>
      <c r="BSK615" s="35"/>
      <c r="BSL615" s="35"/>
      <c r="BSM615" s="35"/>
      <c r="BSN615" s="35"/>
      <c r="BSO615" s="35"/>
      <c r="BSP615" s="35"/>
      <c r="BSQ615" s="35"/>
      <c r="BSR615" s="35"/>
      <c r="BSS615" s="35"/>
      <c r="BST615" s="35"/>
      <c r="BSU615" s="35"/>
      <c r="BSV615" s="35"/>
      <c r="BSW615" s="35"/>
      <c r="BSX615" s="35"/>
      <c r="BSY615" s="35"/>
      <c r="BSZ615" s="35"/>
      <c r="BTA615" s="35"/>
      <c r="BTB615" s="35"/>
      <c r="BTC615" s="35"/>
      <c r="BTD615" s="35"/>
      <c r="BTE615" s="35"/>
      <c r="BTF615" s="35"/>
      <c r="BTG615" s="35"/>
      <c r="BTH615" s="35"/>
      <c r="BTI615" s="35"/>
      <c r="BTJ615" s="35"/>
      <c r="BTK615" s="35"/>
      <c r="BTL615" s="35"/>
      <c r="BTM615" s="35"/>
      <c r="BTN615" s="35"/>
      <c r="BTO615" s="35"/>
      <c r="BTP615" s="35"/>
      <c r="BTQ615" s="35"/>
      <c r="BTR615" s="35"/>
      <c r="BTS615" s="35"/>
      <c r="BTT615" s="35"/>
      <c r="BTU615" s="35"/>
      <c r="BTV615" s="35"/>
      <c r="BTW615" s="35"/>
      <c r="BTX615" s="35"/>
      <c r="BTY615" s="35"/>
      <c r="BTZ615" s="35"/>
      <c r="BUA615" s="35"/>
      <c r="BUB615" s="35"/>
      <c r="BUC615" s="35"/>
      <c r="BUD615" s="35"/>
      <c r="BUE615" s="35"/>
      <c r="BUF615" s="35"/>
      <c r="BUG615" s="35"/>
      <c r="BUH615" s="35"/>
      <c r="BUI615" s="35"/>
      <c r="BUJ615" s="35"/>
      <c r="BUK615" s="35"/>
      <c r="BUL615" s="35"/>
      <c r="BUM615" s="35"/>
      <c r="BUN615" s="35"/>
      <c r="BUO615" s="35"/>
      <c r="BUP615" s="35"/>
      <c r="BUQ615" s="35"/>
      <c r="BUR615" s="35"/>
      <c r="BUS615" s="35"/>
      <c r="BUT615" s="35"/>
      <c r="BUU615" s="35"/>
      <c r="BUV615" s="35"/>
      <c r="BUW615" s="35"/>
      <c r="BUX615" s="35"/>
      <c r="BUY615" s="35"/>
      <c r="BUZ615" s="35"/>
      <c r="BVA615" s="35"/>
      <c r="BVB615" s="35"/>
      <c r="BVC615" s="35"/>
      <c r="BVD615" s="35"/>
      <c r="BVE615" s="35"/>
      <c r="BVF615" s="35"/>
      <c r="BVG615" s="35"/>
      <c r="BVH615" s="35"/>
      <c r="BVI615" s="35"/>
      <c r="BVJ615" s="35"/>
      <c r="BVK615" s="35"/>
      <c r="BVL615" s="35"/>
      <c r="BVM615" s="35"/>
      <c r="BVN615" s="35"/>
      <c r="BVO615" s="35"/>
      <c r="BVP615" s="35"/>
      <c r="BVQ615" s="35"/>
      <c r="BVR615" s="35"/>
      <c r="BVS615" s="35"/>
      <c r="BVT615" s="35"/>
      <c r="BVU615" s="35"/>
      <c r="BVV615" s="35"/>
      <c r="BVW615" s="35"/>
      <c r="BVX615" s="35"/>
      <c r="BVY615" s="35"/>
      <c r="BVZ615" s="35"/>
      <c r="BWA615" s="35"/>
      <c r="BWB615" s="35"/>
      <c r="BWC615" s="35"/>
      <c r="BWD615" s="35"/>
      <c r="BWE615" s="35"/>
      <c r="BWF615" s="35"/>
      <c r="BWG615" s="35"/>
      <c r="BWH615" s="35"/>
      <c r="BWI615" s="35"/>
      <c r="BWJ615" s="35"/>
      <c r="BWK615" s="35"/>
      <c r="BWL615" s="35"/>
      <c r="BWM615" s="35"/>
      <c r="BWN615" s="35"/>
      <c r="BWO615" s="35"/>
      <c r="BWP615" s="35"/>
      <c r="BWQ615" s="35"/>
      <c r="BWR615" s="35"/>
      <c r="BWS615" s="35"/>
      <c r="BWT615" s="35"/>
      <c r="BWU615" s="35"/>
      <c r="BWV615" s="35"/>
      <c r="BWW615" s="35"/>
      <c r="BWX615" s="35"/>
      <c r="BWY615" s="35"/>
      <c r="BWZ615" s="35"/>
      <c r="BXA615" s="35"/>
      <c r="BXB615" s="35"/>
      <c r="BXC615" s="35"/>
      <c r="BXD615" s="35"/>
      <c r="BXE615" s="35"/>
      <c r="BXF615" s="35"/>
      <c r="BXG615" s="35"/>
      <c r="BXH615" s="35"/>
      <c r="BXI615" s="35"/>
      <c r="BXJ615" s="35"/>
      <c r="BXK615" s="35"/>
      <c r="BXL615" s="35"/>
      <c r="BXM615" s="35"/>
      <c r="BXN615" s="35"/>
      <c r="BXO615" s="35"/>
      <c r="BXP615" s="35"/>
      <c r="BXQ615" s="35"/>
      <c r="BXR615" s="35"/>
      <c r="BXS615" s="35"/>
      <c r="BXT615" s="35"/>
      <c r="BXU615" s="35"/>
      <c r="BXV615" s="35"/>
      <c r="BXW615" s="35"/>
      <c r="BXX615" s="35"/>
      <c r="BXY615" s="35"/>
      <c r="BXZ615" s="35"/>
      <c r="BYA615" s="35"/>
      <c r="BYB615" s="35"/>
      <c r="BYC615" s="35"/>
      <c r="BYD615" s="35"/>
      <c r="BYE615" s="35"/>
      <c r="BYF615" s="35"/>
      <c r="BYG615" s="35"/>
      <c r="BYH615" s="35"/>
      <c r="BYI615" s="35"/>
      <c r="BYJ615" s="35"/>
      <c r="BYK615" s="35"/>
      <c r="BYL615" s="35"/>
      <c r="BYM615" s="35"/>
      <c r="BYN615" s="35"/>
      <c r="BYO615" s="35"/>
      <c r="BYP615" s="35"/>
      <c r="BYQ615" s="35"/>
      <c r="BYR615" s="35"/>
      <c r="BYS615" s="35"/>
      <c r="BYT615" s="35"/>
      <c r="BYU615" s="35"/>
      <c r="BYV615" s="35"/>
      <c r="BYW615" s="35"/>
      <c r="BYX615" s="35"/>
      <c r="BYY615" s="35"/>
      <c r="BYZ615" s="35"/>
      <c r="BZA615" s="35"/>
      <c r="BZB615" s="35"/>
      <c r="BZC615" s="35"/>
      <c r="BZD615" s="35"/>
      <c r="BZE615" s="35"/>
      <c r="BZF615" s="35"/>
      <c r="BZG615" s="35"/>
      <c r="BZH615" s="35"/>
      <c r="BZI615" s="35"/>
      <c r="BZJ615" s="35"/>
      <c r="BZK615" s="35"/>
      <c r="BZL615" s="35"/>
      <c r="BZM615" s="35"/>
      <c r="BZN615" s="35"/>
      <c r="BZO615" s="35"/>
      <c r="BZP615" s="35"/>
      <c r="BZQ615" s="35"/>
      <c r="BZR615" s="35"/>
      <c r="BZS615" s="35"/>
      <c r="BZT615" s="35"/>
      <c r="BZU615" s="35"/>
      <c r="BZV615" s="35"/>
      <c r="BZW615" s="35"/>
      <c r="BZX615" s="35"/>
      <c r="BZY615" s="35"/>
      <c r="BZZ615" s="35"/>
      <c r="CAA615" s="35"/>
      <c r="CAB615" s="35"/>
      <c r="CAC615" s="35"/>
      <c r="CAD615" s="35"/>
      <c r="CAE615" s="35"/>
      <c r="CAF615" s="35"/>
      <c r="CAG615" s="35"/>
      <c r="CAH615" s="35"/>
      <c r="CAI615" s="35"/>
      <c r="CAJ615" s="35"/>
      <c r="CAK615" s="35"/>
      <c r="CAL615" s="35"/>
      <c r="CAM615" s="35"/>
      <c r="CAN615" s="35"/>
      <c r="CAO615" s="35"/>
      <c r="CAP615" s="35"/>
      <c r="CAQ615" s="35"/>
      <c r="CAR615" s="35"/>
      <c r="CAS615" s="35"/>
      <c r="CAT615" s="35"/>
      <c r="CAU615" s="35"/>
      <c r="CAV615" s="35"/>
      <c r="CAW615" s="35"/>
      <c r="CAX615" s="35"/>
      <c r="CAY615" s="35"/>
      <c r="CAZ615" s="35"/>
      <c r="CBA615" s="35"/>
      <c r="CBB615" s="35"/>
      <c r="CBC615" s="35"/>
      <c r="CBD615" s="35"/>
      <c r="CBE615" s="35"/>
      <c r="CBF615" s="35"/>
      <c r="CBG615" s="35"/>
      <c r="CBH615" s="35"/>
      <c r="CBI615" s="35"/>
      <c r="CBJ615" s="35"/>
      <c r="CBK615" s="35"/>
      <c r="CBL615" s="35"/>
      <c r="CBM615" s="35"/>
      <c r="CBN615" s="35"/>
      <c r="CBO615" s="35"/>
      <c r="CBP615" s="35"/>
      <c r="CBQ615" s="35"/>
      <c r="CBR615" s="35"/>
      <c r="CBS615" s="35"/>
      <c r="CBT615" s="35"/>
      <c r="CBU615" s="35"/>
      <c r="CBV615" s="35"/>
      <c r="CBW615" s="35"/>
      <c r="CBX615" s="35"/>
      <c r="CBY615" s="35"/>
      <c r="CBZ615" s="35"/>
      <c r="CCA615" s="35"/>
      <c r="CCB615" s="35"/>
      <c r="CCC615" s="35"/>
      <c r="CCD615" s="35"/>
      <c r="CCE615" s="35"/>
      <c r="CCF615" s="35"/>
      <c r="CCG615" s="35"/>
      <c r="CCH615" s="35"/>
      <c r="CCI615" s="35"/>
      <c r="CCJ615" s="35"/>
      <c r="CCK615" s="35"/>
      <c r="CCL615" s="35"/>
      <c r="CCM615" s="35"/>
      <c r="CCN615" s="35"/>
      <c r="CCO615" s="35"/>
      <c r="CCP615" s="35"/>
      <c r="CCQ615" s="35"/>
      <c r="CCR615" s="35"/>
      <c r="CCS615" s="35"/>
      <c r="CCT615" s="35"/>
      <c r="CCU615" s="35"/>
      <c r="CCV615" s="35"/>
      <c r="CCW615" s="35"/>
      <c r="CCX615" s="35"/>
      <c r="CCY615" s="35"/>
      <c r="CCZ615" s="35"/>
      <c r="CDA615" s="35"/>
      <c r="CDB615" s="35"/>
      <c r="CDC615" s="35"/>
      <c r="CDD615" s="35"/>
      <c r="CDE615" s="35"/>
      <c r="CDF615" s="35"/>
      <c r="CDG615" s="35"/>
      <c r="CDH615" s="35"/>
      <c r="CDI615" s="35"/>
      <c r="CDJ615" s="35"/>
      <c r="CDK615" s="35"/>
      <c r="CDL615" s="35"/>
      <c r="CDM615" s="35"/>
      <c r="CDN615" s="35"/>
      <c r="CDO615" s="35"/>
      <c r="CDP615" s="35"/>
      <c r="CDQ615" s="35"/>
      <c r="CDR615" s="35"/>
      <c r="CDS615" s="35"/>
      <c r="CDT615" s="35"/>
      <c r="CDU615" s="35"/>
      <c r="CDV615" s="35"/>
      <c r="CDW615" s="35"/>
      <c r="CDX615" s="35"/>
      <c r="CDY615" s="35"/>
      <c r="CDZ615" s="35"/>
      <c r="CEA615" s="35"/>
      <c r="CEB615" s="35"/>
      <c r="CEC615" s="35"/>
      <c r="CED615" s="35"/>
      <c r="CEE615" s="35"/>
      <c r="CEF615" s="35"/>
      <c r="CEG615" s="35"/>
      <c r="CEH615" s="35"/>
      <c r="CEI615" s="35"/>
      <c r="CEJ615" s="35"/>
      <c r="CEK615" s="35"/>
      <c r="CEL615" s="35"/>
      <c r="CEM615" s="35"/>
      <c r="CEN615" s="35"/>
      <c r="CEO615" s="35"/>
      <c r="CEP615" s="35"/>
      <c r="CEQ615" s="35"/>
      <c r="CER615" s="35"/>
      <c r="CES615" s="35"/>
      <c r="CET615" s="35"/>
      <c r="CEU615" s="35"/>
      <c r="CEV615" s="35"/>
      <c r="CEW615" s="35"/>
      <c r="CEX615" s="35"/>
      <c r="CEY615" s="35"/>
      <c r="CEZ615" s="35"/>
      <c r="CFA615" s="35"/>
      <c r="CFB615" s="35"/>
      <c r="CFC615" s="35"/>
      <c r="CFD615" s="35"/>
      <c r="CFE615" s="35"/>
      <c r="CFF615" s="35"/>
      <c r="CFG615" s="35"/>
      <c r="CFH615" s="35"/>
      <c r="CFI615" s="35"/>
      <c r="CFJ615" s="35"/>
      <c r="CFK615" s="35"/>
      <c r="CFL615" s="35"/>
      <c r="CFM615" s="35"/>
      <c r="CFN615" s="35"/>
      <c r="CFO615" s="35"/>
      <c r="CFP615" s="35"/>
      <c r="CFQ615" s="35"/>
      <c r="CFR615" s="35"/>
      <c r="CFS615" s="35"/>
      <c r="CFT615" s="35"/>
      <c r="CFU615" s="35"/>
      <c r="CFV615" s="35"/>
      <c r="CFW615" s="35"/>
      <c r="CFX615" s="35"/>
      <c r="CFY615" s="35"/>
      <c r="CFZ615" s="35"/>
      <c r="CGA615" s="35"/>
      <c r="CGB615" s="35"/>
      <c r="CGC615" s="35"/>
      <c r="CGD615" s="35"/>
      <c r="CGE615" s="35"/>
      <c r="CGF615" s="35"/>
      <c r="CGG615" s="35"/>
      <c r="CGH615" s="35"/>
      <c r="CGI615" s="35"/>
      <c r="CGJ615" s="35"/>
      <c r="CGK615" s="35"/>
      <c r="CGL615" s="35"/>
      <c r="CGM615" s="35"/>
      <c r="CGN615" s="35"/>
      <c r="CGO615" s="35"/>
      <c r="CGP615" s="35"/>
      <c r="CGQ615" s="35"/>
      <c r="CGR615" s="35"/>
      <c r="CGS615" s="35"/>
      <c r="CGT615" s="35"/>
      <c r="CGU615" s="35"/>
      <c r="CGV615" s="35"/>
      <c r="CGW615" s="35"/>
      <c r="CGX615" s="35"/>
      <c r="CGY615" s="35"/>
      <c r="CGZ615" s="35"/>
      <c r="CHA615" s="35"/>
      <c r="CHB615" s="35"/>
      <c r="CHC615" s="35"/>
      <c r="CHD615" s="35"/>
      <c r="CHE615" s="35"/>
      <c r="CHF615" s="35"/>
      <c r="CHG615" s="35"/>
      <c r="CHH615" s="35"/>
      <c r="CHI615" s="35"/>
      <c r="CHJ615" s="35"/>
      <c r="CHK615" s="35"/>
      <c r="CHL615" s="35"/>
      <c r="CHM615" s="35"/>
      <c r="CHN615" s="35"/>
      <c r="CHO615" s="35"/>
      <c r="CHP615" s="35"/>
      <c r="CHQ615" s="35"/>
      <c r="CHR615" s="35"/>
      <c r="CHS615" s="35"/>
      <c r="CHT615" s="35"/>
      <c r="CHU615" s="35"/>
      <c r="CHV615" s="35"/>
      <c r="CHW615" s="35"/>
      <c r="CHX615" s="35"/>
      <c r="CHY615" s="35"/>
      <c r="CHZ615" s="35"/>
      <c r="CIA615" s="35"/>
      <c r="CIB615" s="35"/>
      <c r="CIC615" s="35"/>
      <c r="CID615" s="35"/>
      <c r="CIE615" s="35"/>
      <c r="CIF615" s="35"/>
      <c r="CIG615" s="35"/>
      <c r="CIH615" s="35"/>
      <c r="CII615" s="35"/>
      <c r="CIJ615" s="35"/>
      <c r="CIK615" s="35"/>
      <c r="CIL615" s="35"/>
      <c r="CIM615" s="35"/>
      <c r="CIN615" s="35"/>
      <c r="CIO615" s="35"/>
      <c r="CIP615" s="35"/>
      <c r="CIQ615" s="35"/>
      <c r="CIR615" s="35"/>
      <c r="CIS615" s="35"/>
      <c r="CIT615" s="35"/>
      <c r="CIU615" s="35"/>
      <c r="CIV615" s="35"/>
      <c r="CIW615" s="35"/>
      <c r="CIX615" s="35"/>
      <c r="CIY615" s="35"/>
      <c r="CIZ615" s="35"/>
      <c r="CJA615" s="35"/>
      <c r="CJB615" s="35"/>
      <c r="CJC615" s="35"/>
      <c r="CJD615" s="35"/>
      <c r="CJE615" s="35"/>
      <c r="CJF615" s="35"/>
      <c r="CJG615" s="35"/>
      <c r="CJH615" s="35"/>
      <c r="CJI615" s="35"/>
      <c r="CJJ615" s="35"/>
      <c r="CJK615" s="35"/>
      <c r="CJL615" s="35"/>
      <c r="CJM615" s="35"/>
      <c r="CJN615" s="35"/>
      <c r="CJO615" s="35"/>
      <c r="CJP615" s="35"/>
      <c r="CJQ615" s="35"/>
      <c r="CJR615" s="35"/>
      <c r="CJS615" s="35"/>
      <c r="CJT615" s="35"/>
      <c r="CJU615" s="35"/>
      <c r="CJV615" s="35"/>
      <c r="CJW615" s="35"/>
      <c r="CJX615" s="35"/>
      <c r="CJY615" s="35"/>
      <c r="CJZ615" s="35"/>
      <c r="CKA615" s="35"/>
      <c r="CKB615" s="35"/>
      <c r="CKC615" s="35"/>
      <c r="CKD615" s="35"/>
      <c r="CKE615" s="35"/>
      <c r="CKF615" s="35"/>
      <c r="CKG615" s="35"/>
      <c r="CKH615" s="35"/>
      <c r="CKI615" s="35"/>
      <c r="CKJ615" s="35"/>
      <c r="CKK615" s="35"/>
      <c r="CKL615" s="35"/>
      <c r="CKM615" s="35"/>
      <c r="CKN615" s="35"/>
      <c r="CKO615" s="35"/>
      <c r="CKP615" s="35"/>
      <c r="CKQ615" s="35"/>
      <c r="CKR615" s="35"/>
      <c r="CKS615" s="35"/>
      <c r="CKT615" s="35"/>
      <c r="CKU615" s="35"/>
      <c r="CKV615" s="35"/>
      <c r="CKW615" s="35"/>
      <c r="CKX615" s="35"/>
      <c r="CKY615" s="35"/>
      <c r="CKZ615" s="35"/>
      <c r="CLA615" s="35"/>
      <c r="CLB615" s="35"/>
      <c r="CLC615" s="35"/>
      <c r="CLD615" s="35"/>
      <c r="CLE615" s="35"/>
      <c r="CLF615" s="35"/>
      <c r="CLG615" s="35"/>
      <c r="CLH615" s="35"/>
      <c r="CLI615" s="35"/>
      <c r="CLJ615" s="35"/>
      <c r="CLK615" s="35"/>
      <c r="CLL615" s="35"/>
      <c r="CLM615" s="35"/>
      <c r="CLN615" s="35"/>
      <c r="CLO615" s="35"/>
      <c r="CLP615" s="35"/>
      <c r="CLQ615" s="35"/>
      <c r="CLR615" s="35"/>
      <c r="CLS615" s="35"/>
      <c r="CLT615" s="35"/>
      <c r="CLU615" s="35"/>
      <c r="CLV615" s="35"/>
      <c r="CLW615" s="35"/>
      <c r="CLX615" s="35"/>
      <c r="CLY615" s="35"/>
      <c r="CLZ615" s="35"/>
      <c r="CMA615" s="35"/>
      <c r="CMB615" s="35"/>
      <c r="CMC615" s="35"/>
      <c r="CMD615" s="35"/>
      <c r="CME615" s="35"/>
      <c r="CMF615" s="35"/>
      <c r="CMG615" s="35"/>
      <c r="CMH615" s="35"/>
      <c r="CMI615" s="35"/>
      <c r="CMJ615" s="35"/>
      <c r="CMK615" s="35"/>
      <c r="CML615" s="35"/>
      <c r="CMM615" s="35"/>
      <c r="CMN615" s="35"/>
      <c r="CMO615" s="35"/>
      <c r="CMP615" s="35"/>
      <c r="CMQ615" s="35"/>
      <c r="CMR615" s="35"/>
      <c r="CMS615" s="35"/>
      <c r="CMT615" s="35"/>
      <c r="CMU615" s="35"/>
      <c r="CMV615" s="35"/>
      <c r="CMW615" s="35"/>
      <c r="CMX615" s="35"/>
      <c r="CMY615" s="35"/>
      <c r="CMZ615" s="35"/>
      <c r="CNA615" s="35"/>
      <c r="CNB615" s="35"/>
      <c r="CNC615" s="35"/>
      <c r="CND615" s="35"/>
      <c r="CNE615" s="35"/>
      <c r="CNF615" s="35"/>
      <c r="CNG615" s="35"/>
      <c r="CNH615" s="35"/>
      <c r="CNI615" s="35"/>
      <c r="CNJ615" s="35"/>
      <c r="CNK615" s="35"/>
      <c r="CNL615" s="35"/>
      <c r="CNM615" s="35"/>
      <c r="CNN615" s="35"/>
      <c r="CNO615" s="35"/>
      <c r="CNP615" s="35"/>
      <c r="CNQ615" s="35"/>
      <c r="CNR615" s="35"/>
      <c r="CNS615" s="35"/>
      <c r="CNT615" s="35"/>
      <c r="CNU615" s="35"/>
      <c r="CNV615" s="35"/>
      <c r="CNW615" s="35"/>
      <c r="CNX615" s="35"/>
      <c r="CNY615" s="35"/>
      <c r="CNZ615" s="35"/>
      <c r="COA615" s="35"/>
      <c r="COB615" s="35"/>
      <c r="COC615" s="35"/>
      <c r="COD615" s="35"/>
      <c r="COE615" s="35"/>
      <c r="COF615" s="35"/>
      <c r="COG615" s="35"/>
      <c r="COH615" s="35"/>
      <c r="COI615" s="35"/>
      <c r="COJ615" s="35"/>
      <c r="COK615" s="35"/>
      <c r="COL615" s="35"/>
      <c r="COM615" s="35"/>
      <c r="CON615" s="35"/>
      <c r="COO615" s="35"/>
      <c r="COP615" s="35"/>
      <c r="COQ615" s="35"/>
      <c r="COR615" s="35"/>
      <c r="COS615" s="35"/>
      <c r="COT615" s="35"/>
      <c r="COU615" s="35"/>
      <c r="COV615" s="35"/>
      <c r="COW615" s="35"/>
      <c r="COX615" s="35"/>
      <c r="COY615" s="35"/>
      <c r="COZ615" s="35"/>
      <c r="CPA615" s="35"/>
      <c r="CPB615" s="35"/>
      <c r="CPC615" s="35"/>
      <c r="CPD615" s="35"/>
      <c r="CPE615" s="35"/>
      <c r="CPF615" s="35"/>
      <c r="CPG615" s="35"/>
      <c r="CPH615" s="35"/>
      <c r="CPI615" s="35"/>
      <c r="CPJ615" s="35"/>
      <c r="CPK615" s="35"/>
      <c r="CPL615" s="35"/>
      <c r="CPM615" s="35"/>
      <c r="CPN615" s="35"/>
      <c r="CPO615" s="35"/>
      <c r="CPP615" s="35"/>
      <c r="CPQ615" s="35"/>
      <c r="CPR615" s="35"/>
      <c r="CPS615" s="35"/>
      <c r="CPT615" s="35"/>
      <c r="CPU615" s="35"/>
      <c r="CPV615" s="35"/>
      <c r="CPW615" s="35"/>
      <c r="CPX615" s="35"/>
      <c r="CPY615" s="35"/>
      <c r="CPZ615" s="35"/>
      <c r="CQA615" s="35"/>
      <c r="CQB615" s="35"/>
      <c r="CQC615" s="35"/>
      <c r="CQD615" s="35"/>
      <c r="CQE615" s="35"/>
      <c r="CQF615" s="35"/>
      <c r="CQG615" s="35"/>
      <c r="CQH615" s="35"/>
      <c r="CQI615" s="35"/>
      <c r="CQJ615" s="35"/>
      <c r="CQK615" s="35"/>
      <c r="CQL615" s="35"/>
      <c r="CQM615" s="35"/>
      <c r="CQN615" s="35"/>
      <c r="CQO615" s="35"/>
      <c r="CQP615" s="35"/>
      <c r="CQQ615" s="35"/>
      <c r="CQR615" s="35"/>
      <c r="CQS615" s="35"/>
      <c r="CQT615" s="35"/>
      <c r="CQU615" s="35"/>
      <c r="CQV615" s="35"/>
      <c r="CQW615" s="35"/>
      <c r="CQX615" s="35"/>
      <c r="CQY615" s="35"/>
      <c r="CQZ615" s="35"/>
      <c r="CRA615" s="35"/>
      <c r="CRB615" s="35"/>
      <c r="CRC615" s="35"/>
      <c r="CRD615" s="35"/>
      <c r="CRE615" s="35"/>
      <c r="CRF615" s="35"/>
      <c r="CRG615" s="35"/>
      <c r="CRH615" s="35"/>
      <c r="CRI615" s="35"/>
      <c r="CRJ615" s="35"/>
      <c r="CRK615" s="35"/>
      <c r="CRL615" s="35"/>
      <c r="CRM615" s="35"/>
      <c r="CRN615" s="35"/>
      <c r="CRO615" s="35"/>
      <c r="CRP615" s="35"/>
      <c r="CRQ615" s="35"/>
      <c r="CRR615" s="35"/>
      <c r="CRS615" s="35"/>
      <c r="CRT615" s="35"/>
      <c r="CRU615" s="35"/>
      <c r="CRV615" s="35"/>
      <c r="CRW615" s="35"/>
      <c r="CRX615" s="35"/>
      <c r="CRY615" s="35"/>
      <c r="CRZ615" s="35"/>
      <c r="CSA615" s="35"/>
      <c r="CSB615" s="35"/>
      <c r="CSC615" s="35"/>
      <c r="CSD615" s="35"/>
      <c r="CSE615" s="35"/>
      <c r="CSF615" s="35"/>
      <c r="CSG615" s="35"/>
      <c r="CSH615" s="35"/>
      <c r="CSI615" s="35"/>
      <c r="CSJ615" s="35"/>
      <c r="CSK615" s="35"/>
      <c r="CSL615" s="35"/>
      <c r="CSM615" s="35"/>
      <c r="CSN615" s="35"/>
      <c r="CSO615" s="35"/>
      <c r="CSP615" s="35"/>
      <c r="CSQ615" s="35"/>
      <c r="CSR615" s="35"/>
      <c r="CSS615" s="35"/>
      <c r="CST615" s="35"/>
      <c r="CSU615" s="35"/>
      <c r="CSV615" s="35"/>
      <c r="CSW615" s="35"/>
      <c r="CSX615" s="35"/>
      <c r="CSY615" s="35"/>
      <c r="CSZ615" s="35"/>
      <c r="CTA615" s="35"/>
      <c r="CTB615" s="35"/>
      <c r="CTC615" s="35"/>
      <c r="CTD615" s="35"/>
      <c r="CTE615" s="35"/>
      <c r="CTF615" s="35"/>
      <c r="CTG615" s="35"/>
      <c r="CTH615" s="35"/>
      <c r="CTI615" s="35"/>
      <c r="CTJ615" s="35"/>
      <c r="CTK615" s="35"/>
      <c r="CTL615" s="35"/>
      <c r="CTM615" s="35"/>
      <c r="CTN615" s="35"/>
      <c r="CTO615" s="35"/>
      <c r="CTP615" s="35"/>
      <c r="CTQ615" s="35"/>
      <c r="CTR615" s="35"/>
      <c r="CTS615" s="35"/>
      <c r="CTT615" s="35"/>
      <c r="CTU615" s="35"/>
      <c r="CTV615" s="35"/>
      <c r="CTW615" s="35"/>
      <c r="CTX615" s="35"/>
      <c r="CTY615" s="35"/>
      <c r="CTZ615" s="35"/>
      <c r="CUA615" s="35"/>
      <c r="CUB615" s="35"/>
      <c r="CUC615" s="35"/>
      <c r="CUD615" s="35"/>
      <c r="CUE615" s="35"/>
      <c r="CUF615" s="35"/>
      <c r="CUG615" s="35"/>
      <c r="CUH615" s="35"/>
      <c r="CUI615" s="35"/>
      <c r="CUJ615" s="35"/>
      <c r="CUK615" s="35"/>
      <c r="CUL615" s="35"/>
      <c r="CUM615" s="35"/>
      <c r="CUN615" s="35"/>
      <c r="CUO615" s="35"/>
      <c r="CUP615" s="35"/>
      <c r="CUQ615" s="35"/>
      <c r="CUR615" s="35"/>
      <c r="CUS615" s="35"/>
      <c r="CUT615" s="35"/>
      <c r="CUU615" s="35"/>
      <c r="CUV615" s="35"/>
      <c r="CUW615" s="35"/>
      <c r="CUX615" s="35"/>
      <c r="CUY615" s="35"/>
      <c r="CUZ615" s="35"/>
      <c r="CVA615" s="35"/>
      <c r="CVB615" s="35"/>
      <c r="CVC615" s="35"/>
      <c r="CVD615" s="35"/>
      <c r="CVE615" s="35"/>
      <c r="CVF615" s="35"/>
      <c r="CVG615" s="35"/>
      <c r="CVH615" s="35"/>
      <c r="CVI615" s="35"/>
      <c r="CVJ615" s="35"/>
      <c r="CVK615" s="35"/>
      <c r="CVL615" s="35"/>
      <c r="CVM615" s="35"/>
      <c r="CVN615" s="35"/>
      <c r="CVO615" s="35"/>
      <c r="CVP615" s="35"/>
      <c r="CVQ615" s="35"/>
      <c r="CVR615" s="35"/>
      <c r="CVS615" s="35"/>
      <c r="CVT615" s="35"/>
      <c r="CVU615" s="35"/>
      <c r="CVV615" s="35"/>
      <c r="CVW615" s="35"/>
      <c r="CVX615" s="35"/>
      <c r="CVY615" s="35"/>
      <c r="CVZ615" s="35"/>
      <c r="CWA615" s="35"/>
      <c r="CWB615" s="35"/>
      <c r="CWC615" s="35"/>
      <c r="CWD615" s="35"/>
      <c r="CWE615" s="35"/>
      <c r="CWF615" s="35"/>
      <c r="CWG615" s="35"/>
      <c r="CWH615" s="35"/>
      <c r="CWI615" s="35"/>
      <c r="CWJ615" s="35"/>
      <c r="CWK615" s="35"/>
      <c r="CWL615" s="35"/>
      <c r="CWM615" s="35"/>
      <c r="CWN615" s="35"/>
      <c r="CWO615" s="35"/>
      <c r="CWP615" s="35"/>
      <c r="CWQ615" s="35"/>
      <c r="CWR615" s="35"/>
      <c r="CWS615" s="35"/>
      <c r="CWT615" s="35"/>
      <c r="CWU615" s="35"/>
      <c r="CWV615" s="35"/>
      <c r="CWW615" s="35"/>
      <c r="CWX615" s="35"/>
      <c r="CWY615" s="35"/>
      <c r="CWZ615" s="35"/>
      <c r="CXA615" s="35"/>
      <c r="CXB615" s="35"/>
      <c r="CXC615" s="35"/>
      <c r="CXD615" s="35"/>
      <c r="CXE615" s="35"/>
      <c r="CXF615" s="35"/>
      <c r="CXG615" s="35"/>
      <c r="CXH615" s="35"/>
      <c r="CXI615" s="35"/>
      <c r="CXJ615" s="35"/>
      <c r="CXK615" s="35"/>
      <c r="CXL615" s="35"/>
      <c r="CXM615" s="35"/>
      <c r="CXN615" s="35"/>
      <c r="CXO615" s="35"/>
      <c r="CXP615" s="35"/>
      <c r="CXQ615" s="35"/>
      <c r="CXR615" s="35"/>
      <c r="CXS615" s="35"/>
      <c r="CXT615" s="35"/>
      <c r="CXU615" s="35"/>
      <c r="CXV615" s="35"/>
      <c r="CXW615" s="35"/>
      <c r="CXX615" s="35"/>
      <c r="CXY615" s="35"/>
      <c r="CXZ615" s="35"/>
      <c r="CYA615" s="35"/>
      <c r="CYB615" s="35"/>
      <c r="CYC615" s="35"/>
      <c r="CYD615" s="35"/>
      <c r="CYE615" s="35"/>
      <c r="CYF615" s="35"/>
      <c r="CYG615" s="35"/>
      <c r="CYH615" s="35"/>
      <c r="CYI615" s="35"/>
      <c r="CYJ615" s="35"/>
      <c r="CYK615" s="35"/>
      <c r="CYL615" s="35"/>
      <c r="CYM615" s="35"/>
      <c r="CYN615" s="35"/>
      <c r="CYO615" s="35"/>
      <c r="CYP615" s="35"/>
      <c r="CYQ615" s="35"/>
      <c r="CYR615" s="35"/>
      <c r="CYS615" s="35"/>
      <c r="CYT615" s="35"/>
      <c r="CYU615" s="35"/>
      <c r="CYV615" s="35"/>
      <c r="CYW615" s="35"/>
      <c r="CYX615" s="35"/>
      <c r="CYY615" s="35"/>
      <c r="CYZ615" s="35"/>
      <c r="CZA615" s="35"/>
      <c r="CZB615" s="35"/>
      <c r="CZC615" s="35"/>
      <c r="CZD615" s="35"/>
      <c r="CZE615" s="35"/>
      <c r="CZF615" s="35"/>
      <c r="CZG615" s="35"/>
      <c r="CZH615" s="35"/>
      <c r="CZI615" s="35"/>
      <c r="CZJ615" s="35"/>
      <c r="CZK615" s="35"/>
      <c r="CZL615" s="35"/>
      <c r="CZM615" s="35"/>
      <c r="CZN615" s="35"/>
      <c r="CZO615" s="35"/>
      <c r="CZP615" s="35"/>
      <c r="CZQ615" s="35"/>
      <c r="CZR615" s="35"/>
      <c r="CZS615" s="35"/>
      <c r="CZT615" s="35"/>
      <c r="CZU615" s="35"/>
      <c r="CZV615" s="35"/>
      <c r="CZW615" s="35"/>
      <c r="CZX615" s="35"/>
      <c r="CZY615" s="35"/>
      <c r="CZZ615" s="35"/>
      <c r="DAA615" s="35"/>
      <c r="DAB615" s="35"/>
      <c r="DAC615" s="35"/>
      <c r="DAD615" s="35"/>
      <c r="DAE615" s="35"/>
      <c r="DAF615" s="35"/>
      <c r="DAG615" s="35"/>
      <c r="DAH615" s="35"/>
      <c r="DAI615" s="35"/>
      <c r="DAJ615" s="35"/>
      <c r="DAK615" s="35"/>
      <c r="DAL615" s="35"/>
      <c r="DAM615" s="35"/>
      <c r="DAN615" s="35"/>
      <c r="DAO615" s="35"/>
      <c r="DAP615" s="35"/>
      <c r="DAQ615" s="35"/>
      <c r="DAR615" s="35"/>
      <c r="DAS615" s="35"/>
      <c r="DAT615" s="35"/>
      <c r="DAU615" s="35"/>
      <c r="DAV615" s="35"/>
      <c r="DAW615" s="35"/>
      <c r="DAX615" s="35"/>
      <c r="DAY615" s="35"/>
      <c r="DAZ615" s="35"/>
      <c r="DBA615" s="35"/>
      <c r="DBB615" s="35"/>
      <c r="DBC615" s="35"/>
      <c r="DBD615" s="35"/>
      <c r="DBE615" s="35"/>
      <c r="DBF615" s="35"/>
      <c r="DBG615" s="35"/>
      <c r="DBH615" s="35"/>
      <c r="DBI615" s="35"/>
      <c r="DBJ615" s="35"/>
      <c r="DBK615" s="35"/>
      <c r="DBL615" s="35"/>
      <c r="DBM615" s="35"/>
      <c r="DBN615" s="35"/>
      <c r="DBO615" s="35"/>
      <c r="DBP615" s="35"/>
      <c r="DBQ615" s="35"/>
      <c r="DBR615" s="35"/>
      <c r="DBS615" s="35"/>
      <c r="DBT615" s="35"/>
      <c r="DBU615" s="35"/>
      <c r="DBV615" s="35"/>
      <c r="DBW615" s="35"/>
      <c r="DBX615" s="35"/>
      <c r="DBY615" s="35"/>
      <c r="DBZ615" s="35"/>
      <c r="DCA615" s="35"/>
      <c r="DCB615" s="35"/>
      <c r="DCC615" s="35"/>
      <c r="DCD615" s="35"/>
      <c r="DCE615" s="35"/>
      <c r="DCF615" s="35"/>
      <c r="DCG615" s="35"/>
      <c r="DCH615" s="35"/>
      <c r="DCI615" s="35"/>
      <c r="DCJ615" s="35"/>
      <c r="DCK615" s="35"/>
      <c r="DCL615" s="35"/>
      <c r="DCM615" s="35"/>
      <c r="DCN615" s="35"/>
      <c r="DCO615" s="35"/>
      <c r="DCP615" s="35"/>
      <c r="DCQ615" s="35"/>
      <c r="DCR615" s="35"/>
      <c r="DCS615" s="35"/>
      <c r="DCT615" s="35"/>
      <c r="DCU615" s="35"/>
      <c r="DCV615" s="35"/>
      <c r="DCW615" s="35"/>
      <c r="DCX615" s="35"/>
      <c r="DCY615" s="35"/>
      <c r="DCZ615" s="35"/>
      <c r="DDA615" s="35"/>
      <c r="DDB615" s="35"/>
      <c r="DDC615" s="35"/>
      <c r="DDD615" s="35"/>
      <c r="DDE615" s="35"/>
      <c r="DDF615" s="35"/>
      <c r="DDG615" s="35"/>
      <c r="DDH615" s="35"/>
      <c r="DDI615" s="35"/>
      <c r="DDJ615" s="35"/>
      <c r="DDK615" s="35"/>
      <c r="DDL615" s="35"/>
      <c r="DDM615" s="35"/>
      <c r="DDN615" s="35"/>
      <c r="DDO615" s="35"/>
      <c r="DDP615" s="35"/>
      <c r="DDQ615" s="35"/>
      <c r="DDR615" s="35"/>
      <c r="DDS615" s="35"/>
      <c r="DDT615" s="35"/>
      <c r="DDU615" s="35"/>
      <c r="DDV615" s="35"/>
      <c r="DDW615" s="35"/>
      <c r="DDX615" s="35"/>
      <c r="DDY615" s="35"/>
      <c r="DDZ615" s="35"/>
      <c r="DEA615" s="35"/>
      <c r="DEB615" s="35"/>
      <c r="DEC615" s="35"/>
      <c r="DED615" s="35"/>
      <c r="DEE615" s="35"/>
      <c r="DEF615" s="35"/>
      <c r="DEG615" s="35"/>
      <c r="DEH615" s="35"/>
      <c r="DEI615" s="35"/>
      <c r="DEJ615" s="35"/>
      <c r="DEK615" s="35"/>
      <c r="DEL615" s="35"/>
      <c r="DEM615" s="35"/>
      <c r="DEN615" s="35"/>
      <c r="DEO615" s="35"/>
      <c r="DEP615" s="35"/>
      <c r="DEQ615" s="35"/>
      <c r="DER615" s="35"/>
      <c r="DES615" s="35"/>
      <c r="DET615" s="35"/>
      <c r="DEU615" s="35"/>
      <c r="DEV615" s="35"/>
      <c r="DEW615" s="35"/>
      <c r="DEX615" s="35"/>
      <c r="DEY615" s="35"/>
      <c r="DEZ615" s="35"/>
      <c r="DFA615" s="35"/>
      <c r="DFB615" s="35"/>
      <c r="DFC615" s="35"/>
      <c r="DFD615" s="35"/>
      <c r="DFE615" s="35"/>
      <c r="DFF615" s="35"/>
      <c r="DFG615" s="35"/>
      <c r="DFH615" s="35"/>
      <c r="DFI615" s="35"/>
      <c r="DFJ615" s="35"/>
      <c r="DFK615" s="35"/>
      <c r="DFL615" s="35"/>
      <c r="DFM615" s="35"/>
      <c r="DFN615" s="35"/>
      <c r="DFO615" s="35"/>
      <c r="DFP615" s="35"/>
      <c r="DFQ615" s="35"/>
      <c r="DFR615" s="35"/>
      <c r="DFS615" s="35"/>
      <c r="DFT615" s="35"/>
      <c r="DFU615" s="35"/>
      <c r="DFV615" s="35"/>
      <c r="DFW615" s="35"/>
      <c r="DFX615" s="35"/>
      <c r="DFY615" s="35"/>
      <c r="DFZ615" s="35"/>
      <c r="DGA615" s="35"/>
      <c r="DGB615" s="35"/>
      <c r="DGC615" s="35"/>
      <c r="DGD615" s="35"/>
      <c r="DGE615" s="35"/>
      <c r="DGF615" s="35"/>
      <c r="DGG615" s="35"/>
      <c r="DGH615" s="35"/>
      <c r="DGI615" s="35"/>
      <c r="DGJ615" s="35"/>
      <c r="DGK615" s="35"/>
      <c r="DGL615" s="35"/>
      <c r="DGM615" s="35"/>
      <c r="DGN615" s="35"/>
      <c r="DGO615" s="35"/>
      <c r="DGP615" s="35"/>
      <c r="DGQ615" s="35"/>
      <c r="DGR615" s="35"/>
      <c r="DGS615" s="35"/>
      <c r="DGT615" s="35"/>
      <c r="DGU615" s="35"/>
      <c r="DGV615" s="35"/>
      <c r="DGW615" s="35"/>
      <c r="DGX615" s="35"/>
      <c r="DGY615" s="35"/>
      <c r="DGZ615" s="35"/>
      <c r="DHA615" s="35"/>
      <c r="DHB615" s="35"/>
      <c r="DHC615" s="35"/>
      <c r="DHD615" s="35"/>
      <c r="DHE615" s="35"/>
      <c r="DHF615" s="35"/>
      <c r="DHG615" s="35"/>
      <c r="DHH615" s="35"/>
      <c r="DHI615" s="35"/>
      <c r="DHJ615" s="35"/>
      <c r="DHK615" s="35"/>
      <c r="DHL615" s="35"/>
      <c r="DHM615" s="35"/>
      <c r="DHN615" s="35"/>
      <c r="DHO615" s="35"/>
      <c r="DHP615" s="35"/>
      <c r="DHQ615" s="35"/>
      <c r="DHR615" s="35"/>
      <c r="DHS615" s="35"/>
      <c r="DHT615" s="35"/>
      <c r="DHU615" s="35"/>
      <c r="DHV615" s="35"/>
      <c r="DHW615" s="35"/>
      <c r="DHX615" s="35"/>
      <c r="DHY615" s="35"/>
      <c r="DHZ615" s="35"/>
      <c r="DIA615" s="35"/>
      <c r="DIB615" s="35"/>
      <c r="DIC615" s="35"/>
      <c r="DID615" s="35"/>
      <c r="DIE615" s="35"/>
      <c r="DIF615" s="35"/>
      <c r="DIG615" s="35"/>
      <c r="DIH615" s="35"/>
      <c r="DII615" s="35"/>
      <c r="DIJ615" s="35"/>
      <c r="DIK615" s="35"/>
      <c r="DIL615" s="35"/>
      <c r="DIM615" s="35"/>
      <c r="DIN615" s="35"/>
      <c r="DIO615" s="35"/>
      <c r="DIP615" s="35"/>
      <c r="DIQ615" s="35"/>
      <c r="DIR615" s="35"/>
      <c r="DIS615" s="35"/>
      <c r="DIT615" s="35"/>
      <c r="DIU615" s="35"/>
      <c r="DIV615" s="35"/>
      <c r="DIW615" s="35"/>
      <c r="DIX615" s="35"/>
      <c r="DIY615" s="35"/>
      <c r="DIZ615" s="35"/>
      <c r="DJA615" s="35"/>
      <c r="DJB615" s="35"/>
      <c r="DJC615" s="35"/>
      <c r="DJD615" s="35"/>
      <c r="DJE615" s="35"/>
      <c r="DJF615" s="35"/>
      <c r="DJG615" s="35"/>
      <c r="DJH615" s="35"/>
      <c r="DJI615" s="35"/>
      <c r="DJJ615" s="35"/>
      <c r="DJK615" s="35"/>
      <c r="DJL615" s="35"/>
      <c r="DJM615" s="35"/>
      <c r="DJN615" s="35"/>
      <c r="DJO615" s="35"/>
      <c r="DJP615" s="35"/>
      <c r="DJQ615" s="35"/>
      <c r="DJR615" s="35"/>
      <c r="DJS615" s="35"/>
      <c r="DJT615" s="35"/>
      <c r="DJU615" s="35"/>
      <c r="DJV615" s="35"/>
      <c r="DJW615" s="35"/>
      <c r="DJX615" s="35"/>
      <c r="DJY615" s="35"/>
      <c r="DJZ615" s="35"/>
      <c r="DKA615" s="35"/>
      <c r="DKB615" s="35"/>
      <c r="DKC615" s="35"/>
      <c r="DKD615" s="35"/>
      <c r="DKE615" s="35"/>
      <c r="DKF615" s="35"/>
      <c r="DKG615" s="35"/>
      <c r="DKH615" s="35"/>
      <c r="DKI615" s="35"/>
      <c r="DKJ615" s="35"/>
      <c r="DKK615" s="35"/>
      <c r="DKL615" s="35"/>
      <c r="DKM615" s="35"/>
      <c r="DKN615" s="35"/>
      <c r="DKO615" s="35"/>
      <c r="DKP615" s="35"/>
      <c r="DKQ615" s="35"/>
      <c r="DKR615" s="35"/>
      <c r="DKS615" s="35"/>
      <c r="DKT615" s="35"/>
      <c r="DKU615" s="35"/>
      <c r="DKV615" s="35"/>
      <c r="DKW615" s="35"/>
      <c r="DKX615" s="35"/>
      <c r="DKY615" s="35"/>
      <c r="DKZ615" s="35"/>
      <c r="DLA615" s="35"/>
      <c r="DLB615" s="35"/>
      <c r="DLC615" s="35"/>
      <c r="DLD615" s="35"/>
      <c r="DLE615" s="35"/>
      <c r="DLF615" s="35"/>
      <c r="DLG615" s="35"/>
      <c r="DLH615" s="35"/>
      <c r="DLI615" s="35"/>
      <c r="DLJ615" s="35"/>
      <c r="DLK615" s="35"/>
      <c r="DLL615" s="35"/>
      <c r="DLM615" s="35"/>
      <c r="DLN615" s="35"/>
      <c r="DLO615" s="35"/>
      <c r="DLP615" s="35"/>
      <c r="DLQ615" s="35"/>
      <c r="DLR615" s="35"/>
      <c r="DLS615" s="35"/>
      <c r="DLT615" s="35"/>
      <c r="DLU615" s="35"/>
      <c r="DLV615" s="35"/>
      <c r="DLW615" s="35"/>
      <c r="DLX615" s="35"/>
      <c r="DLY615" s="35"/>
      <c r="DLZ615" s="35"/>
      <c r="DMA615" s="35"/>
      <c r="DMB615" s="35"/>
      <c r="DMC615" s="35"/>
      <c r="DMD615" s="35"/>
      <c r="DME615" s="35"/>
      <c r="DMF615" s="35"/>
      <c r="DMG615" s="35"/>
      <c r="DMH615" s="35"/>
      <c r="DMI615" s="35"/>
      <c r="DMJ615" s="35"/>
      <c r="DMK615" s="35"/>
      <c r="DML615" s="35"/>
      <c r="DMM615" s="35"/>
      <c r="DMN615" s="35"/>
      <c r="DMO615" s="35"/>
      <c r="DMP615" s="35"/>
      <c r="DMQ615" s="35"/>
      <c r="DMR615" s="35"/>
      <c r="DMS615" s="35"/>
      <c r="DMT615" s="35"/>
      <c r="DMU615" s="35"/>
      <c r="DMV615" s="35"/>
      <c r="DMW615" s="35"/>
      <c r="DMX615" s="35"/>
      <c r="DMY615" s="35"/>
      <c r="DMZ615" s="35"/>
      <c r="DNA615" s="35"/>
      <c r="DNB615" s="35"/>
      <c r="DNC615" s="35"/>
      <c r="DND615" s="35"/>
      <c r="DNE615" s="35"/>
      <c r="DNF615" s="35"/>
      <c r="DNG615" s="35"/>
      <c r="DNH615" s="35"/>
      <c r="DNI615" s="35"/>
      <c r="DNJ615" s="35"/>
      <c r="DNK615" s="35"/>
      <c r="DNL615" s="35"/>
      <c r="DNM615" s="35"/>
      <c r="DNN615" s="35"/>
      <c r="DNO615" s="35"/>
      <c r="DNP615" s="35"/>
      <c r="DNQ615" s="35"/>
      <c r="DNR615" s="35"/>
      <c r="DNS615" s="35"/>
      <c r="DNT615" s="35"/>
      <c r="DNU615" s="35"/>
      <c r="DNV615" s="35"/>
      <c r="DNW615" s="35"/>
      <c r="DNX615" s="35"/>
      <c r="DNY615" s="35"/>
      <c r="DNZ615" s="35"/>
      <c r="DOA615" s="35"/>
      <c r="DOB615" s="35"/>
      <c r="DOC615" s="35"/>
      <c r="DOD615" s="35"/>
      <c r="DOE615" s="35"/>
      <c r="DOF615" s="35"/>
      <c r="DOG615" s="35"/>
      <c r="DOH615" s="35"/>
      <c r="DOI615" s="35"/>
      <c r="DOJ615" s="35"/>
      <c r="DOK615" s="35"/>
      <c r="DOL615" s="35"/>
      <c r="DOM615" s="35"/>
      <c r="DON615" s="35"/>
      <c r="DOO615" s="35"/>
      <c r="DOP615" s="35"/>
      <c r="DOQ615" s="35"/>
      <c r="DOR615" s="35"/>
      <c r="DOS615" s="35"/>
      <c r="DOT615" s="35"/>
      <c r="DOU615" s="35"/>
      <c r="DOV615" s="35"/>
      <c r="DOW615" s="35"/>
      <c r="DOX615" s="35"/>
      <c r="DOY615" s="35"/>
      <c r="DOZ615" s="35"/>
      <c r="DPA615" s="35"/>
      <c r="DPB615" s="35"/>
      <c r="DPC615" s="35"/>
      <c r="DPD615" s="35"/>
      <c r="DPE615" s="35"/>
      <c r="DPF615" s="35"/>
      <c r="DPG615" s="35"/>
      <c r="DPH615" s="35"/>
      <c r="DPI615" s="35"/>
      <c r="DPJ615" s="35"/>
      <c r="DPK615" s="35"/>
      <c r="DPL615" s="35"/>
      <c r="DPM615" s="35"/>
      <c r="DPN615" s="35"/>
      <c r="DPO615" s="35"/>
      <c r="DPP615" s="35"/>
      <c r="DPQ615" s="35"/>
      <c r="DPR615" s="35"/>
      <c r="DPS615" s="35"/>
      <c r="DPT615" s="35"/>
      <c r="DPU615" s="35"/>
      <c r="DPV615" s="35"/>
      <c r="DPW615" s="35"/>
      <c r="DPX615" s="35"/>
      <c r="DPY615" s="35"/>
      <c r="DPZ615" s="35"/>
      <c r="DQA615" s="35"/>
      <c r="DQB615" s="35"/>
      <c r="DQC615" s="35"/>
      <c r="DQD615" s="35"/>
      <c r="DQE615" s="35"/>
      <c r="DQF615" s="35"/>
      <c r="DQG615" s="35"/>
      <c r="DQH615" s="35"/>
      <c r="DQI615" s="35"/>
      <c r="DQJ615" s="35"/>
      <c r="DQK615" s="35"/>
      <c r="DQL615" s="35"/>
      <c r="DQM615" s="35"/>
      <c r="DQN615" s="35"/>
      <c r="DQO615" s="35"/>
      <c r="DQP615" s="35"/>
      <c r="DQQ615" s="35"/>
      <c r="DQR615" s="35"/>
      <c r="DQS615" s="35"/>
      <c r="DQT615" s="35"/>
      <c r="DQU615" s="35"/>
      <c r="DQV615" s="35"/>
      <c r="DQW615" s="35"/>
      <c r="DQX615" s="35"/>
      <c r="DQY615" s="35"/>
      <c r="DQZ615" s="35"/>
      <c r="DRA615" s="35"/>
      <c r="DRB615" s="35"/>
      <c r="DRC615" s="35"/>
      <c r="DRD615" s="35"/>
      <c r="DRE615" s="35"/>
      <c r="DRF615" s="35"/>
      <c r="DRG615" s="35"/>
      <c r="DRH615" s="35"/>
      <c r="DRI615" s="35"/>
      <c r="DRJ615" s="35"/>
      <c r="DRK615" s="35"/>
      <c r="DRL615" s="35"/>
      <c r="DRM615" s="35"/>
      <c r="DRN615" s="35"/>
      <c r="DRO615" s="35"/>
      <c r="DRP615" s="35"/>
      <c r="DRQ615" s="35"/>
      <c r="DRR615" s="35"/>
      <c r="DRS615" s="35"/>
      <c r="DRT615" s="35"/>
      <c r="DRU615" s="35"/>
      <c r="DRV615" s="35"/>
      <c r="DRW615" s="35"/>
      <c r="DRX615" s="35"/>
      <c r="DRY615" s="35"/>
      <c r="DRZ615" s="35"/>
      <c r="DSA615" s="35"/>
      <c r="DSB615" s="35"/>
      <c r="DSC615" s="35"/>
      <c r="DSD615" s="35"/>
      <c r="DSE615" s="35"/>
      <c r="DSF615" s="35"/>
      <c r="DSG615" s="35"/>
      <c r="DSH615" s="35"/>
      <c r="DSI615" s="35"/>
      <c r="DSJ615" s="35"/>
      <c r="DSK615" s="35"/>
      <c r="DSL615" s="35"/>
      <c r="DSM615" s="35"/>
      <c r="DSN615" s="35"/>
      <c r="DSO615" s="35"/>
      <c r="DSP615" s="35"/>
      <c r="DSQ615" s="35"/>
      <c r="DSR615" s="35"/>
      <c r="DSS615" s="35"/>
      <c r="DST615" s="35"/>
      <c r="DSU615" s="35"/>
      <c r="DSV615" s="35"/>
      <c r="DSW615" s="35"/>
      <c r="DSX615" s="35"/>
      <c r="DSY615" s="35"/>
      <c r="DSZ615" s="35"/>
      <c r="DTA615" s="35"/>
      <c r="DTB615" s="35"/>
      <c r="DTC615" s="35"/>
      <c r="DTD615" s="35"/>
      <c r="DTE615" s="35"/>
      <c r="DTF615" s="35"/>
      <c r="DTG615" s="35"/>
      <c r="DTH615" s="35"/>
      <c r="DTI615" s="35"/>
      <c r="DTJ615" s="35"/>
      <c r="DTK615" s="35"/>
      <c r="DTL615" s="35"/>
      <c r="DTM615" s="35"/>
      <c r="DTN615" s="35"/>
      <c r="DTO615" s="35"/>
      <c r="DTP615" s="35"/>
      <c r="DTQ615" s="35"/>
      <c r="DTR615" s="35"/>
      <c r="DTS615" s="35"/>
      <c r="DTT615" s="35"/>
      <c r="DTU615" s="35"/>
      <c r="DTV615" s="35"/>
      <c r="DTW615" s="35"/>
      <c r="DTX615" s="35"/>
      <c r="DTY615" s="35"/>
      <c r="DTZ615" s="35"/>
      <c r="DUA615" s="35"/>
      <c r="DUB615" s="35"/>
      <c r="DUC615" s="35"/>
      <c r="DUD615" s="35"/>
      <c r="DUE615" s="35"/>
      <c r="DUF615" s="35"/>
      <c r="DUG615" s="35"/>
      <c r="DUH615" s="35"/>
      <c r="DUI615" s="35"/>
      <c r="DUJ615" s="35"/>
      <c r="DUK615" s="35"/>
      <c r="DUL615" s="35"/>
      <c r="DUM615" s="35"/>
      <c r="DUN615" s="35"/>
      <c r="DUO615" s="35"/>
      <c r="DUP615" s="35"/>
      <c r="DUQ615" s="35"/>
      <c r="DUR615" s="35"/>
      <c r="DUS615" s="35"/>
      <c r="DUT615" s="35"/>
      <c r="DUU615" s="35"/>
      <c r="DUV615" s="35"/>
      <c r="DUW615" s="35"/>
      <c r="DUX615" s="35"/>
      <c r="DUY615" s="35"/>
      <c r="DUZ615" s="35"/>
      <c r="DVA615" s="35"/>
      <c r="DVB615" s="35"/>
      <c r="DVC615" s="35"/>
      <c r="DVD615" s="35"/>
      <c r="DVE615" s="35"/>
      <c r="DVF615" s="35"/>
      <c r="DVG615" s="35"/>
      <c r="DVH615" s="35"/>
      <c r="DVI615" s="35"/>
      <c r="DVJ615" s="35"/>
      <c r="DVK615" s="35"/>
      <c r="DVL615" s="35"/>
      <c r="DVM615" s="35"/>
      <c r="DVN615" s="35"/>
      <c r="DVO615" s="35"/>
      <c r="DVP615" s="35"/>
      <c r="DVQ615" s="35"/>
      <c r="DVR615" s="35"/>
      <c r="DVS615" s="35"/>
      <c r="DVT615" s="35"/>
      <c r="DVU615" s="35"/>
      <c r="DVV615" s="35"/>
      <c r="DVW615" s="35"/>
      <c r="DVX615" s="35"/>
      <c r="DVY615" s="35"/>
      <c r="DVZ615" s="35"/>
      <c r="DWA615" s="35"/>
      <c r="DWB615" s="35"/>
      <c r="DWC615" s="35"/>
      <c r="DWD615" s="35"/>
      <c r="DWE615" s="35"/>
      <c r="DWF615" s="35"/>
      <c r="DWG615" s="35"/>
      <c r="DWH615" s="35"/>
      <c r="DWI615" s="35"/>
      <c r="DWJ615" s="35"/>
      <c r="DWK615" s="35"/>
      <c r="DWL615" s="35"/>
      <c r="DWM615" s="35"/>
      <c r="DWN615" s="35"/>
      <c r="DWO615" s="35"/>
      <c r="DWP615" s="35"/>
      <c r="DWQ615" s="35"/>
      <c r="DWR615" s="35"/>
      <c r="DWS615" s="35"/>
      <c r="DWT615" s="35"/>
      <c r="DWU615" s="35"/>
      <c r="DWV615" s="35"/>
      <c r="DWW615" s="35"/>
      <c r="DWX615" s="35"/>
      <c r="DWY615" s="35"/>
      <c r="DWZ615" s="35"/>
      <c r="DXA615" s="35"/>
      <c r="DXB615" s="35"/>
      <c r="DXC615" s="35"/>
      <c r="DXD615" s="35"/>
      <c r="DXE615" s="35"/>
      <c r="DXF615" s="35"/>
      <c r="DXG615" s="35"/>
      <c r="DXH615" s="35"/>
      <c r="DXI615" s="35"/>
      <c r="DXJ615" s="35"/>
      <c r="DXK615" s="35"/>
      <c r="DXL615" s="35"/>
      <c r="DXM615" s="35"/>
      <c r="DXN615" s="35"/>
      <c r="DXO615" s="35"/>
      <c r="DXP615" s="35"/>
      <c r="DXQ615" s="35"/>
      <c r="DXR615" s="35"/>
      <c r="DXS615" s="35"/>
      <c r="DXT615" s="35"/>
      <c r="DXU615" s="35"/>
      <c r="DXV615" s="35"/>
      <c r="DXW615" s="35"/>
      <c r="DXX615" s="35"/>
      <c r="DXY615" s="35"/>
      <c r="DXZ615" s="35"/>
      <c r="DYA615" s="35"/>
      <c r="DYB615" s="35"/>
      <c r="DYC615" s="35"/>
      <c r="DYD615" s="35"/>
      <c r="DYE615" s="35"/>
      <c r="DYF615" s="35"/>
      <c r="DYG615" s="35"/>
      <c r="DYH615" s="35"/>
      <c r="DYI615" s="35"/>
      <c r="DYJ615" s="35"/>
      <c r="DYK615" s="35"/>
      <c r="DYL615" s="35"/>
      <c r="DYM615" s="35"/>
      <c r="DYN615" s="35"/>
      <c r="DYO615" s="35"/>
      <c r="DYP615" s="35"/>
      <c r="DYQ615" s="35"/>
      <c r="DYR615" s="35"/>
      <c r="DYS615" s="35"/>
      <c r="DYT615" s="35"/>
      <c r="DYU615" s="35"/>
      <c r="DYV615" s="35"/>
      <c r="DYW615" s="35"/>
      <c r="DYX615" s="35"/>
      <c r="DYY615" s="35"/>
      <c r="DYZ615" s="35"/>
      <c r="DZA615" s="35"/>
      <c r="DZB615" s="35"/>
      <c r="DZC615" s="35"/>
      <c r="DZD615" s="35"/>
      <c r="DZE615" s="35"/>
      <c r="DZF615" s="35"/>
      <c r="DZG615" s="35"/>
      <c r="DZH615" s="35"/>
      <c r="DZI615" s="35"/>
      <c r="DZJ615" s="35"/>
      <c r="DZK615" s="35"/>
      <c r="DZL615" s="35"/>
      <c r="DZM615" s="35"/>
      <c r="DZN615" s="35"/>
      <c r="DZO615" s="35"/>
      <c r="DZP615" s="35"/>
      <c r="DZQ615" s="35"/>
      <c r="DZR615" s="35"/>
      <c r="DZS615" s="35"/>
      <c r="DZT615" s="35"/>
      <c r="DZU615" s="35"/>
      <c r="DZV615" s="35"/>
      <c r="DZW615" s="35"/>
      <c r="DZX615" s="35"/>
      <c r="DZY615" s="35"/>
      <c r="DZZ615" s="35"/>
      <c r="EAA615" s="35"/>
      <c r="EAB615" s="35"/>
      <c r="EAC615" s="35"/>
      <c r="EAD615" s="35"/>
      <c r="EAE615" s="35"/>
      <c r="EAF615" s="35"/>
      <c r="EAG615" s="35"/>
      <c r="EAH615" s="35"/>
      <c r="EAI615" s="35"/>
      <c r="EAJ615" s="35"/>
      <c r="EAK615" s="35"/>
      <c r="EAL615" s="35"/>
      <c r="EAM615" s="35"/>
      <c r="EAN615" s="35"/>
      <c r="EAO615" s="35"/>
      <c r="EAP615" s="35"/>
      <c r="EAQ615" s="35"/>
      <c r="EAR615" s="35"/>
      <c r="EAS615" s="35"/>
      <c r="EAT615" s="35"/>
      <c r="EAU615" s="35"/>
      <c r="EAV615" s="35"/>
      <c r="EAW615" s="35"/>
      <c r="EAX615" s="35"/>
      <c r="EAY615" s="35"/>
      <c r="EAZ615" s="35"/>
      <c r="EBA615" s="35"/>
      <c r="EBB615" s="35"/>
      <c r="EBC615" s="35"/>
      <c r="EBD615" s="35"/>
      <c r="EBE615" s="35"/>
      <c r="EBF615" s="35"/>
      <c r="EBG615" s="35"/>
      <c r="EBH615" s="35"/>
      <c r="EBI615" s="35"/>
      <c r="EBJ615" s="35"/>
      <c r="EBK615" s="35"/>
      <c r="EBL615" s="35"/>
      <c r="EBM615" s="35"/>
      <c r="EBN615" s="35"/>
      <c r="EBO615" s="35"/>
      <c r="EBP615" s="35"/>
      <c r="EBQ615" s="35"/>
      <c r="EBR615" s="35"/>
      <c r="EBS615" s="35"/>
      <c r="EBT615" s="35"/>
      <c r="EBU615" s="35"/>
      <c r="EBV615" s="35"/>
      <c r="EBW615" s="35"/>
      <c r="EBX615" s="35"/>
      <c r="EBY615" s="35"/>
      <c r="EBZ615" s="35"/>
      <c r="ECA615" s="35"/>
      <c r="ECB615" s="35"/>
      <c r="ECC615" s="35"/>
      <c r="ECD615" s="35"/>
      <c r="ECE615" s="35"/>
      <c r="ECF615" s="35"/>
      <c r="ECG615" s="35"/>
      <c r="ECH615" s="35"/>
      <c r="ECI615" s="35"/>
      <c r="ECJ615" s="35"/>
      <c r="ECK615" s="35"/>
      <c r="ECL615" s="35"/>
      <c r="ECM615" s="35"/>
      <c r="ECN615" s="35"/>
      <c r="ECO615" s="35"/>
      <c r="ECP615" s="35"/>
      <c r="ECQ615" s="35"/>
      <c r="ECR615" s="35"/>
      <c r="ECS615" s="35"/>
      <c r="ECT615" s="35"/>
      <c r="ECU615" s="35"/>
      <c r="ECV615" s="35"/>
      <c r="ECW615" s="35"/>
      <c r="ECX615" s="35"/>
      <c r="ECY615" s="35"/>
      <c r="ECZ615" s="35"/>
      <c r="EDA615" s="35"/>
      <c r="EDB615" s="35"/>
      <c r="EDC615" s="35"/>
      <c r="EDD615" s="35"/>
      <c r="EDE615" s="35"/>
      <c r="EDF615" s="35"/>
      <c r="EDG615" s="35"/>
      <c r="EDH615" s="35"/>
      <c r="EDI615" s="35"/>
      <c r="EDJ615" s="35"/>
      <c r="EDK615" s="35"/>
      <c r="EDL615" s="35"/>
      <c r="EDM615" s="35"/>
      <c r="EDN615" s="35"/>
      <c r="EDO615" s="35"/>
      <c r="EDP615" s="35"/>
      <c r="EDQ615" s="35"/>
      <c r="EDR615" s="35"/>
      <c r="EDS615" s="35"/>
      <c r="EDT615" s="35"/>
      <c r="EDU615" s="35"/>
      <c r="EDV615" s="35"/>
      <c r="EDW615" s="35"/>
      <c r="EDX615" s="35"/>
      <c r="EDY615" s="35"/>
      <c r="EDZ615" s="35"/>
      <c r="EEA615" s="35"/>
      <c r="EEB615" s="35"/>
      <c r="EEC615" s="35"/>
      <c r="EED615" s="35"/>
      <c r="EEE615" s="35"/>
      <c r="EEF615" s="35"/>
      <c r="EEG615" s="35"/>
      <c r="EEH615" s="35"/>
      <c r="EEI615" s="35"/>
      <c r="EEJ615" s="35"/>
      <c r="EEK615" s="35"/>
      <c r="EEL615" s="35"/>
      <c r="EEM615" s="35"/>
      <c r="EEN615" s="35"/>
      <c r="EEO615" s="35"/>
      <c r="EEP615" s="35"/>
      <c r="EEQ615" s="35"/>
      <c r="EER615" s="35"/>
      <c r="EES615" s="35"/>
      <c r="EET615" s="35"/>
      <c r="EEU615" s="35"/>
      <c r="EEV615" s="35"/>
      <c r="EEW615" s="35"/>
      <c r="EEX615" s="35"/>
      <c r="EEY615" s="35"/>
      <c r="EEZ615" s="35"/>
      <c r="EFA615" s="35"/>
      <c r="EFB615" s="35"/>
      <c r="EFC615" s="35"/>
      <c r="EFD615" s="35"/>
      <c r="EFE615" s="35"/>
      <c r="EFF615" s="35"/>
      <c r="EFG615" s="35"/>
      <c r="EFH615" s="35"/>
      <c r="EFI615" s="35"/>
      <c r="EFJ615" s="35"/>
      <c r="EFK615" s="35"/>
      <c r="EFL615" s="35"/>
      <c r="EFM615" s="35"/>
      <c r="EFN615" s="35"/>
      <c r="EFO615" s="35"/>
      <c r="EFP615" s="35"/>
      <c r="EFQ615" s="35"/>
      <c r="EFR615" s="35"/>
      <c r="EFS615" s="35"/>
      <c r="EFT615" s="35"/>
      <c r="EFU615" s="35"/>
      <c r="EFV615" s="35"/>
      <c r="EFW615" s="35"/>
      <c r="EFX615" s="35"/>
      <c r="EFY615" s="35"/>
      <c r="EFZ615" s="35"/>
      <c r="EGA615" s="35"/>
      <c r="EGB615" s="35"/>
      <c r="EGC615" s="35"/>
      <c r="EGD615" s="35"/>
      <c r="EGE615" s="35"/>
      <c r="EGF615" s="35"/>
      <c r="EGG615" s="35"/>
      <c r="EGH615" s="35"/>
      <c r="EGI615" s="35"/>
      <c r="EGJ615" s="35"/>
      <c r="EGK615" s="35"/>
      <c r="EGL615" s="35"/>
      <c r="EGM615" s="35"/>
      <c r="EGN615" s="35"/>
      <c r="EGO615" s="35"/>
      <c r="EGP615" s="35"/>
      <c r="EGQ615" s="35"/>
      <c r="EGR615" s="35"/>
      <c r="EGS615" s="35"/>
      <c r="EGT615" s="35"/>
      <c r="EGU615" s="35"/>
      <c r="EGV615" s="35"/>
      <c r="EGW615" s="35"/>
      <c r="EGX615" s="35"/>
      <c r="EGY615" s="35"/>
      <c r="EGZ615" s="35"/>
      <c r="EHA615" s="35"/>
      <c r="EHB615" s="35"/>
      <c r="EHC615" s="35"/>
      <c r="EHD615" s="35"/>
      <c r="EHE615" s="35"/>
      <c r="EHF615" s="35"/>
      <c r="EHG615" s="35"/>
      <c r="EHH615" s="35"/>
      <c r="EHI615" s="35"/>
      <c r="EHJ615" s="35"/>
      <c r="EHK615" s="35"/>
      <c r="EHL615" s="35"/>
      <c r="EHM615" s="35"/>
      <c r="EHN615" s="35"/>
      <c r="EHO615" s="35"/>
      <c r="EHP615" s="35"/>
      <c r="EHQ615" s="35"/>
      <c r="EHR615" s="35"/>
      <c r="EHS615" s="35"/>
      <c r="EHT615" s="35"/>
      <c r="EHU615" s="35"/>
      <c r="EHV615" s="35"/>
      <c r="EHW615" s="35"/>
      <c r="EHX615" s="35"/>
      <c r="EHY615" s="35"/>
      <c r="EHZ615" s="35"/>
      <c r="EIA615" s="35"/>
      <c r="EIB615" s="35"/>
      <c r="EIC615" s="35"/>
      <c r="EID615" s="35"/>
      <c r="EIE615" s="35"/>
      <c r="EIF615" s="35"/>
      <c r="EIG615" s="35"/>
      <c r="EIH615" s="35"/>
      <c r="EII615" s="35"/>
      <c r="EIJ615" s="35"/>
      <c r="EIK615" s="35"/>
      <c r="EIL615" s="35"/>
      <c r="EIM615" s="35"/>
      <c r="EIN615" s="35"/>
      <c r="EIO615" s="35"/>
      <c r="EIP615" s="35"/>
      <c r="EIQ615" s="35"/>
      <c r="EIR615" s="35"/>
      <c r="EIS615" s="35"/>
      <c r="EIT615" s="35"/>
      <c r="EIU615" s="35"/>
      <c r="EIV615" s="35"/>
      <c r="EIW615" s="35"/>
      <c r="EIX615" s="35"/>
      <c r="EIY615" s="35"/>
      <c r="EIZ615" s="35"/>
      <c r="EJA615" s="35"/>
      <c r="EJB615" s="35"/>
      <c r="EJC615" s="35"/>
      <c r="EJD615" s="35"/>
      <c r="EJE615" s="35"/>
      <c r="EJF615" s="35"/>
      <c r="EJG615" s="35"/>
      <c r="EJH615" s="35"/>
      <c r="EJI615" s="35"/>
      <c r="EJJ615" s="35"/>
      <c r="EJK615" s="35"/>
      <c r="EJL615" s="35"/>
      <c r="EJM615" s="35"/>
      <c r="EJN615" s="35"/>
      <c r="EJO615" s="35"/>
      <c r="EJP615" s="35"/>
      <c r="EJQ615" s="35"/>
      <c r="EJR615" s="35"/>
      <c r="EJS615" s="35"/>
      <c r="EJT615" s="35"/>
      <c r="EJU615" s="35"/>
      <c r="EJV615" s="35"/>
      <c r="EJW615" s="35"/>
      <c r="EJX615" s="35"/>
      <c r="EJY615" s="35"/>
      <c r="EJZ615" s="35"/>
      <c r="EKA615" s="35"/>
      <c r="EKB615" s="35"/>
      <c r="EKC615" s="35"/>
      <c r="EKD615" s="35"/>
      <c r="EKE615" s="35"/>
      <c r="EKF615" s="35"/>
      <c r="EKG615" s="35"/>
      <c r="EKH615" s="35"/>
      <c r="EKI615" s="35"/>
      <c r="EKJ615" s="35"/>
      <c r="EKK615" s="35"/>
      <c r="EKL615" s="35"/>
      <c r="EKM615" s="35"/>
      <c r="EKN615" s="35"/>
      <c r="EKO615" s="35"/>
      <c r="EKP615" s="35"/>
      <c r="EKQ615" s="35"/>
      <c r="EKR615" s="35"/>
      <c r="EKS615" s="35"/>
      <c r="EKT615" s="35"/>
      <c r="EKU615" s="35"/>
      <c r="EKV615" s="35"/>
      <c r="EKW615" s="35"/>
      <c r="EKX615" s="35"/>
      <c r="EKY615" s="35"/>
      <c r="EKZ615" s="35"/>
      <c r="ELA615" s="35"/>
      <c r="ELB615" s="35"/>
      <c r="ELC615" s="35"/>
      <c r="ELD615" s="35"/>
      <c r="ELE615" s="35"/>
      <c r="ELF615" s="35"/>
      <c r="ELG615" s="35"/>
      <c r="ELH615" s="35"/>
      <c r="ELI615" s="35"/>
      <c r="ELJ615" s="35"/>
      <c r="ELK615" s="35"/>
      <c r="ELL615" s="35"/>
      <c r="ELM615" s="35"/>
      <c r="ELN615" s="35"/>
      <c r="ELO615" s="35"/>
      <c r="ELP615" s="35"/>
      <c r="ELQ615" s="35"/>
      <c r="ELR615" s="35"/>
      <c r="ELS615" s="35"/>
      <c r="ELT615" s="35"/>
      <c r="ELU615" s="35"/>
      <c r="ELV615" s="35"/>
      <c r="ELW615" s="35"/>
      <c r="ELX615" s="35"/>
      <c r="ELY615" s="35"/>
      <c r="ELZ615" s="35"/>
      <c r="EMA615" s="35"/>
      <c r="EMB615" s="35"/>
      <c r="EMC615" s="35"/>
      <c r="EMD615" s="35"/>
      <c r="EME615" s="35"/>
      <c r="EMF615" s="35"/>
      <c r="EMG615" s="35"/>
      <c r="EMH615" s="35"/>
      <c r="EMI615" s="35"/>
      <c r="EMJ615" s="35"/>
      <c r="EMK615" s="35"/>
      <c r="EML615" s="35"/>
      <c r="EMM615" s="35"/>
      <c r="EMN615" s="35"/>
      <c r="EMO615" s="35"/>
      <c r="EMP615" s="35"/>
      <c r="EMQ615" s="35"/>
      <c r="EMR615" s="35"/>
      <c r="EMS615" s="35"/>
      <c r="EMT615" s="35"/>
      <c r="EMU615" s="35"/>
      <c r="EMV615" s="35"/>
      <c r="EMW615" s="35"/>
      <c r="EMX615" s="35"/>
      <c r="EMY615" s="35"/>
      <c r="EMZ615" s="35"/>
      <c r="ENA615" s="35"/>
      <c r="ENB615" s="35"/>
      <c r="ENC615" s="35"/>
      <c r="END615" s="35"/>
      <c r="ENE615" s="35"/>
      <c r="ENF615" s="35"/>
      <c r="ENG615" s="35"/>
      <c r="ENH615" s="35"/>
      <c r="ENI615" s="35"/>
      <c r="ENJ615" s="35"/>
      <c r="ENK615" s="35"/>
      <c r="ENL615" s="35"/>
      <c r="ENM615" s="35"/>
      <c r="ENN615" s="35"/>
      <c r="ENO615" s="35"/>
      <c r="ENP615" s="35"/>
      <c r="ENQ615" s="35"/>
      <c r="ENR615" s="35"/>
      <c r="ENS615" s="35"/>
      <c r="ENT615" s="35"/>
      <c r="ENU615" s="35"/>
      <c r="ENV615" s="35"/>
      <c r="ENW615" s="35"/>
      <c r="ENX615" s="35"/>
      <c r="ENY615" s="35"/>
      <c r="ENZ615" s="35"/>
      <c r="EOA615" s="35"/>
      <c r="EOB615" s="35"/>
      <c r="EOC615" s="35"/>
      <c r="EOD615" s="35"/>
      <c r="EOE615" s="35"/>
      <c r="EOF615" s="35"/>
      <c r="EOG615" s="35"/>
      <c r="EOH615" s="35"/>
      <c r="EOI615" s="35"/>
      <c r="EOJ615" s="35"/>
      <c r="EOK615" s="35"/>
      <c r="EOL615" s="35"/>
      <c r="EOM615" s="35"/>
      <c r="EON615" s="35"/>
      <c r="EOO615" s="35"/>
      <c r="EOP615" s="35"/>
      <c r="EOQ615" s="35"/>
      <c r="EOR615" s="35"/>
      <c r="EOS615" s="35"/>
      <c r="EOT615" s="35"/>
      <c r="EOU615" s="35"/>
      <c r="EOV615" s="35"/>
      <c r="EOW615" s="35"/>
      <c r="EOX615" s="35"/>
      <c r="EOY615" s="35"/>
      <c r="EOZ615" s="35"/>
      <c r="EPA615" s="35"/>
      <c r="EPB615" s="35"/>
      <c r="EPC615" s="35"/>
      <c r="EPD615" s="35"/>
      <c r="EPE615" s="35"/>
      <c r="EPF615" s="35"/>
      <c r="EPG615" s="35"/>
      <c r="EPH615" s="35"/>
      <c r="EPI615" s="35"/>
      <c r="EPJ615" s="35"/>
      <c r="EPK615" s="35"/>
      <c r="EPL615" s="35"/>
      <c r="EPM615" s="35"/>
      <c r="EPN615" s="35"/>
      <c r="EPO615" s="35"/>
      <c r="EPP615" s="35"/>
      <c r="EPQ615" s="35"/>
      <c r="EPR615" s="35"/>
      <c r="EPS615" s="35"/>
      <c r="EPT615" s="35"/>
      <c r="EPU615" s="35"/>
      <c r="EPV615" s="35"/>
      <c r="EPW615" s="35"/>
      <c r="EPX615" s="35"/>
      <c r="EPY615" s="35"/>
      <c r="EPZ615" s="35"/>
      <c r="EQA615" s="35"/>
      <c r="EQB615" s="35"/>
      <c r="EQC615" s="35"/>
      <c r="EQD615" s="35"/>
      <c r="EQE615" s="35"/>
      <c r="EQF615" s="35"/>
      <c r="EQG615" s="35"/>
      <c r="EQH615" s="35"/>
      <c r="EQI615" s="35"/>
      <c r="EQJ615" s="35"/>
      <c r="EQK615" s="35"/>
      <c r="EQL615" s="35"/>
      <c r="EQM615" s="35"/>
      <c r="EQN615" s="35"/>
      <c r="EQO615" s="35"/>
      <c r="EQP615" s="35"/>
      <c r="EQQ615" s="35"/>
      <c r="EQR615" s="35"/>
      <c r="EQS615" s="35"/>
      <c r="EQT615" s="35"/>
      <c r="EQU615" s="35"/>
      <c r="EQV615" s="35"/>
      <c r="EQW615" s="35"/>
      <c r="EQX615" s="35"/>
      <c r="EQY615" s="35"/>
      <c r="EQZ615" s="35"/>
      <c r="ERA615" s="35"/>
      <c r="ERB615" s="35"/>
      <c r="ERC615" s="35"/>
      <c r="ERD615" s="35"/>
      <c r="ERE615" s="35"/>
      <c r="ERF615" s="35"/>
      <c r="ERG615" s="35"/>
      <c r="ERH615" s="35"/>
      <c r="ERI615" s="35"/>
      <c r="ERJ615" s="35"/>
      <c r="ERK615" s="35"/>
      <c r="ERL615" s="35"/>
      <c r="ERM615" s="35"/>
      <c r="ERN615" s="35"/>
      <c r="ERO615" s="35"/>
      <c r="ERP615" s="35"/>
      <c r="ERQ615" s="35"/>
      <c r="ERR615" s="35"/>
      <c r="ERS615" s="35"/>
      <c r="ERT615" s="35"/>
      <c r="ERU615" s="35"/>
      <c r="ERV615" s="35"/>
      <c r="ERW615" s="35"/>
      <c r="ERX615" s="35"/>
      <c r="ERY615" s="35"/>
      <c r="ERZ615" s="35"/>
      <c r="ESA615" s="35"/>
      <c r="ESB615" s="35"/>
      <c r="ESC615" s="35"/>
      <c r="ESD615" s="35"/>
      <c r="ESE615" s="35"/>
      <c r="ESF615" s="35"/>
      <c r="ESG615" s="35"/>
      <c r="ESH615" s="35"/>
      <c r="ESI615" s="35"/>
      <c r="ESJ615" s="35"/>
      <c r="ESK615" s="35"/>
      <c r="ESL615" s="35"/>
      <c r="ESM615" s="35"/>
      <c r="ESN615" s="35"/>
      <c r="ESO615" s="35"/>
      <c r="ESP615" s="35"/>
      <c r="ESQ615" s="35"/>
      <c r="ESR615" s="35"/>
      <c r="ESS615" s="35"/>
      <c r="EST615" s="35"/>
      <c r="ESU615" s="35"/>
      <c r="ESV615" s="35"/>
      <c r="ESW615" s="35"/>
      <c r="ESX615" s="35"/>
      <c r="ESY615" s="35"/>
      <c r="ESZ615" s="35"/>
      <c r="ETA615" s="35"/>
      <c r="ETB615" s="35"/>
      <c r="ETC615" s="35"/>
      <c r="ETD615" s="35"/>
      <c r="ETE615" s="35"/>
      <c r="ETF615" s="35"/>
      <c r="ETG615" s="35"/>
      <c r="ETH615" s="35"/>
      <c r="ETI615" s="35"/>
      <c r="ETJ615" s="35"/>
      <c r="ETK615" s="35"/>
      <c r="ETL615" s="35"/>
      <c r="ETM615" s="35"/>
      <c r="ETN615" s="35"/>
      <c r="ETO615" s="35"/>
      <c r="ETP615" s="35"/>
      <c r="ETQ615" s="35"/>
      <c r="ETR615" s="35"/>
      <c r="ETS615" s="35"/>
      <c r="ETT615" s="35"/>
      <c r="ETU615" s="35"/>
      <c r="ETV615" s="35"/>
      <c r="ETW615" s="35"/>
      <c r="ETX615" s="35"/>
      <c r="ETY615" s="35"/>
      <c r="ETZ615" s="35"/>
      <c r="EUA615" s="35"/>
      <c r="EUB615" s="35"/>
      <c r="EUC615" s="35"/>
      <c r="EUD615" s="35"/>
      <c r="EUE615" s="35"/>
      <c r="EUF615" s="35"/>
      <c r="EUG615" s="35"/>
      <c r="EUH615" s="35"/>
      <c r="EUI615" s="35"/>
      <c r="EUJ615" s="35"/>
      <c r="EUK615" s="35"/>
      <c r="EUL615" s="35"/>
      <c r="EUM615" s="35"/>
      <c r="EUN615" s="35"/>
      <c r="EUO615" s="35"/>
      <c r="EUP615" s="35"/>
      <c r="EUQ615" s="35"/>
      <c r="EUR615" s="35"/>
      <c r="EUS615" s="35"/>
      <c r="EUT615" s="35"/>
      <c r="EUU615" s="35"/>
      <c r="EUV615" s="35"/>
      <c r="EUW615" s="35"/>
      <c r="EUX615" s="35"/>
      <c r="EUY615" s="35"/>
      <c r="EUZ615" s="35"/>
      <c r="EVA615" s="35"/>
      <c r="EVB615" s="35"/>
      <c r="EVC615" s="35"/>
      <c r="EVD615" s="35"/>
      <c r="EVE615" s="35"/>
      <c r="EVF615" s="35"/>
      <c r="EVG615" s="35"/>
      <c r="EVH615" s="35"/>
      <c r="EVI615" s="35"/>
      <c r="EVJ615" s="35"/>
      <c r="EVK615" s="35"/>
      <c r="EVL615" s="35"/>
      <c r="EVM615" s="35"/>
      <c r="EVN615" s="35"/>
      <c r="EVO615" s="35"/>
      <c r="EVP615" s="35"/>
      <c r="EVQ615" s="35"/>
      <c r="EVR615" s="35"/>
      <c r="EVS615" s="35"/>
      <c r="EVT615" s="35"/>
      <c r="EVU615" s="35"/>
      <c r="EVV615" s="35"/>
      <c r="EVW615" s="35"/>
      <c r="EVX615" s="35"/>
      <c r="EVY615" s="35"/>
      <c r="EVZ615" s="35"/>
      <c r="EWA615" s="35"/>
      <c r="EWB615" s="35"/>
      <c r="EWC615" s="35"/>
      <c r="EWD615" s="35"/>
      <c r="EWE615" s="35"/>
      <c r="EWF615" s="35"/>
      <c r="EWG615" s="35"/>
      <c r="EWH615" s="35"/>
      <c r="EWI615" s="35"/>
      <c r="EWJ615" s="35"/>
      <c r="EWK615" s="35"/>
      <c r="EWL615" s="35"/>
      <c r="EWM615" s="35"/>
      <c r="EWN615" s="35"/>
      <c r="EWO615" s="35"/>
      <c r="EWP615" s="35"/>
      <c r="EWQ615" s="35"/>
      <c r="EWR615" s="35"/>
      <c r="EWS615" s="35"/>
      <c r="EWT615" s="35"/>
      <c r="EWU615" s="35"/>
      <c r="EWV615" s="35"/>
      <c r="EWW615" s="35"/>
      <c r="EWX615" s="35"/>
      <c r="EWY615" s="35"/>
      <c r="EWZ615" s="35"/>
      <c r="EXA615" s="35"/>
      <c r="EXB615" s="35"/>
      <c r="EXC615" s="35"/>
      <c r="EXD615" s="35"/>
      <c r="EXE615" s="35"/>
      <c r="EXF615" s="35"/>
      <c r="EXG615" s="35"/>
      <c r="EXH615" s="35"/>
      <c r="EXI615" s="35"/>
      <c r="EXJ615" s="35"/>
      <c r="EXK615" s="35"/>
      <c r="EXL615" s="35"/>
      <c r="EXM615" s="35"/>
      <c r="EXN615" s="35"/>
      <c r="EXO615" s="35"/>
      <c r="EXP615" s="35"/>
      <c r="EXQ615" s="35"/>
      <c r="EXR615" s="35"/>
      <c r="EXS615" s="35"/>
      <c r="EXT615" s="35"/>
      <c r="EXU615" s="35"/>
      <c r="EXV615" s="35"/>
      <c r="EXW615" s="35"/>
      <c r="EXX615" s="35"/>
      <c r="EXY615" s="35"/>
      <c r="EXZ615" s="35"/>
      <c r="EYA615" s="35"/>
      <c r="EYB615" s="35"/>
      <c r="EYC615" s="35"/>
      <c r="EYD615" s="35"/>
      <c r="EYE615" s="35"/>
      <c r="EYF615" s="35"/>
      <c r="EYG615" s="35"/>
      <c r="EYH615" s="35"/>
      <c r="EYI615" s="35"/>
      <c r="EYJ615" s="35"/>
      <c r="EYK615" s="35"/>
      <c r="EYL615" s="35"/>
      <c r="EYM615" s="35"/>
      <c r="EYN615" s="35"/>
      <c r="EYO615" s="35"/>
      <c r="EYP615" s="35"/>
      <c r="EYQ615" s="35"/>
      <c r="EYR615" s="35"/>
      <c r="EYS615" s="35"/>
      <c r="EYT615" s="35"/>
      <c r="EYU615" s="35"/>
      <c r="EYV615" s="35"/>
      <c r="EYW615" s="35"/>
      <c r="EYX615" s="35"/>
      <c r="EYY615" s="35"/>
      <c r="EYZ615" s="35"/>
      <c r="EZA615" s="35"/>
      <c r="EZB615" s="35"/>
      <c r="EZC615" s="35"/>
      <c r="EZD615" s="35"/>
      <c r="EZE615" s="35"/>
      <c r="EZF615" s="35"/>
      <c r="EZG615" s="35"/>
      <c r="EZH615" s="35"/>
      <c r="EZI615" s="35"/>
      <c r="EZJ615" s="35"/>
      <c r="EZK615" s="35"/>
      <c r="EZL615" s="35"/>
      <c r="EZM615" s="35"/>
      <c r="EZN615" s="35"/>
      <c r="EZO615" s="35"/>
      <c r="EZP615" s="35"/>
      <c r="EZQ615" s="35"/>
      <c r="EZR615" s="35"/>
      <c r="EZS615" s="35"/>
      <c r="EZT615" s="35"/>
      <c r="EZU615" s="35"/>
      <c r="EZV615" s="35"/>
      <c r="EZW615" s="35"/>
      <c r="EZX615" s="35"/>
      <c r="EZY615" s="35"/>
      <c r="EZZ615" s="35"/>
      <c r="FAA615" s="35"/>
      <c r="FAB615" s="35"/>
      <c r="FAC615" s="35"/>
      <c r="FAD615" s="35"/>
      <c r="FAE615" s="35"/>
      <c r="FAF615" s="35"/>
      <c r="FAG615" s="35"/>
      <c r="FAH615" s="35"/>
      <c r="FAI615" s="35"/>
      <c r="FAJ615" s="35"/>
      <c r="FAK615" s="35"/>
      <c r="FAL615" s="35"/>
      <c r="FAM615" s="35"/>
      <c r="FAN615" s="35"/>
      <c r="FAO615" s="35"/>
      <c r="FAP615" s="35"/>
      <c r="FAQ615" s="35"/>
      <c r="FAR615" s="35"/>
      <c r="FAS615" s="35"/>
      <c r="FAT615" s="35"/>
      <c r="FAU615" s="35"/>
      <c r="FAV615" s="35"/>
      <c r="FAW615" s="35"/>
      <c r="FAX615" s="35"/>
      <c r="FAY615" s="35"/>
      <c r="FAZ615" s="35"/>
      <c r="FBA615" s="35"/>
      <c r="FBB615" s="35"/>
      <c r="FBC615" s="35"/>
      <c r="FBD615" s="35"/>
      <c r="FBE615" s="35"/>
      <c r="FBF615" s="35"/>
      <c r="FBG615" s="35"/>
      <c r="FBH615" s="35"/>
      <c r="FBI615" s="35"/>
      <c r="FBJ615" s="35"/>
      <c r="FBK615" s="35"/>
      <c r="FBL615" s="35"/>
      <c r="FBM615" s="35"/>
      <c r="FBN615" s="35"/>
      <c r="FBO615" s="35"/>
      <c r="FBP615" s="35"/>
      <c r="FBQ615" s="35"/>
      <c r="FBR615" s="35"/>
      <c r="FBS615" s="35"/>
      <c r="FBT615" s="35"/>
      <c r="FBU615" s="35"/>
      <c r="FBV615" s="35"/>
      <c r="FBW615" s="35"/>
      <c r="FBX615" s="35"/>
      <c r="FBY615" s="35"/>
      <c r="FBZ615" s="35"/>
      <c r="FCA615" s="35"/>
      <c r="FCB615" s="35"/>
      <c r="FCC615" s="35"/>
      <c r="FCD615" s="35"/>
      <c r="FCE615" s="35"/>
      <c r="FCF615" s="35"/>
      <c r="FCG615" s="35"/>
      <c r="FCH615" s="35"/>
      <c r="FCI615" s="35"/>
      <c r="FCJ615" s="35"/>
      <c r="FCK615" s="35"/>
      <c r="FCL615" s="35"/>
      <c r="FCM615" s="35"/>
      <c r="FCN615" s="35"/>
      <c r="FCO615" s="35"/>
      <c r="FCP615" s="35"/>
      <c r="FCQ615" s="35"/>
      <c r="FCR615" s="35"/>
      <c r="FCS615" s="35"/>
      <c r="FCT615" s="35"/>
      <c r="FCU615" s="35"/>
      <c r="FCV615" s="35"/>
      <c r="FCW615" s="35"/>
      <c r="FCX615" s="35"/>
      <c r="FCY615" s="35"/>
      <c r="FCZ615" s="35"/>
      <c r="FDA615" s="35"/>
      <c r="FDB615" s="35"/>
      <c r="FDC615" s="35"/>
      <c r="FDD615" s="35"/>
      <c r="FDE615" s="35"/>
      <c r="FDF615" s="35"/>
      <c r="FDG615" s="35"/>
      <c r="FDH615" s="35"/>
      <c r="FDI615" s="35"/>
      <c r="FDJ615" s="35"/>
      <c r="FDK615" s="35"/>
      <c r="FDL615" s="35"/>
      <c r="FDM615" s="35"/>
      <c r="FDN615" s="35"/>
      <c r="FDO615" s="35"/>
      <c r="FDP615" s="35"/>
      <c r="FDQ615" s="35"/>
      <c r="FDR615" s="35"/>
      <c r="FDS615" s="35"/>
      <c r="FDT615" s="35"/>
      <c r="FDU615" s="35"/>
      <c r="FDV615" s="35"/>
      <c r="FDW615" s="35"/>
      <c r="FDX615" s="35"/>
      <c r="FDY615" s="35"/>
      <c r="FDZ615" s="35"/>
      <c r="FEA615" s="35"/>
      <c r="FEB615" s="35"/>
      <c r="FEC615" s="35"/>
      <c r="FED615" s="35"/>
      <c r="FEE615" s="35"/>
      <c r="FEF615" s="35"/>
      <c r="FEG615" s="35"/>
      <c r="FEH615" s="35"/>
      <c r="FEI615" s="35"/>
      <c r="FEJ615" s="35"/>
      <c r="FEK615" s="35"/>
      <c r="FEL615" s="35"/>
      <c r="FEM615" s="35"/>
      <c r="FEN615" s="35"/>
      <c r="FEO615" s="35"/>
      <c r="FEP615" s="35"/>
      <c r="FEQ615" s="35"/>
      <c r="FER615" s="35"/>
      <c r="FES615" s="35"/>
      <c r="FET615" s="35"/>
      <c r="FEU615" s="35"/>
      <c r="FEV615" s="35"/>
      <c r="FEW615" s="35"/>
      <c r="FEX615" s="35"/>
      <c r="FEY615" s="35"/>
      <c r="FEZ615" s="35"/>
      <c r="FFA615" s="35"/>
      <c r="FFB615" s="35"/>
      <c r="FFC615" s="35"/>
      <c r="FFD615" s="35"/>
      <c r="FFE615" s="35"/>
      <c r="FFF615" s="35"/>
      <c r="FFG615" s="35"/>
      <c r="FFH615" s="35"/>
      <c r="FFI615" s="35"/>
      <c r="FFJ615" s="35"/>
      <c r="FFK615" s="35"/>
      <c r="FFL615" s="35"/>
      <c r="FFM615" s="35"/>
      <c r="FFN615" s="35"/>
      <c r="FFO615" s="35"/>
      <c r="FFP615" s="35"/>
      <c r="FFQ615" s="35"/>
      <c r="FFR615" s="35"/>
      <c r="FFS615" s="35"/>
      <c r="FFT615" s="35"/>
      <c r="FFU615" s="35"/>
      <c r="FFV615" s="35"/>
      <c r="FFW615" s="35"/>
      <c r="FFX615" s="35"/>
      <c r="FFY615" s="35"/>
      <c r="FFZ615" s="35"/>
      <c r="FGA615" s="35"/>
      <c r="FGB615" s="35"/>
      <c r="FGC615" s="35"/>
      <c r="FGD615" s="35"/>
      <c r="FGE615" s="35"/>
      <c r="FGF615" s="35"/>
      <c r="FGG615" s="35"/>
      <c r="FGH615" s="35"/>
      <c r="FGI615" s="35"/>
      <c r="FGJ615" s="35"/>
      <c r="FGK615" s="35"/>
      <c r="FGL615" s="35"/>
      <c r="FGM615" s="35"/>
      <c r="FGN615" s="35"/>
      <c r="FGO615" s="35"/>
      <c r="FGP615" s="35"/>
      <c r="FGQ615" s="35"/>
      <c r="FGR615" s="35"/>
      <c r="FGS615" s="35"/>
      <c r="FGT615" s="35"/>
      <c r="FGU615" s="35"/>
      <c r="FGV615" s="35"/>
      <c r="FGW615" s="35"/>
      <c r="FGX615" s="35"/>
      <c r="FGY615" s="35"/>
      <c r="FGZ615" s="35"/>
      <c r="FHA615" s="35"/>
      <c r="FHB615" s="35"/>
      <c r="FHC615" s="35"/>
      <c r="FHD615" s="35"/>
      <c r="FHE615" s="35"/>
      <c r="FHF615" s="35"/>
      <c r="FHG615" s="35"/>
      <c r="FHH615" s="35"/>
      <c r="FHI615" s="35"/>
      <c r="FHJ615" s="35"/>
      <c r="FHK615" s="35"/>
      <c r="FHL615" s="35"/>
      <c r="FHM615" s="35"/>
      <c r="FHN615" s="35"/>
      <c r="FHO615" s="35"/>
      <c r="FHP615" s="35"/>
      <c r="FHQ615" s="35"/>
      <c r="FHR615" s="35"/>
      <c r="FHS615" s="35"/>
      <c r="FHT615" s="35"/>
      <c r="FHU615" s="35"/>
      <c r="FHV615" s="35"/>
      <c r="FHW615" s="35"/>
      <c r="FHX615" s="35"/>
      <c r="FHY615" s="35"/>
      <c r="FHZ615" s="35"/>
      <c r="FIA615" s="35"/>
      <c r="FIB615" s="35"/>
      <c r="FIC615" s="35"/>
      <c r="FID615" s="35"/>
      <c r="FIE615" s="35"/>
      <c r="FIF615" s="35"/>
      <c r="FIG615" s="35"/>
      <c r="FIH615" s="35"/>
      <c r="FII615" s="35"/>
      <c r="FIJ615" s="35"/>
      <c r="FIK615" s="35"/>
      <c r="FIL615" s="35"/>
      <c r="FIM615" s="35"/>
      <c r="FIN615" s="35"/>
      <c r="FIO615" s="35"/>
      <c r="FIP615" s="35"/>
      <c r="FIQ615" s="35"/>
      <c r="FIR615" s="35"/>
      <c r="FIS615" s="35"/>
      <c r="FIT615" s="35"/>
      <c r="FIU615" s="35"/>
      <c r="FIV615" s="35"/>
      <c r="FIW615" s="35"/>
      <c r="FIX615" s="35"/>
      <c r="FIY615" s="35"/>
      <c r="FIZ615" s="35"/>
      <c r="FJA615" s="35"/>
      <c r="FJB615" s="35"/>
      <c r="FJC615" s="35"/>
      <c r="FJD615" s="35"/>
      <c r="FJE615" s="35"/>
      <c r="FJF615" s="35"/>
      <c r="FJG615" s="35"/>
      <c r="FJH615" s="35"/>
      <c r="FJI615" s="35"/>
      <c r="FJJ615" s="35"/>
      <c r="FJK615" s="35"/>
      <c r="FJL615" s="35"/>
      <c r="FJM615" s="35"/>
      <c r="FJN615" s="35"/>
      <c r="FJO615" s="35"/>
      <c r="FJP615" s="35"/>
      <c r="FJQ615" s="35"/>
      <c r="FJR615" s="35"/>
      <c r="FJS615" s="35"/>
      <c r="FJT615" s="35"/>
      <c r="FJU615" s="35"/>
      <c r="FJV615" s="35"/>
      <c r="FJW615" s="35"/>
      <c r="FJX615" s="35"/>
      <c r="FJY615" s="35"/>
      <c r="FJZ615" s="35"/>
      <c r="FKA615" s="35"/>
      <c r="FKB615" s="35"/>
      <c r="FKC615" s="35"/>
      <c r="FKD615" s="35"/>
      <c r="FKE615" s="35"/>
      <c r="FKF615" s="35"/>
      <c r="FKG615" s="35"/>
      <c r="FKH615" s="35"/>
      <c r="FKI615" s="35"/>
      <c r="FKJ615" s="35"/>
      <c r="FKK615" s="35"/>
      <c r="FKL615" s="35"/>
      <c r="FKM615" s="35"/>
      <c r="FKN615" s="35"/>
      <c r="FKO615" s="35"/>
      <c r="FKP615" s="35"/>
      <c r="FKQ615" s="35"/>
      <c r="FKR615" s="35"/>
      <c r="FKS615" s="35"/>
      <c r="FKT615" s="35"/>
      <c r="FKU615" s="35"/>
      <c r="FKV615" s="35"/>
      <c r="FKW615" s="35"/>
      <c r="FKX615" s="35"/>
      <c r="FKY615" s="35"/>
      <c r="FKZ615" s="35"/>
      <c r="FLA615" s="35"/>
      <c r="FLB615" s="35"/>
      <c r="FLC615" s="35"/>
      <c r="FLD615" s="35"/>
      <c r="FLE615" s="35"/>
      <c r="FLF615" s="35"/>
      <c r="FLG615" s="35"/>
      <c r="FLH615" s="35"/>
      <c r="FLI615" s="35"/>
      <c r="FLJ615" s="35"/>
      <c r="FLK615" s="35"/>
      <c r="FLL615" s="35"/>
      <c r="FLM615" s="35"/>
      <c r="FLN615" s="35"/>
      <c r="FLO615" s="35"/>
      <c r="FLP615" s="35"/>
      <c r="FLQ615" s="35"/>
      <c r="FLR615" s="35"/>
      <c r="FLS615" s="35"/>
      <c r="FLT615" s="35"/>
      <c r="FLU615" s="35"/>
      <c r="FLV615" s="35"/>
      <c r="FLW615" s="35"/>
      <c r="FLX615" s="35"/>
      <c r="FLY615" s="35"/>
      <c r="FLZ615" s="35"/>
      <c r="FMA615" s="35"/>
      <c r="FMB615" s="35"/>
      <c r="FMC615" s="35"/>
      <c r="FMD615" s="35"/>
      <c r="FME615" s="35"/>
      <c r="FMF615" s="35"/>
      <c r="FMG615" s="35"/>
      <c r="FMH615" s="35"/>
      <c r="FMI615" s="35"/>
      <c r="FMJ615" s="35"/>
      <c r="FMK615" s="35"/>
      <c r="FML615" s="35"/>
      <c r="FMM615" s="35"/>
      <c r="FMN615" s="35"/>
      <c r="FMO615" s="35"/>
      <c r="FMP615" s="35"/>
      <c r="FMQ615" s="35"/>
      <c r="FMR615" s="35"/>
      <c r="FMS615" s="35"/>
      <c r="FMT615" s="35"/>
      <c r="FMU615" s="35"/>
      <c r="FMV615" s="35"/>
      <c r="FMW615" s="35"/>
      <c r="FMX615" s="35"/>
      <c r="FMY615" s="35"/>
      <c r="FMZ615" s="35"/>
      <c r="FNA615" s="35"/>
      <c r="FNB615" s="35"/>
      <c r="FNC615" s="35"/>
      <c r="FND615" s="35"/>
      <c r="FNE615" s="35"/>
      <c r="FNF615" s="35"/>
      <c r="FNG615" s="35"/>
      <c r="FNH615" s="35"/>
      <c r="FNI615" s="35"/>
      <c r="FNJ615" s="35"/>
      <c r="FNK615" s="35"/>
      <c r="FNL615" s="35"/>
      <c r="FNM615" s="35"/>
      <c r="FNN615" s="35"/>
      <c r="FNO615" s="35"/>
      <c r="FNP615" s="35"/>
      <c r="FNQ615" s="35"/>
      <c r="FNR615" s="35"/>
      <c r="FNS615" s="35"/>
      <c r="FNT615" s="35"/>
      <c r="FNU615" s="35"/>
      <c r="FNV615" s="35"/>
      <c r="FNW615" s="35"/>
      <c r="FNX615" s="35"/>
      <c r="FNY615" s="35"/>
      <c r="FNZ615" s="35"/>
      <c r="FOA615" s="35"/>
      <c r="FOB615" s="35"/>
      <c r="FOC615" s="35"/>
      <c r="FOD615" s="35"/>
      <c r="FOE615" s="35"/>
      <c r="FOF615" s="35"/>
      <c r="FOG615" s="35"/>
      <c r="FOH615" s="35"/>
      <c r="FOI615" s="35"/>
      <c r="FOJ615" s="35"/>
      <c r="FOK615" s="35"/>
      <c r="FOL615" s="35"/>
      <c r="FOM615" s="35"/>
      <c r="FON615" s="35"/>
      <c r="FOO615" s="35"/>
      <c r="FOP615" s="35"/>
      <c r="FOQ615" s="35"/>
      <c r="FOR615" s="35"/>
      <c r="FOS615" s="35"/>
      <c r="FOT615" s="35"/>
      <c r="FOU615" s="35"/>
      <c r="FOV615" s="35"/>
      <c r="FOW615" s="35"/>
      <c r="FOX615" s="35"/>
      <c r="FOY615" s="35"/>
      <c r="FOZ615" s="35"/>
      <c r="FPA615" s="35"/>
      <c r="FPB615" s="35"/>
      <c r="FPC615" s="35"/>
      <c r="FPD615" s="35"/>
      <c r="FPE615" s="35"/>
      <c r="FPF615" s="35"/>
      <c r="FPG615" s="35"/>
      <c r="FPH615" s="35"/>
      <c r="FPI615" s="35"/>
      <c r="FPJ615" s="35"/>
      <c r="FPK615" s="35"/>
      <c r="FPL615" s="35"/>
      <c r="FPM615" s="35"/>
      <c r="FPN615" s="35"/>
      <c r="FPO615" s="35"/>
      <c r="FPP615" s="35"/>
      <c r="FPQ615" s="35"/>
      <c r="FPR615" s="35"/>
      <c r="FPS615" s="35"/>
      <c r="FPT615" s="35"/>
      <c r="FPU615" s="35"/>
      <c r="FPV615" s="35"/>
      <c r="FPW615" s="35"/>
      <c r="FPX615" s="35"/>
      <c r="FPY615" s="35"/>
      <c r="FPZ615" s="35"/>
      <c r="FQA615" s="35"/>
      <c r="FQB615" s="35"/>
      <c r="FQC615" s="35"/>
      <c r="FQD615" s="35"/>
      <c r="FQE615" s="35"/>
      <c r="FQF615" s="35"/>
      <c r="FQG615" s="35"/>
      <c r="FQH615" s="35"/>
      <c r="FQI615" s="35"/>
      <c r="FQJ615" s="35"/>
      <c r="FQK615" s="35"/>
      <c r="FQL615" s="35"/>
      <c r="FQM615" s="35"/>
      <c r="FQN615" s="35"/>
      <c r="FQO615" s="35"/>
      <c r="FQP615" s="35"/>
      <c r="FQQ615" s="35"/>
      <c r="FQR615" s="35"/>
      <c r="FQS615" s="35"/>
      <c r="FQT615" s="35"/>
      <c r="FQU615" s="35"/>
      <c r="FQV615" s="35"/>
      <c r="FQW615" s="35"/>
      <c r="FQX615" s="35"/>
      <c r="FQY615" s="35"/>
      <c r="FQZ615" s="35"/>
      <c r="FRA615" s="35"/>
      <c r="FRB615" s="35"/>
      <c r="FRC615" s="35"/>
      <c r="FRD615" s="35"/>
      <c r="FRE615" s="35"/>
      <c r="FRF615" s="35"/>
      <c r="FRG615" s="35"/>
      <c r="FRH615" s="35"/>
      <c r="FRI615" s="35"/>
      <c r="FRJ615" s="35"/>
      <c r="FRK615" s="35"/>
      <c r="FRL615" s="35"/>
      <c r="FRM615" s="35"/>
      <c r="FRN615" s="35"/>
      <c r="FRO615" s="35"/>
      <c r="FRP615" s="35"/>
      <c r="FRQ615" s="35"/>
      <c r="FRR615" s="35"/>
      <c r="FRS615" s="35"/>
      <c r="FRT615" s="35"/>
      <c r="FRU615" s="35"/>
      <c r="FRV615" s="35"/>
      <c r="FRW615" s="35"/>
      <c r="FRX615" s="35"/>
      <c r="FRY615" s="35"/>
      <c r="FRZ615" s="35"/>
      <c r="FSA615" s="35"/>
      <c r="FSB615" s="35"/>
      <c r="FSC615" s="35"/>
      <c r="FSD615" s="35"/>
      <c r="FSE615" s="35"/>
      <c r="FSF615" s="35"/>
      <c r="FSG615" s="35"/>
      <c r="FSH615" s="35"/>
      <c r="FSI615" s="35"/>
      <c r="FSJ615" s="35"/>
      <c r="FSK615" s="35"/>
      <c r="FSL615" s="35"/>
      <c r="FSM615" s="35"/>
      <c r="FSN615" s="35"/>
      <c r="FSO615" s="35"/>
      <c r="FSP615" s="35"/>
      <c r="FSQ615" s="35"/>
      <c r="FSR615" s="35"/>
      <c r="FSS615" s="35"/>
      <c r="FST615" s="35"/>
      <c r="FSU615" s="35"/>
      <c r="FSV615" s="35"/>
      <c r="FSW615" s="35"/>
      <c r="FSX615" s="35"/>
      <c r="FSY615" s="35"/>
      <c r="FSZ615" s="35"/>
      <c r="FTA615" s="35"/>
      <c r="FTB615" s="35"/>
      <c r="FTC615" s="35"/>
      <c r="FTD615" s="35"/>
      <c r="FTE615" s="35"/>
      <c r="FTF615" s="35"/>
      <c r="FTG615" s="35"/>
      <c r="FTH615" s="35"/>
      <c r="FTI615" s="35"/>
      <c r="FTJ615" s="35"/>
      <c r="FTK615" s="35"/>
      <c r="FTL615" s="35"/>
      <c r="FTM615" s="35"/>
      <c r="FTN615" s="35"/>
      <c r="FTO615" s="35"/>
      <c r="FTP615" s="35"/>
      <c r="FTQ615" s="35"/>
      <c r="FTR615" s="35"/>
      <c r="FTS615" s="35"/>
      <c r="FTT615" s="35"/>
      <c r="FTU615" s="35"/>
      <c r="FTV615" s="35"/>
      <c r="FTW615" s="35"/>
      <c r="FTX615" s="35"/>
      <c r="FTY615" s="35"/>
      <c r="FTZ615" s="35"/>
      <c r="FUA615" s="35"/>
      <c r="FUB615" s="35"/>
      <c r="FUC615" s="35"/>
      <c r="FUD615" s="35"/>
      <c r="FUE615" s="35"/>
      <c r="FUF615" s="35"/>
      <c r="FUG615" s="35"/>
      <c r="FUH615" s="35"/>
      <c r="FUI615" s="35"/>
      <c r="FUJ615" s="35"/>
      <c r="FUK615" s="35"/>
      <c r="FUL615" s="35"/>
      <c r="FUM615" s="35"/>
      <c r="FUN615" s="35"/>
      <c r="FUO615" s="35"/>
      <c r="FUP615" s="35"/>
      <c r="FUQ615" s="35"/>
      <c r="FUR615" s="35"/>
      <c r="FUS615" s="35"/>
      <c r="FUT615" s="35"/>
      <c r="FUU615" s="35"/>
      <c r="FUV615" s="35"/>
      <c r="FUW615" s="35"/>
      <c r="FUX615" s="35"/>
      <c r="FUY615" s="35"/>
      <c r="FUZ615" s="35"/>
      <c r="FVA615" s="35"/>
      <c r="FVB615" s="35"/>
      <c r="FVC615" s="35"/>
      <c r="FVD615" s="35"/>
      <c r="FVE615" s="35"/>
      <c r="FVF615" s="35"/>
      <c r="FVG615" s="35"/>
      <c r="FVH615" s="35"/>
      <c r="FVI615" s="35"/>
      <c r="FVJ615" s="35"/>
      <c r="FVK615" s="35"/>
      <c r="FVL615" s="35"/>
      <c r="FVM615" s="35"/>
      <c r="FVN615" s="35"/>
      <c r="FVO615" s="35"/>
      <c r="FVP615" s="35"/>
      <c r="FVQ615" s="35"/>
      <c r="FVR615" s="35"/>
      <c r="FVS615" s="35"/>
      <c r="FVT615" s="35"/>
      <c r="FVU615" s="35"/>
      <c r="FVV615" s="35"/>
      <c r="FVW615" s="35"/>
      <c r="FVX615" s="35"/>
      <c r="FVY615" s="35"/>
      <c r="FVZ615" s="35"/>
      <c r="FWA615" s="35"/>
      <c r="FWB615" s="35"/>
      <c r="FWC615" s="35"/>
      <c r="FWD615" s="35"/>
      <c r="FWE615" s="35"/>
      <c r="FWF615" s="35"/>
      <c r="FWG615" s="35"/>
      <c r="FWH615" s="35"/>
      <c r="FWI615" s="35"/>
      <c r="FWJ615" s="35"/>
      <c r="FWK615" s="35"/>
      <c r="FWL615" s="35"/>
      <c r="FWM615" s="35"/>
      <c r="FWN615" s="35"/>
      <c r="FWO615" s="35"/>
      <c r="FWP615" s="35"/>
      <c r="FWQ615" s="35"/>
      <c r="FWR615" s="35"/>
      <c r="FWS615" s="35"/>
      <c r="FWT615" s="35"/>
      <c r="FWU615" s="35"/>
      <c r="FWV615" s="35"/>
      <c r="FWW615" s="35"/>
      <c r="FWX615" s="35"/>
      <c r="FWY615" s="35"/>
      <c r="FWZ615" s="35"/>
      <c r="FXA615" s="35"/>
      <c r="FXB615" s="35"/>
      <c r="FXC615" s="35"/>
      <c r="FXD615" s="35"/>
      <c r="FXE615" s="35"/>
      <c r="FXF615" s="35"/>
      <c r="FXG615" s="35"/>
      <c r="FXH615" s="35"/>
      <c r="FXI615" s="35"/>
      <c r="FXJ615" s="35"/>
      <c r="FXK615" s="35"/>
      <c r="FXL615" s="35"/>
      <c r="FXM615" s="35"/>
      <c r="FXN615" s="35"/>
      <c r="FXO615" s="35"/>
      <c r="FXP615" s="35"/>
      <c r="FXQ615" s="35"/>
      <c r="FXR615" s="35"/>
      <c r="FXS615" s="35"/>
      <c r="FXT615" s="35"/>
      <c r="FXU615" s="35"/>
      <c r="FXV615" s="35"/>
      <c r="FXW615" s="35"/>
      <c r="FXX615" s="35"/>
      <c r="FXY615" s="35"/>
      <c r="FXZ615" s="35"/>
      <c r="FYA615" s="35"/>
      <c r="FYB615" s="35"/>
      <c r="FYC615" s="35"/>
      <c r="FYD615" s="35"/>
      <c r="FYE615" s="35"/>
      <c r="FYF615" s="35"/>
      <c r="FYG615" s="35"/>
      <c r="FYH615" s="35"/>
      <c r="FYI615" s="35"/>
      <c r="FYJ615" s="35"/>
      <c r="FYK615" s="35"/>
      <c r="FYL615" s="35"/>
      <c r="FYM615" s="35"/>
      <c r="FYN615" s="35"/>
      <c r="FYO615" s="35"/>
      <c r="FYP615" s="35"/>
      <c r="FYQ615" s="35"/>
      <c r="FYR615" s="35"/>
      <c r="FYS615" s="35"/>
      <c r="FYT615" s="35"/>
      <c r="FYU615" s="35"/>
      <c r="FYV615" s="35"/>
      <c r="FYW615" s="35"/>
      <c r="FYX615" s="35"/>
      <c r="FYY615" s="35"/>
      <c r="FYZ615" s="35"/>
      <c r="FZA615" s="35"/>
      <c r="FZB615" s="35"/>
      <c r="FZC615" s="35"/>
      <c r="FZD615" s="35"/>
      <c r="FZE615" s="35"/>
      <c r="FZF615" s="35"/>
      <c r="FZG615" s="35"/>
      <c r="FZH615" s="35"/>
      <c r="FZI615" s="35"/>
      <c r="FZJ615" s="35"/>
      <c r="FZK615" s="35"/>
      <c r="FZL615" s="35"/>
      <c r="FZM615" s="35"/>
      <c r="FZN615" s="35"/>
      <c r="FZO615" s="35"/>
      <c r="FZP615" s="35"/>
      <c r="FZQ615" s="35"/>
      <c r="FZR615" s="35"/>
      <c r="FZS615" s="35"/>
      <c r="FZT615" s="35"/>
      <c r="FZU615" s="35"/>
      <c r="FZV615" s="35"/>
      <c r="FZW615" s="35"/>
      <c r="FZX615" s="35"/>
      <c r="FZY615" s="35"/>
      <c r="FZZ615" s="35"/>
      <c r="GAA615" s="35"/>
      <c r="GAB615" s="35"/>
      <c r="GAC615" s="35"/>
      <c r="GAD615" s="35"/>
      <c r="GAE615" s="35"/>
      <c r="GAF615" s="35"/>
      <c r="GAG615" s="35"/>
      <c r="GAH615" s="35"/>
      <c r="GAI615" s="35"/>
      <c r="GAJ615" s="35"/>
      <c r="GAK615" s="35"/>
      <c r="GAL615" s="35"/>
      <c r="GAM615" s="35"/>
      <c r="GAN615" s="35"/>
      <c r="GAO615" s="35"/>
      <c r="GAP615" s="35"/>
      <c r="GAQ615" s="35"/>
      <c r="GAR615" s="35"/>
      <c r="GAS615" s="35"/>
      <c r="GAT615" s="35"/>
      <c r="GAU615" s="35"/>
      <c r="GAV615" s="35"/>
      <c r="GAW615" s="35"/>
      <c r="GAX615" s="35"/>
      <c r="GAY615" s="35"/>
      <c r="GAZ615" s="35"/>
      <c r="GBA615" s="35"/>
      <c r="GBB615" s="35"/>
      <c r="GBC615" s="35"/>
      <c r="GBD615" s="35"/>
      <c r="GBE615" s="35"/>
      <c r="GBF615" s="35"/>
      <c r="GBG615" s="35"/>
      <c r="GBH615" s="35"/>
      <c r="GBI615" s="35"/>
      <c r="GBJ615" s="35"/>
      <c r="GBK615" s="35"/>
      <c r="GBL615" s="35"/>
      <c r="GBM615" s="35"/>
      <c r="GBN615" s="35"/>
      <c r="GBO615" s="35"/>
      <c r="GBP615" s="35"/>
      <c r="GBQ615" s="35"/>
      <c r="GBR615" s="35"/>
      <c r="GBS615" s="35"/>
      <c r="GBT615" s="35"/>
      <c r="GBU615" s="35"/>
      <c r="GBV615" s="35"/>
      <c r="GBW615" s="35"/>
      <c r="GBX615" s="35"/>
      <c r="GBY615" s="35"/>
      <c r="GBZ615" s="35"/>
      <c r="GCA615" s="35"/>
      <c r="GCB615" s="35"/>
      <c r="GCC615" s="35"/>
      <c r="GCD615" s="35"/>
      <c r="GCE615" s="35"/>
      <c r="GCF615" s="35"/>
      <c r="GCG615" s="35"/>
      <c r="GCH615" s="35"/>
      <c r="GCI615" s="35"/>
      <c r="GCJ615" s="35"/>
      <c r="GCK615" s="35"/>
      <c r="GCL615" s="35"/>
      <c r="GCM615" s="35"/>
      <c r="GCN615" s="35"/>
      <c r="GCO615" s="35"/>
      <c r="GCP615" s="35"/>
      <c r="GCQ615" s="35"/>
      <c r="GCR615" s="35"/>
      <c r="GCS615" s="35"/>
      <c r="GCT615" s="35"/>
      <c r="GCU615" s="35"/>
      <c r="GCV615" s="35"/>
      <c r="GCW615" s="35"/>
      <c r="GCX615" s="35"/>
      <c r="GCY615" s="35"/>
      <c r="GCZ615" s="35"/>
      <c r="GDA615" s="35"/>
      <c r="GDB615" s="35"/>
      <c r="GDC615" s="35"/>
      <c r="GDD615" s="35"/>
      <c r="GDE615" s="35"/>
      <c r="GDF615" s="35"/>
      <c r="GDG615" s="35"/>
      <c r="GDH615" s="35"/>
      <c r="GDI615" s="35"/>
      <c r="GDJ615" s="35"/>
      <c r="GDK615" s="35"/>
      <c r="GDL615" s="35"/>
      <c r="GDM615" s="35"/>
      <c r="GDN615" s="35"/>
      <c r="GDO615" s="35"/>
      <c r="GDP615" s="35"/>
      <c r="GDQ615" s="35"/>
      <c r="GDR615" s="35"/>
      <c r="GDS615" s="35"/>
      <c r="GDT615" s="35"/>
      <c r="GDU615" s="35"/>
      <c r="GDV615" s="35"/>
      <c r="GDW615" s="35"/>
      <c r="GDX615" s="35"/>
      <c r="GDY615" s="35"/>
      <c r="GDZ615" s="35"/>
      <c r="GEA615" s="35"/>
      <c r="GEB615" s="35"/>
      <c r="GEC615" s="35"/>
      <c r="GED615" s="35"/>
      <c r="GEE615" s="35"/>
      <c r="GEF615" s="35"/>
      <c r="GEG615" s="35"/>
      <c r="GEH615" s="35"/>
      <c r="GEI615" s="35"/>
      <c r="GEJ615" s="35"/>
      <c r="GEK615" s="35"/>
      <c r="GEL615" s="35"/>
      <c r="GEM615" s="35"/>
      <c r="GEN615" s="35"/>
      <c r="GEO615" s="35"/>
      <c r="GEP615" s="35"/>
      <c r="GEQ615" s="35"/>
      <c r="GER615" s="35"/>
      <c r="GES615" s="35"/>
      <c r="GET615" s="35"/>
      <c r="GEU615" s="35"/>
      <c r="GEV615" s="35"/>
      <c r="GEW615" s="35"/>
      <c r="GEX615" s="35"/>
      <c r="GEY615" s="35"/>
      <c r="GEZ615" s="35"/>
      <c r="GFA615" s="35"/>
      <c r="GFB615" s="35"/>
      <c r="GFC615" s="35"/>
      <c r="GFD615" s="35"/>
      <c r="GFE615" s="35"/>
      <c r="GFF615" s="35"/>
      <c r="GFG615" s="35"/>
      <c r="GFH615" s="35"/>
      <c r="GFI615" s="35"/>
      <c r="GFJ615" s="35"/>
      <c r="GFK615" s="35"/>
      <c r="GFL615" s="35"/>
      <c r="GFM615" s="35"/>
      <c r="GFN615" s="35"/>
      <c r="GFO615" s="35"/>
      <c r="GFP615" s="35"/>
      <c r="GFQ615" s="35"/>
      <c r="GFR615" s="35"/>
      <c r="GFS615" s="35"/>
      <c r="GFT615" s="35"/>
      <c r="GFU615" s="35"/>
      <c r="GFV615" s="35"/>
      <c r="GFW615" s="35"/>
      <c r="GFX615" s="35"/>
      <c r="GFY615" s="35"/>
      <c r="GFZ615" s="35"/>
      <c r="GGA615" s="35"/>
      <c r="GGB615" s="35"/>
      <c r="GGC615" s="35"/>
      <c r="GGD615" s="35"/>
      <c r="GGE615" s="35"/>
      <c r="GGF615" s="35"/>
      <c r="GGG615" s="35"/>
      <c r="GGH615" s="35"/>
      <c r="GGI615" s="35"/>
      <c r="GGJ615" s="35"/>
      <c r="GGK615" s="35"/>
      <c r="GGL615" s="35"/>
      <c r="GGM615" s="35"/>
      <c r="GGN615" s="35"/>
      <c r="GGO615" s="35"/>
      <c r="GGP615" s="35"/>
      <c r="GGQ615" s="35"/>
      <c r="GGR615" s="35"/>
      <c r="GGS615" s="35"/>
      <c r="GGT615" s="35"/>
      <c r="GGU615" s="35"/>
      <c r="GGV615" s="35"/>
      <c r="GGW615" s="35"/>
      <c r="GGX615" s="35"/>
      <c r="GGY615" s="35"/>
      <c r="GGZ615" s="35"/>
      <c r="GHA615" s="35"/>
      <c r="GHB615" s="35"/>
      <c r="GHC615" s="35"/>
      <c r="GHD615" s="35"/>
      <c r="GHE615" s="35"/>
      <c r="GHF615" s="35"/>
      <c r="GHG615" s="35"/>
      <c r="GHH615" s="35"/>
      <c r="GHI615" s="35"/>
      <c r="GHJ615" s="35"/>
      <c r="GHK615" s="35"/>
      <c r="GHL615" s="35"/>
      <c r="GHM615" s="35"/>
      <c r="GHN615" s="35"/>
      <c r="GHO615" s="35"/>
      <c r="GHP615" s="35"/>
      <c r="GHQ615" s="35"/>
      <c r="GHR615" s="35"/>
      <c r="GHS615" s="35"/>
      <c r="GHT615" s="35"/>
      <c r="GHU615" s="35"/>
      <c r="GHV615" s="35"/>
      <c r="GHW615" s="35"/>
      <c r="GHX615" s="35"/>
      <c r="GHY615" s="35"/>
      <c r="GHZ615" s="35"/>
      <c r="GIA615" s="35"/>
      <c r="GIB615" s="35"/>
      <c r="GIC615" s="35"/>
      <c r="GID615" s="35"/>
      <c r="GIE615" s="35"/>
      <c r="GIF615" s="35"/>
      <c r="GIG615" s="35"/>
      <c r="GIH615" s="35"/>
      <c r="GII615" s="35"/>
      <c r="GIJ615" s="35"/>
      <c r="GIK615" s="35"/>
      <c r="GIL615" s="35"/>
      <c r="GIM615" s="35"/>
      <c r="GIN615" s="35"/>
      <c r="GIO615" s="35"/>
      <c r="GIP615" s="35"/>
      <c r="GIQ615" s="35"/>
      <c r="GIR615" s="35"/>
      <c r="GIS615" s="35"/>
      <c r="GIT615" s="35"/>
      <c r="GIU615" s="35"/>
      <c r="GIV615" s="35"/>
      <c r="GIW615" s="35"/>
      <c r="GIX615" s="35"/>
      <c r="GIY615" s="35"/>
      <c r="GIZ615" s="35"/>
      <c r="GJA615" s="35"/>
      <c r="GJB615" s="35"/>
      <c r="GJC615" s="35"/>
      <c r="GJD615" s="35"/>
      <c r="GJE615" s="35"/>
      <c r="GJF615" s="35"/>
      <c r="GJG615" s="35"/>
      <c r="GJH615" s="35"/>
      <c r="GJI615" s="35"/>
      <c r="GJJ615" s="35"/>
      <c r="GJK615" s="35"/>
      <c r="GJL615" s="35"/>
      <c r="GJM615" s="35"/>
      <c r="GJN615" s="35"/>
      <c r="GJO615" s="35"/>
      <c r="GJP615" s="35"/>
      <c r="GJQ615" s="35"/>
      <c r="GJR615" s="35"/>
      <c r="GJS615" s="35"/>
      <c r="GJT615" s="35"/>
      <c r="GJU615" s="35"/>
      <c r="GJV615" s="35"/>
      <c r="GJW615" s="35"/>
      <c r="GJX615" s="35"/>
      <c r="GJY615" s="35"/>
      <c r="GJZ615" s="35"/>
      <c r="GKA615" s="35"/>
      <c r="GKB615" s="35"/>
      <c r="GKC615" s="35"/>
      <c r="GKD615" s="35"/>
      <c r="GKE615" s="35"/>
      <c r="GKF615" s="35"/>
      <c r="GKG615" s="35"/>
      <c r="GKH615" s="35"/>
      <c r="GKI615" s="35"/>
      <c r="GKJ615" s="35"/>
      <c r="GKK615" s="35"/>
      <c r="GKL615" s="35"/>
      <c r="GKM615" s="35"/>
      <c r="GKN615" s="35"/>
      <c r="GKO615" s="35"/>
      <c r="GKP615" s="35"/>
      <c r="GKQ615" s="35"/>
      <c r="GKR615" s="35"/>
      <c r="GKS615" s="35"/>
      <c r="GKT615" s="35"/>
      <c r="GKU615" s="35"/>
      <c r="GKV615" s="35"/>
      <c r="GKW615" s="35"/>
      <c r="GKX615" s="35"/>
      <c r="GKY615" s="35"/>
      <c r="GKZ615" s="35"/>
      <c r="GLA615" s="35"/>
      <c r="GLB615" s="35"/>
      <c r="GLC615" s="35"/>
      <c r="GLD615" s="35"/>
      <c r="GLE615" s="35"/>
      <c r="GLF615" s="35"/>
      <c r="GLG615" s="35"/>
      <c r="GLH615" s="35"/>
      <c r="GLI615" s="35"/>
      <c r="GLJ615" s="35"/>
      <c r="GLK615" s="35"/>
      <c r="GLL615" s="35"/>
      <c r="GLM615" s="35"/>
      <c r="GLN615" s="35"/>
      <c r="GLO615" s="35"/>
      <c r="GLP615" s="35"/>
      <c r="GLQ615" s="35"/>
      <c r="GLR615" s="35"/>
      <c r="GLS615" s="35"/>
      <c r="GLT615" s="35"/>
      <c r="GLU615" s="35"/>
      <c r="GLV615" s="35"/>
      <c r="GLW615" s="35"/>
      <c r="GLX615" s="35"/>
      <c r="GLY615" s="35"/>
      <c r="GLZ615" s="35"/>
      <c r="GMA615" s="35"/>
      <c r="GMB615" s="35"/>
      <c r="GMC615" s="35"/>
      <c r="GMD615" s="35"/>
      <c r="GME615" s="35"/>
      <c r="GMF615" s="35"/>
      <c r="GMG615" s="35"/>
      <c r="GMH615" s="35"/>
      <c r="GMI615" s="35"/>
      <c r="GMJ615" s="35"/>
      <c r="GMK615" s="35"/>
      <c r="GML615" s="35"/>
      <c r="GMM615" s="35"/>
      <c r="GMN615" s="35"/>
      <c r="GMO615" s="35"/>
      <c r="GMP615" s="35"/>
      <c r="GMQ615" s="35"/>
      <c r="GMR615" s="35"/>
      <c r="GMS615" s="35"/>
      <c r="GMT615" s="35"/>
      <c r="GMU615" s="35"/>
      <c r="GMV615" s="35"/>
      <c r="GMW615" s="35"/>
      <c r="GMX615" s="35"/>
      <c r="GMY615" s="35"/>
      <c r="GMZ615" s="35"/>
      <c r="GNA615" s="35"/>
      <c r="GNB615" s="35"/>
      <c r="GNC615" s="35"/>
      <c r="GND615" s="35"/>
      <c r="GNE615" s="35"/>
      <c r="GNF615" s="35"/>
      <c r="GNG615" s="35"/>
      <c r="GNH615" s="35"/>
      <c r="GNI615" s="35"/>
      <c r="GNJ615" s="35"/>
      <c r="GNK615" s="35"/>
      <c r="GNL615" s="35"/>
      <c r="GNM615" s="35"/>
      <c r="GNN615" s="35"/>
      <c r="GNO615" s="35"/>
      <c r="GNP615" s="35"/>
      <c r="GNQ615" s="35"/>
      <c r="GNR615" s="35"/>
      <c r="GNS615" s="35"/>
      <c r="GNT615" s="35"/>
      <c r="GNU615" s="35"/>
      <c r="GNV615" s="35"/>
      <c r="GNW615" s="35"/>
      <c r="GNX615" s="35"/>
      <c r="GNY615" s="35"/>
      <c r="GNZ615" s="35"/>
      <c r="GOA615" s="35"/>
      <c r="GOB615" s="35"/>
      <c r="GOC615" s="35"/>
      <c r="GOD615" s="35"/>
      <c r="GOE615" s="35"/>
      <c r="GOF615" s="35"/>
      <c r="GOG615" s="35"/>
      <c r="GOH615" s="35"/>
      <c r="GOI615" s="35"/>
      <c r="GOJ615" s="35"/>
      <c r="GOK615" s="35"/>
      <c r="GOL615" s="35"/>
      <c r="GOM615" s="35"/>
      <c r="GON615" s="35"/>
      <c r="GOO615" s="35"/>
      <c r="GOP615" s="35"/>
      <c r="GOQ615" s="35"/>
      <c r="GOR615" s="35"/>
      <c r="GOS615" s="35"/>
      <c r="GOT615" s="35"/>
      <c r="GOU615" s="35"/>
      <c r="GOV615" s="35"/>
      <c r="GOW615" s="35"/>
      <c r="GOX615" s="35"/>
      <c r="GOY615" s="35"/>
      <c r="GOZ615" s="35"/>
      <c r="GPA615" s="35"/>
      <c r="GPB615" s="35"/>
      <c r="GPC615" s="35"/>
      <c r="GPD615" s="35"/>
      <c r="GPE615" s="35"/>
      <c r="GPF615" s="35"/>
      <c r="GPG615" s="35"/>
      <c r="GPH615" s="35"/>
      <c r="GPI615" s="35"/>
      <c r="GPJ615" s="35"/>
      <c r="GPK615" s="35"/>
      <c r="GPL615" s="35"/>
      <c r="GPM615" s="35"/>
      <c r="GPN615" s="35"/>
      <c r="GPO615" s="35"/>
      <c r="GPP615" s="35"/>
      <c r="GPQ615" s="35"/>
      <c r="GPR615" s="35"/>
      <c r="GPS615" s="35"/>
      <c r="GPT615" s="35"/>
      <c r="GPU615" s="35"/>
      <c r="GPV615" s="35"/>
      <c r="GPW615" s="35"/>
      <c r="GPX615" s="35"/>
      <c r="GPY615" s="35"/>
      <c r="GPZ615" s="35"/>
      <c r="GQA615" s="35"/>
      <c r="GQB615" s="35"/>
      <c r="GQC615" s="35"/>
      <c r="GQD615" s="35"/>
      <c r="GQE615" s="35"/>
      <c r="GQF615" s="35"/>
      <c r="GQG615" s="35"/>
      <c r="GQH615" s="35"/>
      <c r="GQI615" s="35"/>
      <c r="GQJ615" s="35"/>
      <c r="GQK615" s="35"/>
      <c r="GQL615" s="35"/>
      <c r="GQM615" s="35"/>
      <c r="GQN615" s="35"/>
      <c r="GQO615" s="35"/>
      <c r="GQP615" s="35"/>
      <c r="GQQ615" s="35"/>
      <c r="GQR615" s="35"/>
      <c r="GQS615" s="35"/>
      <c r="GQT615" s="35"/>
      <c r="GQU615" s="35"/>
      <c r="GQV615" s="35"/>
      <c r="GQW615" s="35"/>
      <c r="GQX615" s="35"/>
      <c r="GQY615" s="35"/>
      <c r="GQZ615" s="35"/>
      <c r="GRA615" s="35"/>
      <c r="GRB615" s="35"/>
      <c r="GRC615" s="35"/>
      <c r="GRD615" s="35"/>
      <c r="GRE615" s="35"/>
      <c r="GRF615" s="35"/>
      <c r="GRG615" s="35"/>
      <c r="GRH615" s="35"/>
      <c r="GRI615" s="35"/>
      <c r="GRJ615" s="35"/>
      <c r="GRK615" s="35"/>
      <c r="GRL615" s="35"/>
      <c r="GRM615" s="35"/>
      <c r="GRN615" s="35"/>
      <c r="GRO615" s="35"/>
      <c r="GRP615" s="35"/>
      <c r="GRQ615" s="35"/>
      <c r="GRR615" s="35"/>
      <c r="GRS615" s="35"/>
      <c r="GRT615" s="35"/>
      <c r="GRU615" s="35"/>
      <c r="GRV615" s="35"/>
      <c r="GRW615" s="35"/>
      <c r="GRX615" s="35"/>
      <c r="GRY615" s="35"/>
      <c r="GRZ615" s="35"/>
      <c r="GSA615" s="35"/>
      <c r="GSB615" s="35"/>
      <c r="GSC615" s="35"/>
      <c r="GSD615" s="35"/>
      <c r="GSE615" s="35"/>
      <c r="GSF615" s="35"/>
      <c r="GSG615" s="35"/>
      <c r="GSH615" s="35"/>
      <c r="GSI615" s="35"/>
      <c r="GSJ615" s="35"/>
      <c r="GSK615" s="35"/>
      <c r="GSL615" s="35"/>
      <c r="GSM615" s="35"/>
      <c r="GSN615" s="35"/>
      <c r="GSO615" s="35"/>
      <c r="GSP615" s="35"/>
      <c r="GSQ615" s="35"/>
      <c r="GSR615" s="35"/>
      <c r="GSS615" s="35"/>
      <c r="GST615" s="35"/>
      <c r="GSU615" s="35"/>
      <c r="GSV615" s="35"/>
      <c r="GSW615" s="35"/>
      <c r="GSX615" s="35"/>
      <c r="GSY615" s="35"/>
      <c r="GSZ615" s="35"/>
      <c r="GTA615" s="35"/>
      <c r="GTB615" s="35"/>
      <c r="GTC615" s="35"/>
      <c r="GTD615" s="35"/>
      <c r="GTE615" s="35"/>
      <c r="GTF615" s="35"/>
      <c r="GTG615" s="35"/>
      <c r="GTH615" s="35"/>
      <c r="GTI615" s="35"/>
      <c r="GTJ615" s="35"/>
      <c r="GTK615" s="35"/>
      <c r="GTL615" s="35"/>
      <c r="GTM615" s="35"/>
      <c r="GTN615" s="35"/>
      <c r="GTO615" s="35"/>
      <c r="GTP615" s="35"/>
      <c r="GTQ615" s="35"/>
      <c r="GTR615" s="35"/>
      <c r="GTS615" s="35"/>
      <c r="GTT615" s="35"/>
      <c r="GTU615" s="35"/>
      <c r="GTV615" s="35"/>
      <c r="GTW615" s="35"/>
      <c r="GTX615" s="35"/>
      <c r="GTY615" s="35"/>
      <c r="GTZ615" s="35"/>
      <c r="GUA615" s="35"/>
      <c r="GUB615" s="35"/>
      <c r="GUC615" s="35"/>
      <c r="GUD615" s="35"/>
      <c r="GUE615" s="35"/>
      <c r="GUF615" s="35"/>
      <c r="GUG615" s="35"/>
      <c r="GUH615" s="35"/>
      <c r="GUI615" s="35"/>
      <c r="GUJ615" s="35"/>
      <c r="GUK615" s="35"/>
      <c r="GUL615" s="35"/>
      <c r="GUM615" s="35"/>
      <c r="GUN615" s="35"/>
      <c r="GUO615" s="35"/>
      <c r="GUP615" s="35"/>
      <c r="GUQ615" s="35"/>
      <c r="GUR615" s="35"/>
      <c r="GUS615" s="35"/>
      <c r="GUT615" s="35"/>
      <c r="GUU615" s="35"/>
      <c r="GUV615" s="35"/>
      <c r="GUW615" s="35"/>
      <c r="GUX615" s="35"/>
      <c r="GUY615" s="35"/>
      <c r="GUZ615" s="35"/>
      <c r="GVA615" s="35"/>
      <c r="GVB615" s="35"/>
      <c r="GVC615" s="35"/>
      <c r="GVD615" s="35"/>
      <c r="GVE615" s="35"/>
      <c r="GVF615" s="35"/>
      <c r="GVG615" s="35"/>
      <c r="GVH615" s="35"/>
      <c r="GVI615" s="35"/>
      <c r="GVJ615" s="35"/>
      <c r="GVK615" s="35"/>
      <c r="GVL615" s="35"/>
      <c r="GVM615" s="35"/>
      <c r="GVN615" s="35"/>
      <c r="GVO615" s="35"/>
      <c r="GVP615" s="35"/>
      <c r="GVQ615" s="35"/>
      <c r="GVR615" s="35"/>
      <c r="GVS615" s="35"/>
      <c r="GVT615" s="35"/>
      <c r="GVU615" s="35"/>
      <c r="GVV615" s="35"/>
      <c r="GVW615" s="35"/>
      <c r="GVX615" s="35"/>
      <c r="GVY615" s="35"/>
      <c r="GVZ615" s="35"/>
      <c r="GWA615" s="35"/>
      <c r="GWB615" s="35"/>
      <c r="GWC615" s="35"/>
      <c r="GWD615" s="35"/>
      <c r="GWE615" s="35"/>
      <c r="GWF615" s="35"/>
      <c r="GWG615" s="35"/>
      <c r="GWH615" s="35"/>
      <c r="GWI615" s="35"/>
      <c r="GWJ615" s="35"/>
      <c r="GWK615" s="35"/>
      <c r="GWL615" s="35"/>
      <c r="GWM615" s="35"/>
      <c r="GWN615" s="35"/>
      <c r="GWO615" s="35"/>
      <c r="GWP615" s="35"/>
      <c r="GWQ615" s="35"/>
      <c r="GWR615" s="35"/>
      <c r="GWS615" s="35"/>
      <c r="GWT615" s="35"/>
      <c r="GWU615" s="35"/>
      <c r="GWV615" s="35"/>
      <c r="GWW615" s="35"/>
      <c r="GWX615" s="35"/>
      <c r="GWY615" s="35"/>
      <c r="GWZ615" s="35"/>
      <c r="GXA615" s="35"/>
      <c r="GXB615" s="35"/>
      <c r="GXC615" s="35"/>
      <c r="GXD615" s="35"/>
      <c r="GXE615" s="35"/>
      <c r="GXF615" s="35"/>
      <c r="GXG615" s="35"/>
      <c r="GXH615" s="35"/>
      <c r="GXI615" s="35"/>
      <c r="GXJ615" s="35"/>
      <c r="GXK615" s="35"/>
      <c r="GXL615" s="35"/>
      <c r="GXM615" s="35"/>
      <c r="GXN615" s="35"/>
      <c r="GXO615" s="35"/>
      <c r="GXP615" s="35"/>
      <c r="GXQ615" s="35"/>
      <c r="GXR615" s="35"/>
      <c r="GXS615" s="35"/>
      <c r="GXT615" s="35"/>
      <c r="GXU615" s="35"/>
      <c r="GXV615" s="35"/>
      <c r="GXW615" s="35"/>
      <c r="GXX615" s="35"/>
      <c r="GXY615" s="35"/>
      <c r="GXZ615" s="35"/>
      <c r="GYA615" s="35"/>
      <c r="GYB615" s="35"/>
      <c r="GYC615" s="35"/>
      <c r="GYD615" s="35"/>
      <c r="GYE615" s="35"/>
      <c r="GYF615" s="35"/>
      <c r="GYG615" s="35"/>
      <c r="GYH615" s="35"/>
      <c r="GYI615" s="35"/>
      <c r="GYJ615" s="35"/>
      <c r="GYK615" s="35"/>
      <c r="GYL615" s="35"/>
      <c r="GYM615" s="35"/>
      <c r="GYN615" s="35"/>
      <c r="GYO615" s="35"/>
      <c r="GYP615" s="35"/>
      <c r="GYQ615" s="35"/>
      <c r="GYR615" s="35"/>
      <c r="GYS615" s="35"/>
      <c r="GYT615" s="35"/>
      <c r="GYU615" s="35"/>
      <c r="GYV615" s="35"/>
      <c r="GYW615" s="35"/>
      <c r="GYX615" s="35"/>
      <c r="GYY615" s="35"/>
      <c r="GYZ615" s="35"/>
      <c r="GZA615" s="35"/>
      <c r="GZB615" s="35"/>
      <c r="GZC615" s="35"/>
      <c r="GZD615" s="35"/>
      <c r="GZE615" s="35"/>
      <c r="GZF615" s="35"/>
      <c r="GZG615" s="35"/>
      <c r="GZH615" s="35"/>
      <c r="GZI615" s="35"/>
      <c r="GZJ615" s="35"/>
      <c r="GZK615" s="35"/>
      <c r="GZL615" s="35"/>
      <c r="GZM615" s="35"/>
      <c r="GZN615" s="35"/>
      <c r="GZO615" s="35"/>
      <c r="GZP615" s="35"/>
      <c r="GZQ615" s="35"/>
      <c r="GZR615" s="35"/>
      <c r="GZS615" s="35"/>
      <c r="GZT615" s="35"/>
      <c r="GZU615" s="35"/>
      <c r="GZV615" s="35"/>
      <c r="GZW615" s="35"/>
      <c r="GZX615" s="35"/>
      <c r="GZY615" s="35"/>
      <c r="GZZ615" s="35"/>
      <c r="HAA615" s="35"/>
      <c r="HAB615" s="35"/>
      <c r="HAC615" s="35"/>
      <c r="HAD615" s="35"/>
      <c r="HAE615" s="35"/>
      <c r="HAF615" s="35"/>
      <c r="HAG615" s="35"/>
      <c r="HAH615" s="35"/>
      <c r="HAI615" s="35"/>
      <c r="HAJ615" s="35"/>
      <c r="HAK615" s="35"/>
      <c r="HAL615" s="35"/>
      <c r="HAM615" s="35"/>
      <c r="HAN615" s="35"/>
      <c r="HAO615" s="35"/>
      <c r="HAP615" s="35"/>
      <c r="HAQ615" s="35"/>
      <c r="HAR615" s="35"/>
      <c r="HAS615" s="35"/>
      <c r="HAT615" s="35"/>
      <c r="HAU615" s="35"/>
      <c r="HAV615" s="35"/>
      <c r="HAW615" s="35"/>
      <c r="HAX615" s="35"/>
      <c r="HAY615" s="35"/>
      <c r="HAZ615" s="35"/>
      <c r="HBA615" s="35"/>
      <c r="HBB615" s="35"/>
      <c r="HBC615" s="35"/>
      <c r="HBD615" s="35"/>
      <c r="HBE615" s="35"/>
      <c r="HBF615" s="35"/>
      <c r="HBG615" s="35"/>
      <c r="HBH615" s="35"/>
      <c r="HBI615" s="35"/>
      <c r="HBJ615" s="35"/>
      <c r="HBK615" s="35"/>
      <c r="HBL615" s="35"/>
      <c r="HBM615" s="35"/>
      <c r="HBN615" s="35"/>
      <c r="HBO615" s="35"/>
      <c r="HBP615" s="35"/>
      <c r="HBQ615" s="35"/>
      <c r="HBR615" s="35"/>
      <c r="HBS615" s="35"/>
      <c r="HBT615" s="35"/>
      <c r="HBU615" s="35"/>
      <c r="HBV615" s="35"/>
      <c r="HBW615" s="35"/>
      <c r="HBX615" s="35"/>
      <c r="HBY615" s="35"/>
      <c r="HBZ615" s="35"/>
      <c r="HCA615" s="35"/>
      <c r="HCB615" s="35"/>
      <c r="HCC615" s="35"/>
      <c r="HCD615" s="35"/>
      <c r="HCE615" s="35"/>
      <c r="HCF615" s="35"/>
      <c r="HCG615" s="35"/>
      <c r="HCH615" s="35"/>
      <c r="HCI615" s="35"/>
      <c r="HCJ615" s="35"/>
      <c r="HCK615" s="35"/>
      <c r="HCL615" s="35"/>
      <c r="HCM615" s="35"/>
      <c r="HCN615" s="35"/>
      <c r="HCO615" s="35"/>
      <c r="HCP615" s="35"/>
      <c r="HCQ615" s="35"/>
      <c r="HCR615" s="35"/>
      <c r="HCS615" s="35"/>
      <c r="HCT615" s="35"/>
      <c r="HCU615" s="35"/>
      <c r="HCV615" s="35"/>
      <c r="HCW615" s="35"/>
      <c r="HCX615" s="35"/>
      <c r="HCY615" s="35"/>
      <c r="HCZ615" s="35"/>
      <c r="HDA615" s="35"/>
      <c r="HDB615" s="35"/>
      <c r="HDC615" s="35"/>
      <c r="HDD615" s="35"/>
      <c r="HDE615" s="35"/>
      <c r="HDF615" s="35"/>
      <c r="HDG615" s="35"/>
      <c r="HDH615" s="35"/>
      <c r="HDI615" s="35"/>
      <c r="HDJ615" s="35"/>
      <c r="HDK615" s="35"/>
      <c r="HDL615" s="35"/>
      <c r="HDM615" s="35"/>
      <c r="HDN615" s="35"/>
      <c r="HDO615" s="35"/>
      <c r="HDP615" s="35"/>
      <c r="HDQ615" s="35"/>
      <c r="HDR615" s="35"/>
      <c r="HDS615" s="35"/>
      <c r="HDT615" s="35"/>
      <c r="HDU615" s="35"/>
      <c r="HDV615" s="35"/>
      <c r="HDW615" s="35"/>
      <c r="HDX615" s="35"/>
      <c r="HDY615" s="35"/>
      <c r="HDZ615" s="35"/>
      <c r="HEA615" s="35"/>
      <c r="HEB615" s="35"/>
      <c r="HEC615" s="35"/>
      <c r="HED615" s="35"/>
      <c r="HEE615" s="35"/>
      <c r="HEF615" s="35"/>
      <c r="HEG615" s="35"/>
      <c r="HEH615" s="35"/>
      <c r="HEI615" s="35"/>
      <c r="HEJ615" s="35"/>
      <c r="HEK615" s="35"/>
      <c r="HEL615" s="35"/>
      <c r="HEM615" s="35"/>
      <c r="HEN615" s="35"/>
      <c r="HEO615" s="35"/>
      <c r="HEP615" s="35"/>
      <c r="HEQ615" s="35"/>
      <c r="HER615" s="35"/>
      <c r="HES615" s="35"/>
      <c r="HET615" s="35"/>
      <c r="HEU615" s="35"/>
      <c r="HEV615" s="35"/>
      <c r="HEW615" s="35"/>
      <c r="HEX615" s="35"/>
      <c r="HEY615" s="35"/>
      <c r="HEZ615" s="35"/>
      <c r="HFA615" s="35"/>
      <c r="HFB615" s="35"/>
      <c r="HFC615" s="35"/>
      <c r="HFD615" s="35"/>
      <c r="HFE615" s="35"/>
      <c r="HFF615" s="35"/>
      <c r="HFG615" s="35"/>
      <c r="HFH615" s="35"/>
      <c r="HFI615" s="35"/>
      <c r="HFJ615" s="35"/>
      <c r="HFK615" s="35"/>
      <c r="HFL615" s="35"/>
      <c r="HFM615" s="35"/>
      <c r="HFN615" s="35"/>
      <c r="HFO615" s="35"/>
      <c r="HFP615" s="35"/>
      <c r="HFQ615" s="35"/>
      <c r="HFR615" s="35"/>
      <c r="HFS615" s="35"/>
      <c r="HFT615" s="35"/>
      <c r="HFU615" s="35"/>
      <c r="HFV615" s="35"/>
      <c r="HFW615" s="35"/>
      <c r="HFX615" s="35"/>
      <c r="HFY615" s="35"/>
      <c r="HFZ615" s="35"/>
      <c r="HGA615" s="35"/>
      <c r="HGB615" s="35"/>
      <c r="HGC615" s="35"/>
      <c r="HGD615" s="35"/>
      <c r="HGE615" s="35"/>
      <c r="HGF615" s="35"/>
      <c r="HGG615" s="35"/>
      <c r="HGH615" s="35"/>
      <c r="HGI615" s="35"/>
      <c r="HGJ615" s="35"/>
      <c r="HGK615" s="35"/>
      <c r="HGL615" s="35"/>
      <c r="HGM615" s="35"/>
      <c r="HGN615" s="35"/>
      <c r="HGO615" s="35"/>
      <c r="HGP615" s="35"/>
      <c r="HGQ615" s="35"/>
      <c r="HGR615" s="35"/>
      <c r="HGS615" s="35"/>
      <c r="HGT615" s="35"/>
      <c r="HGU615" s="35"/>
      <c r="HGV615" s="35"/>
      <c r="HGW615" s="35"/>
      <c r="HGX615" s="35"/>
      <c r="HGY615" s="35"/>
      <c r="HGZ615" s="35"/>
      <c r="HHA615" s="35"/>
      <c r="HHB615" s="35"/>
      <c r="HHC615" s="35"/>
      <c r="HHD615" s="35"/>
      <c r="HHE615" s="35"/>
      <c r="HHF615" s="35"/>
      <c r="HHG615" s="35"/>
      <c r="HHH615" s="35"/>
      <c r="HHI615" s="35"/>
      <c r="HHJ615" s="35"/>
      <c r="HHK615" s="35"/>
      <c r="HHL615" s="35"/>
      <c r="HHM615" s="35"/>
      <c r="HHN615" s="35"/>
      <c r="HHO615" s="35"/>
      <c r="HHP615" s="35"/>
      <c r="HHQ615" s="35"/>
      <c r="HHR615" s="35"/>
      <c r="HHS615" s="35"/>
      <c r="HHT615" s="35"/>
      <c r="HHU615" s="35"/>
      <c r="HHV615" s="35"/>
      <c r="HHW615" s="35"/>
      <c r="HHX615" s="35"/>
      <c r="HHY615" s="35"/>
      <c r="HHZ615" s="35"/>
      <c r="HIA615" s="35"/>
      <c r="HIB615" s="35"/>
      <c r="HIC615" s="35"/>
      <c r="HID615" s="35"/>
      <c r="HIE615" s="35"/>
      <c r="HIF615" s="35"/>
      <c r="HIG615" s="35"/>
      <c r="HIH615" s="35"/>
      <c r="HII615" s="35"/>
      <c r="HIJ615" s="35"/>
      <c r="HIK615" s="35"/>
      <c r="HIL615" s="35"/>
      <c r="HIM615" s="35"/>
      <c r="HIN615" s="35"/>
      <c r="HIO615" s="35"/>
      <c r="HIP615" s="35"/>
      <c r="HIQ615" s="35"/>
      <c r="HIR615" s="35"/>
      <c r="HIS615" s="35"/>
      <c r="HIT615" s="35"/>
      <c r="HIU615" s="35"/>
      <c r="HIV615" s="35"/>
      <c r="HIW615" s="35"/>
      <c r="HIX615" s="35"/>
      <c r="HIY615" s="35"/>
      <c r="HIZ615" s="35"/>
      <c r="HJA615" s="35"/>
      <c r="HJB615" s="35"/>
      <c r="HJC615" s="35"/>
      <c r="HJD615" s="35"/>
      <c r="HJE615" s="35"/>
      <c r="HJF615" s="35"/>
      <c r="HJG615" s="35"/>
      <c r="HJH615" s="35"/>
      <c r="HJI615" s="35"/>
      <c r="HJJ615" s="35"/>
      <c r="HJK615" s="35"/>
      <c r="HJL615" s="35"/>
      <c r="HJM615" s="35"/>
      <c r="HJN615" s="35"/>
      <c r="HJO615" s="35"/>
      <c r="HJP615" s="35"/>
      <c r="HJQ615" s="35"/>
      <c r="HJR615" s="35"/>
      <c r="HJS615" s="35"/>
      <c r="HJT615" s="35"/>
      <c r="HJU615" s="35"/>
      <c r="HJV615" s="35"/>
      <c r="HJW615" s="35"/>
      <c r="HJX615" s="35"/>
      <c r="HJY615" s="35"/>
      <c r="HJZ615" s="35"/>
      <c r="HKA615" s="35"/>
      <c r="HKB615" s="35"/>
      <c r="HKC615" s="35"/>
      <c r="HKD615" s="35"/>
      <c r="HKE615" s="35"/>
      <c r="HKF615" s="35"/>
      <c r="HKG615" s="35"/>
      <c r="HKH615" s="35"/>
      <c r="HKI615" s="35"/>
      <c r="HKJ615" s="35"/>
      <c r="HKK615" s="35"/>
      <c r="HKL615" s="35"/>
      <c r="HKM615" s="35"/>
      <c r="HKN615" s="35"/>
      <c r="HKO615" s="35"/>
      <c r="HKP615" s="35"/>
      <c r="HKQ615" s="35"/>
      <c r="HKR615" s="35"/>
      <c r="HKS615" s="35"/>
      <c r="HKT615" s="35"/>
      <c r="HKU615" s="35"/>
      <c r="HKV615" s="35"/>
      <c r="HKW615" s="35"/>
      <c r="HKX615" s="35"/>
      <c r="HKY615" s="35"/>
      <c r="HKZ615" s="35"/>
      <c r="HLA615" s="35"/>
      <c r="HLB615" s="35"/>
      <c r="HLC615" s="35"/>
      <c r="HLD615" s="35"/>
      <c r="HLE615" s="35"/>
      <c r="HLF615" s="35"/>
      <c r="HLG615" s="35"/>
      <c r="HLH615" s="35"/>
      <c r="HLI615" s="35"/>
      <c r="HLJ615" s="35"/>
      <c r="HLK615" s="35"/>
      <c r="HLL615" s="35"/>
      <c r="HLM615" s="35"/>
      <c r="HLN615" s="35"/>
      <c r="HLO615" s="35"/>
      <c r="HLP615" s="35"/>
      <c r="HLQ615" s="35"/>
      <c r="HLR615" s="35"/>
      <c r="HLS615" s="35"/>
      <c r="HLT615" s="35"/>
      <c r="HLU615" s="35"/>
      <c r="HLV615" s="35"/>
      <c r="HLW615" s="35"/>
      <c r="HLX615" s="35"/>
      <c r="HLY615" s="35"/>
      <c r="HLZ615" s="35"/>
      <c r="HMA615" s="35"/>
      <c r="HMB615" s="35"/>
      <c r="HMC615" s="35"/>
      <c r="HMD615" s="35"/>
      <c r="HME615" s="35"/>
      <c r="HMF615" s="35"/>
      <c r="HMG615" s="35"/>
      <c r="HMH615" s="35"/>
      <c r="HMI615" s="35"/>
      <c r="HMJ615" s="35"/>
      <c r="HMK615" s="35"/>
      <c r="HML615" s="35"/>
      <c r="HMM615" s="35"/>
      <c r="HMN615" s="35"/>
      <c r="HMO615" s="35"/>
      <c r="HMP615" s="35"/>
      <c r="HMQ615" s="35"/>
      <c r="HMR615" s="35"/>
      <c r="HMS615" s="35"/>
      <c r="HMT615" s="35"/>
      <c r="HMU615" s="35"/>
      <c r="HMV615" s="35"/>
      <c r="HMW615" s="35"/>
      <c r="HMX615" s="35"/>
      <c r="HMY615" s="35"/>
      <c r="HMZ615" s="35"/>
      <c r="HNA615" s="35"/>
      <c r="HNB615" s="35"/>
      <c r="HNC615" s="35"/>
      <c r="HND615" s="35"/>
      <c r="HNE615" s="35"/>
      <c r="HNF615" s="35"/>
      <c r="HNG615" s="35"/>
      <c r="HNH615" s="35"/>
      <c r="HNI615" s="35"/>
      <c r="HNJ615" s="35"/>
      <c r="HNK615" s="35"/>
      <c r="HNL615" s="35"/>
      <c r="HNM615" s="35"/>
      <c r="HNN615" s="35"/>
      <c r="HNO615" s="35"/>
      <c r="HNP615" s="35"/>
      <c r="HNQ615" s="35"/>
      <c r="HNR615" s="35"/>
      <c r="HNS615" s="35"/>
      <c r="HNT615" s="35"/>
      <c r="HNU615" s="35"/>
      <c r="HNV615" s="35"/>
      <c r="HNW615" s="35"/>
      <c r="HNX615" s="35"/>
      <c r="HNY615" s="35"/>
      <c r="HNZ615" s="35"/>
      <c r="HOA615" s="35"/>
      <c r="HOB615" s="35"/>
      <c r="HOC615" s="35"/>
      <c r="HOD615" s="35"/>
      <c r="HOE615" s="35"/>
      <c r="HOF615" s="35"/>
      <c r="HOG615" s="35"/>
      <c r="HOH615" s="35"/>
      <c r="HOI615" s="35"/>
      <c r="HOJ615" s="35"/>
      <c r="HOK615" s="35"/>
      <c r="HOL615" s="35"/>
      <c r="HOM615" s="35"/>
      <c r="HON615" s="35"/>
      <c r="HOO615" s="35"/>
      <c r="HOP615" s="35"/>
      <c r="HOQ615" s="35"/>
      <c r="HOR615" s="35"/>
      <c r="HOS615" s="35"/>
      <c r="HOT615" s="35"/>
      <c r="HOU615" s="35"/>
      <c r="HOV615" s="35"/>
      <c r="HOW615" s="35"/>
      <c r="HOX615" s="35"/>
      <c r="HOY615" s="35"/>
      <c r="HOZ615" s="35"/>
      <c r="HPA615" s="35"/>
      <c r="HPB615" s="35"/>
      <c r="HPC615" s="35"/>
      <c r="HPD615" s="35"/>
      <c r="HPE615" s="35"/>
      <c r="HPF615" s="35"/>
      <c r="HPG615" s="35"/>
      <c r="HPH615" s="35"/>
      <c r="HPI615" s="35"/>
      <c r="HPJ615" s="35"/>
      <c r="HPK615" s="35"/>
      <c r="HPL615" s="35"/>
      <c r="HPM615" s="35"/>
      <c r="HPN615" s="35"/>
      <c r="HPO615" s="35"/>
      <c r="HPP615" s="35"/>
      <c r="HPQ615" s="35"/>
      <c r="HPR615" s="35"/>
      <c r="HPS615" s="35"/>
      <c r="HPT615" s="35"/>
      <c r="HPU615" s="35"/>
      <c r="HPV615" s="35"/>
      <c r="HPW615" s="35"/>
      <c r="HPX615" s="35"/>
      <c r="HPY615" s="35"/>
      <c r="HPZ615" s="35"/>
      <c r="HQA615" s="35"/>
      <c r="HQB615" s="35"/>
      <c r="HQC615" s="35"/>
      <c r="HQD615" s="35"/>
      <c r="HQE615" s="35"/>
      <c r="HQF615" s="35"/>
      <c r="HQG615" s="35"/>
      <c r="HQH615" s="35"/>
      <c r="HQI615" s="35"/>
      <c r="HQJ615" s="35"/>
      <c r="HQK615" s="35"/>
      <c r="HQL615" s="35"/>
      <c r="HQM615" s="35"/>
      <c r="HQN615" s="35"/>
      <c r="HQO615" s="35"/>
      <c r="HQP615" s="35"/>
      <c r="HQQ615" s="35"/>
      <c r="HQR615" s="35"/>
      <c r="HQS615" s="35"/>
      <c r="HQT615" s="35"/>
      <c r="HQU615" s="35"/>
      <c r="HQV615" s="35"/>
      <c r="HQW615" s="35"/>
      <c r="HQX615" s="35"/>
      <c r="HQY615" s="35"/>
      <c r="HQZ615" s="35"/>
      <c r="HRA615" s="35"/>
      <c r="HRB615" s="35"/>
      <c r="HRC615" s="35"/>
      <c r="HRD615" s="35"/>
      <c r="HRE615" s="35"/>
      <c r="HRF615" s="35"/>
      <c r="HRG615" s="35"/>
      <c r="HRH615" s="35"/>
      <c r="HRI615" s="35"/>
      <c r="HRJ615" s="35"/>
      <c r="HRK615" s="35"/>
      <c r="HRL615" s="35"/>
      <c r="HRM615" s="35"/>
      <c r="HRN615" s="35"/>
      <c r="HRO615" s="35"/>
      <c r="HRP615" s="35"/>
      <c r="HRQ615" s="35"/>
      <c r="HRR615" s="35"/>
      <c r="HRS615" s="35"/>
      <c r="HRT615" s="35"/>
      <c r="HRU615" s="35"/>
      <c r="HRV615" s="35"/>
      <c r="HRW615" s="35"/>
      <c r="HRX615" s="35"/>
      <c r="HRY615" s="35"/>
      <c r="HRZ615" s="35"/>
      <c r="HSA615" s="35"/>
      <c r="HSB615" s="35"/>
      <c r="HSC615" s="35"/>
      <c r="HSD615" s="35"/>
      <c r="HSE615" s="35"/>
      <c r="HSF615" s="35"/>
      <c r="HSG615" s="35"/>
      <c r="HSH615" s="35"/>
      <c r="HSI615" s="35"/>
      <c r="HSJ615" s="35"/>
      <c r="HSK615" s="35"/>
      <c r="HSL615" s="35"/>
      <c r="HSM615" s="35"/>
      <c r="HSN615" s="35"/>
      <c r="HSO615" s="35"/>
      <c r="HSP615" s="35"/>
      <c r="HSQ615" s="35"/>
      <c r="HSR615" s="35"/>
      <c r="HSS615" s="35"/>
      <c r="HST615" s="35"/>
      <c r="HSU615" s="35"/>
      <c r="HSV615" s="35"/>
      <c r="HSW615" s="35"/>
      <c r="HSX615" s="35"/>
      <c r="HSY615" s="35"/>
      <c r="HSZ615" s="35"/>
      <c r="HTA615" s="35"/>
      <c r="HTB615" s="35"/>
      <c r="HTC615" s="35"/>
      <c r="HTD615" s="35"/>
      <c r="HTE615" s="35"/>
      <c r="HTF615" s="35"/>
      <c r="HTG615" s="35"/>
      <c r="HTH615" s="35"/>
      <c r="HTI615" s="35"/>
      <c r="HTJ615" s="35"/>
      <c r="HTK615" s="35"/>
      <c r="HTL615" s="35"/>
      <c r="HTM615" s="35"/>
      <c r="HTN615" s="35"/>
      <c r="HTO615" s="35"/>
      <c r="HTP615" s="35"/>
      <c r="HTQ615" s="35"/>
      <c r="HTR615" s="35"/>
      <c r="HTS615" s="35"/>
      <c r="HTT615" s="35"/>
      <c r="HTU615" s="35"/>
      <c r="HTV615" s="35"/>
      <c r="HTW615" s="35"/>
      <c r="HTX615" s="35"/>
      <c r="HTY615" s="35"/>
      <c r="HTZ615" s="35"/>
      <c r="HUA615" s="35"/>
      <c r="HUB615" s="35"/>
      <c r="HUC615" s="35"/>
      <c r="HUD615" s="35"/>
      <c r="HUE615" s="35"/>
      <c r="HUF615" s="35"/>
      <c r="HUG615" s="35"/>
      <c r="HUH615" s="35"/>
      <c r="HUI615" s="35"/>
      <c r="HUJ615" s="35"/>
      <c r="HUK615" s="35"/>
      <c r="HUL615" s="35"/>
      <c r="HUM615" s="35"/>
      <c r="HUN615" s="35"/>
      <c r="HUO615" s="35"/>
      <c r="HUP615" s="35"/>
      <c r="HUQ615" s="35"/>
      <c r="HUR615" s="35"/>
      <c r="HUS615" s="35"/>
      <c r="HUT615" s="35"/>
      <c r="HUU615" s="35"/>
      <c r="HUV615" s="35"/>
      <c r="HUW615" s="35"/>
      <c r="HUX615" s="35"/>
      <c r="HUY615" s="35"/>
      <c r="HUZ615" s="35"/>
      <c r="HVA615" s="35"/>
      <c r="HVB615" s="35"/>
      <c r="HVC615" s="35"/>
      <c r="HVD615" s="35"/>
      <c r="HVE615" s="35"/>
      <c r="HVF615" s="35"/>
      <c r="HVG615" s="35"/>
      <c r="HVH615" s="35"/>
      <c r="HVI615" s="35"/>
      <c r="HVJ615" s="35"/>
      <c r="HVK615" s="35"/>
      <c r="HVL615" s="35"/>
      <c r="HVM615" s="35"/>
      <c r="HVN615" s="35"/>
      <c r="HVO615" s="35"/>
      <c r="HVP615" s="35"/>
      <c r="HVQ615" s="35"/>
      <c r="HVR615" s="35"/>
      <c r="HVS615" s="35"/>
      <c r="HVT615" s="35"/>
      <c r="HVU615" s="35"/>
      <c r="HVV615" s="35"/>
      <c r="HVW615" s="35"/>
      <c r="HVX615" s="35"/>
      <c r="HVY615" s="35"/>
      <c r="HVZ615" s="35"/>
      <c r="HWA615" s="35"/>
      <c r="HWB615" s="35"/>
      <c r="HWC615" s="35"/>
      <c r="HWD615" s="35"/>
      <c r="HWE615" s="35"/>
      <c r="HWF615" s="35"/>
      <c r="HWG615" s="35"/>
      <c r="HWH615" s="35"/>
      <c r="HWI615" s="35"/>
      <c r="HWJ615" s="35"/>
      <c r="HWK615" s="35"/>
      <c r="HWL615" s="35"/>
      <c r="HWM615" s="35"/>
      <c r="HWN615" s="35"/>
      <c r="HWO615" s="35"/>
      <c r="HWP615" s="35"/>
      <c r="HWQ615" s="35"/>
      <c r="HWR615" s="35"/>
      <c r="HWS615" s="35"/>
      <c r="HWT615" s="35"/>
      <c r="HWU615" s="35"/>
      <c r="HWV615" s="35"/>
      <c r="HWW615" s="35"/>
      <c r="HWX615" s="35"/>
      <c r="HWY615" s="35"/>
      <c r="HWZ615" s="35"/>
      <c r="HXA615" s="35"/>
      <c r="HXB615" s="35"/>
      <c r="HXC615" s="35"/>
      <c r="HXD615" s="35"/>
      <c r="HXE615" s="35"/>
      <c r="HXF615" s="35"/>
      <c r="HXG615" s="35"/>
      <c r="HXH615" s="35"/>
      <c r="HXI615" s="35"/>
      <c r="HXJ615" s="35"/>
      <c r="HXK615" s="35"/>
      <c r="HXL615" s="35"/>
      <c r="HXM615" s="35"/>
      <c r="HXN615" s="35"/>
      <c r="HXO615" s="35"/>
      <c r="HXP615" s="35"/>
      <c r="HXQ615" s="35"/>
      <c r="HXR615" s="35"/>
      <c r="HXS615" s="35"/>
      <c r="HXT615" s="35"/>
      <c r="HXU615" s="35"/>
      <c r="HXV615" s="35"/>
      <c r="HXW615" s="35"/>
      <c r="HXX615" s="35"/>
      <c r="HXY615" s="35"/>
      <c r="HXZ615" s="35"/>
      <c r="HYA615" s="35"/>
      <c r="HYB615" s="35"/>
      <c r="HYC615" s="35"/>
      <c r="HYD615" s="35"/>
      <c r="HYE615" s="35"/>
      <c r="HYF615" s="35"/>
      <c r="HYG615" s="35"/>
      <c r="HYH615" s="35"/>
      <c r="HYI615" s="35"/>
      <c r="HYJ615" s="35"/>
      <c r="HYK615" s="35"/>
      <c r="HYL615" s="35"/>
      <c r="HYM615" s="35"/>
      <c r="HYN615" s="35"/>
      <c r="HYO615" s="35"/>
      <c r="HYP615" s="35"/>
      <c r="HYQ615" s="35"/>
      <c r="HYR615" s="35"/>
      <c r="HYS615" s="35"/>
      <c r="HYT615" s="35"/>
      <c r="HYU615" s="35"/>
      <c r="HYV615" s="35"/>
      <c r="HYW615" s="35"/>
      <c r="HYX615" s="35"/>
      <c r="HYY615" s="35"/>
      <c r="HYZ615" s="35"/>
      <c r="HZA615" s="35"/>
      <c r="HZB615" s="35"/>
      <c r="HZC615" s="35"/>
      <c r="HZD615" s="35"/>
      <c r="HZE615" s="35"/>
      <c r="HZF615" s="35"/>
      <c r="HZG615" s="35"/>
      <c r="HZH615" s="35"/>
      <c r="HZI615" s="35"/>
      <c r="HZJ615" s="35"/>
      <c r="HZK615" s="35"/>
      <c r="HZL615" s="35"/>
      <c r="HZM615" s="35"/>
      <c r="HZN615" s="35"/>
      <c r="HZO615" s="35"/>
      <c r="HZP615" s="35"/>
      <c r="HZQ615" s="35"/>
      <c r="HZR615" s="35"/>
      <c r="HZS615" s="35"/>
      <c r="HZT615" s="35"/>
      <c r="HZU615" s="35"/>
      <c r="HZV615" s="35"/>
      <c r="HZW615" s="35"/>
      <c r="HZX615" s="35"/>
      <c r="HZY615" s="35"/>
      <c r="HZZ615" s="35"/>
      <c r="IAA615" s="35"/>
      <c r="IAB615" s="35"/>
      <c r="IAC615" s="35"/>
      <c r="IAD615" s="35"/>
      <c r="IAE615" s="35"/>
      <c r="IAF615" s="35"/>
      <c r="IAG615" s="35"/>
      <c r="IAH615" s="35"/>
      <c r="IAI615" s="35"/>
      <c r="IAJ615" s="35"/>
      <c r="IAK615" s="35"/>
      <c r="IAL615" s="35"/>
      <c r="IAM615" s="35"/>
      <c r="IAN615" s="35"/>
      <c r="IAO615" s="35"/>
      <c r="IAP615" s="35"/>
      <c r="IAQ615" s="35"/>
      <c r="IAR615" s="35"/>
      <c r="IAS615" s="35"/>
      <c r="IAT615" s="35"/>
      <c r="IAU615" s="35"/>
      <c r="IAV615" s="35"/>
      <c r="IAW615" s="35"/>
      <c r="IAX615" s="35"/>
      <c r="IAY615" s="35"/>
      <c r="IAZ615" s="35"/>
      <c r="IBA615" s="35"/>
      <c r="IBB615" s="35"/>
      <c r="IBC615" s="35"/>
      <c r="IBD615" s="35"/>
      <c r="IBE615" s="35"/>
      <c r="IBF615" s="35"/>
      <c r="IBG615" s="35"/>
      <c r="IBH615" s="35"/>
      <c r="IBI615" s="35"/>
      <c r="IBJ615" s="35"/>
      <c r="IBK615" s="35"/>
      <c r="IBL615" s="35"/>
      <c r="IBM615" s="35"/>
      <c r="IBN615" s="35"/>
      <c r="IBO615" s="35"/>
      <c r="IBP615" s="35"/>
      <c r="IBQ615" s="35"/>
      <c r="IBR615" s="35"/>
      <c r="IBS615" s="35"/>
      <c r="IBT615" s="35"/>
      <c r="IBU615" s="35"/>
      <c r="IBV615" s="35"/>
      <c r="IBW615" s="35"/>
      <c r="IBX615" s="35"/>
      <c r="IBY615" s="35"/>
      <c r="IBZ615" s="35"/>
      <c r="ICA615" s="35"/>
      <c r="ICB615" s="35"/>
      <c r="ICC615" s="35"/>
      <c r="ICD615" s="35"/>
      <c r="ICE615" s="35"/>
      <c r="ICF615" s="35"/>
      <c r="ICG615" s="35"/>
      <c r="ICH615" s="35"/>
      <c r="ICI615" s="35"/>
      <c r="ICJ615" s="35"/>
      <c r="ICK615" s="35"/>
      <c r="ICL615" s="35"/>
      <c r="ICM615" s="35"/>
      <c r="ICN615" s="35"/>
      <c r="ICO615" s="35"/>
      <c r="ICP615" s="35"/>
      <c r="ICQ615" s="35"/>
      <c r="ICR615" s="35"/>
      <c r="ICS615" s="35"/>
      <c r="ICT615" s="35"/>
      <c r="ICU615" s="35"/>
      <c r="ICV615" s="35"/>
      <c r="ICW615" s="35"/>
      <c r="ICX615" s="35"/>
      <c r="ICY615" s="35"/>
      <c r="ICZ615" s="35"/>
      <c r="IDA615" s="35"/>
      <c r="IDB615" s="35"/>
      <c r="IDC615" s="35"/>
      <c r="IDD615" s="35"/>
      <c r="IDE615" s="35"/>
      <c r="IDF615" s="35"/>
      <c r="IDG615" s="35"/>
      <c r="IDH615" s="35"/>
      <c r="IDI615" s="35"/>
      <c r="IDJ615" s="35"/>
      <c r="IDK615" s="35"/>
      <c r="IDL615" s="35"/>
      <c r="IDM615" s="35"/>
      <c r="IDN615" s="35"/>
      <c r="IDO615" s="35"/>
      <c r="IDP615" s="35"/>
      <c r="IDQ615" s="35"/>
      <c r="IDR615" s="35"/>
      <c r="IDS615" s="35"/>
      <c r="IDT615" s="35"/>
      <c r="IDU615" s="35"/>
      <c r="IDV615" s="35"/>
      <c r="IDW615" s="35"/>
      <c r="IDX615" s="35"/>
      <c r="IDY615" s="35"/>
      <c r="IDZ615" s="35"/>
      <c r="IEA615" s="35"/>
      <c r="IEB615" s="35"/>
      <c r="IEC615" s="35"/>
      <c r="IED615" s="35"/>
      <c r="IEE615" s="35"/>
      <c r="IEF615" s="35"/>
      <c r="IEG615" s="35"/>
      <c r="IEH615" s="35"/>
      <c r="IEI615" s="35"/>
      <c r="IEJ615" s="35"/>
      <c r="IEK615" s="35"/>
      <c r="IEL615" s="35"/>
      <c r="IEM615" s="35"/>
      <c r="IEN615" s="35"/>
      <c r="IEO615" s="35"/>
      <c r="IEP615" s="35"/>
      <c r="IEQ615" s="35"/>
      <c r="IER615" s="35"/>
      <c r="IES615" s="35"/>
      <c r="IET615" s="35"/>
      <c r="IEU615" s="35"/>
      <c r="IEV615" s="35"/>
      <c r="IEW615" s="35"/>
      <c r="IEX615" s="35"/>
      <c r="IEY615" s="35"/>
      <c r="IEZ615" s="35"/>
      <c r="IFA615" s="35"/>
      <c r="IFB615" s="35"/>
      <c r="IFC615" s="35"/>
      <c r="IFD615" s="35"/>
      <c r="IFE615" s="35"/>
      <c r="IFF615" s="35"/>
      <c r="IFG615" s="35"/>
      <c r="IFH615" s="35"/>
      <c r="IFI615" s="35"/>
      <c r="IFJ615" s="35"/>
      <c r="IFK615" s="35"/>
      <c r="IFL615" s="35"/>
      <c r="IFM615" s="35"/>
      <c r="IFN615" s="35"/>
      <c r="IFO615" s="35"/>
      <c r="IFP615" s="35"/>
      <c r="IFQ615" s="35"/>
      <c r="IFR615" s="35"/>
      <c r="IFS615" s="35"/>
      <c r="IFT615" s="35"/>
      <c r="IFU615" s="35"/>
      <c r="IFV615" s="35"/>
      <c r="IFW615" s="35"/>
      <c r="IFX615" s="35"/>
      <c r="IFY615" s="35"/>
      <c r="IFZ615" s="35"/>
      <c r="IGA615" s="35"/>
      <c r="IGB615" s="35"/>
      <c r="IGC615" s="35"/>
      <c r="IGD615" s="35"/>
      <c r="IGE615" s="35"/>
      <c r="IGF615" s="35"/>
      <c r="IGG615" s="35"/>
      <c r="IGH615" s="35"/>
      <c r="IGI615" s="35"/>
      <c r="IGJ615" s="35"/>
      <c r="IGK615" s="35"/>
      <c r="IGL615" s="35"/>
      <c r="IGM615" s="35"/>
      <c r="IGN615" s="35"/>
      <c r="IGO615" s="35"/>
      <c r="IGP615" s="35"/>
      <c r="IGQ615" s="35"/>
      <c r="IGR615" s="35"/>
      <c r="IGS615" s="35"/>
      <c r="IGT615" s="35"/>
      <c r="IGU615" s="35"/>
      <c r="IGV615" s="35"/>
      <c r="IGW615" s="35"/>
      <c r="IGX615" s="35"/>
      <c r="IGY615" s="35"/>
      <c r="IGZ615" s="35"/>
      <c r="IHA615" s="35"/>
      <c r="IHB615" s="35"/>
      <c r="IHC615" s="35"/>
      <c r="IHD615" s="35"/>
      <c r="IHE615" s="35"/>
      <c r="IHF615" s="35"/>
      <c r="IHG615" s="35"/>
      <c r="IHH615" s="35"/>
      <c r="IHI615" s="35"/>
      <c r="IHJ615" s="35"/>
      <c r="IHK615" s="35"/>
      <c r="IHL615" s="35"/>
      <c r="IHM615" s="35"/>
      <c r="IHN615" s="35"/>
      <c r="IHO615" s="35"/>
      <c r="IHP615" s="35"/>
      <c r="IHQ615" s="35"/>
      <c r="IHR615" s="35"/>
      <c r="IHS615" s="35"/>
      <c r="IHT615" s="35"/>
      <c r="IHU615" s="35"/>
      <c r="IHV615" s="35"/>
      <c r="IHW615" s="35"/>
      <c r="IHX615" s="35"/>
      <c r="IHY615" s="35"/>
      <c r="IHZ615" s="35"/>
      <c r="IIA615" s="35"/>
      <c r="IIB615" s="35"/>
      <c r="IIC615" s="35"/>
      <c r="IID615" s="35"/>
      <c r="IIE615" s="35"/>
      <c r="IIF615" s="35"/>
      <c r="IIG615" s="35"/>
      <c r="IIH615" s="35"/>
      <c r="III615" s="35"/>
      <c r="IIJ615" s="35"/>
      <c r="IIK615" s="35"/>
      <c r="IIL615" s="35"/>
      <c r="IIM615" s="35"/>
      <c r="IIN615" s="35"/>
      <c r="IIO615" s="35"/>
      <c r="IIP615" s="35"/>
      <c r="IIQ615" s="35"/>
      <c r="IIR615" s="35"/>
      <c r="IIS615" s="35"/>
      <c r="IIT615" s="35"/>
      <c r="IIU615" s="35"/>
      <c r="IIV615" s="35"/>
      <c r="IIW615" s="35"/>
      <c r="IIX615" s="35"/>
      <c r="IIY615" s="35"/>
      <c r="IIZ615" s="35"/>
      <c r="IJA615" s="35"/>
      <c r="IJB615" s="35"/>
      <c r="IJC615" s="35"/>
      <c r="IJD615" s="35"/>
      <c r="IJE615" s="35"/>
      <c r="IJF615" s="35"/>
      <c r="IJG615" s="35"/>
      <c r="IJH615" s="35"/>
      <c r="IJI615" s="35"/>
      <c r="IJJ615" s="35"/>
      <c r="IJK615" s="35"/>
      <c r="IJL615" s="35"/>
      <c r="IJM615" s="35"/>
      <c r="IJN615" s="35"/>
      <c r="IJO615" s="35"/>
      <c r="IJP615" s="35"/>
      <c r="IJQ615" s="35"/>
      <c r="IJR615" s="35"/>
      <c r="IJS615" s="35"/>
      <c r="IJT615" s="35"/>
      <c r="IJU615" s="35"/>
      <c r="IJV615" s="35"/>
      <c r="IJW615" s="35"/>
      <c r="IJX615" s="35"/>
      <c r="IJY615" s="35"/>
      <c r="IJZ615" s="35"/>
      <c r="IKA615" s="35"/>
      <c r="IKB615" s="35"/>
      <c r="IKC615" s="35"/>
      <c r="IKD615" s="35"/>
      <c r="IKE615" s="35"/>
      <c r="IKF615" s="35"/>
      <c r="IKG615" s="35"/>
      <c r="IKH615" s="35"/>
      <c r="IKI615" s="35"/>
      <c r="IKJ615" s="35"/>
      <c r="IKK615" s="35"/>
      <c r="IKL615" s="35"/>
      <c r="IKM615" s="35"/>
      <c r="IKN615" s="35"/>
      <c r="IKO615" s="35"/>
      <c r="IKP615" s="35"/>
      <c r="IKQ615" s="35"/>
      <c r="IKR615" s="35"/>
      <c r="IKS615" s="35"/>
      <c r="IKT615" s="35"/>
      <c r="IKU615" s="35"/>
      <c r="IKV615" s="35"/>
      <c r="IKW615" s="35"/>
      <c r="IKX615" s="35"/>
      <c r="IKY615" s="35"/>
      <c r="IKZ615" s="35"/>
      <c r="ILA615" s="35"/>
      <c r="ILB615" s="35"/>
      <c r="ILC615" s="35"/>
      <c r="ILD615" s="35"/>
      <c r="ILE615" s="35"/>
      <c r="ILF615" s="35"/>
      <c r="ILG615" s="35"/>
      <c r="ILH615" s="35"/>
      <c r="ILI615" s="35"/>
      <c r="ILJ615" s="35"/>
      <c r="ILK615" s="35"/>
      <c r="ILL615" s="35"/>
      <c r="ILM615" s="35"/>
      <c r="ILN615" s="35"/>
      <c r="ILO615" s="35"/>
      <c r="ILP615" s="35"/>
      <c r="ILQ615" s="35"/>
      <c r="ILR615" s="35"/>
      <c r="ILS615" s="35"/>
      <c r="ILT615" s="35"/>
      <c r="ILU615" s="35"/>
      <c r="ILV615" s="35"/>
      <c r="ILW615" s="35"/>
      <c r="ILX615" s="35"/>
      <c r="ILY615" s="35"/>
      <c r="ILZ615" s="35"/>
      <c r="IMA615" s="35"/>
      <c r="IMB615" s="35"/>
      <c r="IMC615" s="35"/>
      <c r="IMD615" s="35"/>
      <c r="IME615" s="35"/>
      <c r="IMF615" s="35"/>
      <c r="IMG615" s="35"/>
      <c r="IMH615" s="35"/>
      <c r="IMI615" s="35"/>
      <c r="IMJ615" s="35"/>
      <c r="IMK615" s="35"/>
      <c r="IML615" s="35"/>
      <c r="IMM615" s="35"/>
      <c r="IMN615" s="35"/>
      <c r="IMO615" s="35"/>
      <c r="IMP615" s="35"/>
      <c r="IMQ615" s="35"/>
      <c r="IMR615" s="35"/>
      <c r="IMS615" s="35"/>
      <c r="IMT615" s="35"/>
      <c r="IMU615" s="35"/>
      <c r="IMV615" s="35"/>
      <c r="IMW615" s="35"/>
      <c r="IMX615" s="35"/>
      <c r="IMY615" s="35"/>
      <c r="IMZ615" s="35"/>
      <c r="INA615" s="35"/>
      <c r="INB615" s="35"/>
      <c r="INC615" s="35"/>
      <c r="IND615" s="35"/>
      <c r="INE615" s="35"/>
      <c r="INF615" s="35"/>
      <c r="ING615" s="35"/>
      <c r="INH615" s="35"/>
      <c r="INI615" s="35"/>
      <c r="INJ615" s="35"/>
      <c r="INK615" s="35"/>
      <c r="INL615" s="35"/>
      <c r="INM615" s="35"/>
      <c r="INN615" s="35"/>
      <c r="INO615" s="35"/>
      <c r="INP615" s="35"/>
      <c r="INQ615" s="35"/>
      <c r="INR615" s="35"/>
      <c r="INS615" s="35"/>
      <c r="INT615" s="35"/>
      <c r="INU615" s="35"/>
      <c r="INV615" s="35"/>
      <c r="INW615" s="35"/>
      <c r="INX615" s="35"/>
      <c r="INY615" s="35"/>
      <c r="INZ615" s="35"/>
      <c r="IOA615" s="35"/>
      <c r="IOB615" s="35"/>
      <c r="IOC615" s="35"/>
      <c r="IOD615" s="35"/>
      <c r="IOE615" s="35"/>
      <c r="IOF615" s="35"/>
      <c r="IOG615" s="35"/>
      <c r="IOH615" s="35"/>
      <c r="IOI615" s="35"/>
      <c r="IOJ615" s="35"/>
      <c r="IOK615" s="35"/>
      <c r="IOL615" s="35"/>
      <c r="IOM615" s="35"/>
      <c r="ION615" s="35"/>
      <c r="IOO615" s="35"/>
      <c r="IOP615" s="35"/>
      <c r="IOQ615" s="35"/>
      <c r="IOR615" s="35"/>
      <c r="IOS615" s="35"/>
      <c r="IOT615" s="35"/>
      <c r="IOU615" s="35"/>
      <c r="IOV615" s="35"/>
      <c r="IOW615" s="35"/>
      <c r="IOX615" s="35"/>
      <c r="IOY615" s="35"/>
      <c r="IOZ615" s="35"/>
      <c r="IPA615" s="35"/>
      <c r="IPB615" s="35"/>
      <c r="IPC615" s="35"/>
      <c r="IPD615" s="35"/>
      <c r="IPE615" s="35"/>
      <c r="IPF615" s="35"/>
      <c r="IPG615" s="35"/>
      <c r="IPH615" s="35"/>
      <c r="IPI615" s="35"/>
      <c r="IPJ615" s="35"/>
      <c r="IPK615" s="35"/>
      <c r="IPL615" s="35"/>
      <c r="IPM615" s="35"/>
      <c r="IPN615" s="35"/>
      <c r="IPO615" s="35"/>
      <c r="IPP615" s="35"/>
      <c r="IPQ615" s="35"/>
      <c r="IPR615" s="35"/>
      <c r="IPS615" s="35"/>
      <c r="IPT615" s="35"/>
      <c r="IPU615" s="35"/>
      <c r="IPV615" s="35"/>
      <c r="IPW615" s="35"/>
      <c r="IPX615" s="35"/>
      <c r="IPY615" s="35"/>
      <c r="IPZ615" s="35"/>
      <c r="IQA615" s="35"/>
      <c r="IQB615" s="35"/>
      <c r="IQC615" s="35"/>
      <c r="IQD615" s="35"/>
      <c r="IQE615" s="35"/>
      <c r="IQF615" s="35"/>
      <c r="IQG615" s="35"/>
      <c r="IQH615" s="35"/>
      <c r="IQI615" s="35"/>
      <c r="IQJ615" s="35"/>
      <c r="IQK615" s="35"/>
      <c r="IQL615" s="35"/>
      <c r="IQM615" s="35"/>
      <c r="IQN615" s="35"/>
      <c r="IQO615" s="35"/>
      <c r="IQP615" s="35"/>
      <c r="IQQ615" s="35"/>
      <c r="IQR615" s="35"/>
      <c r="IQS615" s="35"/>
      <c r="IQT615" s="35"/>
      <c r="IQU615" s="35"/>
      <c r="IQV615" s="35"/>
      <c r="IQW615" s="35"/>
      <c r="IQX615" s="35"/>
      <c r="IQY615" s="35"/>
      <c r="IQZ615" s="35"/>
      <c r="IRA615" s="35"/>
      <c r="IRB615" s="35"/>
      <c r="IRC615" s="35"/>
      <c r="IRD615" s="35"/>
      <c r="IRE615" s="35"/>
      <c r="IRF615" s="35"/>
      <c r="IRG615" s="35"/>
      <c r="IRH615" s="35"/>
      <c r="IRI615" s="35"/>
      <c r="IRJ615" s="35"/>
      <c r="IRK615" s="35"/>
      <c r="IRL615" s="35"/>
      <c r="IRM615" s="35"/>
      <c r="IRN615" s="35"/>
      <c r="IRO615" s="35"/>
      <c r="IRP615" s="35"/>
      <c r="IRQ615" s="35"/>
      <c r="IRR615" s="35"/>
      <c r="IRS615" s="35"/>
      <c r="IRT615" s="35"/>
      <c r="IRU615" s="35"/>
      <c r="IRV615" s="35"/>
      <c r="IRW615" s="35"/>
      <c r="IRX615" s="35"/>
      <c r="IRY615" s="35"/>
      <c r="IRZ615" s="35"/>
      <c r="ISA615" s="35"/>
      <c r="ISB615" s="35"/>
      <c r="ISC615" s="35"/>
      <c r="ISD615" s="35"/>
      <c r="ISE615" s="35"/>
      <c r="ISF615" s="35"/>
      <c r="ISG615" s="35"/>
      <c r="ISH615" s="35"/>
      <c r="ISI615" s="35"/>
      <c r="ISJ615" s="35"/>
      <c r="ISK615" s="35"/>
      <c r="ISL615" s="35"/>
      <c r="ISM615" s="35"/>
      <c r="ISN615" s="35"/>
      <c r="ISO615" s="35"/>
      <c r="ISP615" s="35"/>
      <c r="ISQ615" s="35"/>
      <c r="ISR615" s="35"/>
      <c r="ISS615" s="35"/>
      <c r="IST615" s="35"/>
      <c r="ISU615" s="35"/>
      <c r="ISV615" s="35"/>
      <c r="ISW615" s="35"/>
      <c r="ISX615" s="35"/>
      <c r="ISY615" s="35"/>
      <c r="ISZ615" s="35"/>
      <c r="ITA615" s="35"/>
      <c r="ITB615" s="35"/>
      <c r="ITC615" s="35"/>
      <c r="ITD615" s="35"/>
      <c r="ITE615" s="35"/>
      <c r="ITF615" s="35"/>
      <c r="ITG615" s="35"/>
      <c r="ITH615" s="35"/>
      <c r="ITI615" s="35"/>
      <c r="ITJ615" s="35"/>
      <c r="ITK615" s="35"/>
      <c r="ITL615" s="35"/>
      <c r="ITM615" s="35"/>
      <c r="ITN615" s="35"/>
      <c r="ITO615" s="35"/>
      <c r="ITP615" s="35"/>
      <c r="ITQ615" s="35"/>
      <c r="ITR615" s="35"/>
      <c r="ITS615" s="35"/>
      <c r="ITT615" s="35"/>
      <c r="ITU615" s="35"/>
      <c r="ITV615" s="35"/>
      <c r="ITW615" s="35"/>
      <c r="ITX615" s="35"/>
      <c r="ITY615" s="35"/>
      <c r="ITZ615" s="35"/>
      <c r="IUA615" s="35"/>
      <c r="IUB615" s="35"/>
      <c r="IUC615" s="35"/>
      <c r="IUD615" s="35"/>
      <c r="IUE615" s="35"/>
      <c r="IUF615" s="35"/>
      <c r="IUG615" s="35"/>
      <c r="IUH615" s="35"/>
      <c r="IUI615" s="35"/>
      <c r="IUJ615" s="35"/>
      <c r="IUK615" s="35"/>
      <c r="IUL615" s="35"/>
      <c r="IUM615" s="35"/>
      <c r="IUN615" s="35"/>
      <c r="IUO615" s="35"/>
      <c r="IUP615" s="35"/>
      <c r="IUQ615" s="35"/>
      <c r="IUR615" s="35"/>
      <c r="IUS615" s="35"/>
      <c r="IUT615" s="35"/>
      <c r="IUU615" s="35"/>
      <c r="IUV615" s="35"/>
      <c r="IUW615" s="35"/>
      <c r="IUX615" s="35"/>
      <c r="IUY615" s="35"/>
      <c r="IUZ615" s="35"/>
      <c r="IVA615" s="35"/>
      <c r="IVB615" s="35"/>
      <c r="IVC615" s="35"/>
      <c r="IVD615" s="35"/>
      <c r="IVE615" s="35"/>
      <c r="IVF615" s="35"/>
      <c r="IVG615" s="35"/>
      <c r="IVH615" s="35"/>
      <c r="IVI615" s="35"/>
      <c r="IVJ615" s="35"/>
      <c r="IVK615" s="35"/>
      <c r="IVL615" s="35"/>
      <c r="IVM615" s="35"/>
      <c r="IVN615" s="35"/>
      <c r="IVO615" s="35"/>
      <c r="IVP615" s="35"/>
      <c r="IVQ615" s="35"/>
      <c r="IVR615" s="35"/>
      <c r="IVS615" s="35"/>
      <c r="IVT615" s="35"/>
      <c r="IVU615" s="35"/>
      <c r="IVV615" s="35"/>
      <c r="IVW615" s="35"/>
      <c r="IVX615" s="35"/>
      <c r="IVY615" s="35"/>
      <c r="IVZ615" s="35"/>
      <c r="IWA615" s="35"/>
      <c r="IWB615" s="35"/>
      <c r="IWC615" s="35"/>
      <c r="IWD615" s="35"/>
      <c r="IWE615" s="35"/>
      <c r="IWF615" s="35"/>
      <c r="IWG615" s="35"/>
      <c r="IWH615" s="35"/>
      <c r="IWI615" s="35"/>
      <c r="IWJ615" s="35"/>
      <c r="IWK615" s="35"/>
      <c r="IWL615" s="35"/>
      <c r="IWM615" s="35"/>
      <c r="IWN615" s="35"/>
      <c r="IWO615" s="35"/>
      <c r="IWP615" s="35"/>
      <c r="IWQ615" s="35"/>
      <c r="IWR615" s="35"/>
      <c r="IWS615" s="35"/>
      <c r="IWT615" s="35"/>
      <c r="IWU615" s="35"/>
      <c r="IWV615" s="35"/>
      <c r="IWW615" s="35"/>
      <c r="IWX615" s="35"/>
      <c r="IWY615" s="35"/>
      <c r="IWZ615" s="35"/>
      <c r="IXA615" s="35"/>
      <c r="IXB615" s="35"/>
      <c r="IXC615" s="35"/>
      <c r="IXD615" s="35"/>
      <c r="IXE615" s="35"/>
      <c r="IXF615" s="35"/>
      <c r="IXG615" s="35"/>
      <c r="IXH615" s="35"/>
      <c r="IXI615" s="35"/>
      <c r="IXJ615" s="35"/>
      <c r="IXK615" s="35"/>
      <c r="IXL615" s="35"/>
      <c r="IXM615" s="35"/>
      <c r="IXN615" s="35"/>
      <c r="IXO615" s="35"/>
      <c r="IXP615" s="35"/>
      <c r="IXQ615" s="35"/>
      <c r="IXR615" s="35"/>
      <c r="IXS615" s="35"/>
      <c r="IXT615" s="35"/>
      <c r="IXU615" s="35"/>
      <c r="IXV615" s="35"/>
      <c r="IXW615" s="35"/>
      <c r="IXX615" s="35"/>
      <c r="IXY615" s="35"/>
      <c r="IXZ615" s="35"/>
      <c r="IYA615" s="35"/>
      <c r="IYB615" s="35"/>
      <c r="IYC615" s="35"/>
      <c r="IYD615" s="35"/>
      <c r="IYE615" s="35"/>
      <c r="IYF615" s="35"/>
      <c r="IYG615" s="35"/>
      <c r="IYH615" s="35"/>
      <c r="IYI615" s="35"/>
      <c r="IYJ615" s="35"/>
      <c r="IYK615" s="35"/>
      <c r="IYL615" s="35"/>
      <c r="IYM615" s="35"/>
      <c r="IYN615" s="35"/>
      <c r="IYO615" s="35"/>
      <c r="IYP615" s="35"/>
      <c r="IYQ615" s="35"/>
      <c r="IYR615" s="35"/>
      <c r="IYS615" s="35"/>
      <c r="IYT615" s="35"/>
      <c r="IYU615" s="35"/>
      <c r="IYV615" s="35"/>
      <c r="IYW615" s="35"/>
      <c r="IYX615" s="35"/>
      <c r="IYY615" s="35"/>
      <c r="IYZ615" s="35"/>
      <c r="IZA615" s="35"/>
      <c r="IZB615" s="35"/>
      <c r="IZC615" s="35"/>
      <c r="IZD615" s="35"/>
      <c r="IZE615" s="35"/>
      <c r="IZF615" s="35"/>
      <c r="IZG615" s="35"/>
      <c r="IZH615" s="35"/>
      <c r="IZI615" s="35"/>
      <c r="IZJ615" s="35"/>
      <c r="IZK615" s="35"/>
      <c r="IZL615" s="35"/>
      <c r="IZM615" s="35"/>
      <c r="IZN615" s="35"/>
      <c r="IZO615" s="35"/>
      <c r="IZP615" s="35"/>
      <c r="IZQ615" s="35"/>
      <c r="IZR615" s="35"/>
      <c r="IZS615" s="35"/>
      <c r="IZT615" s="35"/>
      <c r="IZU615" s="35"/>
      <c r="IZV615" s="35"/>
      <c r="IZW615" s="35"/>
      <c r="IZX615" s="35"/>
      <c r="IZY615" s="35"/>
      <c r="IZZ615" s="35"/>
      <c r="JAA615" s="35"/>
      <c r="JAB615" s="35"/>
      <c r="JAC615" s="35"/>
      <c r="JAD615" s="35"/>
      <c r="JAE615" s="35"/>
      <c r="JAF615" s="35"/>
      <c r="JAG615" s="35"/>
      <c r="JAH615" s="35"/>
      <c r="JAI615" s="35"/>
      <c r="JAJ615" s="35"/>
      <c r="JAK615" s="35"/>
      <c r="JAL615" s="35"/>
      <c r="JAM615" s="35"/>
      <c r="JAN615" s="35"/>
      <c r="JAO615" s="35"/>
      <c r="JAP615" s="35"/>
      <c r="JAQ615" s="35"/>
      <c r="JAR615" s="35"/>
      <c r="JAS615" s="35"/>
      <c r="JAT615" s="35"/>
      <c r="JAU615" s="35"/>
      <c r="JAV615" s="35"/>
      <c r="JAW615" s="35"/>
      <c r="JAX615" s="35"/>
      <c r="JAY615" s="35"/>
      <c r="JAZ615" s="35"/>
      <c r="JBA615" s="35"/>
      <c r="JBB615" s="35"/>
      <c r="JBC615" s="35"/>
      <c r="JBD615" s="35"/>
      <c r="JBE615" s="35"/>
      <c r="JBF615" s="35"/>
      <c r="JBG615" s="35"/>
      <c r="JBH615" s="35"/>
      <c r="JBI615" s="35"/>
      <c r="JBJ615" s="35"/>
      <c r="JBK615" s="35"/>
      <c r="JBL615" s="35"/>
      <c r="JBM615" s="35"/>
      <c r="JBN615" s="35"/>
      <c r="JBO615" s="35"/>
      <c r="JBP615" s="35"/>
      <c r="JBQ615" s="35"/>
      <c r="JBR615" s="35"/>
      <c r="JBS615" s="35"/>
      <c r="JBT615" s="35"/>
      <c r="JBU615" s="35"/>
      <c r="JBV615" s="35"/>
      <c r="JBW615" s="35"/>
      <c r="JBX615" s="35"/>
      <c r="JBY615" s="35"/>
      <c r="JBZ615" s="35"/>
      <c r="JCA615" s="35"/>
      <c r="JCB615" s="35"/>
      <c r="JCC615" s="35"/>
      <c r="JCD615" s="35"/>
      <c r="JCE615" s="35"/>
      <c r="JCF615" s="35"/>
      <c r="JCG615" s="35"/>
      <c r="JCH615" s="35"/>
      <c r="JCI615" s="35"/>
      <c r="JCJ615" s="35"/>
      <c r="JCK615" s="35"/>
      <c r="JCL615" s="35"/>
      <c r="JCM615" s="35"/>
      <c r="JCN615" s="35"/>
      <c r="JCO615" s="35"/>
      <c r="JCP615" s="35"/>
      <c r="JCQ615" s="35"/>
      <c r="JCR615" s="35"/>
      <c r="JCS615" s="35"/>
      <c r="JCT615" s="35"/>
      <c r="JCU615" s="35"/>
      <c r="JCV615" s="35"/>
      <c r="JCW615" s="35"/>
      <c r="JCX615" s="35"/>
      <c r="JCY615" s="35"/>
      <c r="JCZ615" s="35"/>
      <c r="JDA615" s="35"/>
      <c r="JDB615" s="35"/>
      <c r="JDC615" s="35"/>
      <c r="JDD615" s="35"/>
      <c r="JDE615" s="35"/>
      <c r="JDF615" s="35"/>
      <c r="JDG615" s="35"/>
      <c r="JDH615" s="35"/>
      <c r="JDI615" s="35"/>
      <c r="JDJ615" s="35"/>
      <c r="JDK615" s="35"/>
      <c r="JDL615" s="35"/>
      <c r="JDM615" s="35"/>
      <c r="JDN615" s="35"/>
      <c r="JDO615" s="35"/>
      <c r="JDP615" s="35"/>
      <c r="JDQ615" s="35"/>
      <c r="JDR615" s="35"/>
      <c r="JDS615" s="35"/>
      <c r="JDT615" s="35"/>
      <c r="JDU615" s="35"/>
      <c r="JDV615" s="35"/>
      <c r="JDW615" s="35"/>
      <c r="JDX615" s="35"/>
      <c r="JDY615" s="35"/>
      <c r="JDZ615" s="35"/>
      <c r="JEA615" s="35"/>
      <c r="JEB615" s="35"/>
      <c r="JEC615" s="35"/>
      <c r="JED615" s="35"/>
      <c r="JEE615" s="35"/>
      <c r="JEF615" s="35"/>
      <c r="JEG615" s="35"/>
      <c r="JEH615" s="35"/>
      <c r="JEI615" s="35"/>
      <c r="JEJ615" s="35"/>
      <c r="JEK615" s="35"/>
      <c r="JEL615" s="35"/>
      <c r="JEM615" s="35"/>
      <c r="JEN615" s="35"/>
      <c r="JEO615" s="35"/>
      <c r="JEP615" s="35"/>
      <c r="JEQ615" s="35"/>
      <c r="JER615" s="35"/>
      <c r="JES615" s="35"/>
      <c r="JET615" s="35"/>
      <c r="JEU615" s="35"/>
      <c r="JEV615" s="35"/>
      <c r="JEW615" s="35"/>
      <c r="JEX615" s="35"/>
      <c r="JEY615" s="35"/>
      <c r="JEZ615" s="35"/>
      <c r="JFA615" s="35"/>
      <c r="JFB615" s="35"/>
      <c r="JFC615" s="35"/>
      <c r="JFD615" s="35"/>
      <c r="JFE615" s="35"/>
      <c r="JFF615" s="35"/>
      <c r="JFG615" s="35"/>
      <c r="JFH615" s="35"/>
      <c r="JFI615" s="35"/>
      <c r="JFJ615" s="35"/>
      <c r="JFK615" s="35"/>
      <c r="JFL615" s="35"/>
      <c r="JFM615" s="35"/>
      <c r="JFN615" s="35"/>
      <c r="JFO615" s="35"/>
      <c r="JFP615" s="35"/>
      <c r="JFQ615" s="35"/>
      <c r="JFR615" s="35"/>
      <c r="JFS615" s="35"/>
      <c r="JFT615" s="35"/>
      <c r="JFU615" s="35"/>
      <c r="JFV615" s="35"/>
      <c r="JFW615" s="35"/>
      <c r="JFX615" s="35"/>
      <c r="JFY615" s="35"/>
      <c r="JFZ615" s="35"/>
      <c r="JGA615" s="35"/>
      <c r="JGB615" s="35"/>
      <c r="JGC615" s="35"/>
      <c r="JGD615" s="35"/>
      <c r="JGE615" s="35"/>
      <c r="JGF615" s="35"/>
      <c r="JGG615" s="35"/>
      <c r="JGH615" s="35"/>
      <c r="JGI615" s="35"/>
      <c r="JGJ615" s="35"/>
      <c r="JGK615" s="35"/>
      <c r="JGL615" s="35"/>
      <c r="JGM615" s="35"/>
      <c r="JGN615" s="35"/>
      <c r="JGO615" s="35"/>
      <c r="JGP615" s="35"/>
      <c r="JGQ615" s="35"/>
      <c r="JGR615" s="35"/>
      <c r="JGS615" s="35"/>
      <c r="JGT615" s="35"/>
      <c r="JGU615" s="35"/>
      <c r="JGV615" s="35"/>
      <c r="JGW615" s="35"/>
      <c r="JGX615" s="35"/>
      <c r="JGY615" s="35"/>
      <c r="JGZ615" s="35"/>
      <c r="JHA615" s="35"/>
      <c r="JHB615" s="35"/>
      <c r="JHC615" s="35"/>
      <c r="JHD615" s="35"/>
      <c r="JHE615" s="35"/>
      <c r="JHF615" s="35"/>
      <c r="JHG615" s="35"/>
      <c r="JHH615" s="35"/>
      <c r="JHI615" s="35"/>
      <c r="JHJ615" s="35"/>
      <c r="JHK615" s="35"/>
      <c r="JHL615" s="35"/>
      <c r="JHM615" s="35"/>
      <c r="JHN615" s="35"/>
      <c r="JHO615" s="35"/>
      <c r="JHP615" s="35"/>
      <c r="JHQ615" s="35"/>
      <c r="JHR615" s="35"/>
      <c r="JHS615" s="35"/>
      <c r="JHT615" s="35"/>
      <c r="JHU615" s="35"/>
      <c r="JHV615" s="35"/>
      <c r="JHW615" s="35"/>
      <c r="JHX615" s="35"/>
      <c r="JHY615" s="35"/>
      <c r="JHZ615" s="35"/>
      <c r="JIA615" s="35"/>
      <c r="JIB615" s="35"/>
      <c r="JIC615" s="35"/>
      <c r="JID615" s="35"/>
      <c r="JIE615" s="35"/>
      <c r="JIF615" s="35"/>
      <c r="JIG615" s="35"/>
      <c r="JIH615" s="35"/>
      <c r="JII615" s="35"/>
      <c r="JIJ615" s="35"/>
      <c r="JIK615" s="35"/>
      <c r="JIL615" s="35"/>
      <c r="JIM615" s="35"/>
      <c r="JIN615" s="35"/>
      <c r="JIO615" s="35"/>
      <c r="JIP615" s="35"/>
      <c r="JIQ615" s="35"/>
      <c r="JIR615" s="35"/>
      <c r="JIS615" s="35"/>
      <c r="JIT615" s="35"/>
      <c r="JIU615" s="35"/>
      <c r="JIV615" s="35"/>
      <c r="JIW615" s="35"/>
      <c r="JIX615" s="35"/>
      <c r="JIY615" s="35"/>
      <c r="JIZ615" s="35"/>
      <c r="JJA615" s="35"/>
      <c r="JJB615" s="35"/>
      <c r="JJC615" s="35"/>
      <c r="JJD615" s="35"/>
      <c r="JJE615" s="35"/>
      <c r="JJF615" s="35"/>
      <c r="JJG615" s="35"/>
      <c r="JJH615" s="35"/>
      <c r="JJI615" s="35"/>
      <c r="JJJ615" s="35"/>
      <c r="JJK615" s="35"/>
      <c r="JJL615" s="35"/>
      <c r="JJM615" s="35"/>
      <c r="JJN615" s="35"/>
      <c r="JJO615" s="35"/>
      <c r="JJP615" s="35"/>
      <c r="JJQ615" s="35"/>
      <c r="JJR615" s="35"/>
      <c r="JJS615" s="35"/>
      <c r="JJT615" s="35"/>
      <c r="JJU615" s="35"/>
      <c r="JJV615" s="35"/>
      <c r="JJW615" s="35"/>
      <c r="JJX615" s="35"/>
      <c r="JJY615" s="35"/>
      <c r="JJZ615" s="35"/>
      <c r="JKA615" s="35"/>
      <c r="JKB615" s="35"/>
      <c r="JKC615" s="35"/>
      <c r="JKD615" s="35"/>
      <c r="JKE615" s="35"/>
      <c r="JKF615" s="35"/>
      <c r="JKG615" s="35"/>
      <c r="JKH615" s="35"/>
      <c r="JKI615" s="35"/>
      <c r="JKJ615" s="35"/>
      <c r="JKK615" s="35"/>
      <c r="JKL615" s="35"/>
      <c r="JKM615" s="35"/>
      <c r="JKN615" s="35"/>
      <c r="JKO615" s="35"/>
      <c r="JKP615" s="35"/>
      <c r="JKQ615" s="35"/>
      <c r="JKR615" s="35"/>
      <c r="JKS615" s="35"/>
      <c r="JKT615" s="35"/>
      <c r="JKU615" s="35"/>
      <c r="JKV615" s="35"/>
      <c r="JKW615" s="35"/>
      <c r="JKX615" s="35"/>
      <c r="JKY615" s="35"/>
      <c r="JKZ615" s="35"/>
      <c r="JLA615" s="35"/>
      <c r="JLB615" s="35"/>
      <c r="JLC615" s="35"/>
      <c r="JLD615" s="35"/>
      <c r="JLE615" s="35"/>
      <c r="JLF615" s="35"/>
      <c r="JLG615" s="35"/>
      <c r="JLH615" s="35"/>
      <c r="JLI615" s="35"/>
      <c r="JLJ615" s="35"/>
      <c r="JLK615" s="35"/>
      <c r="JLL615" s="35"/>
      <c r="JLM615" s="35"/>
      <c r="JLN615" s="35"/>
      <c r="JLO615" s="35"/>
      <c r="JLP615" s="35"/>
      <c r="JLQ615" s="35"/>
      <c r="JLR615" s="35"/>
      <c r="JLS615" s="35"/>
      <c r="JLT615" s="35"/>
      <c r="JLU615" s="35"/>
      <c r="JLV615" s="35"/>
      <c r="JLW615" s="35"/>
      <c r="JLX615" s="35"/>
      <c r="JLY615" s="35"/>
      <c r="JLZ615" s="35"/>
      <c r="JMA615" s="35"/>
      <c r="JMB615" s="35"/>
      <c r="JMC615" s="35"/>
      <c r="JMD615" s="35"/>
      <c r="JME615" s="35"/>
      <c r="JMF615" s="35"/>
      <c r="JMG615" s="35"/>
      <c r="JMH615" s="35"/>
      <c r="JMI615" s="35"/>
      <c r="JMJ615" s="35"/>
      <c r="JMK615" s="35"/>
      <c r="JML615" s="35"/>
      <c r="JMM615" s="35"/>
      <c r="JMN615" s="35"/>
      <c r="JMO615" s="35"/>
      <c r="JMP615" s="35"/>
      <c r="JMQ615" s="35"/>
      <c r="JMR615" s="35"/>
      <c r="JMS615" s="35"/>
      <c r="JMT615" s="35"/>
      <c r="JMU615" s="35"/>
      <c r="JMV615" s="35"/>
      <c r="JMW615" s="35"/>
      <c r="JMX615" s="35"/>
      <c r="JMY615" s="35"/>
      <c r="JMZ615" s="35"/>
      <c r="JNA615" s="35"/>
      <c r="JNB615" s="35"/>
      <c r="JNC615" s="35"/>
      <c r="JND615" s="35"/>
      <c r="JNE615" s="35"/>
      <c r="JNF615" s="35"/>
      <c r="JNG615" s="35"/>
      <c r="JNH615" s="35"/>
      <c r="JNI615" s="35"/>
      <c r="JNJ615" s="35"/>
      <c r="JNK615" s="35"/>
      <c r="JNL615" s="35"/>
      <c r="JNM615" s="35"/>
      <c r="JNN615" s="35"/>
      <c r="JNO615" s="35"/>
      <c r="JNP615" s="35"/>
      <c r="JNQ615" s="35"/>
      <c r="JNR615" s="35"/>
      <c r="JNS615" s="35"/>
      <c r="JNT615" s="35"/>
      <c r="JNU615" s="35"/>
      <c r="JNV615" s="35"/>
      <c r="JNW615" s="35"/>
      <c r="JNX615" s="35"/>
      <c r="JNY615" s="35"/>
      <c r="JNZ615" s="35"/>
      <c r="JOA615" s="35"/>
      <c r="JOB615" s="35"/>
      <c r="JOC615" s="35"/>
      <c r="JOD615" s="35"/>
      <c r="JOE615" s="35"/>
      <c r="JOF615" s="35"/>
      <c r="JOG615" s="35"/>
      <c r="JOH615" s="35"/>
      <c r="JOI615" s="35"/>
      <c r="JOJ615" s="35"/>
      <c r="JOK615" s="35"/>
      <c r="JOL615" s="35"/>
      <c r="JOM615" s="35"/>
      <c r="JON615" s="35"/>
      <c r="JOO615" s="35"/>
      <c r="JOP615" s="35"/>
      <c r="JOQ615" s="35"/>
      <c r="JOR615" s="35"/>
      <c r="JOS615" s="35"/>
      <c r="JOT615" s="35"/>
      <c r="JOU615" s="35"/>
      <c r="JOV615" s="35"/>
      <c r="JOW615" s="35"/>
      <c r="JOX615" s="35"/>
      <c r="JOY615" s="35"/>
      <c r="JOZ615" s="35"/>
      <c r="JPA615" s="35"/>
      <c r="JPB615" s="35"/>
      <c r="JPC615" s="35"/>
      <c r="JPD615" s="35"/>
      <c r="JPE615" s="35"/>
      <c r="JPF615" s="35"/>
      <c r="JPG615" s="35"/>
      <c r="JPH615" s="35"/>
      <c r="JPI615" s="35"/>
      <c r="JPJ615" s="35"/>
      <c r="JPK615" s="35"/>
      <c r="JPL615" s="35"/>
      <c r="JPM615" s="35"/>
      <c r="JPN615" s="35"/>
      <c r="JPO615" s="35"/>
      <c r="JPP615" s="35"/>
      <c r="JPQ615" s="35"/>
      <c r="JPR615" s="35"/>
      <c r="JPS615" s="35"/>
      <c r="JPT615" s="35"/>
      <c r="JPU615" s="35"/>
      <c r="JPV615" s="35"/>
      <c r="JPW615" s="35"/>
      <c r="JPX615" s="35"/>
      <c r="JPY615" s="35"/>
      <c r="JPZ615" s="35"/>
      <c r="JQA615" s="35"/>
      <c r="JQB615" s="35"/>
      <c r="JQC615" s="35"/>
      <c r="JQD615" s="35"/>
      <c r="JQE615" s="35"/>
      <c r="JQF615" s="35"/>
      <c r="JQG615" s="35"/>
      <c r="JQH615" s="35"/>
      <c r="JQI615" s="35"/>
      <c r="JQJ615" s="35"/>
      <c r="JQK615" s="35"/>
      <c r="JQL615" s="35"/>
      <c r="JQM615" s="35"/>
      <c r="JQN615" s="35"/>
      <c r="JQO615" s="35"/>
      <c r="JQP615" s="35"/>
      <c r="JQQ615" s="35"/>
      <c r="JQR615" s="35"/>
      <c r="JQS615" s="35"/>
      <c r="JQT615" s="35"/>
      <c r="JQU615" s="35"/>
      <c r="JQV615" s="35"/>
      <c r="JQW615" s="35"/>
      <c r="JQX615" s="35"/>
      <c r="JQY615" s="35"/>
      <c r="JQZ615" s="35"/>
      <c r="JRA615" s="35"/>
      <c r="JRB615" s="35"/>
      <c r="JRC615" s="35"/>
      <c r="JRD615" s="35"/>
      <c r="JRE615" s="35"/>
      <c r="JRF615" s="35"/>
      <c r="JRG615" s="35"/>
      <c r="JRH615" s="35"/>
      <c r="JRI615" s="35"/>
      <c r="JRJ615" s="35"/>
      <c r="JRK615" s="35"/>
      <c r="JRL615" s="35"/>
      <c r="JRM615" s="35"/>
      <c r="JRN615" s="35"/>
      <c r="JRO615" s="35"/>
      <c r="JRP615" s="35"/>
      <c r="JRQ615" s="35"/>
      <c r="JRR615" s="35"/>
      <c r="JRS615" s="35"/>
      <c r="JRT615" s="35"/>
      <c r="JRU615" s="35"/>
      <c r="JRV615" s="35"/>
      <c r="JRW615" s="35"/>
      <c r="JRX615" s="35"/>
      <c r="JRY615" s="35"/>
      <c r="JRZ615" s="35"/>
      <c r="JSA615" s="35"/>
      <c r="JSB615" s="35"/>
      <c r="JSC615" s="35"/>
      <c r="JSD615" s="35"/>
      <c r="JSE615" s="35"/>
      <c r="JSF615" s="35"/>
      <c r="JSG615" s="35"/>
      <c r="JSH615" s="35"/>
      <c r="JSI615" s="35"/>
      <c r="JSJ615" s="35"/>
      <c r="JSK615" s="35"/>
      <c r="JSL615" s="35"/>
      <c r="JSM615" s="35"/>
      <c r="JSN615" s="35"/>
      <c r="JSO615" s="35"/>
      <c r="JSP615" s="35"/>
      <c r="JSQ615" s="35"/>
      <c r="JSR615" s="35"/>
      <c r="JSS615" s="35"/>
      <c r="JST615" s="35"/>
      <c r="JSU615" s="35"/>
      <c r="JSV615" s="35"/>
      <c r="JSW615" s="35"/>
      <c r="JSX615" s="35"/>
      <c r="JSY615" s="35"/>
      <c r="JSZ615" s="35"/>
      <c r="JTA615" s="35"/>
      <c r="JTB615" s="35"/>
      <c r="JTC615" s="35"/>
      <c r="JTD615" s="35"/>
      <c r="JTE615" s="35"/>
      <c r="JTF615" s="35"/>
      <c r="JTG615" s="35"/>
      <c r="JTH615" s="35"/>
      <c r="JTI615" s="35"/>
      <c r="JTJ615" s="35"/>
      <c r="JTK615" s="35"/>
      <c r="JTL615" s="35"/>
      <c r="JTM615" s="35"/>
      <c r="JTN615" s="35"/>
      <c r="JTO615" s="35"/>
      <c r="JTP615" s="35"/>
      <c r="JTQ615" s="35"/>
      <c r="JTR615" s="35"/>
      <c r="JTS615" s="35"/>
      <c r="JTT615" s="35"/>
      <c r="JTU615" s="35"/>
      <c r="JTV615" s="35"/>
      <c r="JTW615" s="35"/>
      <c r="JTX615" s="35"/>
      <c r="JTY615" s="35"/>
      <c r="JTZ615" s="35"/>
      <c r="JUA615" s="35"/>
      <c r="JUB615" s="35"/>
      <c r="JUC615" s="35"/>
      <c r="JUD615" s="35"/>
      <c r="JUE615" s="35"/>
      <c r="JUF615" s="35"/>
      <c r="JUG615" s="35"/>
      <c r="JUH615" s="35"/>
      <c r="JUI615" s="35"/>
      <c r="JUJ615" s="35"/>
      <c r="JUK615" s="35"/>
      <c r="JUL615" s="35"/>
      <c r="JUM615" s="35"/>
      <c r="JUN615" s="35"/>
      <c r="JUO615" s="35"/>
      <c r="JUP615" s="35"/>
      <c r="JUQ615" s="35"/>
      <c r="JUR615" s="35"/>
      <c r="JUS615" s="35"/>
      <c r="JUT615" s="35"/>
      <c r="JUU615" s="35"/>
      <c r="JUV615" s="35"/>
      <c r="JUW615" s="35"/>
      <c r="JUX615" s="35"/>
      <c r="JUY615" s="35"/>
      <c r="JUZ615" s="35"/>
      <c r="JVA615" s="35"/>
      <c r="JVB615" s="35"/>
      <c r="JVC615" s="35"/>
      <c r="JVD615" s="35"/>
      <c r="JVE615" s="35"/>
      <c r="JVF615" s="35"/>
      <c r="JVG615" s="35"/>
      <c r="JVH615" s="35"/>
      <c r="JVI615" s="35"/>
      <c r="JVJ615" s="35"/>
      <c r="JVK615" s="35"/>
      <c r="JVL615" s="35"/>
      <c r="JVM615" s="35"/>
      <c r="JVN615" s="35"/>
      <c r="JVO615" s="35"/>
      <c r="JVP615" s="35"/>
      <c r="JVQ615" s="35"/>
      <c r="JVR615" s="35"/>
      <c r="JVS615" s="35"/>
      <c r="JVT615" s="35"/>
      <c r="JVU615" s="35"/>
      <c r="JVV615" s="35"/>
      <c r="JVW615" s="35"/>
      <c r="JVX615" s="35"/>
      <c r="JVY615" s="35"/>
      <c r="JVZ615" s="35"/>
      <c r="JWA615" s="35"/>
      <c r="JWB615" s="35"/>
      <c r="JWC615" s="35"/>
      <c r="JWD615" s="35"/>
      <c r="JWE615" s="35"/>
      <c r="JWF615" s="35"/>
      <c r="JWG615" s="35"/>
      <c r="JWH615" s="35"/>
      <c r="JWI615" s="35"/>
      <c r="JWJ615" s="35"/>
      <c r="JWK615" s="35"/>
      <c r="JWL615" s="35"/>
      <c r="JWM615" s="35"/>
      <c r="JWN615" s="35"/>
      <c r="JWO615" s="35"/>
      <c r="JWP615" s="35"/>
      <c r="JWQ615" s="35"/>
      <c r="JWR615" s="35"/>
      <c r="JWS615" s="35"/>
      <c r="JWT615" s="35"/>
      <c r="JWU615" s="35"/>
      <c r="JWV615" s="35"/>
      <c r="JWW615" s="35"/>
      <c r="JWX615" s="35"/>
      <c r="JWY615" s="35"/>
      <c r="JWZ615" s="35"/>
      <c r="JXA615" s="35"/>
      <c r="JXB615" s="35"/>
      <c r="JXC615" s="35"/>
      <c r="JXD615" s="35"/>
      <c r="JXE615" s="35"/>
      <c r="JXF615" s="35"/>
      <c r="JXG615" s="35"/>
      <c r="JXH615" s="35"/>
      <c r="JXI615" s="35"/>
      <c r="JXJ615" s="35"/>
      <c r="JXK615" s="35"/>
      <c r="JXL615" s="35"/>
      <c r="JXM615" s="35"/>
      <c r="JXN615" s="35"/>
      <c r="JXO615" s="35"/>
      <c r="JXP615" s="35"/>
      <c r="JXQ615" s="35"/>
      <c r="JXR615" s="35"/>
      <c r="JXS615" s="35"/>
      <c r="JXT615" s="35"/>
      <c r="JXU615" s="35"/>
      <c r="JXV615" s="35"/>
      <c r="JXW615" s="35"/>
      <c r="JXX615" s="35"/>
      <c r="JXY615" s="35"/>
      <c r="JXZ615" s="35"/>
      <c r="JYA615" s="35"/>
      <c r="JYB615" s="35"/>
      <c r="JYC615" s="35"/>
      <c r="JYD615" s="35"/>
      <c r="JYE615" s="35"/>
      <c r="JYF615" s="35"/>
      <c r="JYG615" s="35"/>
      <c r="JYH615" s="35"/>
      <c r="JYI615" s="35"/>
      <c r="JYJ615" s="35"/>
      <c r="JYK615" s="35"/>
      <c r="JYL615" s="35"/>
      <c r="JYM615" s="35"/>
      <c r="JYN615" s="35"/>
      <c r="JYO615" s="35"/>
      <c r="JYP615" s="35"/>
      <c r="JYQ615" s="35"/>
      <c r="JYR615" s="35"/>
      <c r="JYS615" s="35"/>
      <c r="JYT615" s="35"/>
      <c r="JYU615" s="35"/>
      <c r="JYV615" s="35"/>
      <c r="JYW615" s="35"/>
      <c r="JYX615" s="35"/>
      <c r="JYY615" s="35"/>
      <c r="JYZ615" s="35"/>
      <c r="JZA615" s="35"/>
      <c r="JZB615" s="35"/>
      <c r="JZC615" s="35"/>
      <c r="JZD615" s="35"/>
      <c r="JZE615" s="35"/>
      <c r="JZF615" s="35"/>
      <c r="JZG615" s="35"/>
      <c r="JZH615" s="35"/>
      <c r="JZI615" s="35"/>
      <c r="JZJ615" s="35"/>
      <c r="JZK615" s="35"/>
      <c r="JZL615" s="35"/>
      <c r="JZM615" s="35"/>
      <c r="JZN615" s="35"/>
      <c r="JZO615" s="35"/>
      <c r="JZP615" s="35"/>
      <c r="JZQ615" s="35"/>
      <c r="JZR615" s="35"/>
      <c r="JZS615" s="35"/>
      <c r="JZT615" s="35"/>
      <c r="JZU615" s="35"/>
      <c r="JZV615" s="35"/>
      <c r="JZW615" s="35"/>
      <c r="JZX615" s="35"/>
      <c r="JZY615" s="35"/>
      <c r="JZZ615" s="35"/>
      <c r="KAA615" s="35"/>
      <c r="KAB615" s="35"/>
      <c r="KAC615" s="35"/>
      <c r="KAD615" s="35"/>
      <c r="KAE615" s="35"/>
      <c r="KAF615" s="35"/>
      <c r="KAG615" s="35"/>
      <c r="KAH615" s="35"/>
      <c r="KAI615" s="35"/>
      <c r="KAJ615" s="35"/>
      <c r="KAK615" s="35"/>
      <c r="KAL615" s="35"/>
      <c r="KAM615" s="35"/>
      <c r="KAN615" s="35"/>
      <c r="KAO615" s="35"/>
      <c r="KAP615" s="35"/>
      <c r="KAQ615" s="35"/>
      <c r="KAR615" s="35"/>
      <c r="KAS615" s="35"/>
      <c r="KAT615" s="35"/>
      <c r="KAU615" s="35"/>
      <c r="KAV615" s="35"/>
      <c r="KAW615" s="35"/>
      <c r="KAX615" s="35"/>
      <c r="KAY615" s="35"/>
      <c r="KAZ615" s="35"/>
      <c r="KBA615" s="35"/>
      <c r="KBB615" s="35"/>
      <c r="KBC615" s="35"/>
      <c r="KBD615" s="35"/>
      <c r="KBE615" s="35"/>
      <c r="KBF615" s="35"/>
      <c r="KBG615" s="35"/>
      <c r="KBH615" s="35"/>
      <c r="KBI615" s="35"/>
      <c r="KBJ615" s="35"/>
      <c r="KBK615" s="35"/>
      <c r="KBL615" s="35"/>
      <c r="KBM615" s="35"/>
      <c r="KBN615" s="35"/>
      <c r="KBO615" s="35"/>
      <c r="KBP615" s="35"/>
      <c r="KBQ615" s="35"/>
      <c r="KBR615" s="35"/>
      <c r="KBS615" s="35"/>
      <c r="KBT615" s="35"/>
      <c r="KBU615" s="35"/>
      <c r="KBV615" s="35"/>
      <c r="KBW615" s="35"/>
      <c r="KBX615" s="35"/>
      <c r="KBY615" s="35"/>
      <c r="KBZ615" s="35"/>
      <c r="KCA615" s="35"/>
      <c r="KCB615" s="35"/>
      <c r="KCC615" s="35"/>
      <c r="KCD615" s="35"/>
      <c r="KCE615" s="35"/>
      <c r="KCF615" s="35"/>
      <c r="KCG615" s="35"/>
      <c r="KCH615" s="35"/>
      <c r="KCI615" s="35"/>
      <c r="KCJ615" s="35"/>
      <c r="KCK615" s="35"/>
      <c r="KCL615" s="35"/>
      <c r="KCM615" s="35"/>
      <c r="KCN615" s="35"/>
      <c r="KCO615" s="35"/>
      <c r="KCP615" s="35"/>
      <c r="KCQ615" s="35"/>
      <c r="KCR615" s="35"/>
      <c r="KCS615" s="35"/>
      <c r="KCT615" s="35"/>
      <c r="KCU615" s="35"/>
      <c r="KCV615" s="35"/>
      <c r="KCW615" s="35"/>
      <c r="KCX615" s="35"/>
      <c r="KCY615" s="35"/>
      <c r="KCZ615" s="35"/>
      <c r="KDA615" s="35"/>
      <c r="KDB615" s="35"/>
      <c r="KDC615" s="35"/>
      <c r="KDD615" s="35"/>
      <c r="KDE615" s="35"/>
      <c r="KDF615" s="35"/>
      <c r="KDG615" s="35"/>
      <c r="KDH615" s="35"/>
      <c r="KDI615" s="35"/>
      <c r="KDJ615" s="35"/>
      <c r="KDK615" s="35"/>
      <c r="KDL615" s="35"/>
      <c r="KDM615" s="35"/>
      <c r="KDN615" s="35"/>
      <c r="KDO615" s="35"/>
      <c r="KDP615" s="35"/>
      <c r="KDQ615" s="35"/>
      <c r="KDR615" s="35"/>
      <c r="KDS615" s="35"/>
      <c r="KDT615" s="35"/>
      <c r="KDU615" s="35"/>
      <c r="KDV615" s="35"/>
      <c r="KDW615" s="35"/>
      <c r="KDX615" s="35"/>
      <c r="KDY615" s="35"/>
      <c r="KDZ615" s="35"/>
      <c r="KEA615" s="35"/>
      <c r="KEB615" s="35"/>
      <c r="KEC615" s="35"/>
      <c r="KED615" s="35"/>
      <c r="KEE615" s="35"/>
      <c r="KEF615" s="35"/>
      <c r="KEG615" s="35"/>
      <c r="KEH615" s="35"/>
      <c r="KEI615" s="35"/>
      <c r="KEJ615" s="35"/>
      <c r="KEK615" s="35"/>
      <c r="KEL615" s="35"/>
      <c r="KEM615" s="35"/>
      <c r="KEN615" s="35"/>
      <c r="KEO615" s="35"/>
      <c r="KEP615" s="35"/>
      <c r="KEQ615" s="35"/>
      <c r="KER615" s="35"/>
      <c r="KES615" s="35"/>
      <c r="KET615" s="35"/>
      <c r="KEU615" s="35"/>
      <c r="KEV615" s="35"/>
      <c r="KEW615" s="35"/>
      <c r="KEX615" s="35"/>
      <c r="KEY615" s="35"/>
      <c r="KEZ615" s="35"/>
      <c r="KFA615" s="35"/>
      <c r="KFB615" s="35"/>
      <c r="KFC615" s="35"/>
      <c r="KFD615" s="35"/>
      <c r="KFE615" s="35"/>
      <c r="KFF615" s="35"/>
      <c r="KFG615" s="35"/>
      <c r="KFH615" s="35"/>
      <c r="KFI615" s="35"/>
      <c r="KFJ615" s="35"/>
      <c r="KFK615" s="35"/>
      <c r="KFL615" s="35"/>
      <c r="KFM615" s="35"/>
      <c r="KFN615" s="35"/>
      <c r="KFO615" s="35"/>
      <c r="KFP615" s="35"/>
      <c r="KFQ615" s="35"/>
      <c r="KFR615" s="35"/>
      <c r="KFS615" s="35"/>
      <c r="KFT615" s="35"/>
      <c r="KFU615" s="35"/>
      <c r="KFV615" s="35"/>
      <c r="KFW615" s="35"/>
      <c r="KFX615" s="35"/>
      <c r="KFY615" s="35"/>
      <c r="KFZ615" s="35"/>
      <c r="KGA615" s="35"/>
      <c r="KGB615" s="35"/>
      <c r="KGC615" s="35"/>
      <c r="KGD615" s="35"/>
      <c r="KGE615" s="35"/>
      <c r="KGF615" s="35"/>
      <c r="KGG615" s="35"/>
      <c r="KGH615" s="35"/>
      <c r="KGI615" s="35"/>
      <c r="KGJ615" s="35"/>
      <c r="KGK615" s="35"/>
      <c r="KGL615" s="35"/>
      <c r="KGM615" s="35"/>
      <c r="KGN615" s="35"/>
      <c r="KGO615" s="35"/>
      <c r="KGP615" s="35"/>
      <c r="KGQ615" s="35"/>
      <c r="KGR615" s="35"/>
      <c r="KGS615" s="35"/>
      <c r="KGT615" s="35"/>
      <c r="KGU615" s="35"/>
      <c r="KGV615" s="35"/>
      <c r="KGW615" s="35"/>
      <c r="KGX615" s="35"/>
      <c r="KGY615" s="35"/>
      <c r="KGZ615" s="35"/>
      <c r="KHA615" s="35"/>
      <c r="KHB615" s="35"/>
      <c r="KHC615" s="35"/>
      <c r="KHD615" s="35"/>
      <c r="KHE615" s="35"/>
      <c r="KHF615" s="35"/>
      <c r="KHG615" s="35"/>
      <c r="KHH615" s="35"/>
      <c r="KHI615" s="35"/>
      <c r="KHJ615" s="35"/>
      <c r="KHK615" s="35"/>
      <c r="KHL615" s="35"/>
      <c r="KHM615" s="35"/>
      <c r="KHN615" s="35"/>
      <c r="KHO615" s="35"/>
      <c r="KHP615" s="35"/>
      <c r="KHQ615" s="35"/>
      <c r="KHR615" s="35"/>
      <c r="KHS615" s="35"/>
      <c r="KHT615" s="35"/>
      <c r="KHU615" s="35"/>
      <c r="KHV615" s="35"/>
      <c r="KHW615" s="35"/>
      <c r="KHX615" s="35"/>
      <c r="KHY615" s="35"/>
      <c r="KHZ615" s="35"/>
      <c r="KIA615" s="35"/>
      <c r="KIB615" s="35"/>
      <c r="KIC615" s="35"/>
      <c r="KID615" s="35"/>
      <c r="KIE615" s="35"/>
      <c r="KIF615" s="35"/>
      <c r="KIG615" s="35"/>
      <c r="KIH615" s="35"/>
      <c r="KII615" s="35"/>
      <c r="KIJ615" s="35"/>
      <c r="KIK615" s="35"/>
      <c r="KIL615" s="35"/>
      <c r="KIM615" s="35"/>
      <c r="KIN615" s="35"/>
      <c r="KIO615" s="35"/>
      <c r="KIP615" s="35"/>
      <c r="KIQ615" s="35"/>
      <c r="KIR615" s="35"/>
      <c r="KIS615" s="35"/>
      <c r="KIT615" s="35"/>
      <c r="KIU615" s="35"/>
      <c r="KIV615" s="35"/>
      <c r="KIW615" s="35"/>
      <c r="KIX615" s="35"/>
      <c r="KIY615" s="35"/>
      <c r="KIZ615" s="35"/>
      <c r="KJA615" s="35"/>
      <c r="KJB615" s="35"/>
      <c r="KJC615" s="35"/>
      <c r="KJD615" s="35"/>
      <c r="KJE615" s="35"/>
      <c r="KJF615" s="35"/>
      <c r="KJG615" s="35"/>
      <c r="KJH615" s="35"/>
      <c r="KJI615" s="35"/>
      <c r="KJJ615" s="35"/>
      <c r="KJK615" s="35"/>
      <c r="KJL615" s="35"/>
      <c r="KJM615" s="35"/>
      <c r="KJN615" s="35"/>
      <c r="KJO615" s="35"/>
      <c r="KJP615" s="35"/>
      <c r="KJQ615" s="35"/>
      <c r="KJR615" s="35"/>
      <c r="KJS615" s="35"/>
      <c r="KJT615" s="35"/>
      <c r="KJU615" s="35"/>
      <c r="KJV615" s="35"/>
      <c r="KJW615" s="35"/>
      <c r="KJX615" s="35"/>
      <c r="KJY615" s="35"/>
      <c r="KJZ615" s="35"/>
      <c r="KKA615" s="35"/>
      <c r="KKB615" s="35"/>
      <c r="KKC615" s="35"/>
      <c r="KKD615" s="35"/>
      <c r="KKE615" s="35"/>
      <c r="KKF615" s="35"/>
      <c r="KKG615" s="35"/>
      <c r="KKH615" s="35"/>
      <c r="KKI615" s="35"/>
      <c r="KKJ615" s="35"/>
      <c r="KKK615" s="35"/>
      <c r="KKL615" s="35"/>
      <c r="KKM615" s="35"/>
      <c r="KKN615" s="35"/>
      <c r="KKO615" s="35"/>
      <c r="KKP615" s="35"/>
      <c r="KKQ615" s="35"/>
      <c r="KKR615" s="35"/>
      <c r="KKS615" s="35"/>
      <c r="KKT615" s="35"/>
      <c r="KKU615" s="35"/>
      <c r="KKV615" s="35"/>
      <c r="KKW615" s="35"/>
      <c r="KKX615" s="35"/>
      <c r="KKY615" s="35"/>
      <c r="KKZ615" s="35"/>
      <c r="KLA615" s="35"/>
      <c r="KLB615" s="35"/>
      <c r="KLC615" s="35"/>
      <c r="KLD615" s="35"/>
      <c r="KLE615" s="35"/>
      <c r="KLF615" s="35"/>
      <c r="KLG615" s="35"/>
      <c r="KLH615" s="35"/>
      <c r="KLI615" s="35"/>
      <c r="KLJ615" s="35"/>
      <c r="KLK615" s="35"/>
      <c r="KLL615" s="35"/>
      <c r="KLM615" s="35"/>
      <c r="KLN615" s="35"/>
      <c r="KLO615" s="35"/>
      <c r="KLP615" s="35"/>
      <c r="KLQ615" s="35"/>
      <c r="KLR615" s="35"/>
      <c r="KLS615" s="35"/>
      <c r="KLT615" s="35"/>
      <c r="KLU615" s="35"/>
      <c r="KLV615" s="35"/>
      <c r="KLW615" s="35"/>
      <c r="KLX615" s="35"/>
      <c r="KLY615" s="35"/>
      <c r="KLZ615" s="35"/>
      <c r="KMA615" s="35"/>
      <c r="KMB615" s="35"/>
      <c r="KMC615" s="35"/>
      <c r="KMD615" s="35"/>
      <c r="KME615" s="35"/>
      <c r="KMF615" s="35"/>
      <c r="KMG615" s="35"/>
      <c r="KMH615" s="35"/>
      <c r="KMI615" s="35"/>
      <c r="KMJ615" s="35"/>
      <c r="KMK615" s="35"/>
      <c r="KML615" s="35"/>
      <c r="KMM615" s="35"/>
      <c r="KMN615" s="35"/>
      <c r="KMO615" s="35"/>
      <c r="KMP615" s="35"/>
      <c r="KMQ615" s="35"/>
      <c r="KMR615" s="35"/>
      <c r="KMS615" s="35"/>
      <c r="KMT615" s="35"/>
      <c r="KMU615" s="35"/>
      <c r="KMV615" s="35"/>
      <c r="KMW615" s="35"/>
      <c r="KMX615" s="35"/>
      <c r="KMY615" s="35"/>
      <c r="KMZ615" s="35"/>
      <c r="KNA615" s="35"/>
      <c r="KNB615" s="35"/>
      <c r="KNC615" s="35"/>
      <c r="KND615" s="35"/>
      <c r="KNE615" s="35"/>
      <c r="KNF615" s="35"/>
      <c r="KNG615" s="35"/>
      <c r="KNH615" s="35"/>
      <c r="KNI615" s="35"/>
      <c r="KNJ615" s="35"/>
      <c r="KNK615" s="35"/>
      <c r="KNL615" s="35"/>
      <c r="KNM615" s="35"/>
      <c r="KNN615" s="35"/>
      <c r="KNO615" s="35"/>
      <c r="KNP615" s="35"/>
      <c r="KNQ615" s="35"/>
      <c r="KNR615" s="35"/>
      <c r="KNS615" s="35"/>
      <c r="KNT615" s="35"/>
      <c r="KNU615" s="35"/>
      <c r="KNV615" s="35"/>
      <c r="KNW615" s="35"/>
      <c r="KNX615" s="35"/>
      <c r="KNY615" s="35"/>
      <c r="KNZ615" s="35"/>
      <c r="KOA615" s="35"/>
      <c r="KOB615" s="35"/>
      <c r="KOC615" s="35"/>
      <c r="KOD615" s="35"/>
      <c r="KOE615" s="35"/>
      <c r="KOF615" s="35"/>
      <c r="KOG615" s="35"/>
      <c r="KOH615" s="35"/>
      <c r="KOI615" s="35"/>
      <c r="KOJ615" s="35"/>
      <c r="KOK615" s="35"/>
      <c r="KOL615" s="35"/>
      <c r="KOM615" s="35"/>
      <c r="KON615" s="35"/>
      <c r="KOO615" s="35"/>
      <c r="KOP615" s="35"/>
      <c r="KOQ615" s="35"/>
      <c r="KOR615" s="35"/>
      <c r="KOS615" s="35"/>
      <c r="KOT615" s="35"/>
      <c r="KOU615" s="35"/>
      <c r="KOV615" s="35"/>
      <c r="KOW615" s="35"/>
      <c r="KOX615" s="35"/>
      <c r="KOY615" s="35"/>
      <c r="KOZ615" s="35"/>
      <c r="KPA615" s="35"/>
      <c r="KPB615" s="35"/>
      <c r="KPC615" s="35"/>
      <c r="KPD615" s="35"/>
      <c r="KPE615" s="35"/>
      <c r="KPF615" s="35"/>
      <c r="KPG615" s="35"/>
      <c r="KPH615" s="35"/>
      <c r="KPI615" s="35"/>
      <c r="KPJ615" s="35"/>
      <c r="KPK615" s="35"/>
      <c r="KPL615" s="35"/>
      <c r="KPM615" s="35"/>
      <c r="KPN615" s="35"/>
      <c r="KPO615" s="35"/>
      <c r="KPP615" s="35"/>
      <c r="KPQ615" s="35"/>
      <c r="KPR615" s="35"/>
      <c r="KPS615" s="35"/>
      <c r="KPT615" s="35"/>
      <c r="KPU615" s="35"/>
      <c r="KPV615" s="35"/>
      <c r="KPW615" s="35"/>
      <c r="KPX615" s="35"/>
      <c r="KPY615" s="35"/>
      <c r="KPZ615" s="35"/>
      <c r="KQA615" s="35"/>
      <c r="KQB615" s="35"/>
      <c r="KQC615" s="35"/>
      <c r="KQD615" s="35"/>
      <c r="KQE615" s="35"/>
      <c r="KQF615" s="35"/>
      <c r="KQG615" s="35"/>
      <c r="KQH615" s="35"/>
      <c r="KQI615" s="35"/>
      <c r="KQJ615" s="35"/>
      <c r="KQK615" s="35"/>
      <c r="KQL615" s="35"/>
      <c r="KQM615" s="35"/>
      <c r="KQN615" s="35"/>
      <c r="KQO615" s="35"/>
      <c r="KQP615" s="35"/>
      <c r="KQQ615" s="35"/>
      <c r="KQR615" s="35"/>
      <c r="KQS615" s="35"/>
      <c r="KQT615" s="35"/>
      <c r="KQU615" s="35"/>
      <c r="KQV615" s="35"/>
      <c r="KQW615" s="35"/>
      <c r="KQX615" s="35"/>
      <c r="KQY615" s="35"/>
      <c r="KQZ615" s="35"/>
      <c r="KRA615" s="35"/>
      <c r="KRB615" s="35"/>
      <c r="KRC615" s="35"/>
      <c r="KRD615" s="35"/>
      <c r="KRE615" s="35"/>
      <c r="KRF615" s="35"/>
      <c r="KRG615" s="35"/>
      <c r="KRH615" s="35"/>
      <c r="KRI615" s="35"/>
      <c r="KRJ615" s="35"/>
      <c r="KRK615" s="35"/>
      <c r="KRL615" s="35"/>
      <c r="KRM615" s="35"/>
      <c r="KRN615" s="35"/>
      <c r="KRO615" s="35"/>
      <c r="KRP615" s="35"/>
      <c r="KRQ615" s="35"/>
      <c r="KRR615" s="35"/>
      <c r="KRS615" s="35"/>
      <c r="KRT615" s="35"/>
      <c r="KRU615" s="35"/>
      <c r="KRV615" s="35"/>
      <c r="KRW615" s="35"/>
      <c r="KRX615" s="35"/>
      <c r="KRY615" s="35"/>
      <c r="KRZ615" s="35"/>
      <c r="KSA615" s="35"/>
      <c r="KSB615" s="35"/>
      <c r="KSC615" s="35"/>
      <c r="KSD615" s="35"/>
      <c r="KSE615" s="35"/>
      <c r="KSF615" s="35"/>
      <c r="KSG615" s="35"/>
      <c r="KSH615" s="35"/>
      <c r="KSI615" s="35"/>
      <c r="KSJ615" s="35"/>
      <c r="KSK615" s="35"/>
      <c r="KSL615" s="35"/>
      <c r="KSM615" s="35"/>
      <c r="KSN615" s="35"/>
      <c r="KSO615" s="35"/>
      <c r="KSP615" s="35"/>
      <c r="KSQ615" s="35"/>
      <c r="KSR615" s="35"/>
      <c r="KSS615" s="35"/>
      <c r="KST615" s="35"/>
      <c r="KSU615" s="35"/>
      <c r="KSV615" s="35"/>
      <c r="KSW615" s="35"/>
      <c r="KSX615" s="35"/>
      <c r="KSY615" s="35"/>
      <c r="KSZ615" s="35"/>
      <c r="KTA615" s="35"/>
      <c r="KTB615" s="35"/>
      <c r="KTC615" s="35"/>
      <c r="KTD615" s="35"/>
      <c r="KTE615" s="35"/>
      <c r="KTF615" s="35"/>
      <c r="KTG615" s="35"/>
      <c r="KTH615" s="35"/>
      <c r="KTI615" s="35"/>
      <c r="KTJ615" s="35"/>
      <c r="KTK615" s="35"/>
      <c r="KTL615" s="35"/>
      <c r="KTM615" s="35"/>
      <c r="KTN615" s="35"/>
      <c r="KTO615" s="35"/>
      <c r="KTP615" s="35"/>
      <c r="KTQ615" s="35"/>
      <c r="KTR615" s="35"/>
      <c r="KTS615" s="35"/>
      <c r="KTT615" s="35"/>
      <c r="KTU615" s="35"/>
      <c r="KTV615" s="35"/>
      <c r="KTW615" s="35"/>
      <c r="KTX615" s="35"/>
      <c r="KTY615" s="35"/>
      <c r="KTZ615" s="35"/>
      <c r="KUA615" s="35"/>
      <c r="KUB615" s="35"/>
      <c r="KUC615" s="35"/>
      <c r="KUD615" s="35"/>
      <c r="KUE615" s="35"/>
      <c r="KUF615" s="35"/>
      <c r="KUG615" s="35"/>
      <c r="KUH615" s="35"/>
      <c r="KUI615" s="35"/>
      <c r="KUJ615" s="35"/>
      <c r="KUK615" s="35"/>
      <c r="KUL615" s="35"/>
      <c r="KUM615" s="35"/>
      <c r="KUN615" s="35"/>
      <c r="KUO615" s="35"/>
      <c r="KUP615" s="35"/>
      <c r="KUQ615" s="35"/>
      <c r="KUR615" s="35"/>
      <c r="KUS615" s="35"/>
      <c r="KUT615" s="35"/>
      <c r="KUU615" s="35"/>
      <c r="KUV615" s="35"/>
      <c r="KUW615" s="35"/>
      <c r="KUX615" s="35"/>
      <c r="KUY615" s="35"/>
      <c r="KUZ615" s="35"/>
      <c r="KVA615" s="35"/>
      <c r="KVB615" s="35"/>
      <c r="KVC615" s="35"/>
      <c r="KVD615" s="35"/>
      <c r="KVE615" s="35"/>
      <c r="KVF615" s="35"/>
      <c r="KVG615" s="35"/>
      <c r="KVH615" s="35"/>
      <c r="KVI615" s="35"/>
      <c r="KVJ615" s="35"/>
      <c r="KVK615" s="35"/>
      <c r="KVL615" s="35"/>
      <c r="KVM615" s="35"/>
      <c r="KVN615" s="35"/>
      <c r="KVO615" s="35"/>
      <c r="KVP615" s="35"/>
      <c r="KVQ615" s="35"/>
      <c r="KVR615" s="35"/>
      <c r="KVS615" s="35"/>
      <c r="KVT615" s="35"/>
      <c r="KVU615" s="35"/>
      <c r="KVV615" s="35"/>
      <c r="KVW615" s="35"/>
      <c r="KVX615" s="35"/>
      <c r="KVY615" s="35"/>
      <c r="KVZ615" s="35"/>
      <c r="KWA615" s="35"/>
      <c r="KWB615" s="35"/>
      <c r="KWC615" s="35"/>
      <c r="KWD615" s="35"/>
      <c r="KWE615" s="35"/>
      <c r="KWF615" s="35"/>
      <c r="KWG615" s="35"/>
      <c r="KWH615" s="35"/>
      <c r="KWI615" s="35"/>
      <c r="KWJ615" s="35"/>
      <c r="KWK615" s="35"/>
      <c r="KWL615" s="35"/>
      <c r="KWM615" s="35"/>
      <c r="KWN615" s="35"/>
      <c r="KWO615" s="35"/>
      <c r="KWP615" s="35"/>
      <c r="KWQ615" s="35"/>
      <c r="KWR615" s="35"/>
      <c r="KWS615" s="35"/>
      <c r="KWT615" s="35"/>
      <c r="KWU615" s="35"/>
      <c r="KWV615" s="35"/>
      <c r="KWW615" s="35"/>
      <c r="KWX615" s="35"/>
      <c r="KWY615" s="35"/>
      <c r="KWZ615" s="35"/>
      <c r="KXA615" s="35"/>
      <c r="KXB615" s="35"/>
      <c r="KXC615" s="35"/>
      <c r="KXD615" s="35"/>
      <c r="KXE615" s="35"/>
      <c r="KXF615" s="35"/>
      <c r="KXG615" s="35"/>
      <c r="KXH615" s="35"/>
      <c r="KXI615" s="35"/>
      <c r="KXJ615" s="35"/>
      <c r="KXK615" s="35"/>
      <c r="KXL615" s="35"/>
      <c r="KXM615" s="35"/>
      <c r="KXN615" s="35"/>
      <c r="KXO615" s="35"/>
      <c r="KXP615" s="35"/>
      <c r="KXQ615" s="35"/>
      <c r="KXR615" s="35"/>
      <c r="KXS615" s="35"/>
      <c r="KXT615" s="35"/>
      <c r="KXU615" s="35"/>
      <c r="KXV615" s="35"/>
      <c r="KXW615" s="35"/>
      <c r="KXX615" s="35"/>
      <c r="KXY615" s="35"/>
      <c r="KXZ615" s="35"/>
      <c r="KYA615" s="35"/>
      <c r="KYB615" s="35"/>
      <c r="KYC615" s="35"/>
      <c r="KYD615" s="35"/>
      <c r="KYE615" s="35"/>
      <c r="KYF615" s="35"/>
      <c r="KYG615" s="35"/>
      <c r="KYH615" s="35"/>
      <c r="KYI615" s="35"/>
      <c r="KYJ615" s="35"/>
      <c r="KYK615" s="35"/>
      <c r="KYL615" s="35"/>
      <c r="KYM615" s="35"/>
      <c r="KYN615" s="35"/>
      <c r="KYO615" s="35"/>
      <c r="KYP615" s="35"/>
      <c r="KYQ615" s="35"/>
      <c r="KYR615" s="35"/>
      <c r="KYS615" s="35"/>
      <c r="KYT615" s="35"/>
      <c r="KYU615" s="35"/>
      <c r="KYV615" s="35"/>
      <c r="KYW615" s="35"/>
      <c r="KYX615" s="35"/>
      <c r="KYY615" s="35"/>
      <c r="KYZ615" s="35"/>
      <c r="KZA615" s="35"/>
      <c r="KZB615" s="35"/>
      <c r="KZC615" s="35"/>
      <c r="KZD615" s="35"/>
      <c r="KZE615" s="35"/>
      <c r="KZF615" s="35"/>
      <c r="KZG615" s="35"/>
      <c r="KZH615" s="35"/>
      <c r="KZI615" s="35"/>
      <c r="KZJ615" s="35"/>
      <c r="KZK615" s="35"/>
      <c r="KZL615" s="35"/>
      <c r="KZM615" s="35"/>
      <c r="KZN615" s="35"/>
      <c r="KZO615" s="35"/>
      <c r="KZP615" s="35"/>
      <c r="KZQ615" s="35"/>
      <c r="KZR615" s="35"/>
      <c r="KZS615" s="35"/>
      <c r="KZT615" s="35"/>
      <c r="KZU615" s="35"/>
      <c r="KZV615" s="35"/>
      <c r="KZW615" s="35"/>
      <c r="KZX615" s="35"/>
      <c r="KZY615" s="35"/>
      <c r="KZZ615" s="35"/>
      <c r="LAA615" s="35"/>
      <c r="LAB615" s="35"/>
      <c r="LAC615" s="35"/>
      <c r="LAD615" s="35"/>
      <c r="LAE615" s="35"/>
      <c r="LAF615" s="35"/>
      <c r="LAG615" s="35"/>
      <c r="LAH615" s="35"/>
      <c r="LAI615" s="35"/>
      <c r="LAJ615" s="35"/>
      <c r="LAK615" s="35"/>
      <c r="LAL615" s="35"/>
      <c r="LAM615" s="35"/>
      <c r="LAN615" s="35"/>
      <c r="LAO615" s="35"/>
      <c r="LAP615" s="35"/>
      <c r="LAQ615" s="35"/>
      <c r="LAR615" s="35"/>
      <c r="LAS615" s="35"/>
      <c r="LAT615" s="35"/>
      <c r="LAU615" s="35"/>
      <c r="LAV615" s="35"/>
      <c r="LAW615" s="35"/>
      <c r="LAX615" s="35"/>
      <c r="LAY615" s="35"/>
      <c r="LAZ615" s="35"/>
      <c r="LBA615" s="35"/>
      <c r="LBB615" s="35"/>
      <c r="LBC615" s="35"/>
      <c r="LBD615" s="35"/>
      <c r="LBE615" s="35"/>
      <c r="LBF615" s="35"/>
      <c r="LBG615" s="35"/>
      <c r="LBH615" s="35"/>
      <c r="LBI615" s="35"/>
      <c r="LBJ615" s="35"/>
      <c r="LBK615" s="35"/>
      <c r="LBL615" s="35"/>
      <c r="LBM615" s="35"/>
      <c r="LBN615" s="35"/>
      <c r="LBO615" s="35"/>
      <c r="LBP615" s="35"/>
      <c r="LBQ615" s="35"/>
      <c r="LBR615" s="35"/>
      <c r="LBS615" s="35"/>
      <c r="LBT615" s="35"/>
      <c r="LBU615" s="35"/>
      <c r="LBV615" s="35"/>
      <c r="LBW615" s="35"/>
      <c r="LBX615" s="35"/>
      <c r="LBY615" s="35"/>
      <c r="LBZ615" s="35"/>
      <c r="LCA615" s="35"/>
      <c r="LCB615" s="35"/>
      <c r="LCC615" s="35"/>
      <c r="LCD615" s="35"/>
      <c r="LCE615" s="35"/>
      <c r="LCF615" s="35"/>
      <c r="LCG615" s="35"/>
      <c r="LCH615" s="35"/>
      <c r="LCI615" s="35"/>
      <c r="LCJ615" s="35"/>
      <c r="LCK615" s="35"/>
      <c r="LCL615" s="35"/>
      <c r="LCM615" s="35"/>
      <c r="LCN615" s="35"/>
      <c r="LCO615" s="35"/>
      <c r="LCP615" s="35"/>
      <c r="LCQ615" s="35"/>
      <c r="LCR615" s="35"/>
      <c r="LCS615" s="35"/>
      <c r="LCT615" s="35"/>
      <c r="LCU615" s="35"/>
      <c r="LCV615" s="35"/>
      <c r="LCW615" s="35"/>
      <c r="LCX615" s="35"/>
      <c r="LCY615" s="35"/>
      <c r="LCZ615" s="35"/>
      <c r="LDA615" s="35"/>
      <c r="LDB615" s="35"/>
      <c r="LDC615" s="35"/>
      <c r="LDD615" s="35"/>
      <c r="LDE615" s="35"/>
      <c r="LDF615" s="35"/>
      <c r="LDG615" s="35"/>
      <c r="LDH615" s="35"/>
      <c r="LDI615" s="35"/>
      <c r="LDJ615" s="35"/>
      <c r="LDK615" s="35"/>
      <c r="LDL615" s="35"/>
      <c r="LDM615" s="35"/>
      <c r="LDN615" s="35"/>
      <c r="LDO615" s="35"/>
      <c r="LDP615" s="35"/>
      <c r="LDQ615" s="35"/>
      <c r="LDR615" s="35"/>
      <c r="LDS615" s="35"/>
      <c r="LDT615" s="35"/>
      <c r="LDU615" s="35"/>
      <c r="LDV615" s="35"/>
      <c r="LDW615" s="35"/>
      <c r="LDX615" s="35"/>
      <c r="LDY615" s="35"/>
      <c r="LDZ615" s="35"/>
      <c r="LEA615" s="35"/>
      <c r="LEB615" s="35"/>
      <c r="LEC615" s="35"/>
      <c r="LED615" s="35"/>
      <c r="LEE615" s="35"/>
      <c r="LEF615" s="35"/>
      <c r="LEG615" s="35"/>
      <c r="LEH615" s="35"/>
      <c r="LEI615" s="35"/>
      <c r="LEJ615" s="35"/>
      <c r="LEK615" s="35"/>
      <c r="LEL615" s="35"/>
      <c r="LEM615" s="35"/>
      <c r="LEN615" s="35"/>
      <c r="LEO615" s="35"/>
      <c r="LEP615" s="35"/>
      <c r="LEQ615" s="35"/>
      <c r="LER615" s="35"/>
      <c r="LES615" s="35"/>
      <c r="LET615" s="35"/>
      <c r="LEU615" s="35"/>
      <c r="LEV615" s="35"/>
      <c r="LEW615" s="35"/>
      <c r="LEX615" s="35"/>
      <c r="LEY615" s="35"/>
      <c r="LEZ615" s="35"/>
      <c r="LFA615" s="35"/>
      <c r="LFB615" s="35"/>
      <c r="LFC615" s="35"/>
      <c r="LFD615" s="35"/>
      <c r="LFE615" s="35"/>
      <c r="LFF615" s="35"/>
      <c r="LFG615" s="35"/>
      <c r="LFH615" s="35"/>
      <c r="LFI615" s="35"/>
      <c r="LFJ615" s="35"/>
      <c r="LFK615" s="35"/>
      <c r="LFL615" s="35"/>
      <c r="LFM615" s="35"/>
      <c r="LFN615" s="35"/>
      <c r="LFO615" s="35"/>
      <c r="LFP615" s="35"/>
      <c r="LFQ615" s="35"/>
      <c r="LFR615" s="35"/>
      <c r="LFS615" s="35"/>
      <c r="LFT615" s="35"/>
      <c r="LFU615" s="35"/>
      <c r="LFV615" s="35"/>
      <c r="LFW615" s="35"/>
      <c r="LFX615" s="35"/>
      <c r="LFY615" s="35"/>
      <c r="LFZ615" s="35"/>
      <c r="LGA615" s="35"/>
      <c r="LGB615" s="35"/>
      <c r="LGC615" s="35"/>
      <c r="LGD615" s="35"/>
      <c r="LGE615" s="35"/>
      <c r="LGF615" s="35"/>
      <c r="LGG615" s="35"/>
      <c r="LGH615" s="35"/>
      <c r="LGI615" s="35"/>
      <c r="LGJ615" s="35"/>
      <c r="LGK615" s="35"/>
      <c r="LGL615" s="35"/>
      <c r="LGM615" s="35"/>
      <c r="LGN615" s="35"/>
      <c r="LGO615" s="35"/>
      <c r="LGP615" s="35"/>
      <c r="LGQ615" s="35"/>
      <c r="LGR615" s="35"/>
      <c r="LGS615" s="35"/>
      <c r="LGT615" s="35"/>
      <c r="LGU615" s="35"/>
      <c r="LGV615" s="35"/>
      <c r="LGW615" s="35"/>
      <c r="LGX615" s="35"/>
      <c r="LGY615" s="35"/>
      <c r="LGZ615" s="35"/>
      <c r="LHA615" s="35"/>
      <c r="LHB615" s="35"/>
      <c r="LHC615" s="35"/>
      <c r="LHD615" s="35"/>
      <c r="LHE615" s="35"/>
      <c r="LHF615" s="35"/>
      <c r="LHG615" s="35"/>
      <c r="LHH615" s="35"/>
      <c r="LHI615" s="35"/>
      <c r="LHJ615" s="35"/>
      <c r="LHK615" s="35"/>
      <c r="LHL615" s="35"/>
      <c r="LHM615" s="35"/>
      <c r="LHN615" s="35"/>
      <c r="LHO615" s="35"/>
      <c r="LHP615" s="35"/>
      <c r="LHQ615" s="35"/>
      <c r="LHR615" s="35"/>
      <c r="LHS615" s="35"/>
      <c r="LHT615" s="35"/>
      <c r="LHU615" s="35"/>
      <c r="LHV615" s="35"/>
      <c r="LHW615" s="35"/>
      <c r="LHX615" s="35"/>
      <c r="LHY615" s="35"/>
      <c r="LHZ615" s="35"/>
      <c r="LIA615" s="35"/>
      <c r="LIB615" s="35"/>
      <c r="LIC615" s="35"/>
      <c r="LID615" s="35"/>
      <c r="LIE615" s="35"/>
      <c r="LIF615" s="35"/>
      <c r="LIG615" s="35"/>
      <c r="LIH615" s="35"/>
      <c r="LII615" s="35"/>
      <c r="LIJ615" s="35"/>
      <c r="LIK615" s="35"/>
      <c r="LIL615" s="35"/>
      <c r="LIM615" s="35"/>
      <c r="LIN615" s="35"/>
      <c r="LIO615" s="35"/>
      <c r="LIP615" s="35"/>
      <c r="LIQ615" s="35"/>
      <c r="LIR615" s="35"/>
      <c r="LIS615" s="35"/>
      <c r="LIT615" s="35"/>
      <c r="LIU615" s="35"/>
      <c r="LIV615" s="35"/>
      <c r="LIW615" s="35"/>
      <c r="LIX615" s="35"/>
      <c r="LIY615" s="35"/>
      <c r="LIZ615" s="35"/>
      <c r="LJA615" s="35"/>
      <c r="LJB615" s="35"/>
      <c r="LJC615" s="35"/>
      <c r="LJD615" s="35"/>
      <c r="LJE615" s="35"/>
      <c r="LJF615" s="35"/>
      <c r="LJG615" s="35"/>
      <c r="LJH615" s="35"/>
      <c r="LJI615" s="35"/>
      <c r="LJJ615" s="35"/>
      <c r="LJK615" s="35"/>
      <c r="LJL615" s="35"/>
      <c r="LJM615" s="35"/>
      <c r="LJN615" s="35"/>
      <c r="LJO615" s="35"/>
      <c r="LJP615" s="35"/>
      <c r="LJQ615" s="35"/>
      <c r="LJR615" s="35"/>
      <c r="LJS615" s="35"/>
      <c r="LJT615" s="35"/>
      <c r="LJU615" s="35"/>
      <c r="LJV615" s="35"/>
      <c r="LJW615" s="35"/>
      <c r="LJX615" s="35"/>
      <c r="LJY615" s="35"/>
      <c r="LJZ615" s="35"/>
      <c r="LKA615" s="35"/>
      <c r="LKB615" s="35"/>
      <c r="LKC615" s="35"/>
      <c r="LKD615" s="35"/>
      <c r="LKE615" s="35"/>
      <c r="LKF615" s="35"/>
      <c r="LKG615" s="35"/>
      <c r="LKH615" s="35"/>
      <c r="LKI615" s="35"/>
      <c r="LKJ615" s="35"/>
      <c r="LKK615" s="35"/>
      <c r="LKL615" s="35"/>
      <c r="LKM615" s="35"/>
      <c r="LKN615" s="35"/>
      <c r="LKO615" s="35"/>
      <c r="LKP615" s="35"/>
      <c r="LKQ615" s="35"/>
      <c r="LKR615" s="35"/>
      <c r="LKS615" s="35"/>
      <c r="LKT615" s="35"/>
      <c r="LKU615" s="35"/>
      <c r="LKV615" s="35"/>
      <c r="LKW615" s="35"/>
      <c r="LKX615" s="35"/>
      <c r="LKY615" s="35"/>
      <c r="LKZ615" s="35"/>
      <c r="LLA615" s="35"/>
      <c r="LLB615" s="35"/>
      <c r="LLC615" s="35"/>
      <c r="LLD615" s="35"/>
      <c r="LLE615" s="35"/>
      <c r="LLF615" s="35"/>
      <c r="LLG615" s="35"/>
      <c r="LLH615" s="35"/>
      <c r="LLI615" s="35"/>
      <c r="LLJ615" s="35"/>
      <c r="LLK615" s="35"/>
      <c r="LLL615" s="35"/>
      <c r="LLM615" s="35"/>
      <c r="LLN615" s="35"/>
      <c r="LLO615" s="35"/>
      <c r="LLP615" s="35"/>
      <c r="LLQ615" s="35"/>
      <c r="LLR615" s="35"/>
      <c r="LLS615" s="35"/>
      <c r="LLT615" s="35"/>
      <c r="LLU615" s="35"/>
      <c r="LLV615" s="35"/>
      <c r="LLW615" s="35"/>
      <c r="LLX615" s="35"/>
      <c r="LLY615" s="35"/>
      <c r="LLZ615" s="35"/>
      <c r="LMA615" s="35"/>
      <c r="LMB615" s="35"/>
      <c r="LMC615" s="35"/>
      <c r="LMD615" s="35"/>
      <c r="LME615" s="35"/>
      <c r="LMF615" s="35"/>
      <c r="LMG615" s="35"/>
      <c r="LMH615" s="35"/>
      <c r="LMI615" s="35"/>
      <c r="LMJ615" s="35"/>
      <c r="LMK615" s="35"/>
      <c r="LML615" s="35"/>
      <c r="LMM615" s="35"/>
      <c r="LMN615" s="35"/>
      <c r="LMO615" s="35"/>
      <c r="LMP615" s="35"/>
      <c r="LMQ615" s="35"/>
      <c r="LMR615" s="35"/>
      <c r="LMS615" s="35"/>
      <c r="LMT615" s="35"/>
      <c r="LMU615" s="35"/>
      <c r="LMV615" s="35"/>
      <c r="LMW615" s="35"/>
      <c r="LMX615" s="35"/>
      <c r="LMY615" s="35"/>
      <c r="LMZ615" s="35"/>
      <c r="LNA615" s="35"/>
      <c r="LNB615" s="35"/>
      <c r="LNC615" s="35"/>
      <c r="LND615" s="35"/>
      <c r="LNE615" s="35"/>
      <c r="LNF615" s="35"/>
      <c r="LNG615" s="35"/>
      <c r="LNH615" s="35"/>
      <c r="LNI615" s="35"/>
      <c r="LNJ615" s="35"/>
      <c r="LNK615" s="35"/>
      <c r="LNL615" s="35"/>
      <c r="LNM615" s="35"/>
      <c r="LNN615" s="35"/>
      <c r="LNO615" s="35"/>
      <c r="LNP615" s="35"/>
      <c r="LNQ615" s="35"/>
      <c r="LNR615" s="35"/>
      <c r="LNS615" s="35"/>
      <c r="LNT615" s="35"/>
      <c r="LNU615" s="35"/>
      <c r="LNV615" s="35"/>
      <c r="LNW615" s="35"/>
      <c r="LNX615" s="35"/>
      <c r="LNY615" s="35"/>
      <c r="LNZ615" s="35"/>
      <c r="LOA615" s="35"/>
      <c r="LOB615" s="35"/>
      <c r="LOC615" s="35"/>
      <c r="LOD615" s="35"/>
      <c r="LOE615" s="35"/>
      <c r="LOF615" s="35"/>
      <c r="LOG615" s="35"/>
      <c r="LOH615" s="35"/>
      <c r="LOI615" s="35"/>
      <c r="LOJ615" s="35"/>
      <c r="LOK615" s="35"/>
      <c r="LOL615" s="35"/>
      <c r="LOM615" s="35"/>
      <c r="LON615" s="35"/>
      <c r="LOO615" s="35"/>
      <c r="LOP615" s="35"/>
      <c r="LOQ615" s="35"/>
      <c r="LOR615" s="35"/>
      <c r="LOS615" s="35"/>
      <c r="LOT615" s="35"/>
      <c r="LOU615" s="35"/>
      <c r="LOV615" s="35"/>
      <c r="LOW615" s="35"/>
      <c r="LOX615" s="35"/>
      <c r="LOY615" s="35"/>
      <c r="LOZ615" s="35"/>
      <c r="LPA615" s="35"/>
      <c r="LPB615" s="35"/>
      <c r="LPC615" s="35"/>
      <c r="LPD615" s="35"/>
      <c r="LPE615" s="35"/>
      <c r="LPF615" s="35"/>
      <c r="LPG615" s="35"/>
      <c r="LPH615" s="35"/>
      <c r="LPI615" s="35"/>
      <c r="LPJ615" s="35"/>
      <c r="LPK615" s="35"/>
      <c r="LPL615" s="35"/>
      <c r="LPM615" s="35"/>
      <c r="LPN615" s="35"/>
      <c r="LPO615" s="35"/>
      <c r="LPP615" s="35"/>
      <c r="LPQ615" s="35"/>
      <c r="LPR615" s="35"/>
      <c r="LPS615" s="35"/>
      <c r="LPT615" s="35"/>
      <c r="LPU615" s="35"/>
      <c r="LPV615" s="35"/>
      <c r="LPW615" s="35"/>
      <c r="LPX615" s="35"/>
      <c r="LPY615" s="35"/>
      <c r="LPZ615" s="35"/>
      <c r="LQA615" s="35"/>
      <c r="LQB615" s="35"/>
      <c r="LQC615" s="35"/>
      <c r="LQD615" s="35"/>
      <c r="LQE615" s="35"/>
      <c r="LQF615" s="35"/>
      <c r="LQG615" s="35"/>
      <c r="LQH615" s="35"/>
      <c r="LQI615" s="35"/>
      <c r="LQJ615" s="35"/>
      <c r="LQK615" s="35"/>
      <c r="LQL615" s="35"/>
      <c r="LQM615" s="35"/>
      <c r="LQN615" s="35"/>
      <c r="LQO615" s="35"/>
      <c r="LQP615" s="35"/>
      <c r="LQQ615" s="35"/>
      <c r="LQR615" s="35"/>
      <c r="LQS615" s="35"/>
      <c r="LQT615" s="35"/>
      <c r="LQU615" s="35"/>
      <c r="LQV615" s="35"/>
      <c r="LQW615" s="35"/>
      <c r="LQX615" s="35"/>
      <c r="LQY615" s="35"/>
      <c r="LQZ615" s="35"/>
      <c r="LRA615" s="35"/>
      <c r="LRB615" s="35"/>
      <c r="LRC615" s="35"/>
      <c r="LRD615" s="35"/>
      <c r="LRE615" s="35"/>
      <c r="LRF615" s="35"/>
      <c r="LRG615" s="35"/>
      <c r="LRH615" s="35"/>
      <c r="LRI615" s="35"/>
      <c r="LRJ615" s="35"/>
      <c r="LRK615" s="35"/>
      <c r="LRL615" s="35"/>
      <c r="LRM615" s="35"/>
      <c r="LRN615" s="35"/>
      <c r="LRO615" s="35"/>
      <c r="LRP615" s="35"/>
      <c r="LRQ615" s="35"/>
      <c r="LRR615" s="35"/>
      <c r="LRS615" s="35"/>
      <c r="LRT615" s="35"/>
      <c r="LRU615" s="35"/>
      <c r="LRV615" s="35"/>
      <c r="LRW615" s="35"/>
      <c r="LRX615" s="35"/>
      <c r="LRY615" s="35"/>
      <c r="LRZ615" s="35"/>
      <c r="LSA615" s="35"/>
      <c r="LSB615" s="35"/>
      <c r="LSC615" s="35"/>
      <c r="LSD615" s="35"/>
      <c r="LSE615" s="35"/>
      <c r="LSF615" s="35"/>
      <c r="LSG615" s="35"/>
      <c r="LSH615" s="35"/>
      <c r="LSI615" s="35"/>
      <c r="LSJ615" s="35"/>
      <c r="LSK615" s="35"/>
      <c r="LSL615" s="35"/>
      <c r="LSM615" s="35"/>
      <c r="LSN615" s="35"/>
      <c r="LSO615" s="35"/>
      <c r="LSP615" s="35"/>
      <c r="LSQ615" s="35"/>
      <c r="LSR615" s="35"/>
      <c r="LSS615" s="35"/>
      <c r="LST615" s="35"/>
      <c r="LSU615" s="35"/>
      <c r="LSV615" s="35"/>
      <c r="LSW615" s="35"/>
      <c r="LSX615" s="35"/>
      <c r="LSY615" s="35"/>
      <c r="LSZ615" s="35"/>
      <c r="LTA615" s="35"/>
      <c r="LTB615" s="35"/>
      <c r="LTC615" s="35"/>
      <c r="LTD615" s="35"/>
      <c r="LTE615" s="35"/>
      <c r="LTF615" s="35"/>
      <c r="LTG615" s="35"/>
      <c r="LTH615" s="35"/>
      <c r="LTI615" s="35"/>
      <c r="LTJ615" s="35"/>
      <c r="LTK615" s="35"/>
      <c r="LTL615" s="35"/>
      <c r="LTM615" s="35"/>
      <c r="LTN615" s="35"/>
      <c r="LTO615" s="35"/>
      <c r="LTP615" s="35"/>
      <c r="LTQ615" s="35"/>
      <c r="LTR615" s="35"/>
      <c r="LTS615" s="35"/>
      <c r="LTT615" s="35"/>
      <c r="LTU615" s="35"/>
      <c r="LTV615" s="35"/>
      <c r="LTW615" s="35"/>
      <c r="LTX615" s="35"/>
      <c r="LTY615" s="35"/>
      <c r="LTZ615" s="35"/>
      <c r="LUA615" s="35"/>
      <c r="LUB615" s="35"/>
      <c r="LUC615" s="35"/>
      <c r="LUD615" s="35"/>
      <c r="LUE615" s="35"/>
      <c r="LUF615" s="35"/>
      <c r="LUG615" s="35"/>
      <c r="LUH615" s="35"/>
      <c r="LUI615" s="35"/>
      <c r="LUJ615" s="35"/>
      <c r="LUK615" s="35"/>
      <c r="LUL615" s="35"/>
      <c r="LUM615" s="35"/>
      <c r="LUN615" s="35"/>
      <c r="LUO615" s="35"/>
      <c r="LUP615" s="35"/>
      <c r="LUQ615" s="35"/>
      <c r="LUR615" s="35"/>
      <c r="LUS615" s="35"/>
      <c r="LUT615" s="35"/>
      <c r="LUU615" s="35"/>
      <c r="LUV615" s="35"/>
      <c r="LUW615" s="35"/>
      <c r="LUX615" s="35"/>
      <c r="LUY615" s="35"/>
      <c r="LUZ615" s="35"/>
      <c r="LVA615" s="35"/>
      <c r="LVB615" s="35"/>
      <c r="LVC615" s="35"/>
      <c r="LVD615" s="35"/>
      <c r="LVE615" s="35"/>
      <c r="LVF615" s="35"/>
      <c r="LVG615" s="35"/>
      <c r="LVH615" s="35"/>
      <c r="LVI615" s="35"/>
      <c r="LVJ615" s="35"/>
      <c r="LVK615" s="35"/>
      <c r="LVL615" s="35"/>
      <c r="LVM615" s="35"/>
      <c r="LVN615" s="35"/>
      <c r="LVO615" s="35"/>
      <c r="LVP615" s="35"/>
      <c r="LVQ615" s="35"/>
      <c r="LVR615" s="35"/>
      <c r="LVS615" s="35"/>
      <c r="LVT615" s="35"/>
      <c r="LVU615" s="35"/>
      <c r="LVV615" s="35"/>
      <c r="LVW615" s="35"/>
      <c r="LVX615" s="35"/>
      <c r="LVY615" s="35"/>
      <c r="LVZ615" s="35"/>
      <c r="LWA615" s="35"/>
      <c r="LWB615" s="35"/>
      <c r="LWC615" s="35"/>
      <c r="LWD615" s="35"/>
      <c r="LWE615" s="35"/>
      <c r="LWF615" s="35"/>
      <c r="LWG615" s="35"/>
      <c r="LWH615" s="35"/>
      <c r="LWI615" s="35"/>
      <c r="LWJ615" s="35"/>
      <c r="LWK615" s="35"/>
      <c r="LWL615" s="35"/>
      <c r="LWM615" s="35"/>
      <c r="LWN615" s="35"/>
      <c r="LWO615" s="35"/>
      <c r="LWP615" s="35"/>
      <c r="LWQ615" s="35"/>
      <c r="LWR615" s="35"/>
      <c r="LWS615" s="35"/>
      <c r="LWT615" s="35"/>
      <c r="LWU615" s="35"/>
      <c r="LWV615" s="35"/>
      <c r="LWW615" s="35"/>
      <c r="LWX615" s="35"/>
      <c r="LWY615" s="35"/>
      <c r="LWZ615" s="35"/>
      <c r="LXA615" s="35"/>
      <c r="LXB615" s="35"/>
      <c r="LXC615" s="35"/>
      <c r="LXD615" s="35"/>
      <c r="LXE615" s="35"/>
      <c r="LXF615" s="35"/>
      <c r="LXG615" s="35"/>
      <c r="LXH615" s="35"/>
      <c r="LXI615" s="35"/>
      <c r="LXJ615" s="35"/>
      <c r="LXK615" s="35"/>
      <c r="LXL615" s="35"/>
      <c r="LXM615" s="35"/>
      <c r="LXN615" s="35"/>
      <c r="LXO615" s="35"/>
      <c r="LXP615" s="35"/>
      <c r="LXQ615" s="35"/>
      <c r="LXR615" s="35"/>
      <c r="LXS615" s="35"/>
      <c r="LXT615" s="35"/>
      <c r="LXU615" s="35"/>
      <c r="LXV615" s="35"/>
      <c r="LXW615" s="35"/>
      <c r="LXX615" s="35"/>
      <c r="LXY615" s="35"/>
      <c r="LXZ615" s="35"/>
      <c r="LYA615" s="35"/>
      <c r="LYB615" s="35"/>
      <c r="LYC615" s="35"/>
      <c r="LYD615" s="35"/>
      <c r="LYE615" s="35"/>
      <c r="LYF615" s="35"/>
      <c r="LYG615" s="35"/>
      <c r="LYH615" s="35"/>
      <c r="LYI615" s="35"/>
      <c r="LYJ615" s="35"/>
      <c r="LYK615" s="35"/>
      <c r="LYL615" s="35"/>
      <c r="LYM615" s="35"/>
      <c r="LYN615" s="35"/>
      <c r="LYO615" s="35"/>
      <c r="LYP615" s="35"/>
      <c r="LYQ615" s="35"/>
      <c r="LYR615" s="35"/>
      <c r="LYS615" s="35"/>
      <c r="LYT615" s="35"/>
      <c r="LYU615" s="35"/>
      <c r="LYV615" s="35"/>
      <c r="LYW615" s="35"/>
      <c r="LYX615" s="35"/>
      <c r="LYY615" s="35"/>
      <c r="LYZ615" s="35"/>
      <c r="LZA615" s="35"/>
      <c r="LZB615" s="35"/>
      <c r="LZC615" s="35"/>
      <c r="LZD615" s="35"/>
      <c r="LZE615" s="35"/>
      <c r="LZF615" s="35"/>
      <c r="LZG615" s="35"/>
      <c r="LZH615" s="35"/>
      <c r="LZI615" s="35"/>
      <c r="LZJ615" s="35"/>
      <c r="LZK615" s="35"/>
      <c r="LZL615" s="35"/>
      <c r="LZM615" s="35"/>
      <c r="LZN615" s="35"/>
      <c r="LZO615" s="35"/>
      <c r="LZP615" s="35"/>
      <c r="LZQ615" s="35"/>
      <c r="LZR615" s="35"/>
      <c r="LZS615" s="35"/>
      <c r="LZT615" s="35"/>
      <c r="LZU615" s="35"/>
      <c r="LZV615" s="35"/>
      <c r="LZW615" s="35"/>
      <c r="LZX615" s="35"/>
      <c r="LZY615" s="35"/>
      <c r="LZZ615" s="35"/>
      <c r="MAA615" s="35"/>
      <c r="MAB615" s="35"/>
      <c r="MAC615" s="35"/>
      <c r="MAD615" s="35"/>
      <c r="MAE615" s="35"/>
      <c r="MAF615" s="35"/>
      <c r="MAG615" s="35"/>
      <c r="MAH615" s="35"/>
      <c r="MAI615" s="35"/>
      <c r="MAJ615" s="35"/>
      <c r="MAK615" s="35"/>
      <c r="MAL615" s="35"/>
      <c r="MAM615" s="35"/>
      <c r="MAN615" s="35"/>
      <c r="MAO615" s="35"/>
      <c r="MAP615" s="35"/>
      <c r="MAQ615" s="35"/>
      <c r="MAR615" s="35"/>
      <c r="MAS615" s="35"/>
      <c r="MAT615" s="35"/>
      <c r="MAU615" s="35"/>
      <c r="MAV615" s="35"/>
      <c r="MAW615" s="35"/>
      <c r="MAX615" s="35"/>
      <c r="MAY615" s="35"/>
      <c r="MAZ615" s="35"/>
      <c r="MBA615" s="35"/>
      <c r="MBB615" s="35"/>
      <c r="MBC615" s="35"/>
      <c r="MBD615" s="35"/>
      <c r="MBE615" s="35"/>
      <c r="MBF615" s="35"/>
      <c r="MBG615" s="35"/>
      <c r="MBH615" s="35"/>
      <c r="MBI615" s="35"/>
      <c r="MBJ615" s="35"/>
      <c r="MBK615" s="35"/>
      <c r="MBL615" s="35"/>
      <c r="MBM615" s="35"/>
      <c r="MBN615" s="35"/>
      <c r="MBO615" s="35"/>
      <c r="MBP615" s="35"/>
      <c r="MBQ615" s="35"/>
      <c r="MBR615" s="35"/>
      <c r="MBS615" s="35"/>
      <c r="MBT615" s="35"/>
      <c r="MBU615" s="35"/>
      <c r="MBV615" s="35"/>
      <c r="MBW615" s="35"/>
      <c r="MBX615" s="35"/>
      <c r="MBY615" s="35"/>
      <c r="MBZ615" s="35"/>
      <c r="MCA615" s="35"/>
      <c r="MCB615" s="35"/>
      <c r="MCC615" s="35"/>
      <c r="MCD615" s="35"/>
      <c r="MCE615" s="35"/>
      <c r="MCF615" s="35"/>
      <c r="MCG615" s="35"/>
      <c r="MCH615" s="35"/>
      <c r="MCI615" s="35"/>
      <c r="MCJ615" s="35"/>
      <c r="MCK615" s="35"/>
      <c r="MCL615" s="35"/>
      <c r="MCM615" s="35"/>
      <c r="MCN615" s="35"/>
      <c r="MCO615" s="35"/>
      <c r="MCP615" s="35"/>
      <c r="MCQ615" s="35"/>
      <c r="MCR615" s="35"/>
      <c r="MCS615" s="35"/>
      <c r="MCT615" s="35"/>
      <c r="MCU615" s="35"/>
      <c r="MCV615" s="35"/>
      <c r="MCW615" s="35"/>
      <c r="MCX615" s="35"/>
      <c r="MCY615" s="35"/>
      <c r="MCZ615" s="35"/>
      <c r="MDA615" s="35"/>
      <c r="MDB615" s="35"/>
      <c r="MDC615" s="35"/>
      <c r="MDD615" s="35"/>
      <c r="MDE615" s="35"/>
      <c r="MDF615" s="35"/>
      <c r="MDG615" s="35"/>
      <c r="MDH615" s="35"/>
      <c r="MDI615" s="35"/>
      <c r="MDJ615" s="35"/>
      <c r="MDK615" s="35"/>
      <c r="MDL615" s="35"/>
      <c r="MDM615" s="35"/>
      <c r="MDN615" s="35"/>
      <c r="MDO615" s="35"/>
      <c r="MDP615" s="35"/>
      <c r="MDQ615" s="35"/>
      <c r="MDR615" s="35"/>
      <c r="MDS615" s="35"/>
      <c r="MDT615" s="35"/>
      <c r="MDU615" s="35"/>
      <c r="MDV615" s="35"/>
      <c r="MDW615" s="35"/>
      <c r="MDX615" s="35"/>
      <c r="MDY615" s="35"/>
      <c r="MDZ615" s="35"/>
      <c r="MEA615" s="35"/>
      <c r="MEB615" s="35"/>
      <c r="MEC615" s="35"/>
      <c r="MED615" s="35"/>
      <c r="MEE615" s="35"/>
      <c r="MEF615" s="35"/>
      <c r="MEG615" s="35"/>
      <c r="MEH615" s="35"/>
      <c r="MEI615" s="35"/>
      <c r="MEJ615" s="35"/>
      <c r="MEK615" s="35"/>
      <c r="MEL615" s="35"/>
      <c r="MEM615" s="35"/>
      <c r="MEN615" s="35"/>
      <c r="MEO615" s="35"/>
      <c r="MEP615" s="35"/>
      <c r="MEQ615" s="35"/>
      <c r="MER615" s="35"/>
      <c r="MES615" s="35"/>
      <c r="MET615" s="35"/>
      <c r="MEU615" s="35"/>
      <c r="MEV615" s="35"/>
      <c r="MEW615" s="35"/>
      <c r="MEX615" s="35"/>
      <c r="MEY615" s="35"/>
      <c r="MEZ615" s="35"/>
      <c r="MFA615" s="35"/>
      <c r="MFB615" s="35"/>
      <c r="MFC615" s="35"/>
      <c r="MFD615" s="35"/>
      <c r="MFE615" s="35"/>
      <c r="MFF615" s="35"/>
      <c r="MFG615" s="35"/>
      <c r="MFH615" s="35"/>
      <c r="MFI615" s="35"/>
      <c r="MFJ615" s="35"/>
      <c r="MFK615" s="35"/>
      <c r="MFL615" s="35"/>
      <c r="MFM615" s="35"/>
      <c r="MFN615" s="35"/>
      <c r="MFO615" s="35"/>
      <c r="MFP615" s="35"/>
      <c r="MFQ615" s="35"/>
      <c r="MFR615" s="35"/>
      <c r="MFS615" s="35"/>
      <c r="MFT615" s="35"/>
      <c r="MFU615" s="35"/>
      <c r="MFV615" s="35"/>
      <c r="MFW615" s="35"/>
      <c r="MFX615" s="35"/>
      <c r="MFY615" s="35"/>
      <c r="MFZ615" s="35"/>
      <c r="MGA615" s="35"/>
      <c r="MGB615" s="35"/>
      <c r="MGC615" s="35"/>
      <c r="MGD615" s="35"/>
      <c r="MGE615" s="35"/>
      <c r="MGF615" s="35"/>
      <c r="MGG615" s="35"/>
      <c r="MGH615" s="35"/>
      <c r="MGI615" s="35"/>
      <c r="MGJ615" s="35"/>
      <c r="MGK615" s="35"/>
      <c r="MGL615" s="35"/>
      <c r="MGM615" s="35"/>
      <c r="MGN615" s="35"/>
      <c r="MGO615" s="35"/>
      <c r="MGP615" s="35"/>
      <c r="MGQ615" s="35"/>
      <c r="MGR615" s="35"/>
      <c r="MGS615" s="35"/>
      <c r="MGT615" s="35"/>
      <c r="MGU615" s="35"/>
      <c r="MGV615" s="35"/>
      <c r="MGW615" s="35"/>
      <c r="MGX615" s="35"/>
      <c r="MGY615" s="35"/>
      <c r="MGZ615" s="35"/>
      <c r="MHA615" s="35"/>
      <c r="MHB615" s="35"/>
      <c r="MHC615" s="35"/>
      <c r="MHD615" s="35"/>
      <c r="MHE615" s="35"/>
      <c r="MHF615" s="35"/>
      <c r="MHG615" s="35"/>
      <c r="MHH615" s="35"/>
      <c r="MHI615" s="35"/>
      <c r="MHJ615" s="35"/>
      <c r="MHK615" s="35"/>
      <c r="MHL615" s="35"/>
      <c r="MHM615" s="35"/>
      <c r="MHN615" s="35"/>
      <c r="MHO615" s="35"/>
      <c r="MHP615" s="35"/>
      <c r="MHQ615" s="35"/>
      <c r="MHR615" s="35"/>
      <c r="MHS615" s="35"/>
      <c r="MHT615" s="35"/>
      <c r="MHU615" s="35"/>
      <c r="MHV615" s="35"/>
      <c r="MHW615" s="35"/>
      <c r="MHX615" s="35"/>
      <c r="MHY615" s="35"/>
      <c r="MHZ615" s="35"/>
      <c r="MIA615" s="35"/>
      <c r="MIB615" s="35"/>
      <c r="MIC615" s="35"/>
      <c r="MID615" s="35"/>
      <c r="MIE615" s="35"/>
      <c r="MIF615" s="35"/>
      <c r="MIG615" s="35"/>
      <c r="MIH615" s="35"/>
      <c r="MII615" s="35"/>
      <c r="MIJ615" s="35"/>
      <c r="MIK615" s="35"/>
      <c r="MIL615" s="35"/>
      <c r="MIM615" s="35"/>
      <c r="MIN615" s="35"/>
      <c r="MIO615" s="35"/>
      <c r="MIP615" s="35"/>
      <c r="MIQ615" s="35"/>
      <c r="MIR615" s="35"/>
      <c r="MIS615" s="35"/>
      <c r="MIT615" s="35"/>
      <c r="MIU615" s="35"/>
      <c r="MIV615" s="35"/>
      <c r="MIW615" s="35"/>
      <c r="MIX615" s="35"/>
      <c r="MIY615" s="35"/>
      <c r="MIZ615" s="35"/>
      <c r="MJA615" s="35"/>
      <c r="MJB615" s="35"/>
      <c r="MJC615" s="35"/>
      <c r="MJD615" s="35"/>
      <c r="MJE615" s="35"/>
      <c r="MJF615" s="35"/>
      <c r="MJG615" s="35"/>
      <c r="MJH615" s="35"/>
      <c r="MJI615" s="35"/>
      <c r="MJJ615" s="35"/>
      <c r="MJK615" s="35"/>
      <c r="MJL615" s="35"/>
      <c r="MJM615" s="35"/>
      <c r="MJN615" s="35"/>
      <c r="MJO615" s="35"/>
      <c r="MJP615" s="35"/>
      <c r="MJQ615" s="35"/>
      <c r="MJR615" s="35"/>
      <c r="MJS615" s="35"/>
      <c r="MJT615" s="35"/>
      <c r="MJU615" s="35"/>
      <c r="MJV615" s="35"/>
      <c r="MJW615" s="35"/>
      <c r="MJX615" s="35"/>
      <c r="MJY615" s="35"/>
      <c r="MJZ615" s="35"/>
      <c r="MKA615" s="35"/>
      <c r="MKB615" s="35"/>
      <c r="MKC615" s="35"/>
      <c r="MKD615" s="35"/>
      <c r="MKE615" s="35"/>
      <c r="MKF615" s="35"/>
      <c r="MKG615" s="35"/>
      <c r="MKH615" s="35"/>
      <c r="MKI615" s="35"/>
      <c r="MKJ615" s="35"/>
      <c r="MKK615" s="35"/>
      <c r="MKL615" s="35"/>
      <c r="MKM615" s="35"/>
      <c r="MKN615" s="35"/>
      <c r="MKO615" s="35"/>
      <c r="MKP615" s="35"/>
      <c r="MKQ615" s="35"/>
      <c r="MKR615" s="35"/>
      <c r="MKS615" s="35"/>
      <c r="MKT615" s="35"/>
      <c r="MKU615" s="35"/>
      <c r="MKV615" s="35"/>
      <c r="MKW615" s="35"/>
      <c r="MKX615" s="35"/>
      <c r="MKY615" s="35"/>
      <c r="MKZ615" s="35"/>
      <c r="MLA615" s="35"/>
      <c r="MLB615" s="35"/>
      <c r="MLC615" s="35"/>
      <c r="MLD615" s="35"/>
      <c r="MLE615" s="35"/>
      <c r="MLF615" s="35"/>
      <c r="MLG615" s="35"/>
      <c r="MLH615" s="35"/>
      <c r="MLI615" s="35"/>
      <c r="MLJ615" s="35"/>
      <c r="MLK615" s="35"/>
      <c r="MLL615" s="35"/>
      <c r="MLM615" s="35"/>
      <c r="MLN615" s="35"/>
      <c r="MLO615" s="35"/>
      <c r="MLP615" s="35"/>
      <c r="MLQ615" s="35"/>
      <c r="MLR615" s="35"/>
      <c r="MLS615" s="35"/>
      <c r="MLT615" s="35"/>
      <c r="MLU615" s="35"/>
      <c r="MLV615" s="35"/>
      <c r="MLW615" s="35"/>
      <c r="MLX615" s="35"/>
      <c r="MLY615" s="35"/>
      <c r="MLZ615" s="35"/>
      <c r="MMA615" s="35"/>
      <c r="MMB615" s="35"/>
      <c r="MMC615" s="35"/>
      <c r="MMD615" s="35"/>
      <c r="MME615" s="35"/>
      <c r="MMF615" s="35"/>
      <c r="MMG615" s="35"/>
      <c r="MMH615" s="35"/>
      <c r="MMI615" s="35"/>
      <c r="MMJ615" s="35"/>
      <c r="MMK615" s="35"/>
      <c r="MML615" s="35"/>
      <c r="MMM615" s="35"/>
      <c r="MMN615" s="35"/>
      <c r="MMO615" s="35"/>
      <c r="MMP615" s="35"/>
      <c r="MMQ615" s="35"/>
      <c r="MMR615" s="35"/>
      <c r="MMS615" s="35"/>
      <c r="MMT615" s="35"/>
      <c r="MMU615" s="35"/>
      <c r="MMV615" s="35"/>
      <c r="MMW615" s="35"/>
      <c r="MMX615" s="35"/>
      <c r="MMY615" s="35"/>
      <c r="MMZ615" s="35"/>
      <c r="MNA615" s="35"/>
      <c r="MNB615" s="35"/>
      <c r="MNC615" s="35"/>
      <c r="MND615" s="35"/>
      <c r="MNE615" s="35"/>
      <c r="MNF615" s="35"/>
      <c r="MNG615" s="35"/>
      <c r="MNH615" s="35"/>
      <c r="MNI615" s="35"/>
      <c r="MNJ615" s="35"/>
      <c r="MNK615" s="35"/>
      <c r="MNL615" s="35"/>
      <c r="MNM615" s="35"/>
      <c r="MNN615" s="35"/>
      <c r="MNO615" s="35"/>
      <c r="MNP615" s="35"/>
      <c r="MNQ615" s="35"/>
      <c r="MNR615" s="35"/>
      <c r="MNS615" s="35"/>
      <c r="MNT615" s="35"/>
      <c r="MNU615" s="35"/>
      <c r="MNV615" s="35"/>
      <c r="MNW615" s="35"/>
      <c r="MNX615" s="35"/>
      <c r="MNY615" s="35"/>
      <c r="MNZ615" s="35"/>
      <c r="MOA615" s="35"/>
      <c r="MOB615" s="35"/>
      <c r="MOC615" s="35"/>
      <c r="MOD615" s="35"/>
      <c r="MOE615" s="35"/>
      <c r="MOF615" s="35"/>
      <c r="MOG615" s="35"/>
      <c r="MOH615" s="35"/>
      <c r="MOI615" s="35"/>
      <c r="MOJ615" s="35"/>
      <c r="MOK615" s="35"/>
      <c r="MOL615" s="35"/>
      <c r="MOM615" s="35"/>
      <c r="MON615" s="35"/>
      <c r="MOO615" s="35"/>
      <c r="MOP615" s="35"/>
      <c r="MOQ615" s="35"/>
      <c r="MOR615" s="35"/>
      <c r="MOS615" s="35"/>
      <c r="MOT615" s="35"/>
      <c r="MOU615" s="35"/>
      <c r="MOV615" s="35"/>
      <c r="MOW615" s="35"/>
      <c r="MOX615" s="35"/>
      <c r="MOY615" s="35"/>
      <c r="MOZ615" s="35"/>
      <c r="MPA615" s="35"/>
      <c r="MPB615" s="35"/>
      <c r="MPC615" s="35"/>
      <c r="MPD615" s="35"/>
      <c r="MPE615" s="35"/>
      <c r="MPF615" s="35"/>
      <c r="MPG615" s="35"/>
      <c r="MPH615" s="35"/>
      <c r="MPI615" s="35"/>
      <c r="MPJ615" s="35"/>
      <c r="MPK615" s="35"/>
      <c r="MPL615" s="35"/>
      <c r="MPM615" s="35"/>
      <c r="MPN615" s="35"/>
      <c r="MPO615" s="35"/>
      <c r="MPP615" s="35"/>
      <c r="MPQ615" s="35"/>
      <c r="MPR615" s="35"/>
      <c r="MPS615" s="35"/>
      <c r="MPT615" s="35"/>
      <c r="MPU615" s="35"/>
      <c r="MPV615" s="35"/>
      <c r="MPW615" s="35"/>
      <c r="MPX615" s="35"/>
      <c r="MPY615" s="35"/>
      <c r="MPZ615" s="35"/>
      <c r="MQA615" s="35"/>
      <c r="MQB615" s="35"/>
      <c r="MQC615" s="35"/>
      <c r="MQD615" s="35"/>
      <c r="MQE615" s="35"/>
      <c r="MQF615" s="35"/>
      <c r="MQG615" s="35"/>
      <c r="MQH615" s="35"/>
      <c r="MQI615" s="35"/>
      <c r="MQJ615" s="35"/>
      <c r="MQK615" s="35"/>
      <c r="MQL615" s="35"/>
      <c r="MQM615" s="35"/>
      <c r="MQN615" s="35"/>
      <c r="MQO615" s="35"/>
      <c r="MQP615" s="35"/>
      <c r="MQQ615" s="35"/>
      <c r="MQR615" s="35"/>
      <c r="MQS615" s="35"/>
      <c r="MQT615" s="35"/>
      <c r="MQU615" s="35"/>
      <c r="MQV615" s="35"/>
      <c r="MQW615" s="35"/>
      <c r="MQX615" s="35"/>
      <c r="MQY615" s="35"/>
      <c r="MQZ615" s="35"/>
      <c r="MRA615" s="35"/>
      <c r="MRB615" s="35"/>
      <c r="MRC615" s="35"/>
      <c r="MRD615" s="35"/>
      <c r="MRE615" s="35"/>
      <c r="MRF615" s="35"/>
      <c r="MRG615" s="35"/>
      <c r="MRH615" s="35"/>
      <c r="MRI615" s="35"/>
      <c r="MRJ615" s="35"/>
      <c r="MRK615" s="35"/>
      <c r="MRL615" s="35"/>
      <c r="MRM615" s="35"/>
      <c r="MRN615" s="35"/>
      <c r="MRO615" s="35"/>
      <c r="MRP615" s="35"/>
      <c r="MRQ615" s="35"/>
      <c r="MRR615" s="35"/>
      <c r="MRS615" s="35"/>
      <c r="MRT615" s="35"/>
      <c r="MRU615" s="35"/>
      <c r="MRV615" s="35"/>
      <c r="MRW615" s="35"/>
      <c r="MRX615" s="35"/>
      <c r="MRY615" s="35"/>
      <c r="MRZ615" s="35"/>
      <c r="MSA615" s="35"/>
      <c r="MSB615" s="35"/>
      <c r="MSC615" s="35"/>
      <c r="MSD615" s="35"/>
      <c r="MSE615" s="35"/>
      <c r="MSF615" s="35"/>
      <c r="MSG615" s="35"/>
      <c r="MSH615" s="35"/>
      <c r="MSI615" s="35"/>
      <c r="MSJ615" s="35"/>
      <c r="MSK615" s="35"/>
      <c r="MSL615" s="35"/>
      <c r="MSM615" s="35"/>
      <c r="MSN615" s="35"/>
      <c r="MSO615" s="35"/>
      <c r="MSP615" s="35"/>
      <c r="MSQ615" s="35"/>
      <c r="MSR615" s="35"/>
      <c r="MSS615" s="35"/>
      <c r="MST615" s="35"/>
      <c r="MSU615" s="35"/>
      <c r="MSV615" s="35"/>
      <c r="MSW615" s="35"/>
      <c r="MSX615" s="35"/>
      <c r="MSY615" s="35"/>
      <c r="MSZ615" s="35"/>
      <c r="MTA615" s="35"/>
      <c r="MTB615" s="35"/>
      <c r="MTC615" s="35"/>
      <c r="MTD615" s="35"/>
      <c r="MTE615" s="35"/>
      <c r="MTF615" s="35"/>
      <c r="MTG615" s="35"/>
      <c r="MTH615" s="35"/>
      <c r="MTI615" s="35"/>
      <c r="MTJ615" s="35"/>
      <c r="MTK615" s="35"/>
      <c r="MTL615" s="35"/>
      <c r="MTM615" s="35"/>
      <c r="MTN615" s="35"/>
      <c r="MTO615" s="35"/>
      <c r="MTP615" s="35"/>
      <c r="MTQ615" s="35"/>
      <c r="MTR615" s="35"/>
      <c r="MTS615" s="35"/>
      <c r="MTT615" s="35"/>
      <c r="MTU615" s="35"/>
      <c r="MTV615" s="35"/>
      <c r="MTW615" s="35"/>
      <c r="MTX615" s="35"/>
      <c r="MTY615" s="35"/>
      <c r="MTZ615" s="35"/>
      <c r="MUA615" s="35"/>
      <c r="MUB615" s="35"/>
      <c r="MUC615" s="35"/>
      <c r="MUD615" s="35"/>
      <c r="MUE615" s="35"/>
      <c r="MUF615" s="35"/>
      <c r="MUG615" s="35"/>
      <c r="MUH615" s="35"/>
      <c r="MUI615" s="35"/>
      <c r="MUJ615" s="35"/>
      <c r="MUK615" s="35"/>
      <c r="MUL615" s="35"/>
      <c r="MUM615" s="35"/>
      <c r="MUN615" s="35"/>
      <c r="MUO615" s="35"/>
      <c r="MUP615" s="35"/>
      <c r="MUQ615" s="35"/>
      <c r="MUR615" s="35"/>
      <c r="MUS615" s="35"/>
      <c r="MUT615" s="35"/>
      <c r="MUU615" s="35"/>
      <c r="MUV615" s="35"/>
      <c r="MUW615" s="35"/>
      <c r="MUX615" s="35"/>
      <c r="MUY615" s="35"/>
      <c r="MUZ615" s="35"/>
      <c r="MVA615" s="35"/>
      <c r="MVB615" s="35"/>
      <c r="MVC615" s="35"/>
      <c r="MVD615" s="35"/>
      <c r="MVE615" s="35"/>
      <c r="MVF615" s="35"/>
      <c r="MVG615" s="35"/>
      <c r="MVH615" s="35"/>
      <c r="MVI615" s="35"/>
      <c r="MVJ615" s="35"/>
      <c r="MVK615" s="35"/>
      <c r="MVL615" s="35"/>
      <c r="MVM615" s="35"/>
      <c r="MVN615" s="35"/>
      <c r="MVO615" s="35"/>
      <c r="MVP615" s="35"/>
      <c r="MVQ615" s="35"/>
      <c r="MVR615" s="35"/>
      <c r="MVS615" s="35"/>
      <c r="MVT615" s="35"/>
      <c r="MVU615" s="35"/>
      <c r="MVV615" s="35"/>
      <c r="MVW615" s="35"/>
      <c r="MVX615" s="35"/>
      <c r="MVY615" s="35"/>
      <c r="MVZ615" s="35"/>
      <c r="MWA615" s="35"/>
      <c r="MWB615" s="35"/>
      <c r="MWC615" s="35"/>
      <c r="MWD615" s="35"/>
      <c r="MWE615" s="35"/>
      <c r="MWF615" s="35"/>
      <c r="MWG615" s="35"/>
      <c r="MWH615" s="35"/>
      <c r="MWI615" s="35"/>
      <c r="MWJ615" s="35"/>
      <c r="MWK615" s="35"/>
      <c r="MWL615" s="35"/>
      <c r="MWM615" s="35"/>
      <c r="MWN615" s="35"/>
      <c r="MWO615" s="35"/>
      <c r="MWP615" s="35"/>
      <c r="MWQ615" s="35"/>
      <c r="MWR615" s="35"/>
      <c r="MWS615" s="35"/>
      <c r="MWT615" s="35"/>
      <c r="MWU615" s="35"/>
      <c r="MWV615" s="35"/>
      <c r="MWW615" s="35"/>
      <c r="MWX615" s="35"/>
      <c r="MWY615" s="35"/>
      <c r="MWZ615" s="35"/>
      <c r="MXA615" s="35"/>
      <c r="MXB615" s="35"/>
      <c r="MXC615" s="35"/>
      <c r="MXD615" s="35"/>
      <c r="MXE615" s="35"/>
      <c r="MXF615" s="35"/>
      <c r="MXG615" s="35"/>
      <c r="MXH615" s="35"/>
      <c r="MXI615" s="35"/>
      <c r="MXJ615" s="35"/>
      <c r="MXK615" s="35"/>
      <c r="MXL615" s="35"/>
      <c r="MXM615" s="35"/>
      <c r="MXN615" s="35"/>
      <c r="MXO615" s="35"/>
      <c r="MXP615" s="35"/>
      <c r="MXQ615" s="35"/>
      <c r="MXR615" s="35"/>
      <c r="MXS615" s="35"/>
      <c r="MXT615" s="35"/>
      <c r="MXU615" s="35"/>
      <c r="MXV615" s="35"/>
      <c r="MXW615" s="35"/>
      <c r="MXX615" s="35"/>
      <c r="MXY615" s="35"/>
      <c r="MXZ615" s="35"/>
      <c r="MYA615" s="35"/>
      <c r="MYB615" s="35"/>
      <c r="MYC615" s="35"/>
      <c r="MYD615" s="35"/>
      <c r="MYE615" s="35"/>
      <c r="MYF615" s="35"/>
      <c r="MYG615" s="35"/>
      <c r="MYH615" s="35"/>
      <c r="MYI615" s="35"/>
      <c r="MYJ615" s="35"/>
      <c r="MYK615" s="35"/>
      <c r="MYL615" s="35"/>
      <c r="MYM615" s="35"/>
      <c r="MYN615" s="35"/>
      <c r="MYO615" s="35"/>
      <c r="MYP615" s="35"/>
      <c r="MYQ615" s="35"/>
      <c r="MYR615" s="35"/>
      <c r="MYS615" s="35"/>
      <c r="MYT615" s="35"/>
      <c r="MYU615" s="35"/>
      <c r="MYV615" s="35"/>
      <c r="MYW615" s="35"/>
      <c r="MYX615" s="35"/>
      <c r="MYY615" s="35"/>
      <c r="MYZ615" s="35"/>
      <c r="MZA615" s="35"/>
      <c r="MZB615" s="35"/>
      <c r="MZC615" s="35"/>
      <c r="MZD615" s="35"/>
      <c r="MZE615" s="35"/>
      <c r="MZF615" s="35"/>
      <c r="MZG615" s="35"/>
      <c r="MZH615" s="35"/>
      <c r="MZI615" s="35"/>
      <c r="MZJ615" s="35"/>
      <c r="MZK615" s="35"/>
      <c r="MZL615" s="35"/>
      <c r="MZM615" s="35"/>
      <c r="MZN615" s="35"/>
      <c r="MZO615" s="35"/>
      <c r="MZP615" s="35"/>
      <c r="MZQ615" s="35"/>
      <c r="MZR615" s="35"/>
      <c r="MZS615" s="35"/>
      <c r="MZT615" s="35"/>
      <c r="MZU615" s="35"/>
      <c r="MZV615" s="35"/>
      <c r="MZW615" s="35"/>
      <c r="MZX615" s="35"/>
      <c r="MZY615" s="35"/>
      <c r="MZZ615" s="35"/>
      <c r="NAA615" s="35"/>
      <c r="NAB615" s="35"/>
      <c r="NAC615" s="35"/>
      <c r="NAD615" s="35"/>
      <c r="NAE615" s="35"/>
      <c r="NAF615" s="35"/>
      <c r="NAG615" s="35"/>
      <c r="NAH615" s="35"/>
      <c r="NAI615" s="35"/>
      <c r="NAJ615" s="35"/>
      <c r="NAK615" s="35"/>
      <c r="NAL615" s="35"/>
      <c r="NAM615" s="35"/>
      <c r="NAN615" s="35"/>
      <c r="NAO615" s="35"/>
      <c r="NAP615" s="35"/>
      <c r="NAQ615" s="35"/>
      <c r="NAR615" s="35"/>
      <c r="NAS615" s="35"/>
      <c r="NAT615" s="35"/>
      <c r="NAU615" s="35"/>
      <c r="NAV615" s="35"/>
      <c r="NAW615" s="35"/>
      <c r="NAX615" s="35"/>
      <c r="NAY615" s="35"/>
      <c r="NAZ615" s="35"/>
      <c r="NBA615" s="35"/>
      <c r="NBB615" s="35"/>
      <c r="NBC615" s="35"/>
      <c r="NBD615" s="35"/>
      <c r="NBE615" s="35"/>
      <c r="NBF615" s="35"/>
      <c r="NBG615" s="35"/>
      <c r="NBH615" s="35"/>
      <c r="NBI615" s="35"/>
      <c r="NBJ615" s="35"/>
      <c r="NBK615" s="35"/>
      <c r="NBL615" s="35"/>
      <c r="NBM615" s="35"/>
      <c r="NBN615" s="35"/>
      <c r="NBO615" s="35"/>
      <c r="NBP615" s="35"/>
      <c r="NBQ615" s="35"/>
      <c r="NBR615" s="35"/>
      <c r="NBS615" s="35"/>
      <c r="NBT615" s="35"/>
      <c r="NBU615" s="35"/>
      <c r="NBV615" s="35"/>
      <c r="NBW615" s="35"/>
      <c r="NBX615" s="35"/>
      <c r="NBY615" s="35"/>
      <c r="NBZ615" s="35"/>
      <c r="NCA615" s="35"/>
      <c r="NCB615" s="35"/>
      <c r="NCC615" s="35"/>
      <c r="NCD615" s="35"/>
      <c r="NCE615" s="35"/>
      <c r="NCF615" s="35"/>
      <c r="NCG615" s="35"/>
      <c r="NCH615" s="35"/>
      <c r="NCI615" s="35"/>
      <c r="NCJ615" s="35"/>
      <c r="NCK615" s="35"/>
      <c r="NCL615" s="35"/>
      <c r="NCM615" s="35"/>
      <c r="NCN615" s="35"/>
      <c r="NCO615" s="35"/>
      <c r="NCP615" s="35"/>
      <c r="NCQ615" s="35"/>
      <c r="NCR615" s="35"/>
      <c r="NCS615" s="35"/>
      <c r="NCT615" s="35"/>
      <c r="NCU615" s="35"/>
      <c r="NCV615" s="35"/>
      <c r="NCW615" s="35"/>
      <c r="NCX615" s="35"/>
      <c r="NCY615" s="35"/>
      <c r="NCZ615" s="35"/>
      <c r="NDA615" s="35"/>
      <c r="NDB615" s="35"/>
      <c r="NDC615" s="35"/>
      <c r="NDD615" s="35"/>
      <c r="NDE615" s="35"/>
      <c r="NDF615" s="35"/>
      <c r="NDG615" s="35"/>
      <c r="NDH615" s="35"/>
      <c r="NDI615" s="35"/>
      <c r="NDJ615" s="35"/>
      <c r="NDK615" s="35"/>
      <c r="NDL615" s="35"/>
      <c r="NDM615" s="35"/>
      <c r="NDN615" s="35"/>
      <c r="NDO615" s="35"/>
      <c r="NDP615" s="35"/>
      <c r="NDQ615" s="35"/>
      <c r="NDR615" s="35"/>
      <c r="NDS615" s="35"/>
      <c r="NDT615" s="35"/>
      <c r="NDU615" s="35"/>
      <c r="NDV615" s="35"/>
      <c r="NDW615" s="35"/>
      <c r="NDX615" s="35"/>
      <c r="NDY615" s="35"/>
      <c r="NDZ615" s="35"/>
      <c r="NEA615" s="35"/>
      <c r="NEB615" s="35"/>
      <c r="NEC615" s="35"/>
      <c r="NED615" s="35"/>
      <c r="NEE615" s="35"/>
      <c r="NEF615" s="35"/>
      <c r="NEG615" s="35"/>
      <c r="NEH615" s="35"/>
      <c r="NEI615" s="35"/>
      <c r="NEJ615" s="35"/>
      <c r="NEK615" s="35"/>
      <c r="NEL615" s="35"/>
      <c r="NEM615" s="35"/>
      <c r="NEN615" s="35"/>
      <c r="NEO615" s="35"/>
      <c r="NEP615" s="35"/>
      <c r="NEQ615" s="35"/>
      <c r="NER615" s="35"/>
      <c r="NES615" s="35"/>
      <c r="NET615" s="35"/>
      <c r="NEU615" s="35"/>
      <c r="NEV615" s="35"/>
      <c r="NEW615" s="35"/>
      <c r="NEX615" s="35"/>
      <c r="NEY615" s="35"/>
      <c r="NEZ615" s="35"/>
      <c r="NFA615" s="35"/>
      <c r="NFB615" s="35"/>
      <c r="NFC615" s="35"/>
      <c r="NFD615" s="35"/>
      <c r="NFE615" s="35"/>
      <c r="NFF615" s="35"/>
      <c r="NFG615" s="35"/>
      <c r="NFH615" s="35"/>
      <c r="NFI615" s="35"/>
      <c r="NFJ615" s="35"/>
      <c r="NFK615" s="35"/>
      <c r="NFL615" s="35"/>
      <c r="NFM615" s="35"/>
      <c r="NFN615" s="35"/>
      <c r="NFO615" s="35"/>
      <c r="NFP615" s="35"/>
      <c r="NFQ615" s="35"/>
      <c r="NFR615" s="35"/>
      <c r="NFS615" s="35"/>
      <c r="NFT615" s="35"/>
      <c r="NFU615" s="35"/>
      <c r="NFV615" s="35"/>
      <c r="NFW615" s="35"/>
      <c r="NFX615" s="35"/>
      <c r="NFY615" s="35"/>
      <c r="NFZ615" s="35"/>
      <c r="NGA615" s="35"/>
      <c r="NGB615" s="35"/>
      <c r="NGC615" s="35"/>
      <c r="NGD615" s="35"/>
      <c r="NGE615" s="35"/>
      <c r="NGF615" s="35"/>
      <c r="NGG615" s="35"/>
      <c r="NGH615" s="35"/>
      <c r="NGI615" s="35"/>
      <c r="NGJ615" s="35"/>
      <c r="NGK615" s="35"/>
      <c r="NGL615" s="35"/>
      <c r="NGM615" s="35"/>
      <c r="NGN615" s="35"/>
      <c r="NGO615" s="35"/>
      <c r="NGP615" s="35"/>
      <c r="NGQ615" s="35"/>
      <c r="NGR615" s="35"/>
      <c r="NGS615" s="35"/>
      <c r="NGT615" s="35"/>
      <c r="NGU615" s="35"/>
      <c r="NGV615" s="35"/>
      <c r="NGW615" s="35"/>
      <c r="NGX615" s="35"/>
      <c r="NGY615" s="35"/>
      <c r="NGZ615" s="35"/>
      <c r="NHA615" s="35"/>
      <c r="NHB615" s="35"/>
      <c r="NHC615" s="35"/>
      <c r="NHD615" s="35"/>
      <c r="NHE615" s="35"/>
      <c r="NHF615" s="35"/>
      <c r="NHG615" s="35"/>
      <c r="NHH615" s="35"/>
      <c r="NHI615" s="35"/>
      <c r="NHJ615" s="35"/>
      <c r="NHK615" s="35"/>
      <c r="NHL615" s="35"/>
      <c r="NHM615" s="35"/>
      <c r="NHN615" s="35"/>
      <c r="NHO615" s="35"/>
      <c r="NHP615" s="35"/>
      <c r="NHQ615" s="35"/>
      <c r="NHR615" s="35"/>
      <c r="NHS615" s="35"/>
      <c r="NHT615" s="35"/>
      <c r="NHU615" s="35"/>
      <c r="NHV615" s="35"/>
      <c r="NHW615" s="35"/>
      <c r="NHX615" s="35"/>
      <c r="NHY615" s="35"/>
      <c r="NHZ615" s="35"/>
      <c r="NIA615" s="35"/>
      <c r="NIB615" s="35"/>
      <c r="NIC615" s="35"/>
      <c r="NID615" s="35"/>
      <c r="NIE615" s="35"/>
      <c r="NIF615" s="35"/>
      <c r="NIG615" s="35"/>
      <c r="NIH615" s="35"/>
      <c r="NII615" s="35"/>
      <c r="NIJ615" s="35"/>
      <c r="NIK615" s="35"/>
      <c r="NIL615" s="35"/>
      <c r="NIM615" s="35"/>
      <c r="NIN615" s="35"/>
      <c r="NIO615" s="35"/>
      <c r="NIP615" s="35"/>
      <c r="NIQ615" s="35"/>
      <c r="NIR615" s="35"/>
      <c r="NIS615" s="35"/>
      <c r="NIT615" s="35"/>
      <c r="NIU615" s="35"/>
      <c r="NIV615" s="35"/>
      <c r="NIW615" s="35"/>
      <c r="NIX615" s="35"/>
      <c r="NIY615" s="35"/>
      <c r="NIZ615" s="35"/>
      <c r="NJA615" s="35"/>
      <c r="NJB615" s="35"/>
      <c r="NJC615" s="35"/>
      <c r="NJD615" s="35"/>
      <c r="NJE615" s="35"/>
      <c r="NJF615" s="35"/>
      <c r="NJG615" s="35"/>
      <c r="NJH615" s="35"/>
      <c r="NJI615" s="35"/>
      <c r="NJJ615" s="35"/>
      <c r="NJK615" s="35"/>
      <c r="NJL615" s="35"/>
      <c r="NJM615" s="35"/>
      <c r="NJN615" s="35"/>
      <c r="NJO615" s="35"/>
      <c r="NJP615" s="35"/>
      <c r="NJQ615" s="35"/>
      <c r="NJR615" s="35"/>
      <c r="NJS615" s="35"/>
      <c r="NJT615" s="35"/>
      <c r="NJU615" s="35"/>
      <c r="NJV615" s="35"/>
      <c r="NJW615" s="35"/>
      <c r="NJX615" s="35"/>
      <c r="NJY615" s="35"/>
      <c r="NJZ615" s="35"/>
      <c r="NKA615" s="35"/>
      <c r="NKB615" s="35"/>
      <c r="NKC615" s="35"/>
      <c r="NKD615" s="35"/>
      <c r="NKE615" s="35"/>
      <c r="NKF615" s="35"/>
      <c r="NKG615" s="35"/>
      <c r="NKH615" s="35"/>
      <c r="NKI615" s="35"/>
      <c r="NKJ615" s="35"/>
      <c r="NKK615" s="35"/>
      <c r="NKL615" s="35"/>
      <c r="NKM615" s="35"/>
      <c r="NKN615" s="35"/>
      <c r="NKO615" s="35"/>
      <c r="NKP615" s="35"/>
      <c r="NKQ615" s="35"/>
      <c r="NKR615" s="35"/>
      <c r="NKS615" s="35"/>
      <c r="NKT615" s="35"/>
      <c r="NKU615" s="35"/>
      <c r="NKV615" s="35"/>
      <c r="NKW615" s="35"/>
      <c r="NKX615" s="35"/>
      <c r="NKY615" s="35"/>
      <c r="NKZ615" s="35"/>
      <c r="NLA615" s="35"/>
      <c r="NLB615" s="35"/>
      <c r="NLC615" s="35"/>
      <c r="NLD615" s="35"/>
      <c r="NLE615" s="35"/>
      <c r="NLF615" s="35"/>
      <c r="NLG615" s="35"/>
      <c r="NLH615" s="35"/>
      <c r="NLI615" s="35"/>
      <c r="NLJ615" s="35"/>
      <c r="NLK615" s="35"/>
      <c r="NLL615" s="35"/>
      <c r="NLM615" s="35"/>
      <c r="NLN615" s="35"/>
      <c r="NLO615" s="35"/>
      <c r="NLP615" s="35"/>
      <c r="NLQ615" s="35"/>
      <c r="NLR615" s="35"/>
      <c r="NLS615" s="35"/>
      <c r="NLT615" s="35"/>
      <c r="NLU615" s="35"/>
      <c r="NLV615" s="35"/>
      <c r="NLW615" s="35"/>
      <c r="NLX615" s="35"/>
      <c r="NLY615" s="35"/>
      <c r="NLZ615" s="35"/>
      <c r="NMA615" s="35"/>
      <c r="NMB615" s="35"/>
      <c r="NMC615" s="35"/>
      <c r="NMD615" s="35"/>
      <c r="NME615" s="35"/>
      <c r="NMF615" s="35"/>
      <c r="NMG615" s="35"/>
      <c r="NMH615" s="35"/>
      <c r="NMI615" s="35"/>
      <c r="NMJ615" s="35"/>
      <c r="NMK615" s="35"/>
      <c r="NML615" s="35"/>
      <c r="NMM615" s="35"/>
      <c r="NMN615" s="35"/>
      <c r="NMO615" s="35"/>
      <c r="NMP615" s="35"/>
      <c r="NMQ615" s="35"/>
      <c r="NMR615" s="35"/>
      <c r="NMS615" s="35"/>
      <c r="NMT615" s="35"/>
      <c r="NMU615" s="35"/>
      <c r="NMV615" s="35"/>
      <c r="NMW615" s="35"/>
      <c r="NMX615" s="35"/>
      <c r="NMY615" s="35"/>
      <c r="NMZ615" s="35"/>
      <c r="NNA615" s="35"/>
      <c r="NNB615" s="35"/>
      <c r="NNC615" s="35"/>
      <c r="NND615" s="35"/>
      <c r="NNE615" s="35"/>
      <c r="NNF615" s="35"/>
      <c r="NNG615" s="35"/>
      <c r="NNH615" s="35"/>
      <c r="NNI615" s="35"/>
      <c r="NNJ615" s="35"/>
      <c r="NNK615" s="35"/>
      <c r="NNL615" s="35"/>
      <c r="NNM615" s="35"/>
      <c r="NNN615" s="35"/>
      <c r="NNO615" s="35"/>
      <c r="NNP615" s="35"/>
      <c r="NNQ615" s="35"/>
      <c r="NNR615" s="35"/>
      <c r="NNS615" s="35"/>
      <c r="NNT615" s="35"/>
      <c r="NNU615" s="35"/>
      <c r="NNV615" s="35"/>
      <c r="NNW615" s="35"/>
      <c r="NNX615" s="35"/>
      <c r="NNY615" s="35"/>
      <c r="NNZ615" s="35"/>
      <c r="NOA615" s="35"/>
      <c r="NOB615" s="35"/>
      <c r="NOC615" s="35"/>
      <c r="NOD615" s="35"/>
      <c r="NOE615" s="35"/>
      <c r="NOF615" s="35"/>
      <c r="NOG615" s="35"/>
      <c r="NOH615" s="35"/>
      <c r="NOI615" s="35"/>
      <c r="NOJ615" s="35"/>
      <c r="NOK615" s="35"/>
      <c r="NOL615" s="35"/>
      <c r="NOM615" s="35"/>
      <c r="NON615" s="35"/>
      <c r="NOO615" s="35"/>
      <c r="NOP615" s="35"/>
      <c r="NOQ615" s="35"/>
      <c r="NOR615" s="35"/>
      <c r="NOS615" s="35"/>
      <c r="NOT615" s="35"/>
      <c r="NOU615" s="35"/>
      <c r="NOV615" s="35"/>
      <c r="NOW615" s="35"/>
      <c r="NOX615" s="35"/>
      <c r="NOY615" s="35"/>
      <c r="NOZ615" s="35"/>
      <c r="NPA615" s="35"/>
      <c r="NPB615" s="35"/>
      <c r="NPC615" s="35"/>
      <c r="NPD615" s="35"/>
      <c r="NPE615" s="35"/>
      <c r="NPF615" s="35"/>
      <c r="NPG615" s="35"/>
      <c r="NPH615" s="35"/>
      <c r="NPI615" s="35"/>
      <c r="NPJ615" s="35"/>
      <c r="NPK615" s="35"/>
      <c r="NPL615" s="35"/>
      <c r="NPM615" s="35"/>
      <c r="NPN615" s="35"/>
      <c r="NPO615" s="35"/>
      <c r="NPP615" s="35"/>
      <c r="NPQ615" s="35"/>
      <c r="NPR615" s="35"/>
      <c r="NPS615" s="35"/>
      <c r="NPT615" s="35"/>
      <c r="NPU615" s="35"/>
      <c r="NPV615" s="35"/>
      <c r="NPW615" s="35"/>
      <c r="NPX615" s="35"/>
      <c r="NPY615" s="35"/>
      <c r="NPZ615" s="35"/>
      <c r="NQA615" s="35"/>
      <c r="NQB615" s="35"/>
      <c r="NQC615" s="35"/>
      <c r="NQD615" s="35"/>
      <c r="NQE615" s="35"/>
      <c r="NQF615" s="35"/>
      <c r="NQG615" s="35"/>
      <c r="NQH615" s="35"/>
      <c r="NQI615" s="35"/>
      <c r="NQJ615" s="35"/>
      <c r="NQK615" s="35"/>
      <c r="NQL615" s="35"/>
      <c r="NQM615" s="35"/>
      <c r="NQN615" s="35"/>
      <c r="NQO615" s="35"/>
      <c r="NQP615" s="35"/>
      <c r="NQQ615" s="35"/>
      <c r="NQR615" s="35"/>
      <c r="NQS615" s="35"/>
      <c r="NQT615" s="35"/>
      <c r="NQU615" s="35"/>
      <c r="NQV615" s="35"/>
      <c r="NQW615" s="35"/>
      <c r="NQX615" s="35"/>
      <c r="NQY615" s="35"/>
      <c r="NQZ615" s="35"/>
      <c r="NRA615" s="35"/>
      <c r="NRB615" s="35"/>
      <c r="NRC615" s="35"/>
      <c r="NRD615" s="35"/>
      <c r="NRE615" s="35"/>
      <c r="NRF615" s="35"/>
      <c r="NRG615" s="35"/>
      <c r="NRH615" s="35"/>
      <c r="NRI615" s="35"/>
      <c r="NRJ615" s="35"/>
      <c r="NRK615" s="35"/>
      <c r="NRL615" s="35"/>
      <c r="NRM615" s="35"/>
      <c r="NRN615" s="35"/>
      <c r="NRO615" s="35"/>
      <c r="NRP615" s="35"/>
      <c r="NRQ615" s="35"/>
      <c r="NRR615" s="35"/>
      <c r="NRS615" s="35"/>
      <c r="NRT615" s="35"/>
      <c r="NRU615" s="35"/>
      <c r="NRV615" s="35"/>
      <c r="NRW615" s="35"/>
      <c r="NRX615" s="35"/>
      <c r="NRY615" s="35"/>
      <c r="NRZ615" s="35"/>
      <c r="NSA615" s="35"/>
      <c r="NSB615" s="35"/>
      <c r="NSC615" s="35"/>
      <c r="NSD615" s="35"/>
      <c r="NSE615" s="35"/>
      <c r="NSF615" s="35"/>
      <c r="NSG615" s="35"/>
      <c r="NSH615" s="35"/>
      <c r="NSI615" s="35"/>
      <c r="NSJ615" s="35"/>
      <c r="NSK615" s="35"/>
      <c r="NSL615" s="35"/>
      <c r="NSM615" s="35"/>
      <c r="NSN615" s="35"/>
      <c r="NSO615" s="35"/>
      <c r="NSP615" s="35"/>
      <c r="NSQ615" s="35"/>
      <c r="NSR615" s="35"/>
      <c r="NSS615" s="35"/>
      <c r="NST615" s="35"/>
      <c r="NSU615" s="35"/>
      <c r="NSV615" s="35"/>
      <c r="NSW615" s="35"/>
      <c r="NSX615" s="35"/>
      <c r="NSY615" s="35"/>
      <c r="NSZ615" s="35"/>
      <c r="NTA615" s="35"/>
      <c r="NTB615" s="35"/>
      <c r="NTC615" s="35"/>
      <c r="NTD615" s="35"/>
      <c r="NTE615" s="35"/>
      <c r="NTF615" s="35"/>
      <c r="NTG615" s="35"/>
      <c r="NTH615" s="35"/>
      <c r="NTI615" s="35"/>
      <c r="NTJ615" s="35"/>
      <c r="NTK615" s="35"/>
      <c r="NTL615" s="35"/>
      <c r="NTM615" s="35"/>
      <c r="NTN615" s="35"/>
      <c r="NTO615" s="35"/>
      <c r="NTP615" s="35"/>
      <c r="NTQ615" s="35"/>
      <c r="NTR615" s="35"/>
      <c r="NTS615" s="35"/>
      <c r="NTT615" s="35"/>
      <c r="NTU615" s="35"/>
      <c r="NTV615" s="35"/>
      <c r="NTW615" s="35"/>
      <c r="NTX615" s="35"/>
      <c r="NTY615" s="35"/>
      <c r="NTZ615" s="35"/>
      <c r="NUA615" s="35"/>
      <c r="NUB615" s="35"/>
      <c r="NUC615" s="35"/>
      <c r="NUD615" s="35"/>
      <c r="NUE615" s="35"/>
      <c r="NUF615" s="35"/>
      <c r="NUG615" s="35"/>
      <c r="NUH615" s="35"/>
      <c r="NUI615" s="35"/>
      <c r="NUJ615" s="35"/>
      <c r="NUK615" s="35"/>
      <c r="NUL615" s="35"/>
      <c r="NUM615" s="35"/>
      <c r="NUN615" s="35"/>
      <c r="NUO615" s="35"/>
      <c r="NUP615" s="35"/>
      <c r="NUQ615" s="35"/>
      <c r="NUR615" s="35"/>
      <c r="NUS615" s="35"/>
      <c r="NUT615" s="35"/>
      <c r="NUU615" s="35"/>
      <c r="NUV615" s="35"/>
      <c r="NUW615" s="35"/>
      <c r="NUX615" s="35"/>
      <c r="NUY615" s="35"/>
      <c r="NUZ615" s="35"/>
      <c r="NVA615" s="35"/>
      <c r="NVB615" s="35"/>
      <c r="NVC615" s="35"/>
      <c r="NVD615" s="35"/>
      <c r="NVE615" s="35"/>
      <c r="NVF615" s="35"/>
      <c r="NVG615" s="35"/>
      <c r="NVH615" s="35"/>
      <c r="NVI615" s="35"/>
      <c r="NVJ615" s="35"/>
      <c r="NVK615" s="35"/>
      <c r="NVL615" s="35"/>
      <c r="NVM615" s="35"/>
      <c r="NVN615" s="35"/>
      <c r="NVO615" s="35"/>
      <c r="NVP615" s="35"/>
      <c r="NVQ615" s="35"/>
      <c r="NVR615" s="35"/>
      <c r="NVS615" s="35"/>
      <c r="NVT615" s="35"/>
      <c r="NVU615" s="35"/>
      <c r="NVV615" s="35"/>
      <c r="NVW615" s="35"/>
      <c r="NVX615" s="35"/>
      <c r="NVY615" s="35"/>
      <c r="NVZ615" s="35"/>
      <c r="NWA615" s="35"/>
      <c r="NWB615" s="35"/>
      <c r="NWC615" s="35"/>
      <c r="NWD615" s="35"/>
      <c r="NWE615" s="35"/>
      <c r="NWF615" s="35"/>
      <c r="NWG615" s="35"/>
      <c r="NWH615" s="35"/>
      <c r="NWI615" s="35"/>
      <c r="NWJ615" s="35"/>
      <c r="NWK615" s="35"/>
      <c r="NWL615" s="35"/>
      <c r="NWM615" s="35"/>
      <c r="NWN615" s="35"/>
      <c r="NWO615" s="35"/>
      <c r="NWP615" s="35"/>
      <c r="NWQ615" s="35"/>
      <c r="NWR615" s="35"/>
      <c r="NWS615" s="35"/>
      <c r="NWT615" s="35"/>
      <c r="NWU615" s="35"/>
      <c r="NWV615" s="35"/>
      <c r="NWW615" s="35"/>
      <c r="NWX615" s="35"/>
      <c r="NWY615" s="35"/>
      <c r="NWZ615" s="35"/>
      <c r="NXA615" s="35"/>
      <c r="NXB615" s="35"/>
      <c r="NXC615" s="35"/>
      <c r="NXD615" s="35"/>
      <c r="NXE615" s="35"/>
      <c r="NXF615" s="35"/>
      <c r="NXG615" s="35"/>
      <c r="NXH615" s="35"/>
      <c r="NXI615" s="35"/>
      <c r="NXJ615" s="35"/>
      <c r="NXK615" s="35"/>
      <c r="NXL615" s="35"/>
      <c r="NXM615" s="35"/>
      <c r="NXN615" s="35"/>
      <c r="NXO615" s="35"/>
      <c r="NXP615" s="35"/>
      <c r="NXQ615" s="35"/>
      <c r="NXR615" s="35"/>
      <c r="NXS615" s="35"/>
      <c r="NXT615" s="35"/>
      <c r="NXU615" s="35"/>
      <c r="NXV615" s="35"/>
      <c r="NXW615" s="35"/>
      <c r="NXX615" s="35"/>
      <c r="NXY615" s="35"/>
      <c r="NXZ615" s="35"/>
      <c r="NYA615" s="35"/>
      <c r="NYB615" s="35"/>
      <c r="NYC615" s="35"/>
      <c r="NYD615" s="35"/>
      <c r="NYE615" s="35"/>
      <c r="NYF615" s="35"/>
      <c r="NYG615" s="35"/>
      <c r="NYH615" s="35"/>
      <c r="NYI615" s="35"/>
      <c r="NYJ615" s="35"/>
      <c r="NYK615" s="35"/>
      <c r="NYL615" s="35"/>
      <c r="NYM615" s="35"/>
      <c r="NYN615" s="35"/>
      <c r="NYO615" s="35"/>
      <c r="NYP615" s="35"/>
      <c r="NYQ615" s="35"/>
      <c r="NYR615" s="35"/>
      <c r="NYS615" s="35"/>
      <c r="NYT615" s="35"/>
      <c r="NYU615" s="35"/>
      <c r="NYV615" s="35"/>
      <c r="NYW615" s="35"/>
      <c r="NYX615" s="35"/>
      <c r="NYY615" s="35"/>
      <c r="NYZ615" s="35"/>
      <c r="NZA615" s="35"/>
      <c r="NZB615" s="35"/>
      <c r="NZC615" s="35"/>
      <c r="NZD615" s="35"/>
      <c r="NZE615" s="35"/>
      <c r="NZF615" s="35"/>
      <c r="NZG615" s="35"/>
      <c r="NZH615" s="35"/>
      <c r="NZI615" s="35"/>
      <c r="NZJ615" s="35"/>
      <c r="NZK615" s="35"/>
      <c r="NZL615" s="35"/>
      <c r="NZM615" s="35"/>
      <c r="NZN615" s="35"/>
      <c r="NZO615" s="35"/>
      <c r="NZP615" s="35"/>
      <c r="NZQ615" s="35"/>
      <c r="NZR615" s="35"/>
      <c r="NZS615" s="35"/>
      <c r="NZT615" s="35"/>
      <c r="NZU615" s="35"/>
      <c r="NZV615" s="35"/>
      <c r="NZW615" s="35"/>
      <c r="NZX615" s="35"/>
      <c r="NZY615" s="35"/>
      <c r="NZZ615" s="35"/>
      <c r="OAA615" s="35"/>
      <c r="OAB615" s="35"/>
      <c r="OAC615" s="35"/>
      <c r="OAD615" s="35"/>
      <c r="OAE615" s="35"/>
      <c r="OAF615" s="35"/>
      <c r="OAG615" s="35"/>
      <c r="OAH615" s="35"/>
      <c r="OAI615" s="35"/>
      <c r="OAJ615" s="35"/>
      <c r="OAK615" s="35"/>
      <c r="OAL615" s="35"/>
      <c r="OAM615" s="35"/>
      <c r="OAN615" s="35"/>
      <c r="OAO615" s="35"/>
      <c r="OAP615" s="35"/>
      <c r="OAQ615" s="35"/>
      <c r="OAR615" s="35"/>
      <c r="OAS615" s="35"/>
      <c r="OAT615" s="35"/>
      <c r="OAU615" s="35"/>
      <c r="OAV615" s="35"/>
      <c r="OAW615" s="35"/>
      <c r="OAX615" s="35"/>
      <c r="OAY615" s="35"/>
      <c r="OAZ615" s="35"/>
      <c r="OBA615" s="35"/>
      <c r="OBB615" s="35"/>
      <c r="OBC615" s="35"/>
      <c r="OBD615" s="35"/>
      <c r="OBE615" s="35"/>
      <c r="OBF615" s="35"/>
      <c r="OBG615" s="35"/>
      <c r="OBH615" s="35"/>
      <c r="OBI615" s="35"/>
      <c r="OBJ615" s="35"/>
      <c r="OBK615" s="35"/>
      <c r="OBL615" s="35"/>
      <c r="OBM615" s="35"/>
      <c r="OBN615" s="35"/>
      <c r="OBO615" s="35"/>
      <c r="OBP615" s="35"/>
      <c r="OBQ615" s="35"/>
      <c r="OBR615" s="35"/>
      <c r="OBS615" s="35"/>
      <c r="OBT615" s="35"/>
      <c r="OBU615" s="35"/>
      <c r="OBV615" s="35"/>
      <c r="OBW615" s="35"/>
      <c r="OBX615" s="35"/>
      <c r="OBY615" s="35"/>
      <c r="OBZ615" s="35"/>
      <c r="OCA615" s="35"/>
      <c r="OCB615" s="35"/>
      <c r="OCC615" s="35"/>
      <c r="OCD615" s="35"/>
      <c r="OCE615" s="35"/>
      <c r="OCF615" s="35"/>
      <c r="OCG615" s="35"/>
      <c r="OCH615" s="35"/>
      <c r="OCI615" s="35"/>
      <c r="OCJ615" s="35"/>
      <c r="OCK615" s="35"/>
      <c r="OCL615" s="35"/>
      <c r="OCM615" s="35"/>
      <c r="OCN615" s="35"/>
      <c r="OCO615" s="35"/>
      <c r="OCP615" s="35"/>
      <c r="OCQ615" s="35"/>
      <c r="OCR615" s="35"/>
      <c r="OCS615" s="35"/>
      <c r="OCT615" s="35"/>
      <c r="OCU615" s="35"/>
      <c r="OCV615" s="35"/>
      <c r="OCW615" s="35"/>
      <c r="OCX615" s="35"/>
      <c r="OCY615" s="35"/>
      <c r="OCZ615" s="35"/>
      <c r="ODA615" s="35"/>
      <c r="ODB615" s="35"/>
      <c r="ODC615" s="35"/>
      <c r="ODD615" s="35"/>
      <c r="ODE615" s="35"/>
      <c r="ODF615" s="35"/>
      <c r="ODG615" s="35"/>
      <c r="ODH615" s="35"/>
      <c r="ODI615" s="35"/>
      <c r="ODJ615" s="35"/>
      <c r="ODK615" s="35"/>
      <c r="ODL615" s="35"/>
      <c r="ODM615" s="35"/>
      <c r="ODN615" s="35"/>
      <c r="ODO615" s="35"/>
      <c r="ODP615" s="35"/>
      <c r="ODQ615" s="35"/>
      <c r="ODR615" s="35"/>
      <c r="ODS615" s="35"/>
      <c r="ODT615" s="35"/>
      <c r="ODU615" s="35"/>
      <c r="ODV615" s="35"/>
      <c r="ODW615" s="35"/>
      <c r="ODX615" s="35"/>
      <c r="ODY615" s="35"/>
      <c r="ODZ615" s="35"/>
      <c r="OEA615" s="35"/>
      <c r="OEB615" s="35"/>
      <c r="OEC615" s="35"/>
      <c r="OED615" s="35"/>
      <c r="OEE615" s="35"/>
      <c r="OEF615" s="35"/>
      <c r="OEG615" s="35"/>
      <c r="OEH615" s="35"/>
      <c r="OEI615" s="35"/>
      <c r="OEJ615" s="35"/>
      <c r="OEK615" s="35"/>
      <c r="OEL615" s="35"/>
      <c r="OEM615" s="35"/>
      <c r="OEN615" s="35"/>
      <c r="OEO615" s="35"/>
      <c r="OEP615" s="35"/>
      <c r="OEQ615" s="35"/>
      <c r="OER615" s="35"/>
      <c r="OES615" s="35"/>
      <c r="OET615" s="35"/>
      <c r="OEU615" s="35"/>
      <c r="OEV615" s="35"/>
      <c r="OEW615" s="35"/>
      <c r="OEX615" s="35"/>
      <c r="OEY615" s="35"/>
      <c r="OEZ615" s="35"/>
      <c r="OFA615" s="35"/>
      <c r="OFB615" s="35"/>
      <c r="OFC615" s="35"/>
      <c r="OFD615" s="35"/>
      <c r="OFE615" s="35"/>
      <c r="OFF615" s="35"/>
      <c r="OFG615" s="35"/>
      <c r="OFH615" s="35"/>
      <c r="OFI615" s="35"/>
      <c r="OFJ615" s="35"/>
      <c r="OFK615" s="35"/>
      <c r="OFL615" s="35"/>
      <c r="OFM615" s="35"/>
      <c r="OFN615" s="35"/>
      <c r="OFO615" s="35"/>
      <c r="OFP615" s="35"/>
      <c r="OFQ615" s="35"/>
      <c r="OFR615" s="35"/>
      <c r="OFS615" s="35"/>
      <c r="OFT615" s="35"/>
      <c r="OFU615" s="35"/>
      <c r="OFV615" s="35"/>
      <c r="OFW615" s="35"/>
      <c r="OFX615" s="35"/>
      <c r="OFY615" s="35"/>
      <c r="OFZ615" s="35"/>
      <c r="OGA615" s="35"/>
      <c r="OGB615" s="35"/>
      <c r="OGC615" s="35"/>
      <c r="OGD615" s="35"/>
      <c r="OGE615" s="35"/>
      <c r="OGF615" s="35"/>
      <c r="OGG615" s="35"/>
      <c r="OGH615" s="35"/>
      <c r="OGI615" s="35"/>
      <c r="OGJ615" s="35"/>
      <c r="OGK615" s="35"/>
      <c r="OGL615" s="35"/>
      <c r="OGM615" s="35"/>
      <c r="OGN615" s="35"/>
      <c r="OGO615" s="35"/>
      <c r="OGP615" s="35"/>
      <c r="OGQ615" s="35"/>
      <c r="OGR615" s="35"/>
      <c r="OGS615" s="35"/>
      <c r="OGT615" s="35"/>
      <c r="OGU615" s="35"/>
      <c r="OGV615" s="35"/>
      <c r="OGW615" s="35"/>
      <c r="OGX615" s="35"/>
      <c r="OGY615" s="35"/>
      <c r="OGZ615" s="35"/>
      <c r="OHA615" s="35"/>
      <c r="OHB615" s="35"/>
      <c r="OHC615" s="35"/>
      <c r="OHD615" s="35"/>
      <c r="OHE615" s="35"/>
      <c r="OHF615" s="35"/>
      <c r="OHG615" s="35"/>
      <c r="OHH615" s="35"/>
      <c r="OHI615" s="35"/>
      <c r="OHJ615" s="35"/>
      <c r="OHK615" s="35"/>
      <c r="OHL615" s="35"/>
      <c r="OHM615" s="35"/>
      <c r="OHN615" s="35"/>
      <c r="OHO615" s="35"/>
      <c r="OHP615" s="35"/>
      <c r="OHQ615" s="35"/>
      <c r="OHR615" s="35"/>
      <c r="OHS615" s="35"/>
      <c r="OHT615" s="35"/>
      <c r="OHU615" s="35"/>
      <c r="OHV615" s="35"/>
      <c r="OHW615" s="35"/>
      <c r="OHX615" s="35"/>
      <c r="OHY615" s="35"/>
      <c r="OHZ615" s="35"/>
      <c r="OIA615" s="35"/>
      <c r="OIB615" s="35"/>
      <c r="OIC615" s="35"/>
      <c r="OID615" s="35"/>
      <c r="OIE615" s="35"/>
      <c r="OIF615" s="35"/>
      <c r="OIG615" s="35"/>
      <c r="OIH615" s="35"/>
      <c r="OII615" s="35"/>
      <c r="OIJ615" s="35"/>
      <c r="OIK615" s="35"/>
      <c r="OIL615" s="35"/>
      <c r="OIM615" s="35"/>
      <c r="OIN615" s="35"/>
      <c r="OIO615" s="35"/>
      <c r="OIP615" s="35"/>
      <c r="OIQ615" s="35"/>
      <c r="OIR615" s="35"/>
      <c r="OIS615" s="35"/>
      <c r="OIT615" s="35"/>
      <c r="OIU615" s="35"/>
      <c r="OIV615" s="35"/>
      <c r="OIW615" s="35"/>
      <c r="OIX615" s="35"/>
      <c r="OIY615" s="35"/>
      <c r="OIZ615" s="35"/>
      <c r="OJA615" s="35"/>
      <c r="OJB615" s="35"/>
      <c r="OJC615" s="35"/>
      <c r="OJD615" s="35"/>
      <c r="OJE615" s="35"/>
      <c r="OJF615" s="35"/>
      <c r="OJG615" s="35"/>
      <c r="OJH615" s="35"/>
      <c r="OJI615" s="35"/>
      <c r="OJJ615" s="35"/>
      <c r="OJK615" s="35"/>
      <c r="OJL615" s="35"/>
      <c r="OJM615" s="35"/>
      <c r="OJN615" s="35"/>
      <c r="OJO615" s="35"/>
      <c r="OJP615" s="35"/>
      <c r="OJQ615" s="35"/>
      <c r="OJR615" s="35"/>
      <c r="OJS615" s="35"/>
      <c r="OJT615" s="35"/>
      <c r="OJU615" s="35"/>
      <c r="OJV615" s="35"/>
      <c r="OJW615" s="35"/>
      <c r="OJX615" s="35"/>
      <c r="OJY615" s="35"/>
      <c r="OJZ615" s="35"/>
      <c r="OKA615" s="35"/>
      <c r="OKB615" s="35"/>
      <c r="OKC615" s="35"/>
      <c r="OKD615" s="35"/>
      <c r="OKE615" s="35"/>
      <c r="OKF615" s="35"/>
      <c r="OKG615" s="35"/>
      <c r="OKH615" s="35"/>
      <c r="OKI615" s="35"/>
      <c r="OKJ615" s="35"/>
      <c r="OKK615" s="35"/>
      <c r="OKL615" s="35"/>
      <c r="OKM615" s="35"/>
      <c r="OKN615" s="35"/>
      <c r="OKO615" s="35"/>
      <c r="OKP615" s="35"/>
      <c r="OKQ615" s="35"/>
      <c r="OKR615" s="35"/>
      <c r="OKS615" s="35"/>
      <c r="OKT615" s="35"/>
      <c r="OKU615" s="35"/>
      <c r="OKV615" s="35"/>
      <c r="OKW615" s="35"/>
      <c r="OKX615" s="35"/>
      <c r="OKY615" s="35"/>
      <c r="OKZ615" s="35"/>
      <c r="OLA615" s="35"/>
      <c r="OLB615" s="35"/>
      <c r="OLC615" s="35"/>
      <c r="OLD615" s="35"/>
      <c r="OLE615" s="35"/>
      <c r="OLF615" s="35"/>
      <c r="OLG615" s="35"/>
      <c r="OLH615" s="35"/>
      <c r="OLI615" s="35"/>
      <c r="OLJ615" s="35"/>
      <c r="OLK615" s="35"/>
      <c r="OLL615" s="35"/>
      <c r="OLM615" s="35"/>
      <c r="OLN615" s="35"/>
      <c r="OLO615" s="35"/>
      <c r="OLP615" s="35"/>
      <c r="OLQ615" s="35"/>
      <c r="OLR615" s="35"/>
      <c r="OLS615" s="35"/>
      <c r="OLT615" s="35"/>
      <c r="OLU615" s="35"/>
      <c r="OLV615" s="35"/>
      <c r="OLW615" s="35"/>
      <c r="OLX615" s="35"/>
      <c r="OLY615" s="35"/>
      <c r="OLZ615" s="35"/>
      <c r="OMA615" s="35"/>
      <c r="OMB615" s="35"/>
      <c r="OMC615" s="35"/>
      <c r="OMD615" s="35"/>
      <c r="OME615" s="35"/>
      <c r="OMF615" s="35"/>
      <c r="OMG615" s="35"/>
      <c r="OMH615" s="35"/>
      <c r="OMI615" s="35"/>
      <c r="OMJ615" s="35"/>
      <c r="OMK615" s="35"/>
      <c r="OML615" s="35"/>
      <c r="OMM615" s="35"/>
      <c r="OMN615" s="35"/>
      <c r="OMO615" s="35"/>
      <c r="OMP615" s="35"/>
      <c r="OMQ615" s="35"/>
      <c r="OMR615" s="35"/>
      <c r="OMS615" s="35"/>
      <c r="OMT615" s="35"/>
      <c r="OMU615" s="35"/>
      <c r="OMV615" s="35"/>
      <c r="OMW615" s="35"/>
      <c r="OMX615" s="35"/>
      <c r="OMY615" s="35"/>
      <c r="OMZ615" s="35"/>
      <c r="ONA615" s="35"/>
      <c r="ONB615" s="35"/>
      <c r="ONC615" s="35"/>
      <c r="OND615" s="35"/>
      <c r="ONE615" s="35"/>
      <c r="ONF615" s="35"/>
      <c r="ONG615" s="35"/>
      <c r="ONH615" s="35"/>
      <c r="ONI615" s="35"/>
      <c r="ONJ615" s="35"/>
      <c r="ONK615" s="35"/>
      <c r="ONL615" s="35"/>
      <c r="ONM615" s="35"/>
      <c r="ONN615" s="35"/>
      <c r="ONO615" s="35"/>
      <c r="ONP615" s="35"/>
      <c r="ONQ615" s="35"/>
      <c r="ONR615" s="35"/>
      <c r="ONS615" s="35"/>
      <c r="ONT615" s="35"/>
      <c r="ONU615" s="35"/>
      <c r="ONV615" s="35"/>
      <c r="ONW615" s="35"/>
      <c r="ONX615" s="35"/>
      <c r="ONY615" s="35"/>
      <c r="ONZ615" s="35"/>
      <c r="OOA615" s="35"/>
      <c r="OOB615" s="35"/>
      <c r="OOC615" s="35"/>
      <c r="OOD615" s="35"/>
      <c r="OOE615" s="35"/>
      <c r="OOF615" s="35"/>
      <c r="OOG615" s="35"/>
      <c r="OOH615" s="35"/>
      <c r="OOI615" s="35"/>
      <c r="OOJ615" s="35"/>
      <c r="OOK615" s="35"/>
      <c r="OOL615" s="35"/>
      <c r="OOM615" s="35"/>
      <c r="OON615" s="35"/>
      <c r="OOO615" s="35"/>
      <c r="OOP615" s="35"/>
      <c r="OOQ615" s="35"/>
      <c r="OOR615" s="35"/>
      <c r="OOS615" s="35"/>
      <c r="OOT615" s="35"/>
      <c r="OOU615" s="35"/>
      <c r="OOV615" s="35"/>
      <c r="OOW615" s="35"/>
      <c r="OOX615" s="35"/>
      <c r="OOY615" s="35"/>
      <c r="OOZ615" s="35"/>
      <c r="OPA615" s="35"/>
      <c r="OPB615" s="35"/>
      <c r="OPC615" s="35"/>
      <c r="OPD615" s="35"/>
      <c r="OPE615" s="35"/>
      <c r="OPF615" s="35"/>
      <c r="OPG615" s="35"/>
      <c r="OPH615" s="35"/>
      <c r="OPI615" s="35"/>
      <c r="OPJ615" s="35"/>
      <c r="OPK615" s="35"/>
      <c r="OPL615" s="35"/>
      <c r="OPM615" s="35"/>
      <c r="OPN615" s="35"/>
      <c r="OPO615" s="35"/>
      <c r="OPP615" s="35"/>
      <c r="OPQ615" s="35"/>
      <c r="OPR615" s="35"/>
      <c r="OPS615" s="35"/>
      <c r="OPT615" s="35"/>
      <c r="OPU615" s="35"/>
      <c r="OPV615" s="35"/>
      <c r="OPW615" s="35"/>
      <c r="OPX615" s="35"/>
      <c r="OPY615" s="35"/>
      <c r="OPZ615" s="35"/>
      <c r="OQA615" s="35"/>
      <c r="OQB615" s="35"/>
      <c r="OQC615" s="35"/>
      <c r="OQD615" s="35"/>
      <c r="OQE615" s="35"/>
      <c r="OQF615" s="35"/>
      <c r="OQG615" s="35"/>
      <c r="OQH615" s="35"/>
      <c r="OQI615" s="35"/>
      <c r="OQJ615" s="35"/>
      <c r="OQK615" s="35"/>
      <c r="OQL615" s="35"/>
      <c r="OQM615" s="35"/>
      <c r="OQN615" s="35"/>
      <c r="OQO615" s="35"/>
      <c r="OQP615" s="35"/>
      <c r="OQQ615" s="35"/>
      <c r="OQR615" s="35"/>
      <c r="OQS615" s="35"/>
      <c r="OQT615" s="35"/>
      <c r="OQU615" s="35"/>
      <c r="OQV615" s="35"/>
      <c r="OQW615" s="35"/>
      <c r="OQX615" s="35"/>
      <c r="OQY615" s="35"/>
      <c r="OQZ615" s="35"/>
      <c r="ORA615" s="35"/>
      <c r="ORB615" s="35"/>
      <c r="ORC615" s="35"/>
      <c r="ORD615" s="35"/>
      <c r="ORE615" s="35"/>
      <c r="ORF615" s="35"/>
      <c r="ORG615" s="35"/>
      <c r="ORH615" s="35"/>
      <c r="ORI615" s="35"/>
      <c r="ORJ615" s="35"/>
      <c r="ORK615" s="35"/>
      <c r="ORL615" s="35"/>
      <c r="ORM615" s="35"/>
      <c r="ORN615" s="35"/>
      <c r="ORO615" s="35"/>
      <c r="ORP615" s="35"/>
      <c r="ORQ615" s="35"/>
      <c r="ORR615" s="35"/>
      <c r="ORS615" s="35"/>
      <c r="ORT615" s="35"/>
      <c r="ORU615" s="35"/>
      <c r="ORV615" s="35"/>
      <c r="ORW615" s="35"/>
      <c r="ORX615" s="35"/>
      <c r="ORY615" s="35"/>
      <c r="ORZ615" s="35"/>
      <c r="OSA615" s="35"/>
      <c r="OSB615" s="35"/>
      <c r="OSC615" s="35"/>
      <c r="OSD615" s="35"/>
      <c r="OSE615" s="35"/>
      <c r="OSF615" s="35"/>
      <c r="OSG615" s="35"/>
      <c r="OSH615" s="35"/>
      <c r="OSI615" s="35"/>
      <c r="OSJ615" s="35"/>
      <c r="OSK615" s="35"/>
      <c r="OSL615" s="35"/>
      <c r="OSM615" s="35"/>
      <c r="OSN615" s="35"/>
      <c r="OSO615" s="35"/>
      <c r="OSP615" s="35"/>
      <c r="OSQ615" s="35"/>
      <c r="OSR615" s="35"/>
      <c r="OSS615" s="35"/>
      <c r="OST615" s="35"/>
      <c r="OSU615" s="35"/>
      <c r="OSV615" s="35"/>
      <c r="OSW615" s="35"/>
      <c r="OSX615" s="35"/>
      <c r="OSY615" s="35"/>
      <c r="OSZ615" s="35"/>
      <c r="OTA615" s="35"/>
      <c r="OTB615" s="35"/>
      <c r="OTC615" s="35"/>
      <c r="OTD615" s="35"/>
      <c r="OTE615" s="35"/>
      <c r="OTF615" s="35"/>
      <c r="OTG615" s="35"/>
      <c r="OTH615" s="35"/>
      <c r="OTI615" s="35"/>
      <c r="OTJ615" s="35"/>
      <c r="OTK615" s="35"/>
      <c r="OTL615" s="35"/>
      <c r="OTM615" s="35"/>
      <c r="OTN615" s="35"/>
      <c r="OTO615" s="35"/>
      <c r="OTP615" s="35"/>
      <c r="OTQ615" s="35"/>
      <c r="OTR615" s="35"/>
      <c r="OTS615" s="35"/>
      <c r="OTT615" s="35"/>
      <c r="OTU615" s="35"/>
      <c r="OTV615" s="35"/>
      <c r="OTW615" s="35"/>
      <c r="OTX615" s="35"/>
      <c r="OTY615" s="35"/>
      <c r="OTZ615" s="35"/>
      <c r="OUA615" s="35"/>
      <c r="OUB615" s="35"/>
      <c r="OUC615" s="35"/>
      <c r="OUD615" s="35"/>
      <c r="OUE615" s="35"/>
      <c r="OUF615" s="35"/>
      <c r="OUG615" s="35"/>
      <c r="OUH615" s="35"/>
      <c r="OUI615" s="35"/>
      <c r="OUJ615" s="35"/>
      <c r="OUK615" s="35"/>
      <c r="OUL615" s="35"/>
      <c r="OUM615" s="35"/>
      <c r="OUN615" s="35"/>
      <c r="OUO615" s="35"/>
      <c r="OUP615" s="35"/>
      <c r="OUQ615" s="35"/>
      <c r="OUR615" s="35"/>
      <c r="OUS615" s="35"/>
      <c r="OUT615" s="35"/>
      <c r="OUU615" s="35"/>
      <c r="OUV615" s="35"/>
      <c r="OUW615" s="35"/>
      <c r="OUX615" s="35"/>
      <c r="OUY615" s="35"/>
      <c r="OUZ615" s="35"/>
      <c r="OVA615" s="35"/>
      <c r="OVB615" s="35"/>
      <c r="OVC615" s="35"/>
      <c r="OVD615" s="35"/>
      <c r="OVE615" s="35"/>
      <c r="OVF615" s="35"/>
      <c r="OVG615" s="35"/>
      <c r="OVH615" s="35"/>
      <c r="OVI615" s="35"/>
      <c r="OVJ615" s="35"/>
      <c r="OVK615" s="35"/>
      <c r="OVL615" s="35"/>
      <c r="OVM615" s="35"/>
      <c r="OVN615" s="35"/>
      <c r="OVO615" s="35"/>
      <c r="OVP615" s="35"/>
      <c r="OVQ615" s="35"/>
      <c r="OVR615" s="35"/>
      <c r="OVS615" s="35"/>
      <c r="OVT615" s="35"/>
      <c r="OVU615" s="35"/>
      <c r="OVV615" s="35"/>
      <c r="OVW615" s="35"/>
      <c r="OVX615" s="35"/>
      <c r="OVY615" s="35"/>
      <c r="OVZ615" s="35"/>
      <c r="OWA615" s="35"/>
      <c r="OWB615" s="35"/>
      <c r="OWC615" s="35"/>
      <c r="OWD615" s="35"/>
      <c r="OWE615" s="35"/>
      <c r="OWF615" s="35"/>
      <c r="OWG615" s="35"/>
      <c r="OWH615" s="35"/>
      <c r="OWI615" s="35"/>
      <c r="OWJ615" s="35"/>
      <c r="OWK615" s="35"/>
      <c r="OWL615" s="35"/>
      <c r="OWM615" s="35"/>
      <c r="OWN615" s="35"/>
      <c r="OWO615" s="35"/>
      <c r="OWP615" s="35"/>
      <c r="OWQ615" s="35"/>
      <c r="OWR615" s="35"/>
      <c r="OWS615" s="35"/>
      <c r="OWT615" s="35"/>
      <c r="OWU615" s="35"/>
      <c r="OWV615" s="35"/>
      <c r="OWW615" s="35"/>
      <c r="OWX615" s="35"/>
      <c r="OWY615" s="35"/>
      <c r="OWZ615" s="35"/>
      <c r="OXA615" s="35"/>
      <c r="OXB615" s="35"/>
      <c r="OXC615" s="35"/>
      <c r="OXD615" s="35"/>
      <c r="OXE615" s="35"/>
      <c r="OXF615" s="35"/>
      <c r="OXG615" s="35"/>
      <c r="OXH615" s="35"/>
      <c r="OXI615" s="35"/>
      <c r="OXJ615" s="35"/>
      <c r="OXK615" s="35"/>
      <c r="OXL615" s="35"/>
      <c r="OXM615" s="35"/>
      <c r="OXN615" s="35"/>
      <c r="OXO615" s="35"/>
      <c r="OXP615" s="35"/>
      <c r="OXQ615" s="35"/>
      <c r="OXR615" s="35"/>
      <c r="OXS615" s="35"/>
      <c r="OXT615" s="35"/>
      <c r="OXU615" s="35"/>
      <c r="OXV615" s="35"/>
      <c r="OXW615" s="35"/>
      <c r="OXX615" s="35"/>
      <c r="OXY615" s="35"/>
      <c r="OXZ615" s="35"/>
      <c r="OYA615" s="35"/>
      <c r="OYB615" s="35"/>
      <c r="OYC615" s="35"/>
      <c r="OYD615" s="35"/>
      <c r="OYE615" s="35"/>
      <c r="OYF615" s="35"/>
      <c r="OYG615" s="35"/>
      <c r="OYH615" s="35"/>
      <c r="OYI615" s="35"/>
      <c r="OYJ615" s="35"/>
      <c r="OYK615" s="35"/>
      <c r="OYL615" s="35"/>
      <c r="OYM615" s="35"/>
      <c r="OYN615" s="35"/>
      <c r="OYO615" s="35"/>
      <c r="OYP615" s="35"/>
      <c r="OYQ615" s="35"/>
      <c r="OYR615" s="35"/>
      <c r="OYS615" s="35"/>
      <c r="OYT615" s="35"/>
      <c r="OYU615" s="35"/>
      <c r="OYV615" s="35"/>
      <c r="OYW615" s="35"/>
      <c r="OYX615" s="35"/>
      <c r="OYY615" s="35"/>
      <c r="OYZ615" s="35"/>
      <c r="OZA615" s="35"/>
      <c r="OZB615" s="35"/>
      <c r="OZC615" s="35"/>
      <c r="OZD615" s="35"/>
      <c r="OZE615" s="35"/>
      <c r="OZF615" s="35"/>
      <c r="OZG615" s="35"/>
      <c r="OZH615" s="35"/>
      <c r="OZI615" s="35"/>
      <c r="OZJ615" s="35"/>
      <c r="OZK615" s="35"/>
      <c r="OZL615" s="35"/>
      <c r="OZM615" s="35"/>
      <c r="OZN615" s="35"/>
      <c r="OZO615" s="35"/>
      <c r="OZP615" s="35"/>
      <c r="OZQ615" s="35"/>
      <c r="OZR615" s="35"/>
      <c r="OZS615" s="35"/>
      <c r="OZT615" s="35"/>
      <c r="OZU615" s="35"/>
      <c r="OZV615" s="35"/>
      <c r="OZW615" s="35"/>
      <c r="OZX615" s="35"/>
      <c r="OZY615" s="35"/>
      <c r="OZZ615" s="35"/>
      <c r="PAA615" s="35"/>
      <c r="PAB615" s="35"/>
      <c r="PAC615" s="35"/>
      <c r="PAD615" s="35"/>
      <c r="PAE615" s="35"/>
      <c r="PAF615" s="35"/>
      <c r="PAG615" s="35"/>
      <c r="PAH615" s="35"/>
      <c r="PAI615" s="35"/>
      <c r="PAJ615" s="35"/>
      <c r="PAK615" s="35"/>
      <c r="PAL615" s="35"/>
      <c r="PAM615" s="35"/>
      <c r="PAN615" s="35"/>
      <c r="PAO615" s="35"/>
      <c r="PAP615" s="35"/>
      <c r="PAQ615" s="35"/>
      <c r="PAR615" s="35"/>
      <c r="PAS615" s="35"/>
      <c r="PAT615" s="35"/>
      <c r="PAU615" s="35"/>
      <c r="PAV615" s="35"/>
      <c r="PAW615" s="35"/>
      <c r="PAX615" s="35"/>
      <c r="PAY615" s="35"/>
      <c r="PAZ615" s="35"/>
      <c r="PBA615" s="35"/>
      <c r="PBB615" s="35"/>
      <c r="PBC615" s="35"/>
      <c r="PBD615" s="35"/>
      <c r="PBE615" s="35"/>
      <c r="PBF615" s="35"/>
      <c r="PBG615" s="35"/>
      <c r="PBH615" s="35"/>
      <c r="PBI615" s="35"/>
      <c r="PBJ615" s="35"/>
      <c r="PBK615" s="35"/>
      <c r="PBL615" s="35"/>
      <c r="PBM615" s="35"/>
      <c r="PBN615" s="35"/>
      <c r="PBO615" s="35"/>
      <c r="PBP615" s="35"/>
      <c r="PBQ615" s="35"/>
      <c r="PBR615" s="35"/>
      <c r="PBS615" s="35"/>
      <c r="PBT615" s="35"/>
      <c r="PBU615" s="35"/>
      <c r="PBV615" s="35"/>
      <c r="PBW615" s="35"/>
      <c r="PBX615" s="35"/>
      <c r="PBY615" s="35"/>
      <c r="PBZ615" s="35"/>
      <c r="PCA615" s="35"/>
      <c r="PCB615" s="35"/>
      <c r="PCC615" s="35"/>
      <c r="PCD615" s="35"/>
      <c r="PCE615" s="35"/>
      <c r="PCF615" s="35"/>
      <c r="PCG615" s="35"/>
      <c r="PCH615" s="35"/>
      <c r="PCI615" s="35"/>
      <c r="PCJ615" s="35"/>
      <c r="PCK615" s="35"/>
      <c r="PCL615" s="35"/>
      <c r="PCM615" s="35"/>
      <c r="PCN615" s="35"/>
      <c r="PCO615" s="35"/>
      <c r="PCP615" s="35"/>
      <c r="PCQ615" s="35"/>
      <c r="PCR615" s="35"/>
      <c r="PCS615" s="35"/>
      <c r="PCT615" s="35"/>
      <c r="PCU615" s="35"/>
      <c r="PCV615" s="35"/>
      <c r="PCW615" s="35"/>
      <c r="PCX615" s="35"/>
      <c r="PCY615" s="35"/>
      <c r="PCZ615" s="35"/>
      <c r="PDA615" s="35"/>
      <c r="PDB615" s="35"/>
      <c r="PDC615" s="35"/>
      <c r="PDD615" s="35"/>
      <c r="PDE615" s="35"/>
      <c r="PDF615" s="35"/>
      <c r="PDG615" s="35"/>
      <c r="PDH615" s="35"/>
      <c r="PDI615" s="35"/>
      <c r="PDJ615" s="35"/>
      <c r="PDK615" s="35"/>
      <c r="PDL615" s="35"/>
      <c r="PDM615" s="35"/>
      <c r="PDN615" s="35"/>
      <c r="PDO615" s="35"/>
      <c r="PDP615" s="35"/>
      <c r="PDQ615" s="35"/>
      <c r="PDR615" s="35"/>
      <c r="PDS615" s="35"/>
      <c r="PDT615" s="35"/>
      <c r="PDU615" s="35"/>
      <c r="PDV615" s="35"/>
      <c r="PDW615" s="35"/>
      <c r="PDX615" s="35"/>
      <c r="PDY615" s="35"/>
      <c r="PDZ615" s="35"/>
      <c r="PEA615" s="35"/>
      <c r="PEB615" s="35"/>
      <c r="PEC615" s="35"/>
      <c r="PED615" s="35"/>
      <c r="PEE615" s="35"/>
      <c r="PEF615" s="35"/>
      <c r="PEG615" s="35"/>
      <c r="PEH615" s="35"/>
      <c r="PEI615" s="35"/>
      <c r="PEJ615" s="35"/>
      <c r="PEK615" s="35"/>
      <c r="PEL615" s="35"/>
      <c r="PEM615" s="35"/>
      <c r="PEN615" s="35"/>
      <c r="PEO615" s="35"/>
      <c r="PEP615" s="35"/>
      <c r="PEQ615" s="35"/>
      <c r="PER615" s="35"/>
      <c r="PES615" s="35"/>
      <c r="PET615" s="35"/>
      <c r="PEU615" s="35"/>
      <c r="PEV615" s="35"/>
      <c r="PEW615" s="35"/>
      <c r="PEX615" s="35"/>
      <c r="PEY615" s="35"/>
      <c r="PEZ615" s="35"/>
      <c r="PFA615" s="35"/>
      <c r="PFB615" s="35"/>
      <c r="PFC615" s="35"/>
      <c r="PFD615" s="35"/>
      <c r="PFE615" s="35"/>
      <c r="PFF615" s="35"/>
      <c r="PFG615" s="35"/>
      <c r="PFH615" s="35"/>
      <c r="PFI615" s="35"/>
      <c r="PFJ615" s="35"/>
      <c r="PFK615" s="35"/>
      <c r="PFL615" s="35"/>
      <c r="PFM615" s="35"/>
      <c r="PFN615" s="35"/>
      <c r="PFO615" s="35"/>
      <c r="PFP615" s="35"/>
      <c r="PFQ615" s="35"/>
      <c r="PFR615" s="35"/>
      <c r="PFS615" s="35"/>
      <c r="PFT615" s="35"/>
      <c r="PFU615" s="35"/>
      <c r="PFV615" s="35"/>
      <c r="PFW615" s="35"/>
      <c r="PFX615" s="35"/>
      <c r="PFY615" s="35"/>
      <c r="PFZ615" s="35"/>
      <c r="PGA615" s="35"/>
      <c r="PGB615" s="35"/>
      <c r="PGC615" s="35"/>
      <c r="PGD615" s="35"/>
      <c r="PGE615" s="35"/>
      <c r="PGF615" s="35"/>
      <c r="PGG615" s="35"/>
      <c r="PGH615" s="35"/>
      <c r="PGI615" s="35"/>
      <c r="PGJ615" s="35"/>
      <c r="PGK615" s="35"/>
      <c r="PGL615" s="35"/>
      <c r="PGM615" s="35"/>
      <c r="PGN615" s="35"/>
      <c r="PGO615" s="35"/>
      <c r="PGP615" s="35"/>
      <c r="PGQ615" s="35"/>
      <c r="PGR615" s="35"/>
      <c r="PGS615" s="35"/>
      <c r="PGT615" s="35"/>
      <c r="PGU615" s="35"/>
      <c r="PGV615" s="35"/>
      <c r="PGW615" s="35"/>
      <c r="PGX615" s="35"/>
      <c r="PGY615" s="35"/>
      <c r="PGZ615" s="35"/>
      <c r="PHA615" s="35"/>
      <c r="PHB615" s="35"/>
      <c r="PHC615" s="35"/>
      <c r="PHD615" s="35"/>
      <c r="PHE615" s="35"/>
      <c r="PHF615" s="35"/>
      <c r="PHG615" s="35"/>
      <c r="PHH615" s="35"/>
      <c r="PHI615" s="35"/>
      <c r="PHJ615" s="35"/>
      <c r="PHK615" s="35"/>
      <c r="PHL615" s="35"/>
      <c r="PHM615" s="35"/>
      <c r="PHN615" s="35"/>
      <c r="PHO615" s="35"/>
      <c r="PHP615" s="35"/>
      <c r="PHQ615" s="35"/>
      <c r="PHR615" s="35"/>
      <c r="PHS615" s="35"/>
      <c r="PHT615" s="35"/>
      <c r="PHU615" s="35"/>
      <c r="PHV615" s="35"/>
      <c r="PHW615" s="35"/>
      <c r="PHX615" s="35"/>
      <c r="PHY615" s="35"/>
      <c r="PHZ615" s="35"/>
      <c r="PIA615" s="35"/>
      <c r="PIB615" s="35"/>
      <c r="PIC615" s="35"/>
      <c r="PID615" s="35"/>
      <c r="PIE615" s="35"/>
      <c r="PIF615" s="35"/>
      <c r="PIG615" s="35"/>
      <c r="PIH615" s="35"/>
      <c r="PII615" s="35"/>
      <c r="PIJ615" s="35"/>
      <c r="PIK615" s="35"/>
      <c r="PIL615" s="35"/>
      <c r="PIM615" s="35"/>
      <c r="PIN615" s="35"/>
      <c r="PIO615" s="35"/>
      <c r="PIP615" s="35"/>
      <c r="PIQ615" s="35"/>
      <c r="PIR615" s="35"/>
      <c r="PIS615" s="35"/>
      <c r="PIT615" s="35"/>
      <c r="PIU615" s="35"/>
      <c r="PIV615" s="35"/>
      <c r="PIW615" s="35"/>
      <c r="PIX615" s="35"/>
      <c r="PIY615" s="35"/>
      <c r="PIZ615" s="35"/>
      <c r="PJA615" s="35"/>
      <c r="PJB615" s="35"/>
      <c r="PJC615" s="35"/>
      <c r="PJD615" s="35"/>
      <c r="PJE615" s="35"/>
      <c r="PJF615" s="35"/>
      <c r="PJG615" s="35"/>
      <c r="PJH615" s="35"/>
      <c r="PJI615" s="35"/>
      <c r="PJJ615" s="35"/>
      <c r="PJK615" s="35"/>
      <c r="PJL615" s="35"/>
      <c r="PJM615" s="35"/>
      <c r="PJN615" s="35"/>
      <c r="PJO615" s="35"/>
      <c r="PJP615" s="35"/>
      <c r="PJQ615" s="35"/>
      <c r="PJR615" s="35"/>
      <c r="PJS615" s="35"/>
      <c r="PJT615" s="35"/>
      <c r="PJU615" s="35"/>
      <c r="PJV615" s="35"/>
      <c r="PJW615" s="35"/>
      <c r="PJX615" s="35"/>
      <c r="PJY615" s="35"/>
      <c r="PJZ615" s="35"/>
      <c r="PKA615" s="35"/>
      <c r="PKB615" s="35"/>
      <c r="PKC615" s="35"/>
      <c r="PKD615" s="35"/>
      <c r="PKE615" s="35"/>
      <c r="PKF615" s="35"/>
      <c r="PKG615" s="35"/>
      <c r="PKH615" s="35"/>
      <c r="PKI615" s="35"/>
      <c r="PKJ615" s="35"/>
      <c r="PKK615" s="35"/>
      <c r="PKL615" s="35"/>
      <c r="PKM615" s="35"/>
      <c r="PKN615" s="35"/>
      <c r="PKO615" s="35"/>
      <c r="PKP615" s="35"/>
      <c r="PKQ615" s="35"/>
      <c r="PKR615" s="35"/>
      <c r="PKS615" s="35"/>
      <c r="PKT615" s="35"/>
      <c r="PKU615" s="35"/>
      <c r="PKV615" s="35"/>
      <c r="PKW615" s="35"/>
      <c r="PKX615" s="35"/>
      <c r="PKY615" s="35"/>
      <c r="PKZ615" s="35"/>
      <c r="PLA615" s="35"/>
      <c r="PLB615" s="35"/>
      <c r="PLC615" s="35"/>
      <c r="PLD615" s="35"/>
      <c r="PLE615" s="35"/>
      <c r="PLF615" s="35"/>
      <c r="PLG615" s="35"/>
      <c r="PLH615" s="35"/>
      <c r="PLI615" s="35"/>
      <c r="PLJ615" s="35"/>
      <c r="PLK615" s="35"/>
      <c r="PLL615" s="35"/>
      <c r="PLM615" s="35"/>
      <c r="PLN615" s="35"/>
      <c r="PLO615" s="35"/>
      <c r="PLP615" s="35"/>
      <c r="PLQ615" s="35"/>
      <c r="PLR615" s="35"/>
      <c r="PLS615" s="35"/>
      <c r="PLT615" s="35"/>
      <c r="PLU615" s="35"/>
      <c r="PLV615" s="35"/>
      <c r="PLW615" s="35"/>
      <c r="PLX615" s="35"/>
      <c r="PLY615" s="35"/>
      <c r="PLZ615" s="35"/>
      <c r="PMA615" s="35"/>
      <c r="PMB615" s="35"/>
      <c r="PMC615" s="35"/>
      <c r="PMD615" s="35"/>
      <c r="PME615" s="35"/>
      <c r="PMF615" s="35"/>
      <c r="PMG615" s="35"/>
      <c r="PMH615" s="35"/>
      <c r="PMI615" s="35"/>
      <c r="PMJ615" s="35"/>
      <c r="PMK615" s="35"/>
      <c r="PML615" s="35"/>
      <c r="PMM615" s="35"/>
      <c r="PMN615" s="35"/>
      <c r="PMO615" s="35"/>
      <c r="PMP615" s="35"/>
      <c r="PMQ615" s="35"/>
      <c r="PMR615" s="35"/>
      <c r="PMS615" s="35"/>
      <c r="PMT615" s="35"/>
      <c r="PMU615" s="35"/>
      <c r="PMV615" s="35"/>
      <c r="PMW615" s="35"/>
      <c r="PMX615" s="35"/>
      <c r="PMY615" s="35"/>
      <c r="PMZ615" s="35"/>
      <c r="PNA615" s="35"/>
      <c r="PNB615" s="35"/>
      <c r="PNC615" s="35"/>
      <c r="PND615" s="35"/>
      <c r="PNE615" s="35"/>
      <c r="PNF615" s="35"/>
      <c r="PNG615" s="35"/>
      <c r="PNH615" s="35"/>
      <c r="PNI615" s="35"/>
      <c r="PNJ615" s="35"/>
      <c r="PNK615" s="35"/>
      <c r="PNL615" s="35"/>
      <c r="PNM615" s="35"/>
      <c r="PNN615" s="35"/>
      <c r="PNO615" s="35"/>
      <c r="PNP615" s="35"/>
      <c r="PNQ615" s="35"/>
      <c r="PNR615" s="35"/>
      <c r="PNS615" s="35"/>
      <c r="PNT615" s="35"/>
      <c r="PNU615" s="35"/>
      <c r="PNV615" s="35"/>
      <c r="PNW615" s="35"/>
      <c r="PNX615" s="35"/>
      <c r="PNY615" s="35"/>
      <c r="PNZ615" s="35"/>
      <c r="POA615" s="35"/>
      <c r="POB615" s="35"/>
      <c r="POC615" s="35"/>
      <c r="POD615" s="35"/>
      <c r="POE615" s="35"/>
      <c r="POF615" s="35"/>
      <c r="POG615" s="35"/>
      <c r="POH615" s="35"/>
      <c r="POI615" s="35"/>
      <c r="POJ615" s="35"/>
      <c r="POK615" s="35"/>
      <c r="POL615" s="35"/>
      <c r="POM615" s="35"/>
      <c r="PON615" s="35"/>
      <c r="POO615" s="35"/>
      <c r="POP615" s="35"/>
      <c r="POQ615" s="35"/>
      <c r="POR615" s="35"/>
      <c r="POS615" s="35"/>
      <c r="POT615" s="35"/>
      <c r="POU615" s="35"/>
      <c r="POV615" s="35"/>
      <c r="POW615" s="35"/>
      <c r="POX615" s="35"/>
      <c r="POY615" s="35"/>
      <c r="POZ615" s="35"/>
      <c r="PPA615" s="35"/>
      <c r="PPB615" s="35"/>
      <c r="PPC615" s="35"/>
      <c r="PPD615" s="35"/>
      <c r="PPE615" s="35"/>
      <c r="PPF615" s="35"/>
      <c r="PPG615" s="35"/>
      <c r="PPH615" s="35"/>
      <c r="PPI615" s="35"/>
      <c r="PPJ615" s="35"/>
      <c r="PPK615" s="35"/>
      <c r="PPL615" s="35"/>
      <c r="PPM615" s="35"/>
      <c r="PPN615" s="35"/>
      <c r="PPO615" s="35"/>
      <c r="PPP615" s="35"/>
      <c r="PPQ615" s="35"/>
      <c r="PPR615" s="35"/>
      <c r="PPS615" s="35"/>
      <c r="PPT615" s="35"/>
      <c r="PPU615" s="35"/>
      <c r="PPV615" s="35"/>
      <c r="PPW615" s="35"/>
      <c r="PPX615" s="35"/>
      <c r="PPY615" s="35"/>
      <c r="PPZ615" s="35"/>
      <c r="PQA615" s="35"/>
      <c r="PQB615" s="35"/>
      <c r="PQC615" s="35"/>
      <c r="PQD615" s="35"/>
      <c r="PQE615" s="35"/>
      <c r="PQF615" s="35"/>
      <c r="PQG615" s="35"/>
      <c r="PQH615" s="35"/>
      <c r="PQI615" s="35"/>
      <c r="PQJ615" s="35"/>
      <c r="PQK615" s="35"/>
      <c r="PQL615" s="35"/>
      <c r="PQM615" s="35"/>
      <c r="PQN615" s="35"/>
      <c r="PQO615" s="35"/>
      <c r="PQP615" s="35"/>
      <c r="PQQ615" s="35"/>
      <c r="PQR615" s="35"/>
      <c r="PQS615" s="35"/>
      <c r="PQT615" s="35"/>
      <c r="PQU615" s="35"/>
      <c r="PQV615" s="35"/>
      <c r="PQW615" s="35"/>
      <c r="PQX615" s="35"/>
      <c r="PQY615" s="35"/>
      <c r="PQZ615" s="35"/>
      <c r="PRA615" s="35"/>
      <c r="PRB615" s="35"/>
      <c r="PRC615" s="35"/>
      <c r="PRD615" s="35"/>
      <c r="PRE615" s="35"/>
      <c r="PRF615" s="35"/>
      <c r="PRG615" s="35"/>
      <c r="PRH615" s="35"/>
      <c r="PRI615" s="35"/>
      <c r="PRJ615" s="35"/>
      <c r="PRK615" s="35"/>
      <c r="PRL615" s="35"/>
      <c r="PRM615" s="35"/>
      <c r="PRN615" s="35"/>
      <c r="PRO615" s="35"/>
      <c r="PRP615" s="35"/>
      <c r="PRQ615" s="35"/>
      <c r="PRR615" s="35"/>
      <c r="PRS615" s="35"/>
      <c r="PRT615" s="35"/>
      <c r="PRU615" s="35"/>
      <c r="PRV615" s="35"/>
      <c r="PRW615" s="35"/>
      <c r="PRX615" s="35"/>
      <c r="PRY615" s="35"/>
      <c r="PRZ615" s="35"/>
      <c r="PSA615" s="35"/>
      <c r="PSB615" s="35"/>
      <c r="PSC615" s="35"/>
      <c r="PSD615" s="35"/>
      <c r="PSE615" s="35"/>
      <c r="PSF615" s="35"/>
      <c r="PSG615" s="35"/>
      <c r="PSH615" s="35"/>
      <c r="PSI615" s="35"/>
      <c r="PSJ615" s="35"/>
      <c r="PSK615" s="35"/>
      <c r="PSL615" s="35"/>
      <c r="PSM615" s="35"/>
      <c r="PSN615" s="35"/>
      <c r="PSO615" s="35"/>
      <c r="PSP615" s="35"/>
      <c r="PSQ615" s="35"/>
      <c r="PSR615" s="35"/>
      <c r="PSS615" s="35"/>
      <c r="PST615" s="35"/>
      <c r="PSU615" s="35"/>
      <c r="PSV615" s="35"/>
      <c r="PSW615" s="35"/>
      <c r="PSX615" s="35"/>
      <c r="PSY615" s="35"/>
      <c r="PSZ615" s="35"/>
      <c r="PTA615" s="35"/>
      <c r="PTB615" s="35"/>
      <c r="PTC615" s="35"/>
      <c r="PTD615" s="35"/>
      <c r="PTE615" s="35"/>
      <c r="PTF615" s="35"/>
      <c r="PTG615" s="35"/>
      <c r="PTH615" s="35"/>
      <c r="PTI615" s="35"/>
      <c r="PTJ615" s="35"/>
      <c r="PTK615" s="35"/>
      <c r="PTL615" s="35"/>
      <c r="PTM615" s="35"/>
      <c r="PTN615" s="35"/>
      <c r="PTO615" s="35"/>
      <c r="PTP615" s="35"/>
      <c r="PTQ615" s="35"/>
      <c r="PTR615" s="35"/>
      <c r="PTS615" s="35"/>
      <c r="PTT615" s="35"/>
      <c r="PTU615" s="35"/>
      <c r="PTV615" s="35"/>
      <c r="PTW615" s="35"/>
      <c r="PTX615" s="35"/>
      <c r="PTY615" s="35"/>
      <c r="PTZ615" s="35"/>
      <c r="PUA615" s="35"/>
      <c r="PUB615" s="35"/>
      <c r="PUC615" s="35"/>
      <c r="PUD615" s="35"/>
      <c r="PUE615" s="35"/>
      <c r="PUF615" s="35"/>
      <c r="PUG615" s="35"/>
      <c r="PUH615" s="35"/>
      <c r="PUI615" s="35"/>
      <c r="PUJ615" s="35"/>
      <c r="PUK615" s="35"/>
      <c r="PUL615" s="35"/>
      <c r="PUM615" s="35"/>
      <c r="PUN615" s="35"/>
      <c r="PUO615" s="35"/>
      <c r="PUP615" s="35"/>
      <c r="PUQ615" s="35"/>
      <c r="PUR615" s="35"/>
      <c r="PUS615" s="35"/>
      <c r="PUT615" s="35"/>
      <c r="PUU615" s="35"/>
      <c r="PUV615" s="35"/>
      <c r="PUW615" s="35"/>
      <c r="PUX615" s="35"/>
      <c r="PUY615" s="35"/>
      <c r="PUZ615" s="35"/>
      <c r="PVA615" s="35"/>
      <c r="PVB615" s="35"/>
      <c r="PVC615" s="35"/>
      <c r="PVD615" s="35"/>
      <c r="PVE615" s="35"/>
      <c r="PVF615" s="35"/>
      <c r="PVG615" s="35"/>
      <c r="PVH615" s="35"/>
      <c r="PVI615" s="35"/>
      <c r="PVJ615" s="35"/>
      <c r="PVK615" s="35"/>
      <c r="PVL615" s="35"/>
      <c r="PVM615" s="35"/>
      <c r="PVN615" s="35"/>
      <c r="PVO615" s="35"/>
      <c r="PVP615" s="35"/>
      <c r="PVQ615" s="35"/>
      <c r="PVR615" s="35"/>
      <c r="PVS615" s="35"/>
      <c r="PVT615" s="35"/>
      <c r="PVU615" s="35"/>
      <c r="PVV615" s="35"/>
      <c r="PVW615" s="35"/>
      <c r="PVX615" s="35"/>
      <c r="PVY615" s="35"/>
      <c r="PVZ615" s="35"/>
      <c r="PWA615" s="35"/>
      <c r="PWB615" s="35"/>
      <c r="PWC615" s="35"/>
      <c r="PWD615" s="35"/>
      <c r="PWE615" s="35"/>
      <c r="PWF615" s="35"/>
      <c r="PWG615" s="35"/>
      <c r="PWH615" s="35"/>
      <c r="PWI615" s="35"/>
      <c r="PWJ615" s="35"/>
      <c r="PWK615" s="35"/>
      <c r="PWL615" s="35"/>
      <c r="PWM615" s="35"/>
      <c r="PWN615" s="35"/>
      <c r="PWO615" s="35"/>
      <c r="PWP615" s="35"/>
      <c r="PWQ615" s="35"/>
      <c r="PWR615" s="35"/>
      <c r="PWS615" s="35"/>
      <c r="PWT615" s="35"/>
      <c r="PWU615" s="35"/>
      <c r="PWV615" s="35"/>
      <c r="PWW615" s="35"/>
      <c r="PWX615" s="35"/>
      <c r="PWY615" s="35"/>
      <c r="PWZ615" s="35"/>
      <c r="PXA615" s="35"/>
      <c r="PXB615" s="35"/>
      <c r="PXC615" s="35"/>
      <c r="PXD615" s="35"/>
      <c r="PXE615" s="35"/>
      <c r="PXF615" s="35"/>
      <c r="PXG615" s="35"/>
      <c r="PXH615" s="35"/>
      <c r="PXI615" s="35"/>
      <c r="PXJ615" s="35"/>
      <c r="PXK615" s="35"/>
      <c r="PXL615" s="35"/>
      <c r="PXM615" s="35"/>
      <c r="PXN615" s="35"/>
      <c r="PXO615" s="35"/>
      <c r="PXP615" s="35"/>
      <c r="PXQ615" s="35"/>
      <c r="PXR615" s="35"/>
      <c r="PXS615" s="35"/>
      <c r="PXT615" s="35"/>
      <c r="PXU615" s="35"/>
      <c r="PXV615" s="35"/>
      <c r="PXW615" s="35"/>
      <c r="PXX615" s="35"/>
      <c r="PXY615" s="35"/>
      <c r="PXZ615" s="35"/>
      <c r="PYA615" s="35"/>
      <c r="PYB615" s="35"/>
      <c r="PYC615" s="35"/>
      <c r="PYD615" s="35"/>
      <c r="PYE615" s="35"/>
      <c r="PYF615" s="35"/>
      <c r="PYG615" s="35"/>
      <c r="PYH615" s="35"/>
      <c r="PYI615" s="35"/>
      <c r="PYJ615" s="35"/>
      <c r="PYK615" s="35"/>
      <c r="PYL615" s="35"/>
      <c r="PYM615" s="35"/>
      <c r="PYN615" s="35"/>
      <c r="PYO615" s="35"/>
      <c r="PYP615" s="35"/>
      <c r="PYQ615" s="35"/>
      <c r="PYR615" s="35"/>
      <c r="PYS615" s="35"/>
      <c r="PYT615" s="35"/>
      <c r="PYU615" s="35"/>
      <c r="PYV615" s="35"/>
      <c r="PYW615" s="35"/>
      <c r="PYX615" s="35"/>
      <c r="PYY615" s="35"/>
      <c r="PYZ615" s="35"/>
      <c r="PZA615" s="35"/>
      <c r="PZB615" s="35"/>
      <c r="PZC615" s="35"/>
      <c r="PZD615" s="35"/>
      <c r="PZE615" s="35"/>
      <c r="PZF615" s="35"/>
      <c r="PZG615" s="35"/>
      <c r="PZH615" s="35"/>
      <c r="PZI615" s="35"/>
      <c r="PZJ615" s="35"/>
      <c r="PZK615" s="35"/>
      <c r="PZL615" s="35"/>
      <c r="PZM615" s="35"/>
      <c r="PZN615" s="35"/>
      <c r="PZO615" s="35"/>
      <c r="PZP615" s="35"/>
      <c r="PZQ615" s="35"/>
      <c r="PZR615" s="35"/>
      <c r="PZS615" s="35"/>
      <c r="PZT615" s="35"/>
      <c r="PZU615" s="35"/>
      <c r="PZV615" s="35"/>
      <c r="PZW615" s="35"/>
      <c r="PZX615" s="35"/>
      <c r="PZY615" s="35"/>
      <c r="PZZ615" s="35"/>
      <c r="QAA615" s="35"/>
      <c r="QAB615" s="35"/>
      <c r="QAC615" s="35"/>
      <c r="QAD615" s="35"/>
      <c r="QAE615" s="35"/>
      <c r="QAF615" s="35"/>
      <c r="QAG615" s="35"/>
      <c r="QAH615" s="35"/>
      <c r="QAI615" s="35"/>
      <c r="QAJ615" s="35"/>
      <c r="QAK615" s="35"/>
      <c r="QAL615" s="35"/>
      <c r="QAM615" s="35"/>
      <c r="QAN615" s="35"/>
      <c r="QAO615" s="35"/>
      <c r="QAP615" s="35"/>
      <c r="QAQ615" s="35"/>
      <c r="QAR615" s="35"/>
      <c r="QAS615" s="35"/>
      <c r="QAT615" s="35"/>
      <c r="QAU615" s="35"/>
      <c r="QAV615" s="35"/>
      <c r="QAW615" s="35"/>
      <c r="QAX615" s="35"/>
      <c r="QAY615" s="35"/>
      <c r="QAZ615" s="35"/>
      <c r="QBA615" s="35"/>
      <c r="QBB615" s="35"/>
      <c r="QBC615" s="35"/>
      <c r="QBD615" s="35"/>
      <c r="QBE615" s="35"/>
      <c r="QBF615" s="35"/>
      <c r="QBG615" s="35"/>
      <c r="QBH615" s="35"/>
      <c r="QBI615" s="35"/>
      <c r="QBJ615" s="35"/>
      <c r="QBK615" s="35"/>
      <c r="QBL615" s="35"/>
      <c r="QBM615" s="35"/>
      <c r="QBN615" s="35"/>
      <c r="QBO615" s="35"/>
      <c r="QBP615" s="35"/>
      <c r="QBQ615" s="35"/>
      <c r="QBR615" s="35"/>
      <c r="QBS615" s="35"/>
      <c r="QBT615" s="35"/>
      <c r="QBU615" s="35"/>
      <c r="QBV615" s="35"/>
      <c r="QBW615" s="35"/>
      <c r="QBX615" s="35"/>
      <c r="QBY615" s="35"/>
      <c r="QBZ615" s="35"/>
      <c r="QCA615" s="35"/>
      <c r="QCB615" s="35"/>
      <c r="QCC615" s="35"/>
      <c r="QCD615" s="35"/>
      <c r="QCE615" s="35"/>
      <c r="QCF615" s="35"/>
      <c r="QCG615" s="35"/>
      <c r="QCH615" s="35"/>
      <c r="QCI615" s="35"/>
      <c r="QCJ615" s="35"/>
      <c r="QCK615" s="35"/>
      <c r="QCL615" s="35"/>
      <c r="QCM615" s="35"/>
      <c r="QCN615" s="35"/>
      <c r="QCO615" s="35"/>
      <c r="QCP615" s="35"/>
      <c r="QCQ615" s="35"/>
      <c r="QCR615" s="35"/>
      <c r="QCS615" s="35"/>
      <c r="QCT615" s="35"/>
      <c r="QCU615" s="35"/>
      <c r="QCV615" s="35"/>
      <c r="QCW615" s="35"/>
      <c r="QCX615" s="35"/>
      <c r="QCY615" s="35"/>
      <c r="QCZ615" s="35"/>
      <c r="QDA615" s="35"/>
      <c r="QDB615" s="35"/>
      <c r="QDC615" s="35"/>
      <c r="QDD615" s="35"/>
      <c r="QDE615" s="35"/>
      <c r="QDF615" s="35"/>
      <c r="QDG615" s="35"/>
      <c r="QDH615" s="35"/>
      <c r="QDI615" s="35"/>
      <c r="QDJ615" s="35"/>
      <c r="QDK615" s="35"/>
      <c r="QDL615" s="35"/>
      <c r="QDM615" s="35"/>
      <c r="QDN615" s="35"/>
      <c r="QDO615" s="35"/>
      <c r="QDP615" s="35"/>
      <c r="QDQ615" s="35"/>
      <c r="QDR615" s="35"/>
      <c r="QDS615" s="35"/>
      <c r="QDT615" s="35"/>
      <c r="QDU615" s="35"/>
      <c r="QDV615" s="35"/>
      <c r="QDW615" s="35"/>
      <c r="QDX615" s="35"/>
      <c r="QDY615" s="35"/>
      <c r="QDZ615" s="35"/>
      <c r="QEA615" s="35"/>
      <c r="QEB615" s="35"/>
      <c r="QEC615" s="35"/>
      <c r="QED615" s="35"/>
      <c r="QEE615" s="35"/>
      <c r="QEF615" s="35"/>
      <c r="QEG615" s="35"/>
      <c r="QEH615" s="35"/>
      <c r="QEI615" s="35"/>
      <c r="QEJ615" s="35"/>
      <c r="QEK615" s="35"/>
      <c r="QEL615" s="35"/>
      <c r="QEM615" s="35"/>
      <c r="QEN615" s="35"/>
      <c r="QEO615" s="35"/>
      <c r="QEP615" s="35"/>
      <c r="QEQ615" s="35"/>
      <c r="QER615" s="35"/>
      <c r="QES615" s="35"/>
      <c r="QET615" s="35"/>
      <c r="QEU615" s="35"/>
      <c r="QEV615" s="35"/>
      <c r="QEW615" s="35"/>
      <c r="QEX615" s="35"/>
      <c r="QEY615" s="35"/>
      <c r="QEZ615" s="35"/>
      <c r="QFA615" s="35"/>
      <c r="QFB615" s="35"/>
      <c r="QFC615" s="35"/>
      <c r="QFD615" s="35"/>
      <c r="QFE615" s="35"/>
      <c r="QFF615" s="35"/>
      <c r="QFG615" s="35"/>
      <c r="QFH615" s="35"/>
      <c r="QFI615" s="35"/>
      <c r="QFJ615" s="35"/>
      <c r="QFK615" s="35"/>
      <c r="QFL615" s="35"/>
      <c r="QFM615" s="35"/>
      <c r="QFN615" s="35"/>
      <c r="QFO615" s="35"/>
      <c r="QFP615" s="35"/>
      <c r="QFQ615" s="35"/>
      <c r="QFR615" s="35"/>
      <c r="QFS615" s="35"/>
      <c r="QFT615" s="35"/>
      <c r="QFU615" s="35"/>
      <c r="QFV615" s="35"/>
      <c r="QFW615" s="35"/>
      <c r="QFX615" s="35"/>
      <c r="QFY615" s="35"/>
      <c r="QFZ615" s="35"/>
      <c r="QGA615" s="35"/>
      <c r="QGB615" s="35"/>
      <c r="QGC615" s="35"/>
      <c r="QGD615" s="35"/>
      <c r="QGE615" s="35"/>
      <c r="QGF615" s="35"/>
      <c r="QGG615" s="35"/>
      <c r="QGH615" s="35"/>
      <c r="QGI615" s="35"/>
      <c r="QGJ615" s="35"/>
      <c r="QGK615" s="35"/>
      <c r="QGL615" s="35"/>
      <c r="QGM615" s="35"/>
      <c r="QGN615" s="35"/>
      <c r="QGO615" s="35"/>
      <c r="QGP615" s="35"/>
      <c r="QGQ615" s="35"/>
      <c r="QGR615" s="35"/>
      <c r="QGS615" s="35"/>
      <c r="QGT615" s="35"/>
      <c r="QGU615" s="35"/>
      <c r="QGV615" s="35"/>
      <c r="QGW615" s="35"/>
      <c r="QGX615" s="35"/>
      <c r="QGY615" s="35"/>
      <c r="QGZ615" s="35"/>
      <c r="QHA615" s="35"/>
      <c r="QHB615" s="35"/>
      <c r="QHC615" s="35"/>
      <c r="QHD615" s="35"/>
      <c r="QHE615" s="35"/>
      <c r="QHF615" s="35"/>
      <c r="QHG615" s="35"/>
      <c r="QHH615" s="35"/>
      <c r="QHI615" s="35"/>
      <c r="QHJ615" s="35"/>
      <c r="QHK615" s="35"/>
      <c r="QHL615" s="35"/>
      <c r="QHM615" s="35"/>
      <c r="QHN615" s="35"/>
      <c r="QHO615" s="35"/>
      <c r="QHP615" s="35"/>
      <c r="QHQ615" s="35"/>
      <c r="QHR615" s="35"/>
      <c r="QHS615" s="35"/>
      <c r="QHT615" s="35"/>
      <c r="QHU615" s="35"/>
      <c r="QHV615" s="35"/>
      <c r="QHW615" s="35"/>
      <c r="QHX615" s="35"/>
      <c r="QHY615" s="35"/>
      <c r="QHZ615" s="35"/>
      <c r="QIA615" s="35"/>
      <c r="QIB615" s="35"/>
      <c r="QIC615" s="35"/>
      <c r="QID615" s="35"/>
      <c r="QIE615" s="35"/>
      <c r="QIF615" s="35"/>
      <c r="QIG615" s="35"/>
      <c r="QIH615" s="35"/>
      <c r="QII615" s="35"/>
      <c r="QIJ615" s="35"/>
      <c r="QIK615" s="35"/>
      <c r="QIL615" s="35"/>
      <c r="QIM615" s="35"/>
      <c r="QIN615" s="35"/>
      <c r="QIO615" s="35"/>
      <c r="QIP615" s="35"/>
      <c r="QIQ615" s="35"/>
      <c r="QIR615" s="35"/>
      <c r="QIS615" s="35"/>
      <c r="QIT615" s="35"/>
      <c r="QIU615" s="35"/>
      <c r="QIV615" s="35"/>
      <c r="QIW615" s="35"/>
      <c r="QIX615" s="35"/>
      <c r="QIY615" s="35"/>
      <c r="QIZ615" s="35"/>
      <c r="QJA615" s="35"/>
      <c r="QJB615" s="35"/>
      <c r="QJC615" s="35"/>
      <c r="QJD615" s="35"/>
      <c r="QJE615" s="35"/>
      <c r="QJF615" s="35"/>
      <c r="QJG615" s="35"/>
      <c r="QJH615" s="35"/>
      <c r="QJI615" s="35"/>
      <c r="QJJ615" s="35"/>
      <c r="QJK615" s="35"/>
      <c r="QJL615" s="35"/>
      <c r="QJM615" s="35"/>
      <c r="QJN615" s="35"/>
      <c r="QJO615" s="35"/>
      <c r="QJP615" s="35"/>
      <c r="QJQ615" s="35"/>
      <c r="QJR615" s="35"/>
      <c r="QJS615" s="35"/>
      <c r="QJT615" s="35"/>
      <c r="QJU615" s="35"/>
      <c r="QJV615" s="35"/>
      <c r="QJW615" s="35"/>
      <c r="QJX615" s="35"/>
      <c r="QJY615" s="35"/>
      <c r="QJZ615" s="35"/>
      <c r="QKA615" s="35"/>
      <c r="QKB615" s="35"/>
      <c r="QKC615" s="35"/>
      <c r="QKD615" s="35"/>
      <c r="QKE615" s="35"/>
      <c r="QKF615" s="35"/>
      <c r="QKG615" s="35"/>
      <c r="QKH615" s="35"/>
      <c r="QKI615" s="35"/>
      <c r="QKJ615" s="35"/>
      <c r="QKK615" s="35"/>
      <c r="QKL615" s="35"/>
      <c r="QKM615" s="35"/>
      <c r="QKN615" s="35"/>
      <c r="QKO615" s="35"/>
      <c r="QKP615" s="35"/>
      <c r="QKQ615" s="35"/>
      <c r="QKR615" s="35"/>
      <c r="QKS615" s="35"/>
      <c r="QKT615" s="35"/>
      <c r="QKU615" s="35"/>
      <c r="QKV615" s="35"/>
      <c r="QKW615" s="35"/>
      <c r="QKX615" s="35"/>
      <c r="QKY615" s="35"/>
      <c r="QKZ615" s="35"/>
      <c r="QLA615" s="35"/>
      <c r="QLB615" s="35"/>
      <c r="QLC615" s="35"/>
      <c r="QLD615" s="35"/>
      <c r="QLE615" s="35"/>
      <c r="QLF615" s="35"/>
      <c r="QLG615" s="35"/>
      <c r="QLH615" s="35"/>
      <c r="QLI615" s="35"/>
      <c r="QLJ615" s="35"/>
      <c r="QLK615" s="35"/>
      <c r="QLL615" s="35"/>
      <c r="QLM615" s="35"/>
      <c r="QLN615" s="35"/>
      <c r="QLO615" s="35"/>
      <c r="QLP615" s="35"/>
      <c r="QLQ615" s="35"/>
      <c r="QLR615" s="35"/>
      <c r="QLS615" s="35"/>
      <c r="QLT615" s="35"/>
      <c r="QLU615" s="35"/>
      <c r="QLV615" s="35"/>
      <c r="QLW615" s="35"/>
      <c r="QLX615" s="35"/>
      <c r="QLY615" s="35"/>
      <c r="QLZ615" s="35"/>
      <c r="QMA615" s="35"/>
      <c r="QMB615" s="35"/>
      <c r="QMC615" s="35"/>
      <c r="QMD615" s="35"/>
      <c r="QME615" s="35"/>
      <c r="QMF615" s="35"/>
      <c r="QMG615" s="35"/>
      <c r="QMH615" s="35"/>
      <c r="QMI615" s="35"/>
      <c r="QMJ615" s="35"/>
      <c r="QMK615" s="35"/>
      <c r="QML615" s="35"/>
      <c r="QMM615" s="35"/>
      <c r="QMN615" s="35"/>
      <c r="QMO615" s="35"/>
      <c r="QMP615" s="35"/>
      <c r="QMQ615" s="35"/>
      <c r="QMR615" s="35"/>
      <c r="QMS615" s="35"/>
      <c r="QMT615" s="35"/>
      <c r="QMU615" s="35"/>
      <c r="QMV615" s="35"/>
      <c r="QMW615" s="35"/>
      <c r="QMX615" s="35"/>
      <c r="QMY615" s="35"/>
      <c r="QMZ615" s="35"/>
      <c r="QNA615" s="35"/>
      <c r="QNB615" s="35"/>
      <c r="QNC615" s="35"/>
      <c r="QND615" s="35"/>
      <c r="QNE615" s="35"/>
      <c r="QNF615" s="35"/>
      <c r="QNG615" s="35"/>
      <c r="QNH615" s="35"/>
      <c r="QNI615" s="35"/>
      <c r="QNJ615" s="35"/>
      <c r="QNK615" s="35"/>
      <c r="QNL615" s="35"/>
      <c r="QNM615" s="35"/>
      <c r="QNN615" s="35"/>
      <c r="QNO615" s="35"/>
      <c r="QNP615" s="35"/>
      <c r="QNQ615" s="35"/>
      <c r="QNR615" s="35"/>
      <c r="QNS615" s="35"/>
      <c r="QNT615" s="35"/>
      <c r="QNU615" s="35"/>
      <c r="QNV615" s="35"/>
      <c r="QNW615" s="35"/>
      <c r="QNX615" s="35"/>
      <c r="QNY615" s="35"/>
      <c r="QNZ615" s="35"/>
      <c r="QOA615" s="35"/>
      <c r="QOB615" s="35"/>
      <c r="QOC615" s="35"/>
      <c r="QOD615" s="35"/>
      <c r="QOE615" s="35"/>
      <c r="QOF615" s="35"/>
      <c r="QOG615" s="35"/>
      <c r="QOH615" s="35"/>
      <c r="QOI615" s="35"/>
      <c r="QOJ615" s="35"/>
      <c r="QOK615" s="35"/>
      <c r="QOL615" s="35"/>
      <c r="QOM615" s="35"/>
      <c r="QON615" s="35"/>
      <c r="QOO615" s="35"/>
      <c r="QOP615" s="35"/>
      <c r="QOQ615" s="35"/>
      <c r="QOR615" s="35"/>
      <c r="QOS615" s="35"/>
      <c r="QOT615" s="35"/>
      <c r="QOU615" s="35"/>
      <c r="QOV615" s="35"/>
      <c r="QOW615" s="35"/>
      <c r="QOX615" s="35"/>
      <c r="QOY615" s="35"/>
      <c r="QOZ615" s="35"/>
      <c r="QPA615" s="35"/>
      <c r="QPB615" s="35"/>
      <c r="QPC615" s="35"/>
      <c r="QPD615" s="35"/>
      <c r="QPE615" s="35"/>
      <c r="QPF615" s="35"/>
      <c r="QPG615" s="35"/>
      <c r="QPH615" s="35"/>
      <c r="QPI615" s="35"/>
      <c r="QPJ615" s="35"/>
      <c r="QPK615" s="35"/>
      <c r="QPL615" s="35"/>
      <c r="QPM615" s="35"/>
      <c r="QPN615" s="35"/>
      <c r="QPO615" s="35"/>
      <c r="QPP615" s="35"/>
      <c r="QPQ615" s="35"/>
      <c r="QPR615" s="35"/>
      <c r="QPS615" s="35"/>
      <c r="QPT615" s="35"/>
      <c r="QPU615" s="35"/>
      <c r="QPV615" s="35"/>
      <c r="QPW615" s="35"/>
      <c r="QPX615" s="35"/>
      <c r="QPY615" s="35"/>
      <c r="QPZ615" s="35"/>
      <c r="QQA615" s="35"/>
      <c r="QQB615" s="35"/>
      <c r="QQC615" s="35"/>
      <c r="QQD615" s="35"/>
      <c r="QQE615" s="35"/>
      <c r="QQF615" s="35"/>
      <c r="QQG615" s="35"/>
      <c r="QQH615" s="35"/>
      <c r="QQI615" s="35"/>
      <c r="QQJ615" s="35"/>
      <c r="QQK615" s="35"/>
      <c r="QQL615" s="35"/>
      <c r="QQM615" s="35"/>
      <c r="QQN615" s="35"/>
      <c r="QQO615" s="35"/>
      <c r="QQP615" s="35"/>
      <c r="QQQ615" s="35"/>
      <c r="QQR615" s="35"/>
      <c r="QQS615" s="35"/>
      <c r="QQT615" s="35"/>
      <c r="QQU615" s="35"/>
      <c r="QQV615" s="35"/>
      <c r="QQW615" s="35"/>
      <c r="QQX615" s="35"/>
      <c r="QQY615" s="35"/>
      <c r="QQZ615" s="35"/>
      <c r="QRA615" s="35"/>
      <c r="QRB615" s="35"/>
      <c r="QRC615" s="35"/>
      <c r="QRD615" s="35"/>
      <c r="QRE615" s="35"/>
      <c r="QRF615" s="35"/>
      <c r="QRG615" s="35"/>
      <c r="QRH615" s="35"/>
      <c r="QRI615" s="35"/>
      <c r="QRJ615" s="35"/>
      <c r="QRK615" s="35"/>
      <c r="QRL615" s="35"/>
      <c r="QRM615" s="35"/>
      <c r="QRN615" s="35"/>
      <c r="QRO615" s="35"/>
      <c r="QRP615" s="35"/>
      <c r="QRQ615" s="35"/>
      <c r="QRR615" s="35"/>
      <c r="QRS615" s="35"/>
      <c r="QRT615" s="35"/>
      <c r="QRU615" s="35"/>
      <c r="QRV615" s="35"/>
      <c r="QRW615" s="35"/>
      <c r="QRX615" s="35"/>
      <c r="QRY615" s="35"/>
      <c r="QRZ615" s="35"/>
      <c r="QSA615" s="35"/>
      <c r="QSB615" s="35"/>
      <c r="QSC615" s="35"/>
      <c r="QSD615" s="35"/>
      <c r="QSE615" s="35"/>
      <c r="QSF615" s="35"/>
      <c r="QSG615" s="35"/>
      <c r="QSH615" s="35"/>
      <c r="QSI615" s="35"/>
      <c r="QSJ615" s="35"/>
      <c r="QSK615" s="35"/>
      <c r="QSL615" s="35"/>
      <c r="QSM615" s="35"/>
      <c r="QSN615" s="35"/>
      <c r="QSO615" s="35"/>
      <c r="QSP615" s="35"/>
      <c r="QSQ615" s="35"/>
      <c r="QSR615" s="35"/>
      <c r="QSS615" s="35"/>
      <c r="QST615" s="35"/>
      <c r="QSU615" s="35"/>
      <c r="QSV615" s="35"/>
      <c r="QSW615" s="35"/>
      <c r="QSX615" s="35"/>
      <c r="QSY615" s="35"/>
      <c r="QSZ615" s="35"/>
      <c r="QTA615" s="35"/>
      <c r="QTB615" s="35"/>
      <c r="QTC615" s="35"/>
      <c r="QTD615" s="35"/>
      <c r="QTE615" s="35"/>
      <c r="QTF615" s="35"/>
      <c r="QTG615" s="35"/>
      <c r="QTH615" s="35"/>
      <c r="QTI615" s="35"/>
      <c r="QTJ615" s="35"/>
      <c r="QTK615" s="35"/>
      <c r="QTL615" s="35"/>
      <c r="QTM615" s="35"/>
      <c r="QTN615" s="35"/>
      <c r="QTO615" s="35"/>
      <c r="QTP615" s="35"/>
      <c r="QTQ615" s="35"/>
      <c r="QTR615" s="35"/>
      <c r="QTS615" s="35"/>
      <c r="QTT615" s="35"/>
      <c r="QTU615" s="35"/>
      <c r="QTV615" s="35"/>
      <c r="QTW615" s="35"/>
      <c r="QTX615" s="35"/>
      <c r="QTY615" s="35"/>
      <c r="QTZ615" s="35"/>
      <c r="QUA615" s="35"/>
      <c r="QUB615" s="35"/>
      <c r="QUC615" s="35"/>
      <c r="QUD615" s="35"/>
      <c r="QUE615" s="35"/>
      <c r="QUF615" s="35"/>
      <c r="QUG615" s="35"/>
      <c r="QUH615" s="35"/>
      <c r="QUI615" s="35"/>
      <c r="QUJ615" s="35"/>
      <c r="QUK615" s="35"/>
      <c r="QUL615" s="35"/>
      <c r="QUM615" s="35"/>
      <c r="QUN615" s="35"/>
      <c r="QUO615" s="35"/>
      <c r="QUP615" s="35"/>
      <c r="QUQ615" s="35"/>
      <c r="QUR615" s="35"/>
      <c r="QUS615" s="35"/>
      <c r="QUT615" s="35"/>
      <c r="QUU615" s="35"/>
      <c r="QUV615" s="35"/>
      <c r="QUW615" s="35"/>
      <c r="QUX615" s="35"/>
      <c r="QUY615" s="35"/>
      <c r="QUZ615" s="35"/>
      <c r="QVA615" s="35"/>
      <c r="QVB615" s="35"/>
      <c r="QVC615" s="35"/>
      <c r="QVD615" s="35"/>
      <c r="QVE615" s="35"/>
      <c r="QVF615" s="35"/>
      <c r="QVG615" s="35"/>
      <c r="QVH615" s="35"/>
      <c r="QVI615" s="35"/>
      <c r="QVJ615" s="35"/>
      <c r="QVK615" s="35"/>
      <c r="QVL615" s="35"/>
      <c r="QVM615" s="35"/>
      <c r="QVN615" s="35"/>
      <c r="QVO615" s="35"/>
      <c r="QVP615" s="35"/>
      <c r="QVQ615" s="35"/>
      <c r="QVR615" s="35"/>
      <c r="QVS615" s="35"/>
      <c r="QVT615" s="35"/>
      <c r="QVU615" s="35"/>
      <c r="QVV615" s="35"/>
      <c r="QVW615" s="35"/>
      <c r="QVX615" s="35"/>
      <c r="QVY615" s="35"/>
      <c r="QVZ615" s="35"/>
      <c r="QWA615" s="35"/>
      <c r="QWB615" s="35"/>
      <c r="QWC615" s="35"/>
      <c r="QWD615" s="35"/>
      <c r="QWE615" s="35"/>
      <c r="QWF615" s="35"/>
      <c r="QWG615" s="35"/>
      <c r="QWH615" s="35"/>
      <c r="QWI615" s="35"/>
      <c r="QWJ615" s="35"/>
      <c r="QWK615" s="35"/>
      <c r="QWL615" s="35"/>
      <c r="QWM615" s="35"/>
      <c r="QWN615" s="35"/>
      <c r="QWO615" s="35"/>
      <c r="QWP615" s="35"/>
      <c r="QWQ615" s="35"/>
      <c r="QWR615" s="35"/>
      <c r="QWS615" s="35"/>
      <c r="QWT615" s="35"/>
      <c r="QWU615" s="35"/>
      <c r="QWV615" s="35"/>
      <c r="QWW615" s="35"/>
      <c r="QWX615" s="35"/>
      <c r="QWY615" s="35"/>
      <c r="QWZ615" s="35"/>
      <c r="QXA615" s="35"/>
      <c r="QXB615" s="35"/>
      <c r="QXC615" s="35"/>
      <c r="QXD615" s="35"/>
      <c r="QXE615" s="35"/>
      <c r="QXF615" s="35"/>
      <c r="QXG615" s="35"/>
      <c r="QXH615" s="35"/>
      <c r="QXI615" s="35"/>
      <c r="QXJ615" s="35"/>
      <c r="QXK615" s="35"/>
      <c r="QXL615" s="35"/>
      <c r="QXM615" s="35"/>
      <c r="QXN615" s="35"/>
      <c r="QXO615" s="35"/>
      <c r="QXP615" s="35"/>
      <c r="QXQ615" s="35"/>
      <c r="QXR615" s="35"/>
      <c r="QXS615" s="35"/>
      <c r="QXT615" s="35"/>
      <c r="QXU615" s="35"/>
      <c r="QXV615" s="35"/>
      <c r="QXW615" s="35"/>
      <c r="QXX615" s="35"/>
      <c r="QXY615" s="35"/>
      <c r="QXZ615" s="35"/>
      <c r="QYA615" s="35"/>
      <c r="QYB615" s="35"/>
      <c r="QYC615" s="35"/>
      <c r="QYD615" s="35"/>
      <c r="QYE615" s="35"/>
      <c r="QYF615" s="35"/>
      <c r="QYG615" s="35"/>
      <c r="QYH615" s="35"/>
      <c r="QYI615" s="35"/>
      <c r="QYJ615" s="35"/>
      <c r="QYK615" s="35"/>
      <c r="QYL615" s="35"/>
      <c r="QYM615" s="35"/>
      <c r="QYN615" s="35"/>
      <c r="QYO615" s="35"/>
      <c r="QYP615" s="35"/>
      <c r="QYQ615" s="35"/>
      <c r="QYR615" s="35"/>
      <c r="QYS615" s="35"/>
      <c r="QYT615" s="35"/>
      <c r="QYU615" s="35"/>
      <c r="QYV615" s="35"/>
      <c r="QYW615" s="35"/>
      <c r="QYX615" s="35"/>
      <c r="QYY615" s="35"/>
      <c r="QYZ615" s="35"/>
      <c r="QZA615" s="35"/>
      <c r="QZB615" s="35"/>
      <c r="QZC615" s="35"/>
      <c r="QZD615" s="35"/>
      <c r="QZE615" s="35"/>
      <c r="QZF615" s="35"/>
      <c r="QZG615" s="35"/>
      <c r="QZH615" s="35"/>
      <c r="QZI615" s="35"/>
      <c r="QZJ615" s="35"/>
      <c r="QZK615" s="35"/>
      <c r="QZL615" s="35"/>
      <c r="QZM615" s="35"/>
      <c r="QZN615" s="35"/>
      <c r="QZO615" s="35"/>
      <c r="QZP615" s="35"/>
      <c r="QZQ615" s="35"/>
      <c r="QZR615" s="35"/>
      <c r="QZS615" s="35"/>
      <c r="QZT615" s="35"/>
      <c r="QZU615" s="35"/>
      <c r="QZV615" s="35"/>
      <c r="QZW615" s="35"/>
      <c r="QZX615" s="35"/>
      <c r="QZY615" s="35"/>
      <c r="QZZ615" s="35"/>
      <c r="RAA615" s="35"/>
      <c r="RAB615" s="35"/>
      <c r="RAC615" s="35"/>
      <c r="RAD615" s="35"/>
      <c r="RAE615" s="35"/>
      <c r="RAF615" s="35"/>
      <c r="RAG615" s="35"/>
      <c r="RAH615" s="35"/>
      <c r="RAI615" s="35"/>
      <c r="RAJ615" s="35"/>
      <c r="RAK615" s="35"/>
      <c r="RAL615" s="35"/>
      <c r="RAM615" s="35"/>
      <c r="RAN615" s="35"/>
      <c r="RAO615" s="35"/>
      <c r="RAP615" s="35"/>
      <c r="RAQ615" s="35"/>
      <c r="RAR615" s="35"/>
      <c r="RAS615" s="35"/>
      <c r="RAT615" s="35"/>
      <c r="RAU615" s="35"/>
      <c r="RAV615" s="35"/>
      <c r="RAW615" s="35"/>
      <c r="RAX615" s="35"/>
      <c r="RAY615" s="35"/>
      <c r="RAZ615" s="35"/>
      <c r="RBA615" s="35"/>
      <c r="RBB615" s="35"/>
      <c r="RBC615" s="35"/>
      <c r="RBD615" s="35"/>
      <c r="RBE615" s="35"/>
      <c r="RBF615" s="35"/>
      <c r="RBG615" s="35"/>
      <c r="RBH615" s="35"/>
      <c r="RBI615" s="35"/>
      <c r="RBJ615" s="35"/>
      <c r="RBK615" s="35"/>
      <c r="RBL615" s="35"/>
      <c r="RBM615" s="35"/>
      <c r="RBN615" s="35"/>
      <c r="RBO615" s="35"/>
      <c r="RBP615" s="35"/>
      <c r="RBQ615" s="35"/>
      <c r="RBR615" s="35"/>
      <c r="RBS615" s="35"/>
      <c r="RBT615" s="35"/>
      <c r="RBU615" s="35"/>
      <c r="RBV615" s="35"/>
      <c r="RBW615" s="35"/>
      <c r="RBX615" s="35"/>
      <c r="RBY615" s="35"/>
      <c r="RBZ615" s="35"/>
      <c r="RCA615" s="35"/>
      <c r="RCB615" s="35"/>
      <c r="RCC615" s="35"/>
      <c r="RCD615" s="35"/>
      <c r="RCE615" s="35"/>
      <c r="RCF615" s="35"/>
      <c r="RCG615" s="35"/>
      <c r="RCH615" s="35"/>
      <c r="RCI615" s="35"/>
      <c r="RCJ615" s="35"/>
      <c r="RCK615" s="35"/>
      <c r="RCL615" s="35"/>
      <c r="RCM615" s="35"/>
      <c r="RCN615" s="35"/>
      <c r="RCO615" s="35"/>
      <c r="RCP615" s="35"/>
      <c r="RCQ615" s="35"/>
      <c r="RCR615" s="35"/>
      <c r="RCS615" s="35"/>
      <c r="RCT615" s="35"/>
      <c r="RCU615" s="35"/>
      <c r="RCV615" s="35"/>
      <c r="RCW615" s="35"/>
      <c r="RCX615" s="35"/>
      <c r="RCY615" s="35"/>
      <c r="RCZ615" s="35"/>
      <c r="RDA615" s="35"/>
      <c r="RDB615" s="35"/>
      <c r="RDC615" s="35"/>
      <c r="RDD615" s="35"/>
      <c r="RDE615" s="35"/>
      <c r="RDF615" s="35"/>
      <c r="RDG615" s="35"/>
      <c r="RDH615" s="35"/>
      <c r="RDI615" s="35"/>
      <c r="RDJ615" s="35"/>
      <c r="RDK615" s="35"/>
      <c r="RDL615" s="35"/>
      <c r="RDM615" s="35"/>
      <c r="RDN615" s="35"/>
      <c r="RDO615" s="35"/>
      <c r="RDP615" s="35"/>
      <c r="RDQ615" s="35"/>
      <c r="RDR615" s="35"/>
      <c r="RDS615" s="35"/>
      <c r="RDT615" s="35"/>
      <c r="RDU615" s="35"/>
      <c r="RDV615" s="35"/>
      <c r="RDW615" s="35"/>
      <c r="RDX615" s="35"/>
      <c r="RDY615" s="35"/>
      <c r="RDZ615" s="35"/>
      <c r="REA615" s="35"/>
      <c r="REB615" s="35"/>
      <c r="REC615" s="35"/>
      <c r="RED615" s="35"/>
      <c r="REE615" s="35"/>
      <c r="REF615" s="35"/>
      <c r="REG615" s="35"/>
      <c r="REH615" s="35"/>
      <c r="REI615" s="35"/>
      <c r="REJ615" s="35"/>
      <c r="REK615" s="35"/>
      <c r="REL615" s="35"/>
      <c r="REM615" s="35"/>
      <c r="REN615" s="35"/>
      <c r="REO615" s="35"/>
      <c r="REP615" s="35"/>
      <c r="REQ615" s="35"/>
      <c r="RER615" s="35"/>
      <c r="RES615" s="35"/>
      <c r="RET615" s="35"/>
      <c r="REU615" s="35"/>
      <c r="REV615" s="35"/>
      <c r="REW615" s="35"/>
      <c r="REX615" s="35"/>
      <c r="REY615" s="35"/>
      <c r="REZ615" s="35"/>
      <c r="RFA615" s="35"/>
      <c r="RFB615" s="35"/>
      <c r="RFC615" s="35"/>
      <c r="RFD615" s="35"/>
      <c r="RFE615" s="35"/>
      <c r="RFF615" s="35"/>
      <c r="RFG615" s="35"/>
      <c r="RFH615" s="35"/>
      <c r="RFI615" s="35"/>
      <c r="RFJ615" s="35"/>
      <c r="RFK615" s="35"/>
      <c r="RFL615" s="35"/>
      <c r="RFM615" s="35"/>
      <c r="RFN615" s="35"/>
      <c r="RFO615" s="35"/>
      <c r="RFP615" s="35"/>
      <c r="RFQ615" s="35"/>
      <c r="RFR615" s="35"/>
      <c r="RFS615" s="35"/>
      <c r="RFT615" s="35"/>
      <c r="RFU615" s="35"/>
      <c r="RFV615" s="35"/>
      <c r="RFW615" s="35"/>
      <c r="RFX615" s="35"/>
      <c r="RFY615" s="35"/>
      <c r="RFZ615" s="35"/>
      <c r="RGA615" s="35"/>
      <c r="RGB615" s="35"/>
      <c r="RGC615" s="35"/>
      <c r="RGD615" s="35"/>
      <c r="RGE615" s="35"/>
      <c r="RGF615" s="35"/>
      <c r="RGG615" s="35"/>
      <c r="RGH615" s="35"/>
      <c r="RGI615" s="35"/>
      <c r="RGJ615" s="35"/>
      <c r="RGK615" s="35"/>
      <c r="RGL615" s="35"/>
      <c r="RGM615" s="35"/>
      <c r="RGN615" s="35"/>
      <c r="RGO615" s="35"/>
      <c r="RGP615" s="35"/>
      <c r="RGQ615" s="35"/>
      <c r="RGR615" s="35"/>
      <c r="RGS615" s="35"/>
      <c r="RGT615" s="35"/>
      <c r="RGU615" s="35"/>
      <c r="RGV615" s="35"/>
      <c r="RGW615" s="35"/>
      <c r="RGX615" s="35"/>
      <c r="RGY615" s="35"/>
      <c r="RGZ615" s="35"/>
      <c r="RHA615" s="35"/>
      <c r="RHB615" s="35"/>
      <c r="RHC615" s="35"/>
      <c r="RHD615" s="35"/>
      <c r="RHE615" s="35"/>
      <c r="RHF615" s="35"/>
      <c r="RHG615" s="35"/>
      <c r="RHH615" s="35"/>
      <c r="RHI615" s="35"/>
      <c r="RHJ615" s="35"/>
      <c r="RHK615" s="35"/>
      <c r="RHL615" s="35"/>
      <c r="RHM615" s="35"/>
      <c r="RHN615" s="35"/>
      <c r="RHO615" s="35"/>
      <c r="RHP615" s="35"/>
      <c r="RHQ615" s="35"/>
      <c r="RHR615" s="35"/>
      <c r="RHS615" s="35"/>
      <c r="RHT615" s="35"/>
      <c r="RHU615" s="35"/>
      <c r="RHV615" s="35"/>
      <c r="RHW615" s="35"/>
      <c r="RHX615" s="35"/>
      <c r="RHY615" s="35"/>
      <c r="RHZ615" s="35"/>
      <c r="RIA615" s="35"/>
      <c r="RIB615" s="35"/>
      <c r="RIC615" s="35"/>
      <c r="RID615" s="35"/>
      <c r="RIE615" s="35"/>
      <c r="RIF615" s="35"/>
      <c r="RIG615" s="35"/>
      <c r="RIH615" s="35"/>
      <c r="RII615" s="35"/>
      <c r="RIJ615" s="35"/>
      <c r="RIK615" s="35"/>
      <c r="RIL615" s="35"/>
      <c r="RIM615" s="35"/>
      <c r="RIN615" s="35"/>
      <c r="RIO615" s="35"/>
      <c r="RIP615" s="35"/>
      <c r="RIQ615" s="35"/>
      <c r="RIR615" s="35"/>
      <c r="RIS615" s="35"/>
      <c r="RIT615" s="35"/>
      <c r="RIU615" s="35"/>
      <c r="RIV615" s="35"/>
      <c r="RIW615" s="35"/>
      <c r="RIX615" s="35"/>
      <c r="RIY615" s="35"/>
      <c r="RIZ615" s="35"/>
      <c r="RJA615" s="35"/>
      <c r="RJB615" s="35"/>
      <c r="RJC615" s="35"/>
      <c r="RJD615" s="35"/>
      <c r="RJE615" s="35"/>
      <c r="RJF615" s="35"/>
      <c r="RJG615" s="35"/>
      <c r="RJH615" s="35"/>
      <c r="RJI615" s="35"/>
      <c r="RJJ615" s="35"/>
      <c r="RJK615" s="35"/>
      <c r="RJL615" s="35"/>
      <c r="RJM615" s="35"/>
      <c r="RJN615" s="35"/>
      <c r="RJO615" s="35"/>
      <c r="RJP615" s="35"/>
      <c r="RJQ615" s="35"/>
      <c r="RJR615" s="35"/>
      <c r="RJS615" s="35"/>
      <c r="RJT615" s="35"/>
      <c r="RJU615" s="35"/>
      <c r="RJV615" s="35"/>
      <c r="RJW615" s="35"/>
      <c r="RJX615" s="35"/>
      <c r="RJY615" s="35"/>
      <c r="RJZ615" s="35"/>
      <c r="RKA615" s="35"/>
      <c r="RKB615" s="35"/>
      <c r="RKC615" s="35"/>
      <c r="RKD615" s="35"/>
      <c r="RKE615" s="35"/>
      <c r="RKF615" s="35"/>
      <c r="RKG615" s="35"/>
      <c r="RKH615" s="35"/>
      <c r="RKI615" s="35"/>
      <c r="RKJ615" s="35"/>
      <c r="RKK615" s="35"/>
      <c r="RKL615" s="35"/>
      <c r="RKM615" s="35"/>
      <c r="RKN615" s="35"/>
      <c r="RKO615" s="35"/>
      <c r="RKP615" s="35"/>
      <c r="RKQ615" s="35"/>
      <c r="RKR615" s="35"/>
      <c r="RKS615" s="35"/>
      <c r="RKT615" s="35"/>
      <c r="RKU615" s="35"/>
      <c r="RKV615" s="35"/>
      <c r="RKW615" s="35"/>
      <c r="RKX615" s="35"/>
      <c r="RKY615" s="35"/>
      <c r="RKZ615" s="35"/>
      <c r="RLA615" s="35"/>
      <c r="RLB615" s="35"/>
      <c r="RLC615" s="35"/>
      <c r="RLD615" s="35"/>
      <c r="RLE615" s="35"/>
      <c r="RLF615" s="35"/>
      <c r="RLG615" s="35"/>
      <c r="RLH615" s="35"/>
      <c r="RLI615" s="35"/>
      <c r="RLJ615" s="35"/>
      <c r="RLK615" s="35"/>
      <c r="RLL615" s="35"/>
      <c r="RLM615" s="35"/>
      <c r="RLN615" s="35"/>
      <c r="RLO615" s="35"/>
      <c r="RLP615" s="35"/>
      <c r="RLQ615" s="35"/>
      <c r="RLR615" s="35"/>
      <c r="RLS615" s="35"/>
      <c r="RLT615" s="35"/>
      <c r="RLU615" s="35"/>
      <c r="RLV615" s="35"/>
      <c r="RLW615" s="35"/>
      <c r="RLX615" s="35"/>
      <c r="RLY615" s="35"/>
      <c r="RLZ615" s="35"/>
      <c r="RMA615" s="35"/>
      <c r="RMB615" s="35"/>
      <c r="RMC615" s="35"/>
      <c r="RMD615" s="35"/>
      <c r="RME615" s="35"/>
      <c r="RMF615" s="35"/>
      <c r="RMG615" s="35"/>
      <c r="RMH615" s="35"/>
      <c r="RMI615" s="35"/>
      <c r="RMJ615" s="35"/>
      <c r="RMK615" s="35"/>
      <c r="RML615" s="35"/>
      <c r="RMM615" s="35"/>
      <c r="RMN615" s="35"/>
      <c r="RMO615" s="35"/>
      <c r="RMP615" s="35"/>
      <c r="RMQ615" s="35"/>
      <c r="RMR615" s="35"/>
      <c r="RMS615" s="35"/>
      <c r="RMT615" s="35"/>
      <c r="RMU615" s="35"/>
      <c r="RMV615" s="35"/>
      <c r="RMW615" s="35"/>
      <c r="RMX615" s="35"/>
      <c r="RMY615" s="35"/>
      <c r="RMZ615" s="35"/>
      <c r="RNA615" s="35"/>
      <c r="RNB615" s="35"/>
      <c r="RNC615" s="35"/>
      <c r="RND615" s="35"/>
      <c r="RNE615" s="35"/>
      <c r="RNF615" s="35"/>
      <c r="RNG615" s="35"/>
      <c r="RNH615" s="35"/>
      <c r="RNI615" s="35"/>
      <c r="RNJ615" s="35"/>
      <c r="RNK615" s="35"/>
      <c r="RNL615" s="35"/>
      <c r="RNM615" s="35"/>
      <c r="RNN615" s="35"/>
      <c r="RNO615" s="35"/>
      <c r="RNP615" s="35"/>
      <c r="RNQ615" s="35"/>
      <c r="RNR615" s="35"/>
      <c r="RNS615" s="35"/>
      <c r="RNT615" s="35"/>
      <c r="RNU615" s="35"/>
      <c r="RNV615" s="35"/>
      <c r="RNW615" s="35"/>
      <c r="RNX615" s="35"/>
      <c r="RNY615" s="35"/>
      <c r="RNZ615" s="35"/>
      <c r="ROA615" s="35"/>
      <c r="ROB615" s="35"/>
      <c r="ROC615" s="35"/>
      <c r="ROD615" s="35"/>
      <c r="ROE615" s="35"/>
      <c r="ROF615" s="35"/>
      <c r="ROG615" s="35"/>
      <c r="ROH615" s="35"/>
      <c r="ROI615" s="35"/>
      <c r="ROJ615" s="35"/>
      <c r="ROK615" s="35"/>
      <c r="ROL615" s="35"/>
      <c r="ROM615" s="35"/>
      <c r="RON615" s="35"/>
      <c r="ROO615" s="35"/>
      <c r="ROP615" s="35"/>
      <c r="ROQ615" s="35"/>
      <c r="ROR615" s="35"/>
      <c r="ROS615" s="35"/>
      <c r="ROT615" s="35"/>
      <c r="ROU615" s="35"/>
      <c r="ROV615" s="35"/>
      <c r="ROW615" s="35"/>
      <c r="ROX615" s="35"/>
      <c r="ROY615" s="35"/>
      <c r="ROZ615" s="35"/>
      <c r="RPA615" s="35"/>
      <c r="RPB615" s="35"/>
      <c r="RPC615" s="35"/>
      <c r="RPD615" s="35"/>
      <c r="RPE615" s="35"/>
      <c r="RPF615" s="35"/>
      <c r="RPG615" s="35"/>
      <c r="RPH615" s="35"/>
      <c r="RPI615" s="35"/>
      <c r="RPJ615" s="35"/>
      <c r="RPK615" s="35"/>
      <c r="RPL615" s="35"/>
      <c r="RPM615" s="35"/>
      <c r="RPN615" s="35"/>
      <c r="RPO615" s="35"/>
      <c r="RPP615" s="35"/>
      <c r="RPQ615" s="35"/>
      <c r="RPR615" s="35"/>
      <c r="RPS615" s="35"/>
      <c r="RPT615" s="35"/>
      <c r="RPU615" s="35"/>
      <c r="RPV615" s="35"/>
      <c r="RPW615" s="35"/>
      <c r="RPX615" s="35"/>
      <c r="RPY615" s="35"/>
      <c r="RPZ615" s="35"/>
      <c r="RQA615" s="35"/>
      <c r="RQB615" s="35"/>
      <c r="RQC615" s="35"/>
      <c r="RQD615" s="35"/>
      <c r="RQE615" s="35"/>
      <c r="RQF615" s="35"/>
      <c r="RQG615" s="35"/>
      <c r="RQH615" s="35"/>
      <c r="RQI615" s="35"/>
      <c r="RQJ615" s="35"/>
      <c r="RQK615" s="35"/>
      <c r="RQL615" s="35"/>
      <c r="RQM615" s="35"/>
      <c r="RQN615" s="35"/>
      <c r="RQO615" s="35"/>
      <c r="RQP615" s="35"/>
      <c r="RQQ615" s="35"/>
      <c r="RQR615" s="35"/>
      <c r="RQS615" s="35"/>
      <c r="RQT615" s="35"/>
      <c r="RQU615" s="35"/>
      <c r="RQV615" s="35"/>
      <c r="RQW615" s="35"/>
      <c r="RQX615" s="35"/>
      <c r="RQY615" s="35"/>
      <c r="RQZ615" s="35"/>
      <c r="RRA615" s="35"/>
      <c r="RRB615" s="35"/>
      <c r="RRC615" s="35"/>
      <c r="RRD615" s="35"/>
      <c r="RRE615" s="35"/>
      <c r="RRF615" s="35"/>
      <c r="RRG615" s="35"/>
      <c r="RRH615" s="35"/>
      <c r="RRI615" s="35"/>
      <c r="RRJ615" s="35"/>
      <c r="RRK615" s="35"/>
      <c r="RRL615" s="35"/>
      <c r="RRM615" s="35"/>
      <c r="RRN615" s="35"/>
      <c r="RRO615" s="35"/>
      <c r="RRP615" s="35"/>
      <c r="RRQ615" s="35"/>
      <c r="RRR615" s="35"/>
      <c r="RRS615" s="35"/>
      <c r="RRT615" s="35"/>
      <c r="RRU615" s="35"/>
      <c r="RRV615" s="35"/>
      <c r="RRW615" s="35"/>
      <c r="RRX615" s="35"/>
      <c r="RRY615" s="35"/>
      <c r="RRZ615" s="35"/>
      <c r="RSA615" s="35"/>
      <c r="RSB615" s="35"/>
      <c r="RSC615" s="35"/>
      <c r="RSD615" s="35"/>
      <c r="RSE615" s="35"/>
      <c r="RSF615" s="35"/>
      <c r="RSG615" s="35"/>
      <c r="RSH615" s="35"/>
      <c r="RSI615" s="35"/>
      <c r="RSJ615" s="35"/>
      <c r="RSK615" s="35"/>
      <c r="RSL615" s="35"/>
      <c r="RSM615" s="35"/>
      <c r="RSN615" s="35"/>
      <c r="RSO615" s="35"/>
      <c r="RSP615" s="35"/>
      <c r="RSQ615" s="35"/>
      <c r="RSR615" s="35"/>
      <c r="RSS615" s="35"/>
      <c r="RST615" s="35"/>
      <c r="RSU615" s="35"/>
      <c r="RSV615" s="35"/>
      <c r="RSW615" s="35"/>
      <c r="RSX615" s="35"/>
      <c r="RSY615" s="35"/>
      <c r="RSZ615" s="35"/>
      <c r="RTA615" s="35"/>
      <c r="RTB615" s="35"/>
      <c r="RTC615" s="35"/>
      <c r="RTD615" s="35"/>
      <c r="RTE615" s="35"/>
      <c r="RTF615" s="35"/>
      <c r="RTG615" s="35"/>
      <c r="RTH615" s="35"/>
      <c r="RTI615" s="35"/>
      <c r="RTJ615" s="35"/>
      <c r="RTK615" s="35"/>
      <c r="RTL615" s="35"/>
      <c r="RTM615" s="35"/>
      <c r="RTN615" s="35"/>
      <c r="RTO615" s="35"/>
      <c r="RTP615" s="35"/>
      <c r="RTQ615" s="35"/>
      <c r="RTR615" s="35"/>
      <c r="RTS615" s="35"/>
      <c r="RTT615" s="35"/>
      <c r="RTU615" s="35"/>
      <c r="RTV615" s="35"/>
      <c r="RTW615" s="35"/>
      <c r="RTX615" s="35"/>
      <c r="RTY615" s="35"/>
      <c r="RTZ615" s="35"/>
      <c r="RUA615" s="35"/>
      <c r="RUB615" s="35"/>
      <c r="RUC615" s="35"/>
      <c r="RUD615" s="35"/>
      <c r="RUE615" s="35"/>
      <c r="RUF615" s="35"/>
      <c r="RUG615" s="35"/>
      <c r="RUH615" s="35"/>
      <c r="RUI615" s="35"/>
      <c r="RUJ615" s="35"/>
      <c r="RUK615" s="35"/>
      <c r="RUL615" s="35"/>
      <c r="RUM615" s="35"/>
      <c r="RUN615" s="35"/>
      <c r="RUO615" s="35"/>
      <c r="RUP615" s="35"/>
      <c r="RUQ615" s="35"/>
      <c r="RUR615" s="35"/>
      <c r="RUS615" s="35"/>
      <c r="RUT615" s="35"/>
      <c r="RUU615" s="35"/>
      <c r="RUV615" s="35"/>
      <c r="RUW615" s="35"/>
      <c r="RUX615" s="35"/>
      <c r="RUY615" s="35"/>
      <c r="RUZ615" s="35"/>
      <c r="RVA615" s="35"/>
      <c r="RVB615" s="35"/>
      <c r="RVC615" s="35"/>
      <c r="RVD615" s="35"/>
      <c r="RVE615" s="35"/>
      <c r="RVF615" s="35"/>
      <c r="RVG615" s="35"/>
      <c r="RVH615" s="35"/>
      <c r="RVI615" s="35"/>
      <c r="RVJ615" s="35"/>
      <c r="RVK615" s="35"/>
      <c r="RVL615" s="35"/>
      <c r="RVM615" s="35"/>
      <c r="RVN615" s="35"/>
      <c r="RVO615" s="35"/>
      <c r="RVP615" s="35"/>
      <c r="RVQ615" s="35"/>
      <c r="RVR615" s="35"/>
      <c r="RVS615" s="35"/>
      <c r="RVT615" s="35"/>
      <c r="RVU615" s="35"/>
      <c r="RVV615" s="35"/>
      <c r="RVW615" s="35"/>
      <c r="RVX615" s="35"/>
      <c r="RVY615" s="35"/>
      <c r="RVZ615" s="35"/>
      <c r="RWA615" s="35"/>
      <c r="RWB615" s="35"/>
      <c r="RWC615" s="35"/>
      <c r="RWD615" s="35"/>
      <c r="RWE615" s="35"/>
      <c r="RWF615" s="35"/>
      <c r="RWG615" s="35"/>
      <c r="RWH615" s="35"/>
      <c r="RWI615" s="35"/>
      <c r="RWJ615" s="35"/>
      <c r="RWK615" s="35"/>
      <c r="RWL615" s="35"/>
      <c r="RWM615" s="35"/>
      <c r="RWN615" s="35"/>
      <c r="RWO615" s="35"/>
      <c r="RWP615" s="35"/>
      <c r="RWQ615" s="35"/>
      <c r="RWR615" s="35"/>
      <c r="RWS615" s="35"/>
      <c r="RWT615" s="35"/>
      <c r="RWU615" s="35"/>
      <c r="RWV615" s="35"/>
      <c r="RWW615" s="35"/>
      <c r="RWX615" s="35"/>
      <c r="RWY615" s="35"/>
      <c r="RWZ615" s="35"/>
      <c r="RXA615" s="35"/>
      <c r="RXB615" s="35"/>
      <c r="RXC615" s="35"/>
      <c r="RXD615" s="35"/>
      <c r="RXE615" s="35"/>
      <c r="RXF615" s="35"/>
      <c r="RXG615" s="35"/>
      <c r="RXH615" s="35"/>
      <c r="RXI615" s="35"/>
      <c r="RXJ615" s="35"/>
      <c r="RXK615" s="35"/>
      <c r="RXL615" s="35"/>
      <c r="RXM615" s="35"/>
      <c r="RXN615" s="35"/>
      <c r="RXO615" s="35"/>
      <c r="RXP615" s="35"/>
      <c r="RXQ615" s="35"/>
      <c r="RXR615" s="35"/>
      <c r="RXS615" s="35"/>
      <c r="RXT615" s="35"/>
      <c r="RXU615" s="35"/>
      <c r="RXV615" s="35"/>
      <c r="RXW615" s="35"/>
      <c r="RXX615" s="35"/>
      <c r="RXY615" s="35"/>
      <c r="RXZ615" s="35"/>
      <c r="RYA615" s="35"/>
      <c r="RYB615" s="35"/>
      <c r="RYC615" s="35"/>
      <c r="RYD615" s="35"/>
      <c r="RYE615" s="35"/>
      <c r="RYF615" s="35"/>
      <c r="RYG615" s="35"/>
      <c r="RYH615" s="35"/>
      <c r="RYI615" s="35"/>
      <c r="RYJ615" s="35"/>
      <c r="RYK615" s="35"/>
      <c r="RYL615" s="35"/>
      <c r="RYM615" s="35"/>
      <c r="RYN615" s="35"/>
      <c r="RYO615" s="35"/>
      <c r="RYP615" s="35"/>
      <c r="RYQ615" s="35"/>
      <c r="RYR615" s="35"/>
      <c r="RYS615" s="35"/>
      <c r="RYT615" s="35"/>
      <c r="RYU615" s="35"/>
      <c r="RYV615" s="35"/>
      <c r="RYW615" s="35"/>
      <c r="RYX615" s="35"/>
      <c r="RYY615" s="35"/>
      <c r="RYZ615" s="35"/>
      <c r="RZA615" s="35"/>
      <c r="RZB615" s="35"/>
      <c r="RZC615" s="35"/>
      <c r="RZD615" s="35"/>
      <c r="RZE615" s="35"/>
      <c r="RZF615" s="35"/>
      <c r="RZG615" s="35"/>
      <c r="RZH615" s="35"/>
      <c r="RZI615" s="35"/>
      <c r="RZJ615" s="35"/>
      <c r="RZK615" s="35"/>
      <c r="RZL615" s="35"/>
      <c r="RZM615" s="35"/>
      <c r="RZN615" s="35"/>
      <c r="RZO615" s="35"/>
      <c r="RZP615" s="35"/>
      <c r="RZQ615" s="35"/>
      <c r="RZR615" s="35"/>
      <c r="RZS615" s="35"/>
      <c r="RZT615" s="35"/>
      <c r="RZU615" s="35"/>
      <c r="RZV615" s="35"/>
      <c r="RZW615" s="35"/>
      <c r="RZX615" s="35"/>
      <c r="RZY615" s="35"/>
      <c r="RZZ615" s="35"/>
      <c r="SAA615" s="35"/>
      <c r="SAB615" s="35"/>
      <c r="SAC615" s="35"/>
      <c r="SAD615" s="35"/>
      <c r="SAE615" s="35"/>
      <c r="SAF615" s="35"/>
      <c r="SAG615" s="35"/>
      <c r="SAH615" s="35"/>
      <c r="SAI615" s="35"/>
      <c r="SAJ615" s="35"/>
      <c r="SAK615" s="35"/>
      <c r="SAL615" s="35"/>
      <c r="SAM615" s="35"/>
      <c r="SAN615" s="35"/>
      <c r="SAO615" s="35"/>
      <c r="SAP615" s="35"/>
      <c r="SAQ615" s="35"/>
      <c r="SAR615" s="35"/>
      <c r="SAS615" s="35"/>
      <c r="SAT615" s="35"/>
      <c r="SAU615" s="35"/>
      <c r="SAV615" s="35"/>
      <c r="SAW615" s="35"/>
      <c r="SAX615" s="35"/>
      <c r="SAY615" s="35"/>
      <c r="SAZ615" s="35"/>
      <c r="SBA615" s="35"/>
      <c r="SBB615" s="35"/>
      <c r="SBC615" s="35"/>
      <c r="SBD615" s="35"/>
      <c r="SBE615" s="35"/>
      <c r="SBF615" s="35"/>
      <c r="SBG615" s="35"/>
      <c r="SBH615" s="35"/>
      <c r="SBI615" s="35"/>
      <c r="SBJ615" s="35"/>
      <c r="SBK615" s="35"/>
      <c r="SBL615" s="35"/>
      <c r="SBM615" s="35"/>
      <c r="SBN615" s="35"/>
      <c r="SBO615" s="35"/>
      <c r="SBP615" s="35"/>
      <c r="SBQ615" s="35"/>
      <c r="SBR615" s="35"/>
      <c r="SBS615" s="35"/>
      <c r="SBT615" s="35"/>
      <c r="SBU615" s="35"/>
      <c r="SBV615" s="35"/>
      <c r="SBW615" s="35"/>
      <c r="SBX615" s="35"/>
      <c r="SBY615" s="35"/>
      <c r="SBZ615" s="35"/>
      <c r="SCA615" s="35"/>
      <c r="SCB615" s="35"/>
      <c r="SCC615" s="35"/>
      <c r="SCD615" s="35"/>
      <c r="SCE615" s="35"/>
      <c r="SCF615" s="35"/>
      <c r="SCG615" s="35"/>
      <c r="SCH615" s="35"/>
      <c r="SCI615" s="35"/>
      <c r="SCJ615" s="35"/>
      <c r="SCK615" s="35"/>
      <c r="SCL615" s="35"/>
      <c r="SCM615" s="35"/>
      <c r="SCN615" s="35"/>
      <c r="SCO615" s="35"/>
      <c r="SCP615" s="35"/>
      <c r="SCQ615" s="35"/>
      <c r="SCR615" s="35"/>
      <c r="SCS615" s="35"/>
      <c r="SCT615" s="35"/>
      <c r="SCU615" s="35"/>
      <c r="SCV615" s="35"/>
      <c r="SCW615" s="35"/>
      <c r="SCX615" s="35"/>
      <c r="SCY615" s="35"/>
      <c r="SCZ615" s="35"/>
      <c r="SDA615" s="35"/>
      <c r="SDB615" s="35"/>
      <c r="SDC615" s="35"/>
      <c r="SDD615" s="35"/>
      <c r="SDE615" s="35"/>
      <c r="SDF615" s="35"/>
      <c r="SDG615" s="35"/>
      <c r="SDH615" s="35"/>
      <c r="SDI615" s="35"/>
      <c r="SDJ615" s="35"/>
      <c r="SDK615" s="35"/>
      <c r="SDL615" s="35"/>
      <c r="SDM615" s="35"/>
      <c r="SDN615" s="35"/>
      <c r="SDO615" s="35"/>
      <c r="SDP615" s="35"/>
      <c r="SDQ615" s="35"/>
      <c r="SDR615" s="35"/>
      <c r="SDS615" s="35"/>
      <c r="SDT615" s="35"/>
      <c r="SDU615" s="35"/>
      <c r="SDV615" s="35"/>
      <c r="SDW615" s="35"/>
      <c r="SDX615" s="35"/>
      <c r="SDY615" s="35"/>
      <c r="SDZ615" s="35"/>
      <c r="SEA615" s="35"/>
      <c r="SEB615" s="35"/>
      <c r="SEC615" s="35"/>
      <c r="SED615" s="35"/>
      <c r="SEE615" s="35"/>
      <c r="SEF615" s="35"/>
      <c r="SEG615" s="35"/>
      <c r="SEH615" s="35"/>
      <c r="SEI615" s="35"/>
      <c r="SEJ615" s="35"/>
      <c r="SEK615" s="35"/>
      <c r="SEL615" s="35"/>
      <c r="SEM615" s="35"/>
      <c r="SEN615" s="35"/>
      <c r="SEO615" s="35"/>
      <c r="SEP615" s="35"/>
      <c r="SEQ615" s="35"/>
      <c r="SER615" s="35"/>
      <c r="SES615" s="35"/>
      <c r="SET615" s="35"/>
      <c r="SEU615" s="35"/>
      <c r="SEV615" s="35"/>
      <c r="SEW615" s="35"/>
      <c r="SEX615" s="35"/>
      <c r="SEY615" s="35"/>
      <c r="SEZ615" s="35"/>
      <c r="SFA615" s="35"/>
      <c r="SFB615" s="35"/>
      <c r="SFC615" s="35"/>
      <c r="SFD615" s="35"/>
      <c r="SFE615" s="35"/>
      <c r="SFF615" s="35"/>
      <c r="SFG615" s="35"/>
      <c r="SFH615" s="35"/>
      <c r="SFI615" s="35"/>
      <c r="SFJ615" s="35"/>
      <c r="SFK615" s="35"/>
      <c r="SFL615" s="35"/>
      <c r="SFM615" s="35"/>
      <c r="SFN615" s="35"/>
      <c r="SFO615" s="35"/>
      <c r="SFP615" s="35"/>
      <c r="SFQ615" s="35"/>
      <c r="SFR615" s="35"/>
      <c r="SFS615" s="35"/>
      <c r="SFT615" s="35"/>
      <c r="SFU615" s="35"/>
      <c r="SFV615" s="35"/>
      <c r="SFW615" s="35"/>
      <c r="SFX615" s="35"/>
      <c r="SFY615" s="35"/>
      <c r="SFZ615" s="35"/>
      <c r="SGA615" s="35"/>
      <c r="SGB615" s="35"/>
      <c r="SGC615" s="35"/>
      <c r="SGD615" s="35"/>
      <c r="SGE615" s="35"/>
      <c r="SGF615" s="35"/>
      <c r="SGG615" s="35"/>
      <c r="SGH615" s="35"/>
      <c r="SGI615" s="35"/>
      <c r="SGJ615" s="35"/>
      <c r="SGK615" s="35"/>
      <c r="SGL615" s="35"/>
      <c r="SGM615" s="35"/>
      <c r="SGN615" s="35"/>
      <c r="SGO615" s="35"/>
      <c r="SGP615" s="35"/>
      <c r="SGQ615" s="35"/>
      <c r="SGR615" s="35"/>
      <c r="SGS615" s="35"/>
      <c r="SGT615" s="35"/>
      <c r="SGU615" s="35"/>
      <c r="SGV615" s="35"/>
      <c r="SGW615" s="35"/>
      <c r="SGX615" s="35"/>
      <c r="SGY615" s="35"/>
      <c r="SGZ615" s="35"/>
      <c r="SHA615" s="35"/>
      <c r="SHB615" s="35"/>
      <c r="SHC615" s="35"/>
      <c r="SHD615" s="35"/>
      <c r="SHE615" s="35"/>
      <c r="SHF615" s="35"/>
      <c r="SHG615" s="35"/>
      <c r="SHH615" s="35"/>
      <c r="SHI615" s="35"/>
      <c r="SHJ615" s="35"/>
      <c r="SHK615" s="35"/>
      <c r="SHL615" s="35"/>
      <c r="SHM615" s="35"/>
      <c r="SHN615" s="35"/>
      <c r="SHO615" s="35"/>
      <c r="SHP615" s="35"/>
      <c r="SHQ615" s="35"/>
      <c r="SHR615" s="35"/>
      <c r="SHS615" s="35"/>
      <c r="SHT615" s="35"/>
      <c r="SHU615" s="35"/>
      <c r="SHV615" s="35"/>
      <c r="SHW615" s="35"/>
      <c r="SHX615" s="35"/>
      <c r="SHY615" s="35"/>
      <c r="SHZ615" s="35"/>
      <c r="SIA615" s="35"/>
      <c r="SIB615" s="35"/>
      <c r="SIC615" s="35"/>
      <c r="SID615" s="35"/>
      <c r="SIE615" s="35"/>
      <c r="SIF615" s="35"/>
      <c r="SIG615" s="35"/>
      <c r="SIH615" s="35"/>
      <c r="SII615" s="35"/>
      <c r="SIJ615" s="35"/>
      <c r="SIK615" s="35"/>
      <c r="SIL615" s="35"/>
      <c r="SIM615" s="35"/>
      <c r="SIN615" s="35"/>
      <c r="SIO615" s="35"/>
      <c r="SIP615" s="35"/>
      <c r="SIQ615" s="35"/>
      <c r="SIR615" s="35"/>
      <c r="SIS615" s="35"/>
      <c r="SIT615" s="35"/>
      <c r="SIU615" s="35"/>
      <c r="SIV615" s="35"/>
      <c r="SIW615" s="35"/>
      <c r="SIX615" s="35"/>
      <c r="SIY615" s="35"/>
      <c r="SIZ615" s="35"/>
      <c r="SJA615" s="35"/>
      <c r="SJB615" s="35"/>
      <c r="SJC615" s="35"/>
      <c r="SJD615" s="35"/>
      <c r="SJE615" s="35"/>
      <c r="SJF615" s="35"/>
      <c r="SJG615" s="35"/>
      <c r="SJH615" s="35"/>
      <c r="SJI615" s="35"/>
      <c r="SJJ615" s="35"/>
      <c r="SJK615" s="35"/>
      <c r="SJL615" s="35"/>
      <c r="SJM615" s="35"/>
      <c r="SJN615" s="35"/>
      <c r="SJO615" s="35"/>
      <c r="SJP615" s="35"/>
      <c r="SJQ615" s="35"/>
      <c r="SJR615" s="35"/>
      <c r="SJS615" s="35"/>
      <c r="SJT615" s="35"/>
      <c r="SJU615" s="35"/>
      <c r="SJV615" s="35"/>
      <c r="SJW615" s="35"/>
      <c r="SJX615" s="35"/>
      <c r="SJY615" s="35"/>
      <c r="SJZ615" s="35"/>
      <c r="SKA615" s="35"/>
      <c r="SKB615" s="35"/>
      <c r="SKC615" s="35"/>
      <c r="SKD615" s="35"/>
      <c r="SKE615" s="35"/>
      <c r="SKF615" s="35"/>
      <c r="SKG615" s="35"/>
      <c r="SKH615" s="35"/>
      <c r="SKI615" s="35"/>
      <c r="SKJ615" s="35"/>
      <c r="SKK615" s="35"/>
      <c r="SKL615" s="35"/>
      <c r="SKM615" s="35"/>
      <c r="SKN615" s="35"/>
      <c r="SKO615" s="35"/>
      <c r="SKP615" s="35"/>
      <c r="SKQ615" s="35"/>
      <c r="SKR615" s="35"/>
      <c r="SKS615" s="35"/>
      <c r="SKT615" s="35"/>
      <c r="SKU615" s="35"/>
      <c r="SKV615" s="35"/>
      <c r="SKW615" s="35"/>
      <c r="SKX615" s="35"/>
      <c r="SKY615" s="35"/>
      <c r="SKZ615" s="35"/>
      <c r="SLA615" s="35"/>
      <c r="SLB615" s="35"/>
      <c r="SLC615" s="35"/>
      <c r="SLD615" s="35"/>
      <c r="SLE615" s="35"/>
      <c r="SLF615" s="35"/>
      <c r="SLG615" s="35"/>
      <c r="SLH615" s="35"/>
      <c r="SLI615" s="35"/>
      <c r="SLJ615" s="35"/>
      <c r="SLK615" s="35"/>
      <c r="SLL615" s="35"/>
      <c r="SLM615" s="35"/>
      <c r="SLN615" s="35"/>
      <c r="SLO615" s="35"/>
      <c r="SLP615" s="35"/>
      <c r="SLQ615" s="35"/>
      <c r="SLR615" s="35"/>
      <c r="SLS615" s="35"/>
      <c r="SLT615" s="35"/>
      <c r="SLU615" s="35"/>
      <c r="SLV615" s="35"/>
      <c r="SLW615" s="35"/>
      <c r="SLX615" s="35"/>
      <c r="SLY615" s="35"/>
      <c r="SLZ615" s="35"/>
      <c r="SMA615" s="35"/>
      <c r="SMB615" s="35"/>
      <c r="SMC615" s="35"/>
      <c r="SMD615" s="35"/>
      <c r="SME615" s="35"/>
      <c r="SMF615" s="35"/>
      <c r="SMG615" s="35"/>
      <c r="SMH615" s="35"/>
      <c r="SMI615" s="35"/>
      <c r="SMJ615" s="35"/>
      <c r="SMK615" s="35"/>
      <c r="SML615" s="35"/>
      <c r="SMM615" s="35"/>
      <c r="SMN615" s="35"/>
      <c r="SMO615" s="35"/>
      <c r="SMP615" s="35"/>
      <c r="SMQ615" s="35"/>
      <c r="SMR615" s="35"/>
      <c r="SMS615" s="35"/>
      <c r="SMT615" s="35"/>
      <c r="SMU615" s="35"/>
      <c r="SMV615" s="35"/>
      <c r="SMW615" s="35"/>
      <c r="SMX615" s="35"/>
      <c r="SMY615" s="35"/>
      <c r="SMZ615" s="35"/>
      <c r="SNA615" s="35"/>
      <c r="SNB615" s="35"/>
      <c r="SNC615" s="35"/>
      <c r="SND615" s="35"/>
      <c r="SNE615" s="35"/>
      <c r="SNF615" s="35"/>
      <c r="SNG615" s="35"/>
      <c r="SNH615" s="35"/>
      <c r="SNI615" s="35"/>
      <c r="SNJ615" s="35"/>
      <c r="SNK615" s="35"/>
      <c r="SNL615" s="35"/>
      <c r="SNM615" s="35"/>
      <c r="SNN615" s="35"/>
      <c r="SNO615" s="35"/>
      <c r="SNP615" s="35"/>
      <c r="SNQ615" s="35"/>
      <c r="SNR615" s="35"/>
      <c r="SNS615" s="35"/>
      <c r="SNT615" s="35"/>
      <c r="SNU615" s="35"/>
      <c r="SNV615" s="35"/>
      <c r="SNW615" s="35"/>
      <c r="SNX615" s="35"/>
      <c r="SNY615" s="35"/>
      <c r="SNZ615" s="35"/>
      <c r="SOA615" s="35"/>
      <c r="SOB615" s="35"/>
      <c r="SOC615" s="35"/>
      <c r="SOD615" s="35"/>
      <c r="SOE615" s="35"/>
      <c r="SOF615" s="35"/>
      <c r="SOG615" s="35"/>
      <c r="SOH615" s="35"/>
      <c r="SOI615" s="35"/>
      <c r="SOJ615" s="35"/>
      <c r="SOK615" s="35"/>
      <c r="SOL615" s="35"/>
      <c r="SOM615" s="35"/>
      <c r="SON615" s="35"/>
      <c r="SOO615" s="35"/>
      <c r="SOP615" s="35"/>
      <c r="SOQ615" s="35"/>
      <c r="SOR615" s="35"/>
      <c r="SOS615" s="35"/>
      <c r="SOT615" s="35"/>
      <c r="SOU615" s="35"/>
      <c r="SOV615" s="35"/>
      <c r="SOW615" s="35"/>
      <c r="SOX615" s="35"/>
      <c r="SOY615" s="35"/>
      <c r="SOZ615" s="35"/>
      <c r="SPA615" s="35"/>
      <c r="SPB615" s="35"/>
      <c r="SPC615" s="35"/>
      <c r="SPD615" s="35"/>
      <c r="SPE615" s="35"/>
      <c r="SPF615" s="35"/>
      <c r="SPG615" s="35"/>
      <c r="SPH615" s="35"/>
      <c r="SPI615" s="35"/>
      <c r="SPJ615" s="35"/>
      <c r="SPK615" s="35"/>
      <c r="SPL615" s="35"/>
      <c r="SPM615" s="35"/>
      <c r="SPN615" s="35"/>
      <c r="SPO615" s="35"/>
      <c r="SPP615" s="35"/>
      <c r="SPQ615" s="35"/>
      <c r="SPR615" s="35"/>
      <c r="SPS615" s="35"/>
      <c r="SPT615" s="35"/>
      <c r="SPU615" s="35"/>
      <c r="SPV615" s="35"/>
      <c r="SPW615" s="35"/>
      <c r="SPX615" s="35"/>
      <c r="SPY615" s="35"/>
      <c r="SPZ615" s="35"/>
      <c r="SQA615" s="35"/>
      <c r="SQB615" s="35"/>
      <c r="SQC615" s="35"/>
      <c r="SQD615" s="35"/>
      <c r="SQE615" s="35"/>
      <c r="SQF615" s="35"/>
      <c r="SQG615" s="35"/>
      <c r="SQH615" s="35"/>
      <c r="SQI615" s="35"/>
      <c r="SQJ615" s="35"/>
      <c r="SQK615" s="35"/>
      <c r="SQL615" s="35"/>
      <c r="SQM615" s="35"/>
      <c r="SQN615" s="35"/>
      <c r="SQO615" s="35"/>
      <c r="SQP615" s="35"/>
      <c r="SQQ615" s="35"/>
      <c r="SQR615" s="35"/>
      <c r="SQS615" s="35"/>
      <c r="SQT615" s="35"/>
      <c r="SQU615" s="35"/>
      <c r="SQV615" s="35"/>
      <c r="SQW615" s="35"/>
      <c r="SQX615" s="35"/>
      <c r="SQY615" s="35"/>
      <c r="SQZ615" s="35"/>
      <c r="SRA615" s="35"/>
      <c r="SRB615" s="35"/>
      <c r="SRC615" s="35"/>
      <c r="SRD615" s="35"/>
      <c r="SRE615" s="35"/>
      <c r="SRF615" s="35"/>
      <c r="SRG615" s="35"/>
      <c r="SRH615" s="35"/>
      <c r="SRI615" s="35"/>
      <c r="SRJ615" s="35"/>
      <c r="SRK615" s="35"/>
      <c r="SRL615" s="35"/>
      <c r="SRM615" s="35"/>
      <c r="SRN615" s="35"/>
      <c r="SRO615" s="35"/>
      <c r="SRP615" s="35"/>
      <c r="SRQ615" s="35"/>
      <c r="SRR615" s="35"/>
      <c r="SRS615" s="35"/>
      <c r="SRT615" s="35"/>
      <c r="SRU615" s="35"/>
      <c r="SRV615" s="35"/>
      <c r="SRW615" s="35"/>
      <c r="SRX615" s="35"/>
      <c r="SRY615" s="35"/>
      <c r="SRZ615" s="35"/>
      <c r="SSA615" s="35"/>
      <c r="SSB615" s="35"/>
      <c r="SSC615" s="35"/>
      <c r="SSD615" s="35"/>
      <c r="SSE615" s="35"/>
      <c r="SSF615" s="35"/>
      <c r="SSG615" s="35"/>
      <c r="SSH615" s="35"/>
      <c r="SSI615" s="35"/>
      <c r="SSJ615" s="35"/>
      <c r="SSK615" s="35"/>
      <c r="SSL615" s="35"/>
      <c r="SSM615" s="35"/>
      <c r="SSN615" s="35"/>
      <c r="SSO615" s="35"/>
      <c r="SSP615" s="35"/>
      <c r="SSQ615" s="35"/>
      <c r="SSR615" s="35"/>
      <c r="SSS615" s="35"/>
      <c r="SST615" s="35"/>
      <c r="SSU615" s="35"/>
      <c r="SSV615" s="35"/>
      <c r="SSW615" s="35"/>
      <c r="SSX615" s="35"/>
      <c r="SSY615" s="35"/>
      <c r="SSZ615" s="35"/>
      <c r="STA615" s="35"/>
      <c r="STB615" s="35"/>
      <c r="STC615" s="35"/>
      <c r="STD615" s="35"/>
      <c r="STE615" s="35"/>
      <c r="STF615" s="35"/>
      <c r="STG615" s="35"/>
      <c r="STH615" s="35"/>
      <c r="STI615" s="35"/>
      <c r="STJ615" s="35"/>
      <c r="STK615" s="35"/>
      <c r="STL615" s="35"/>
      <c r="STM615" s="35"/>
      <c r="STN615" s="35"/>
      <c r="STO615" s="35"/>
      <c r="STP615" s="35"/>
      <c r="STQ615" s="35"/>
      <c r="STR615" s="35"/>
      <c r="STS615" s="35"/>
      <c r="STT615" s="35"/>
      <c r="STU615" s="35"/>
      <c r="STV615" s="35"/>
      <c r="STW615" s="35"/>
      <c r="STX615" s="35"/>
      <c r="STY615" s="35"/>
      <c r="STZ615" s="35"/>
      <c r="SUA615" s="35"/>
      <c r="SUB615" s="35"/>
      <c r="SUC615" s="35"/>
      <c r="SUD615" s="35"/>
      <c r="SUE615" s="35"/>
      <c r="SUF615" s="35"/>
      <c r="SUG615" s="35"/>
      <c r="SUH615" s="35"/>
      <c r="SUI615" s="35"/>
      <c r="SUJ615" s="35"/>
      <c r="SUK615" s="35"/>
      <c r="SUL615" s="35"/>
      <c r="SUM615" s="35"/>
      <c r="SUN615" s="35"/>
      <c r="SUO615" s="35"/>
      <c r="SUP615" s="35"/>
      <c r="SUQ615" s="35"/>
      <c r="SUR615" s="35"/>
      <c r="SUS615" s="35"/>
      <c r="SUT615" s="35"/>
      <c r="SUU615" s="35"/>
      <c r="SUV615" s="35"/>
      <c r="SUW615" s="35"/>
      <c r="SUX615" s="35"/>
      <c r="SUY615" s="35"/>
      <c r="SUZ615" s="35"/>
      <c r="SVA615" s="35"/>
      <c r="SVB615" s="35"/>
      <c r="SVC615" s="35"/>
      <c r="SVD615" s="35"/>
      <c r="SVE615" s="35"/>
      <c r="SVF615" s="35"/>
      <c r="SVG615" s="35"/>
      <c r="SVH615" s="35"/>
      <c r="SVI615" s="35"/>
      <c r="SVJ615" s="35"/>
      <c r="SVK615" s="35"/>
      <c r="SVL615" s="35"/>
      <c r="SVM615" s="35"/>
      <c r="SVN615" s="35"/>
      <c r="SVO615" s="35"/>
      <c r="SVP615" s="35"/>
      <c r="SVQ615" s="35"/>
      <c r="SVR615" s="35"/>
      <c r="SVS615" s="35"/>
      <c r="SVT615" s="35"/>
      <c r="SVU615" s="35"/>
      <c r="SVV615" s="35"/>
      <c r="SVW615" s="35"/>
      <c r="SVX615" s="35"/>
      <c r="SVY615" s="35"/>
      <c r="SVZ615" s="35"/>
      <c r="SWA615" s="35"/>
      <c r="SWB615" s="35"/>
      <c r="SWC615" s="35"/>
      <c r="SWD615" s="35"/>
      <c r="SWE615" s="35"/>
      <c r="SWF615" s="35"/>
      <c r="SWG615" s="35"/>
      <c r="SWH615" s="35"/>
      <c r="SWI615" s="35"/>
      <c r="SWJ615" s="35"/>
      <c r="SWK615" s="35"/>
      <c r="SWL615" s="35"/>
      <c r="SWM615" s="35"/>
      <c r="SWN615" s="35"/>
      <c r="SWO615" s="35"/>
      <c r="SWP615" s="35"/>
      <c r="SWQ615" s="35"/>
      <c r="SWR615" s="35"/>
      <c r="SWS615" s="35"/>
      <c r="SWT615" s="35"/>
      <c r="SWU615" s="35"/>
      <c r="SWV615" s="35"/>
      <c r="SWW615" s="35"/>
      <c r="SWX615" s="35"/>
      <c r="SWY615" s="35"/>
      <c r="SWZ615" s="35"/>
      <c r="SXA615" s="35"/>
      <c r="SXB615" s="35"/>
      <c r="SXC615" s="35"/>
      <c r="SXD615" s="35"/>
      <c r="SXE615" s="35"/>
      <c r="SXF615" s="35"/>
      <c r="SXG615" s="35"/>
      <c r="SXH615" s="35"/>
      <c r="SXI615" s="35"/>
      <c r="SXJ615" s="35"/>
      <c r="SXK615" s="35"/>
      <c r="SXL615" s="35"/>
      <c r="SXM615" s="35"/>
      <c r="SXN615" s="35"/>
      <c r="SXO615" s="35"/>
      <c r="SXP615" s="35"/>
      <c r="SXQ615" s="35"/>
      <c r="SXR615" s="35"/>
      <c r="SXS615" s="35"/>
      <c r="SXT615" s="35"/>
      <c r="SXU615" s="35"/>
      <c r="SXV615" s="35"/>
      <c r="SXW615" s="35"/>
      <c r="SXX615" s="35"/>
      <c r="SXY615" s="35"/>
      <c r="SXZ615" s="35"/>
      <c r="SYA615" s="35"/>
      <c r="SYB615" s="35"/>
      <c r="SYC615" s="35"/>
      <c r="SYD615" s="35"/>
      <c r="SYE615" s="35"/>
      <c r="SYF615" s="35"/>
      <c r="SYG615" s="35"/>
      <c r="SYH615" s="35"/>
      <c r="SYI615" s="35"/>
      <c r="SYJ615" s="35"/>
      <c r="SYK615" s="35"/>
      <c r="SYL615" s="35"/>
      <c r="SYM615" s="35"/>
      <c r="SYN615" s="35"/>
      <c r="SYO615" s="35"/>
      <c r="SYP615" s="35"/>
      <c r="SYQ615" s="35"/>
      <c r="SYR615" s="35"/>
      <c r="SYS615" s="35"/>
      <c r="SYT615" s="35"/>
      <c r="SYU615" s="35"/>
      <c r="SYV615" s="35"/>
      <c r="SYW615" s="35"/>
      <c r="SYX615" s="35"/>
      <c r="SYY615" s="35"/>
      <c r="SYZ615" s="35"/>
      <c r="SZA615" s="35"/>
      <c r="SZB615" s="35"/>
      <c r="SZC615" s="35"/>
      <c r="SZD615" s="35"/>
      <c r="SZE615" s="35"/>
      <c r="SZF615" s="35"/>
      <c r="SZG615" s="35"/>
      <c r="SZH615" s="35"/>
      <c r="SZI615" s="35"/>
      <c r="SZJ615" s="35"/>
      <c r="SZK615" s="35"/>
      <c r="SZL615" s="35"/>
      <c r="SZM615" s="35"/>
      <c r="SZN615" s="35"/>
      <c r="SZO615" s="35"/>
      <c r="SZP615" s="35"/>
      <c r="SZQ615" s="35"/>
      <c r="SZR615" s="35"/>
      <c r="SZS615" s="35"/>
      <c r="SZT615" s="35"/>
      <c r="SZU615" s="35"/>
      <c r="SZV615" s="35"/>
      <c r="SZW615" s="35"/>
      <c r="SZX615" s="35"/>
      <c r="SZY615" s="35"/>
      <c r="SZZ615" s="35"/>
      <c r="TAA615" s="35"/>
      <c r="TAB615" s="35"/>
      <c r="TAC615" s="35"/>
      <c r="TAD615" s="35"/>
      <c r="TAE615" s="35"/>
      <c r="TAF615" s="35"/>
      <c r="TAG615" s="35"/>
      <c r="TAH615" s="35"/>
      <c r="TAI615" s="35"/>
      <c r="TAJ615" s="35"/>
      <c r="TAK615" s="35"/>
      <c r="TAL615" s="35"/>
      <c r="TAM615" s="35"/>
      <c r="TAN615" s="35"/>
      <c r="TAO615" s="35"/>
      <c r="TAP615" s="35"/>
      <c r="TAQ615" s="35"/>
      <c r="TAR615" s="35"/>
      <c r="TAS615" s="35"/>
      <c r="TAT615" s="35"/>
      <c r="TAU615" s="35"/>
      <c r="TAV615" s="35"/>
      <c r="TAW615" s="35"/>
      <c r="TAX615" s="35"/>
      <c r="TAY615" s="35"/>
      <c r="TAZ615" s="35"/>
      <c r="TBA615" s="35"/>
      <c r="TBB615" s="35"/>
      <c r="TBC615" s="35"/>
      <c r="TBD615" s="35"/>
      <c r="TBE615" s="35"/>
      <c r="TBF615" s="35"/>
      <c r="TBG615" s="35"/>
      <c r="TBH615" s="35"/>
      <c r="TBI615" s="35"/>
      <c r="TBJ615" s="35"/>
      <c r="TBK615" s="35"/>
      <c r="TBL615" s="35"/>
      <c r="TBM615" s="35"/>
      <c r="TBN615" s="35"/>
      <c r="TBO615" s="35"/>
      <c r="TBP615" s="35"/>
      <c r="TBQ615" s="35"/>
      <c r="TBR615" s="35"/>
      <c r="TBS615" s="35"/>
      <c r="TBT615" s="35"/>
      <c r="TBU615" s="35"/>
      <c r="TBV615" s="35"/>
      <c r="TBW615" s="35"/>
      <c r="TBX615" s="35"/>
      <c r="TBY615" s="35"/>
      <c r="TBZ615" s="35"/>
      <c r="TCA615" s="35"/>
      <c r="TCB615" s="35"/>
      <c r="TCC615" s="35"/>
      <c r="TCD615" s="35"/>
      <c r="TCE615" s="35"/>
      <c r="TCF615" s="35"/>
      <c r="TCG615" s="35"/>
      <c r="TCH615" s="35"/>
      <c r="TCI615" s="35"/>
      <c r="TCJ615" s="35"/>
      <c r="TCK615" s="35"/>
      <c r="TCL615" s="35"/>
      <c r="TCM615" s="35"/>
      <c r="TCN615" s="35"/>
      <c r="TCO615" s="35"/>
      <c r="TCP615" s="35"/>
      <c r="TCQ615" s="35"/>
      <c r="TCR615" s="35"/>
      <c r="TCS615" s="35"/>
      <c r="TCT615" s="35"/>
      <c r="TCU615" s="35"/>
      <c r="TCV615" s="35"/>
      <c r="TCW615" s="35"/>
      <c r="TCX615" s="35"/>
      <c r="TCY615" s="35"/>
      <c r="TCZ615" s="35"/>
      <c r="TDA615" s="35"/>
      <c r="TDB615" s="35"/>
      <c r="TDC615" s="35"/>
      <c r="TDD615" s="35"/>
      <c r="TDE615" s="35"/>
      <c r="TDF615" s="35"/>
      <c r="TDG615" s="35"/>
      <c r="TDH615" s="35"/>
      <c r="TDI615" s="35"/>
      <c r="TDJ615" s="35"/>
      <c r="TDK615" s="35"/>
      <c r="TDL615" s="35"/>
      <c r="TDM615" s="35"/>
      <c r="TDN615" s="35"/>
      <c r="TDO615" s="35"/>
      <c r="TDP615" s="35"/>
      <c r="TDQ615" s="35"/>
      <c r="TDR615" s="35"/>
      <c r="TDS615" s="35"/>
      <c r="TDT615" s="35"/>
      <c r="TDU615" s="35"/>
      <c r="TDV615" s="35"/>
      <c r="TDW615" s="35"/>
      <c r="TDX615" s="35"/>
      <c r="TDY615" s="35"/>
      <c r="TDZ615" s="35"/>
      <c r="TEA615" s="35"/>
      <c r="TEB615" s="35"/>
      <c r="TEC615" s="35"/>
      <c r="TED615" s="35"/>
      <c r="TEE615" s="35"/>
      <c r="TEF615" s="35"/>
      <c r="TEG615" s="35"/>
      <c r="TEH615" s="35"/>
      <c r="TEI615" s="35"/>
      <c r="TEJ615" s="35"/>
      <c r="TEK615" s="35"/>
      <c r="TEL615" s="35"/>
      <c r="TEM615" s="35"/>
      <c r="TEN615" s="35"/>
      <c r="TEO615" s="35"/>
      <c r="TEP615" s="35"/>
      <c r="TEQ615" s="35"/>
      <c r="TER615" s="35"/>
      <c r="TES615" s="35"/>
      <c r="TET615" s="35"/>
      <c r="TEU615" s="35"/>
      <c r="TEV615" s="35"/>
      <c r="TEW615" s="35"/>
      <c r="TEX615" s="35"/>
      <c r="TEY615" s="35"/>
      <c r="TEZ615" s="35"/>
      <c r="TFA615" s="35"/>
      <c r="TFB615" s="35"/>
      <c r="TFC615" s="35"/>
      <c r="TFD615" s="35"/>
      <c r="TFE615" s="35"/>
      <c r="TFF615" s="35"/>
      <c r="TFG615" s="35"/>
      <c r="TFH615" s="35"/>
      <c r="TFI615" s="35"/>
      <c r="TFJ615" s="35"/>
      <c r="TFK615" s="35"/>
      <c r="TFL615" s="35"/>
      <c r="TFM615" s="35"/>
      <c r="TFN615" s="35"/>
      <c r="TFO615" s="35"/>
      <c r="TFP615" s="35"/>
      <c r="TFQ615" s="35"/>
      <c r="TFR615" s="35"/>
      <c r="TFS615" s="35"/>
      <c r="TFT615" s="35"/>
      <c r="TFU615" s="35"/>
      <c r="TFV615" s="35"/>
      <c r="TFW615" s="35"/>
      <c r="TFX615" s="35"/>
      <c r="TFY615" s="35"/>
      <c r="TFZ615" s="35"/>
      <c r="TGA615" s="35"/>
      <c r="TGB615" s="35"/>
      <c r="TGC615" s="35"/>
      <c r="TGD615" s="35"/>
      <c r="TGE615" s="35"/>
      <c r="TGF615" s="35"/>
      <c r="TGG615" s="35"/>
      <c r="TGH615" s="35"/>
      <c r="TGI615" s="35"/>
      <c r="TGJ615" s="35"/>
      <c r="TGK615" s="35"/>
      <c r="TGL615" s="35"/>
      <c r="TGM615" s="35"/>
      <c r="TGN615" s="35"/>
      <c r="TGO615" s="35"/>
      <c r="TGP615" s="35"/>
      <c r="TGQ615" s="35"/>
      <c r="TGR615" s="35"/>
      <c r="TGS615" s="35"/>
      <c r="TGT615" s="35"/>
      <c r="TGU615" s="35"/>
      <c r="TGV615" s="35"/>
      <c r="TGW615" s="35"/>
      <c r="TGX615" s="35"/>
      <c r="TGY615" s="35"/>
      <c r="TGZ615" s="35"/>
      <c r="THA615" s="35"/>
      <c r="THB615" s="35"/>
      <c r="THC615" s="35"/>
      <c r="THD615" s="35"/>
      <c r="THE615" s="35"/>
      <c r="THF615" s="35"/>
      <c r="THG615" s="35"/>
      <c r="THH615" s="35"/>
      <c r="THI615" s="35"/>
      <c r="THJ615" s="35"/>
      <c r="THK615" s="35"/>
      <c r="THL615" s="35"/>
      <c r="THM615" s="35"/>
      <c r="THN615" s="35"/>
      <c r="THO615" s="35"/>
      <c r="THP615" s="35"/>
      <c r="THQ615" s="35"/>
      <c r="THR615" s="35"/>
      <c r="THS615" s="35"/>
      <c r="THT615" s="35"/>
      <c r="THU615" s="35"/>
      <c r="THV615" s="35"/>
      <c r="THW615" s="35"/>
      <c r="THX615" s="35"/>
      <c r="THY615" s="35"/>
      <c r="THZ615" s="35"/>
      <c r="TIA615" s="35"/>
      <c r="TIB615" s="35"/>
      <c r="TIC615" s="35"/>
      <c r="TID615" s="35"/>
      <c r="TIE615" s="35"/>
      <c r="TIF615" s="35"/>
      <c r="TIG615" s="35"/>
      <c r="TIH615" s="35"/>
      <c r="TII615" s="35"/>
      <c r="TIJ615" s="35"/>
      <c r="TIK615" s="35"/>
      <c r="TIL615" s="35"/>
      <c r="TIM615" s="35"/>
      <c r="TIN615" s="35"/>
      <c r="TIO615" s="35"/>
      <c r="TIP615" s="35"/>
      <c r="TIQ615" s="35"/>
      <c r="TIR615" s="35"/>
      <c r="TIS615" s="35"/>
      <c r="TIT615" s="35"/>
      <c r="TIU615" s="35"/>
      <c r="TIV615" s="35"/>
      <c r="TIW615" s="35"/>
      <c r="TIX615" s="35"/>
      <c r="TIY615" s="35"/>
      <c r="TIZ615" s="35"/>
      <c r="TJA615" s="35"/>
      <c r="TJB615" s="35"/>
      <c r="TJC615" s="35"/>
      <c r="TJD615" s="35"/>
      <c r="TJE615" s="35"/>
      <c r="TJF615" s="35"/>
      <c r="TJG615" s="35"/>
      <c r="TJH615" s="35"/>
      <c r="TJI615" s="35"/>
      <c r="TJJ615" s="35"/>
      <c r="TJK615" s="35"/>
      <c r="TJL615" s="35"/>
      <c r="TJM615" s="35"/>
      <c r="TJN615" s="35"/>
      <c r="TJO615" s="35"/>
      <c r="TJP615" s="35"/>
      <c r="TJQ615" s="35"/>
      <c r="TJR615" s="35"/>
      <c r="TJS615" s="35"/>
      <c r="TJT615" s="35"/>
      <c r="TJU615" s="35"/>
      <c r="TJV615" s="35"/>
      <c r="TJW615" s="35"/>
      <c r="TJX615" s="35"/>
      <c r="TJY615" s="35"/>
      <c r="TJZ615" s="35"/>
      <c r="TKA615" s="35"/>
      <c r="TKB615" s="35"/>
      <c r="TKC615" s="35"/>
      <c r="TKD615" s="35"/>
      <c r="TKE615" s="35"/>
      <c r="TKF615" s="35"/>
      <c r="TKG615" s="35"/>
      <c r="TKH615" s="35"/>
      <c r="TKI615" s="35"/>
      <c r="TKJ615" s="35"/>
      <c r="TKK615" s="35"/>
      <c r="TKL615" s="35"/>
      <c r="TKM615" s="35"/>
      <c r="TKN615" s="35"/>
      <c r="TKO615" s="35"/>
      <c r="TKP615" s="35"/>
      <c r="TKQ615" s="35"/>
      <c r="TKR615" s="35"/>
      <c r="TKS615" s="35"/>
      <c r="TKT615" s="35"/>
      <c r="TKU615" s="35"/>
      <c r="TKV615" s="35"/>
      <c r="TKW615" s="35"/>
      <c r="TKX615" s="35"/>
      <c r="TKY615" s="35"/>
      <c r="TKZ615" s="35"/>
      <c r="TLA615" s="35"/>
      <c r="TLB615" s="35"/>
      <c r="TLC615" s="35"/>
      <c r="TLD615" s="35"/>
      <c r="TLE615" s="35"/>
      <c r="TLF615" s="35"/>
      <c r="TLG615" s="35"/>
      <c r="TLH615" s="35"/>
      <c r="TLI615" s="35"/>
      <c r="TLJ615" s="35"/>
      <c r="TLK615" s="35"/>
      <c r="TLL615" s="35"/>
      <c r="TLM615" s="35"/>
      <c r="TLN615" s="35"/>
      <c r="TLO615" s="35"/>
      <c r="TLP615" s="35"/>
      <c r="TLQ615" s="35"/>
      <c r="TLR615" s="35"/>
      <c r="TLS615" s="35"/>
      <c r="TLT615" s="35"/>
      <c r="TLU615" s="35"/>
      <c r="TLV615" s="35"/>
      <c r="TLW615" s="35"/>
      <c r="TLX615" s="35"/>
      <c r="TLY615" s="35"/>
      <c r="TLZ615" s="35"/>
      <c r="TMA615" s="35"/>
      <c r="TMB615" s="35"/>
      <c r="TMC615" s="35"/>
      <c r="TMD615" s="35"/>
      <c r="TME615" s="35"/>
      <c r="TMF615" s="35"/>
      <c r="TMG615" s="35"/>
      <c r="TMH615" s="35"/>
      <c r="TMI615" s="35"/>
      <c r="TMJ615" s="35"/>
      <c r="TMK615" s="35"/>
      <c r="TML615" s="35"/>
      <c r="TMM615" s="35"/>
      <c r="TMN615" s="35"/>
      <c r="TMO615" s="35"/>
      <c r="TMP615" s="35"/>
      <c r="TMQ615" s="35"/>
      <c r="TMR615" s="35"/>
      <c r="TMS615" s="35"/>
      <c r="TMT615" s="35"/>
      <c r="TMU615" s="35"/>
      <c r="TMV615" s="35"/>
      <c r="TMW615" s="35"/>
      <c r="TMX615" s="35"/>
      <c r="TMY615" s="35"/>
      <c r="TMZ615" s="35"/>
      <c r="TNA615" s="35"/>
      <c r="TNB615" s="35"/>
      <c r="TNC615" s="35"/>
      <c r="TND615" s="35"/>
      <c r="TNE615" s="35"/>
      <c r="TNF615" s="35"/>
      <c r="TNG615" s="35"/>
      <c r="TNH615" s="35"/>
      <c r="TNI615" s="35"/>
      <c r="TNJ615" s="35"/>
      <c r="TNK615" s="35"/>
      <c r="TNL615" s="35"/>
      <c r="TNM615" s="35"/>
      <c r="TNN615" s="35"/>
      <c r="TNO615" s="35"/>
      <c r="TNP615" s="35"/>
      <c r="TNQ615" s="35"/>
      <c r="TNR615" s="35"/>
      <c r="TNS615" s="35"/>
      <c r="TNT615" s="35"/>
      <c r="TNU615" s="35"/>
      <c r="TNV615" s="35"/>
      <c r="TNW615" s="35"/>
      <c r="TNX615" s="35"/>
      <c r="TNY615" s="35"/>
      <c r="TNZ615" s="35"/>
      <c r="TOA615" s="35"/>
      <c r="TOB615" s="35"/>
      <c r="TOC615" s="35"/>
      <c r="TOD615" s="35"/>
      <c r="TOE615" s="35"/>
      <c r="TOF615" s="35"/>
      <c r="TOG615" s="35"/>
      <c r="TOH615" s="35"/>
      <c r="TOI615" s="35"/>
      <c r="TOJ615" s="35"/>
      <c r="TOK615" s="35"/>
      <c r="TOL615" s="35"/>
      <c r="TOM615" s="35"/>
      <c r="TON615" s="35"/>
      <c r="TOO615" s="35"/>
      <c r="TOP615" s="35"/>
      <c r="TOQ615" s="35"/>
      <c r="TOR615" s="35"/>
      <c r="TOS615" s="35"/>
      <c r="TOT615" s="35"/>
      <c r="TOU615" s="35"/>
      <c r="TOV615" s="35"/>
      <c r="TOW615" s="35"/>
      <c r="TOX615" s="35"/>
      <c r="TOY615" s="35"/>
      <c r="TOZ615" s="35"/>
      <c r="TPA615" s="35"/>
      <c r="TPB615" s="35"/>
      <c r="TPC615" s="35"/>
      <c r="TPD615" s="35"/>
      <c r="TPE615" s="35"/>
      <c r="TPF615" s="35"/>
      <c r="TPG615" s="35"/>
      <c r="TPH615" s="35"/>
      <c r="TPI615" s="35"/>
      <c r="TPJ615" s="35"/>
      <c r="TPK615" s="35"/>
      <c r="TPL615" s="35"/>
      <c r="TPM615" s="35"/>
      <c r="TPN615" s="35"/>
      <c r="TPO615" s="35"/>
      <c r="TPP615" s="35"/>
      <c r="TPQ615" s="35"/>
      <c r="TPR615" s="35"/>
      <c r="TPS615" s="35"/>
      <c r="TPT615" s="35"/>
      <c r="TPU615" s="35"/>
      <c r="TPV615" s="35"/>
      <c r="TPW615" s="35"/>
      <c r="TPX615" s="35"/>
      <c r="TPY615" s="35"/>
      <c r="TPZ615" s="35"/>
      <c r="TQA615" s="35"/>
      <c r="TQB615" s="35"/>
      <c r="TQC615" s="35"/>
      <c r="TQD615" s="35"/>
      <c r="TQE615" s="35"/>
      <c r="TQF615" s="35"/>
      <c r="TQG615" s="35"/>
      <c r="TQH615" s="35"/>
      <c r="TQI615" s="35"/>
      <c r="TQJ615" s="35"/>
      <c r="TQK615" s="35"/>
      <c r="TQL615" s="35"/>
      <c r="TQM615" s="35"/>
      <c r="TQN615" s="35"/>
      <c r="TQO615" s="35"/>
      <c r="TQP615" s="35"/>
      <c r="TQQ615" s="35"/>
      <c r="TQR615" s="35"/>
      <c r="TQS615" s="35"/>
      <c r="TQT615" s="35"/>
      <c r="TQU615" s="35"/>
      <c r="TQV615" s="35"/>
      <c r="TQW615" s="35"/>
      <c r="TQX615" s="35"/>
      <c r="TQY615" s="35"/>
      <c r="TQZ615" s="35"/>
      <c r="TRA615" s="35"/>
      <c r="TRB615" s="35"/>
      <c r="TRC615" s="35"/>
      <c r="TRD615" s="35"/>
      <c r="TRE615" s="35"/>
      <c r="TRF615" s="35"/>
      <c r="TRG615" s="35"/>
      <c r="TRH615" s="35"/>
      <c r="TRI615" s="35"/>
      <c r="TRJ615" s="35"/>
      <c r="TRK615" s="35"/>
      <c r="TRL615" s="35"/>
      <c r="TRM615" s="35"/>
      <c r="TRN615" s="35"/>
      <c r="TRO615" s="35"/>
      <c r="TRP615" s="35"/>
      <c r="TRQ615" s="35"/>
      <c r="TRR615" s="35"/>
      <c r="TRS615" s="35"/>
      <c r="TRT615" s="35"/>
      <c r="TRU615" s="35"/>
      <c r="TRV615" s="35"/>
      <c r="TRW615" s="35"/>
      <c r="TRX615" s="35"/>
      <c r="TRY615" s="35"/>
      <c r="TRZ615" s="35"/>
      <c r="TSA615" s="35"/>
      <c r="TSB615" s="35"/>
      <c r="TSC615" s="35"/>
      <c r="TSD615" s="35"/>
      <c r="TSE615" s="35"/>
      <c r="TSF615" s="35"/>
      <c r="TSG615" s="35"/>
      <c r="TSH615" s="35"/>
      <c r="TSI615" s="35"/>
      <c r="TSJ615" s="35"/>
      <c r="TSK615" s="35"/>
      <c r="TSL615" s="35"/>
      <c r="TSM615" s="35"/>
      <c r="TSN615" s="35"/>
      <c r="TSO615" s="35"/>
      <c r="TSP615" s="35"/>
      <c r="TSQ615" s="35"/>
      <c r="TSR615" s="35"/>
      <c r="TSS615" s="35"/>
      <c r="TST615" s="35"/>
      <c r="TSU615" s="35"/>
      <c r="TSV615" s="35"/>
      <c r="TSW615" s="35"/>
      <c r="TSX615" s="35"/>
      <c r="TSY615" s="35"/>
      <c r="TSZ615" s="35"/>
      <c r="TTA615" s="35"/>
      <c r="TTB615" s="35"/>
      <c r="TTC615" s="35"/>
      <c r="TTD615" s="35"/>
      <c r="TTE615" s="35"/>
      <c r="TTF615" s="35"/>
      <c r="TTG615" s="35"/>
      <c r="TTH615" s="35"/>
      <c r="TTI615" s="35"/>
      <c r="TTJ615" s="35"/>
      <c r="TTK615" s="35"/>
      <c r="TTL615" s="35"/>
      <c r="TTM615" s="35"/>
      <c r="TTN615" s="35"/>
      <c r="TTO615" s="35"/>
      <c r="TTP615" s="35"/>
      <c r="TTQ615" s="35"/>
      <c r="TTR615" s="35"/>
      <c r="TTS615" s="35"/>
      <c r="TTT615" s="35"/>
      <c r="TTU615" s="35"/>
      <c r="TTV615" s="35"/>
      <c r="TTW615" s="35"/>
      <c r="TTX615" s="35"/>
      <c r="TTY615" s="35"/>
      <c r="TTZ615" s="35"/>
      <c r="TUA615" s="35"/>
      <c r="TUB615" s="35"/>
      <c r="TUC615" s="35"/>
      <c r="TUD615" s="35"/>
      <c r="TUE615" s="35"/>
      <c r="TUF615" s="35"/>
      <c r="TUG615" s="35"/>
      <c r="TUH615" s="35"/>
      <c r="TUI615" s="35"/>
      <c r="TUJ615" s="35"/>
      <c r="TUK615" s="35"/>
      <c r="TUL615" s="35"/>
      <c r="TUM615" s="35"/>
      <c r="TUN615" s="35"/>
      <c r="TUO615" s="35"/>
      <c r="TUP615" s="35"/>
      <c r="TUQ615" s="35"/>
      <c r="TUR615" s="35"/>
      <c r="TUS615" s="35"/>
      <c r="TUT615" s="35"/>
      <c r="TUU615" s="35"/>
      <c r="TUV615" s="35"/>
      <c r="TUW615" s="35"/>
      <c r="TUX615" s="35"/>
      <c r="TUY615" s="35"/>
      <c r="TUZ615" s="35"/>
      <c r="TVA615" s="35"/>
      <c r="TVB615" s="35"/>
      <c r="TVC615" s="35"/>
      <c r="TVD615" s="35"/>
      <c r="TVE615" s="35"/>
      <c r="TVF615" s="35"/>
      <c r="TVG615" s="35"/>
      <c r="TVH615" s="35"/>
      <c r="TVI615" s="35"/>
      <c r="TVJ615" s="35"/>
      <c r="TVK615" s="35"/>
      <c r="TVL615" s="35"/>
      <c r="TVM615" s="35"/>
      <c r="TVN615" s="35"/>
      <c r="TVO615" s="35"/>
      <c r="TVP615" s="35"/>
      <c r="TVQ615" s="35"/>
      <c r="TVR615" s="35"/>
      <c r="TVS615" s="35"/>
      <c r="TVT615" s="35"/>
      <c r="TVU615" s="35"/>
      <c r="TVV615" s="35"/>
      <c r="TVW615" s="35"/>
      <c r="TVX615" s="35"/>
      <c r="TVY615" s="35"/>
      <c r="TVZ615" s="35"/>
      <c r="TWA615" s="35"/>
      <c r="TWB615" s="35"/>
      <c r="TWC615" s="35"/>
      <c r="TWD615" s="35"/>
      <c r="TWE615" s="35"/>
      <c r="TWF615" s="35"/>
      <c r="TWG615" s="35"/>
      <c r="TWH615" s="35"/>
      <c r="TWI615" s="35"/>
      <c r="TWJ615" s="35"/>
      <c r="TWK615" s="35"/>
      <c r="TWL615" s="35"/>
      <c r="TWM615" s="35"/>
      <c r="TWN615" s="35"/>
      <c r="TWO615" s="35"/>
      <c r="TWP615" s="35"/>
      <c r="TWQ615" s="35"/>
      <c r="TWR615" s="35"/>
      <c r="TWS615" s="35"/>
      <c r="TWT615" s="35"/>
      <c r="TWU615" s="35"/>
      <c r="TWV615" s="35"/>
      <c r="TWW615" s="35"/>
      <c r="TWX615" s="35"/>
      <c r="TWY615" s="35"/>
      <c r="TWZ615" s="35"/>
      <c r="TXA615" s="35"/>
      <c r="TXB615" s="35"/>
      <c r="TXC615" s="35"/>
      <c r="TXD615" s="35"/>
      <c r="TXE615" s="35"/>
      <c r="TXF615" s="35"/>
      <c r="TXG615" s="35"/>
      <c r="TXH615" s="35"/>
      <c r="TXI615" s="35"/>
      <c r="TXJ615" s="35"/>
      <c r="TXK615" s="35"/>
      <c r="TXL615" s="35"/>
      <c r="TXM615" s="35"/>
      <c r="TXN615" s="35"/>
      <c r="TXO615" s="35"/>
      <c r="TXP615" s="35"/>
      <c r="TXQ615" s="35"/>
      <c r="TXR615" s="35"/>
      <c r="TXS615" s="35"/>
      <c r="TXT615" s="35"/>
      <c r="TXU615" s="35"/>
      <c r="TXV615" s="35"/>
      <c r="TXW615" s="35"/>
      <c r="TXX615" s="35"/>
      <c r="TXY615" s="35"/>
      <c r="TXZ615" s="35"/>
      <c r="TYA615" s="35"/>
      <c r="TYB615" s="35"/>
      <c r="TYC615" s="35"/>
      <c r="TYD615" s="35"/>
      <c r="TYE615" s="35"/>
      <c r="TYF615" s="35"/>
      <c r="TYG615" s="35"/>
      <c r="TYH615" s="35"/>
      <c r="TYI615" s="35"/>
      <c r="TYJ615" s="35"/>
      <c r="TYK615" s="35"/>
      <c r="TYL615" s="35"/>
      <c r="TYM615" s="35"/>
      <c r="TYN615" s="35"/>
      <c r="TYO615" s="35"/>
      <c r="TYP615" s="35"/>
      <c r="TYQ615" s="35"/>
      <c r="TYR615" s="35"/>
      <c r="TYS615" s="35"/>
      <c r="TYT615" s="35"/>
      <c r="TYU615" s="35"/>
      <c r="TYV615" s="35"/>
      <c r="TYW615" s="35"/>
      <c r="TYX615" s="35"/>
      <c r="TYY615" s="35"/>
      <c r="TYZ615" s="35"/>
      <c r="TZA615" s="35"/>
      <c r="TZB615" s="35"/>
      <c r="TZC615" s="35"/>
      <c r="TZD615" s="35"/>
      <c r="TZE615" s="35"/>
      <c r="TZF615" s="35"/>
      <c r="TZG615" s="35"/>
      <c r="TZH615" s="35"/>
      <c r="TZI615" s="35"/>
      <c r="TZJ615" s="35"/>
      <c r="TZK615" s="35"/>
      <c r="TZL615" s="35"/>
      <c r="TZM615" s="35"/>
      <c r="TZN615" s="35"/>
      <c r="TZO615" s="35"/>
      <c r="TZP615" s="35"/>
      <c r="TZQ615" s="35"/>
      <c r="TZR615" s="35"/>
      <c r="TZS615" s="35"/>
      <c r="TZT615" s="35"/>
      <c r="TZU615" s="35"/>
      <c r="TZV615" s="35"/>
      <c r="TZW615" s="35"/>
      <c r="TZX615" s="35"/>
      <c r="TZY615" s="35"/>
      <c r="TZZ615" s="35"/>
      <c r="UAA615" s="35"/>
      <c r="UAB615" s="35"/>
      <c r="UAC615" s="35"/>
      <c r="UAD615" s="35"/>
      <c r="UAE615" s="35"/>
      <c r="UAF615" s="35"/>
      <c r="UAG615" s="35"/>
      <c r="UAH615" s="35"/>
      <c r="UAI615" s="35"/>
      <c r="UAJ615" s="35"/>
      <c r="UAK615" s="35"/>
      <c r="UAL615" s="35"/>
      <c r="UAM615" s="35"/>
      <c r="UAN615" s="35"/>
      <c r="UAO615" s="35"/>
      <c r="UAP615" s="35"/>
      <c r="UAQ615" s="35"/>
      <c r="UAR615" s="35"/>
      <c r="UAS615" s="35"/>
      <c r="UAT615" s="35"/>
      <c r="UAU615" s="35"/>
      <c r="UAV615" s="35"/>
      <c r="UAW615" s="35"/>
      <c r="UAX615" s="35"/>
      <c r="UAY615" s="35"/>
      <c r="UAZ615" s="35"/>
      <c r="UBA615" s="35"/>
      <c r="UBB615" s="35"/>
      <c r="UBC615" s="35"/>
      <c r="UBD615" s="35"/>
      <c r="UBE615" s="35"/>
      <c r="UBF615" s="35"/>
      <c r="UBG615" s="35"/>
      <c r="UBH615" s="35"/>
      <c r="UBI615" s="35"/>
      <c r="UBJ615" s="35"/>
      <c r="UBK615" s="35"/>
      <c r="UBL615" s="35"/>
      <c r="UBM615" s="35"/>
      <c r="UBN615" s="35"/>
      <c r="UBO615" s="35"/>
      <c r="UBP615" s="35"/>
      <c r="UBQ615" s="35"/>
      <c r="UBR615" s="35"/>
      <c r="UBS615" s="35"/>
      <c r="UBT615" s="35"/>
      <c r="UBU615" s="35"/>
      <c r="UBV615" s="35"/>
      <c r="UBW615" s="35"/>
      <c r="UBX615" s="35"/>
      <c r="UBY615" s="35"/>
      <c r="UBZ615" s="35"/>
      <c r="UCA615" s="35"/>
      <c r="UCB615" s="35"/>
      <c r="UCC615" s="35"/>
      <c r="UCD615" s="35"/>
      <c r="UCE615" s="35"/>
      <c r="UCF615" s="35"/>
      <c r="UCG615" s="35"/>
      <c r="UCH615" s="35"/>
      <c r="UCI615" s="35"/>
      <c r="UCJ615" s="35"/>
      <c r="UCK615" s="35"/>
      <c r="UCL615" s="35"/>
      <c r="UCM615" s="35"/>
      <c r="UCN615" s="35"/>
      <c r="UCO615" s="35"/>
      <c r="UCP615" s="35"/>
      <c r="UCQ615" s="35"/>
      <c r="UCR615" s="35"/>
      <c r="UCS615" s="35"/>
      <c r="UCT615" s="35"/>
      <c r="UCU615" s="35"/>
      <c r="UCV615" s="35"/>
      <c r="UCW615" s="35"/>
      <c r="UCX615" s="35"/>
      <c r="UCY615" s="35"/>
      <c r="UCZ615" s="35"/>
      <c r="UDA615" s="35"/>
      <c r="UDB615" s="35"/>
      <c r="UDC615" s="35"/>
      <c r="UDD615" s="35"/>
      <c r="UDE615" s="35"/>
      <c r="UDF615" s="35"/>
      <c r="UDG615" s="35"/>
      <c r="UDH615" s="35"/>
      <c r="UDI615" s="35"/>
      <c r="UDJ615" s="35"/>
      <c r="UDK615" s="35"/>
      <c r="UDL615" s="35"/>
      <c r="UDM615" s="35"/>
      <c r="UDN615" s="35"/>
      <c r="UDO615" s="35"/>
      <c r="UDP615" s="35"/>
      <c r="UDQ615" s="35"/>
      <c r="UDR615" s="35"/>
      <c r="UDS615" s="35"/>
      <c r="UDT615" s="35"/>
      <c r="UDU615" s="35"/>
      <c r="UDV615" s="35"/>
      <c r="UDW615" s="35"/>
      <c r="UDX615" s="35"/>
      <c r="UDY615" s="35"/>
      <c r="UDZ615" s="35"/>
      <c r="UEA615" s="35"/>
      <c r="UEB615" s="35"/>
      <c r="UEC615" s="35"/>
      <c r="UED615" s="35"/>
      <c r="UEE615" s="35"/>
      <c r="UEF615" s="35"/>
      <c r="UEG615" s="35"/>
      <c r="UEH615" s="35"/>
      <c r="UEI615" s="35"/>
      <c r="UEJ615" s="35"/>
      <c r="UEK615" s="35"/>
      <c r="UEL615" s="35"/>
      <c r="UEM615" s="35"/>
      <c r="UEN615" s="35"/>
      <c r="UEO615" s="35"/>
      <c r="UEP615" s="35"/>
      <c r="UEQ615" s="35"/>
      <c r="UER615" s="35"/>
      <c r="UES615" s="35"/>
      <c r="UET615" s="35"/>
      <c r="UEU615" s="35"/>
      <c r="UEV615" s="35"/>
      <c r="UEW615" s="35"/>
      <c r="UEX615" s="35"/>
      <c r="UEY615" s="35"/>
      <c r="UEZ615" s="35"/>
      <c r="UFA615" s="35"/>
      <c r="UFB615" s="35"/>
      <c r="UFC615" s="35"/>
      <c r="UFD615" s="35"/>
      <c r="UFE615" s="35"/>
      <c r="UFF615" s="35"/>
      <c r="UFG615" s="35"/>
      <c r="UFH615" s="35"/>
      <c r="UFI615" s="35"/>
      <c r="UFJ615" s="35"/>
      <c r="UFK615" s="35"/>
      <c r="UFL615" s="35"/>
      <c r="UFM615" s="35"/>
      <c r="UFN615" s="35"/>
      <c r="UFO615" s="35"/>
      <c r="UFP615" s="35"/>
      <c r="UFQ615" s="35"/>
      <c r="UFR615" s="35"/>
      <c r="UFS615" s="35"/>
      <c r="UFT615" s="35"/>
      <c r="UFU615" s="35"/>
      <c r="UFV615" s="35"/>
      <c r="UFW615" s="35"/>
      <c r="UFX615" s="35"/>
      <c r="UFY615" s="35"/>
      <c r="UFZ615" s="35"/>
      <c r="UGA615" s="35"/>
      <c r="UGB615" s="35"/>
      <c r="UGC615" s="35"/>
      <c r="UGD615" s="35"/>
      <c r="UGE615" s="35"/>
      <c r="UGF615" s="35"/>
      <c r="UGG615" s="35"/>
      <c r="UGH615" s="35"/>
      <c r="UGI615" s="35"/>
      <c r="UGJ615" s="35"/>
      <c r="UGK615" s="35"/>
      <c r="UGL615" s="35"/>
      <c r="UGM615" s="35"/>
      <c r="UGN615" s="35"/>
      <c r="UGO615" s="35"/>
      <c r="UGP615" s="35"/>
      <c r="UGQ615" s="35"/>
      <c r="UGR615" s="35"/>
      <c r="UGS615" s="35"/>
      <c r="UGT615" s="35"/>
      <c r="UGU615" s="35"/>
      <c r="UGV615" s="35"/>
      <c r="UGW615" s="35"/>
      <c r="UGX615" s="35"/>
      <c r="UGY615" s="35"/>
      <c r="UGZ615" s="35"/>
      <c r="UHA615" s="35"/>
      <c r="UHB615" s="35"/>
      <c r="UHC615" s="35"/>
      <c r="UHD615" s="35"/>
      <c r="UHE615" s="35"/>
      <c r="UHF615" s="35"/>
      <c r="UHG615" s="35"/>
      <c r="UHH615" s="35"/>
      <c r="UHI615" s="35"/>
      <c r="UHJ615" s="35"/>
      <c r="UHK615" s="35"/>
      <c r="UHL615" s="35"/>
      <c r="UHM615" s="35"/>
      <c r="UHN615" s="35"/>
      <c r="UHO615" s="35"/>
      <c r="UHP615" s="35"/>
      <c r="UHQ615" s="35"/>
      <c r="UHR615" s="35"/>
      <c r="UHS615" s="35"/>
      <c r="UHT615" s="35"/>
      <c r="UHU615" s="35"/>
      <c r="UHV615" s="35"/>
      <c r="UHW615" s="35"/>
      <c r="UHX615" s="35"/>
      <c r="UHY615" s="35"/>
      <c r="UHZ615" s="35"/>
      <c r="UIA615" s="35"/>
      <c r="UIB615" s="35"/>
      <c r="UIC615" s="35"/>
      <c r="UID615" s="35"/>
      <c r="UIE615" s="35"/>
      <c r="UIF615" s="35"/>
      <c r="UIG615" s="35"/>
      <c r="UIH615" s="35"/>
      <c r="UII615" s="35"/>
      <c r="UIJ615" s="35"/>
      <c r="UIK615" s="35"/>
      <c r="UIL615" s="35"/>
      <c r="UIM615" s="35"/>
      <c r="UIN615" s="35"/>
      <c r="UIO615" s="35"/>
      <c r="UIP615" s="35"/>
      <c r="UIQ615" s="35"/>
      <c r="UIR615" s="35"/>
      <c r="UIS615" s="35"/>
      <c r="UIT615" s="35"/>
      <c r="UIU615" s="35"/>
      <c r="UIV615" s="35"/>
      <c r="UIW615" s="35"/>
      <c r="UIX615" s="35"/>
      <c r="UIY615" s="35"/>
      <c r="UIZ615" s="35"/>
      <c r="UJA615" s="35"/>
      <c r="UJB615" s="35"/>
      <c r="UJC615" s="35"/>
      <c r="UJD615" s="35"/>
      <c r="UJE615" s="35"/>
      <c r="UJF615" s="35"/>
      <c r="UJG615" s="35"/>
      <c r="UJH615" s="35"/>
      <c r="UJI615" s="35"/>
      <c r="UJJ615" s="35"/>
      <c r="UJK615" s="35"/>
      <c r="UJL615" s="35"/>
      <c r="UJM615" s="35"/>
      <c r="UJN615" s="35"/>
      <c r="UJO615" s="35"/>
      <c r="UJP615" s="35"/>
      <c r="UJQ615" s="35"/>
      <c r="UJR615" s="35"/>
      <c r="UJS615" s="35"/>
      <c r="UJT615" s="35"/>
      <c r="UJU615" s="35"/>
      <c r="UJV615" s="35"/>
      <c r="UJW615" s="35"/>
      <c r="UJX615" s="35"/>
      <c r="UJY615" s="35"/>
      <c r="UJZ615" s="35"/>
      <c r="UKA615" s="35"/>
      <c r="UKB615" s="35"/>
      <c r="UKC615" s="35"/>
      <c r="UKD615" s="35"/>
      <c r="UKE615" s="35"/>
      <c r="UKF615" s="35"/>
      <c r="UKG615" s="35"/>
      <c r="UKH615" s="35"/>
      <c r="UKI615" s="35"/>
      <c r="UKJ615" s="35"/>
      <c r="UKK615" s="35"/>
      <c r="UKL615" s="35"/>
      <c r="UKM615" s="35"/>
      <c r="UKN615" s="35"/>
      <c r="UKO615" s="35"/>
      <c r="UKP615" s="35"/>
      <c r="UKQ615" s="35"/>
      <c r="UKR615" s="35"/>
      <c r="UKS615" s="35"/>
      <c r="UKT615" s="35"/>
      <c r="UKU615" s="35"/>
      <c r="UKV615" s="35"/>
      <c r="UKW615" s="35"/>
      <c r="UKX615" s="35"/>
      <c r="UKY615" s="35"/>
      <c r="UKZ615" s="35"/>
      <c r="ULA615" s="35"/>
      <c r="ULB615" s="35"/>
      <c r="ULC615" s="35"/>
      <c r="ULD615" s="35"/>
      <c r="ULE615" s="35"/>
      <c r="ULF615" s="35"/>
      <c r="ULG615" s="35"/>
      <c r="ULH615" s="35"/>
      <c r="ULI615" s="35"/>
      <c r="ULJ615" s="35"/>
      <c r="ULK615" s="35"/>
      <c r="ULL615" s="35"/>
      <c r="ULM615" s="35"/>
      <c r="ULN615" s="35"/>
      <c r="ULO615" s="35"/>
      <c r="ULP615" s="35"/>
      <c r="ULQ615" s="35"/>
      <c r="ULR615" s="35"/>
      <c r="ULS615" s="35"/>
      <c r="ULT615" s="35"/>
      <c r="ULU615" s="35"/>
      <c r="ULV615" s="35"/>
      <c r="ULW615" s="35"/>
      <c r="ULX615" s="35"/>
      <c r="ULY615" s="35"/>
      <c r="ULZ615" s="35"/>
      <c r="UMA615" s="35"/>
      <c r="UMB615" s="35"/>
      <c r="UMC615" s="35"/>
      <c r="UMD615" s="35"/>
      <c r="UME615" s="35"/>
      <c r="UMF615" s="35"/>
      <c r="UMG615" s="35"/>
      <c r="UMH615" s="35"/>
      <c r="UMI615" s="35"/>
      <c r="UMJ615" s="35"/>
      <c r="UMK615" s="35"/>
      <c r="UML615" s="35"/>
      <c r="UMM615" s="35"/>
      <c r="UMN615" s="35"/>
      <c r="UMO615" s="35"/>
      <c r="UMP615" s="35"/>
      <c r="UMQ615" s="35"/>
      <c r="UMR615" s="35"/>
      <c r="UMS615" s="35"/>
      <c r="UMT615" s="35"/>
      <c r="UMU615" s="35"/>
      <c r="UMV615" s="35"/>
      <c r="UMW615" s="35"/>
      <c r="UMX615" s="35"/>
      <c r="UMY615" s="35"/>
      <c r="UMZ615" s="35"/>
      <c r="UNA615" s="35"/>
      <c r="UNB615" s="35"/>
      <c r="UNC615" s="35"/>
      <c r="UND615" s="35"/>
      <c r="UNE615" s="35"/>
      <c r="UNF615" s="35"/>
      <c r="UNG615" s="35"/>
      <c r="UNH615" s="35"/>
      <c r="UNI615" s="35"/>
      <c r="UNJ615" s="35"/>
      <c r="UNK615" s="35"/>
      <c r="UNL615" s="35"/>
      <c r="UNM615" s="35"/>
      <c r="UNN615" s="35"/>
      <c r="UNO615" s="35"/>
      <c r="UNP615" s="35"/>
      <c r="UNQ615" s="35"/>
      <c r="UNR615" s="35"/>
      <c r="UNS615" s="35"/>
      <c r="UNT615" s="35"/>
      <c r="UNU615" s="35"/>
      <c r="UNV615" s="35"/>
      <c r="UNW615" s="35"/>
      <c r="UNX615" s="35"/>
      <c r="UNY615" s="35"/>
      <c r="UNZ615" s="35"/>
      <c r="UOA615" s="35"/>
      <c r="UOB615" s="35"/>
      <c r="UOC615" s="35"/>
      <c r="UOD615" s="35"/>
      <c r="UOE615" s="35"/>
      <c r="UOF615" s="35"/>
      <c r="UOG615" s="35"/>
      <c r="UOH615" s="35"/>
      <c r="UOI615" s="35"/>
      <c r="UOJ615" s="35"/>
      <c r="UOK615" s="35"/>
      <c r="UOL615" s="35"/>
      <c r="UOM615" s="35"/>
      <c r="UON615" s="35"/>
      <c r="UOO615" s="35"/>
      <c r="UOP615" s="35"/>
      <c r="UOQ615" s="35"/>
      <c r="UOR615" s="35"/>
      <c r="UOS615" s="35"/>
      <c r="UOT615" s="35"/>
      <c r="UOU615" s="35"/>
      <c r="UOV615" s="35"/>
      <c r="UOW615" s="35"/>
      <c r="UOX615" s="35"/>
      <c r="UOY615" s="35"/>
      <c r="UOZ615" s="35"/>
      <c r="UPA615" s="35"/>
      <c r="UPB615" s="35"/>
      <c r="UPC615" s="35"/>
      <c r="UPD615" s="35"/>
      <c r="UPE615" s="35"/>
      <c r="UPF615" s="35"/>
      <c r="UPG615" s="35"/>
      <c r="UPH615" s="35"/>
      <c r="UPI615" s="35"/>
      <c r="UPJ615" s="35"/>
      <c r="UPK615" s="35"/>
      <c r="UPL615" s="35"/>
      <c r="UPM615" s="35"/>
      <c r="UPN615" s="35"/>
      <c r="UPO615" s="35"/>
      <c r="UPP615" s="35"/>
      <c r="UPQ615" s="35"/>
      <c r="UPR615" s="35"/>
      <c r="UPS615" s="35"/>
      <c r="UPT615" s="35"/>
      <c r="UPU615" s="35"/>
      <c r="UPV615" s="35"/>
      <c r="UPW615" s="35"/>
      <c r="UPX615" s="35"/>
      <c r="UPY615" s="35"/>
      <c r="UPZ615" s="35"/>
      <c r="UQA615" s="35"/>
      <c r="UQB615" s="35"/>
      <c r="UQC615" s="35"/>
      <c r="UQD615" s="35"/>
      <c r="UQE615" s="35"/>
      <c r="UQF615" s="35"/>
      <c r="UQG615" s="35"/>
      <c r="UQH615" s="35"/>
      <c r="UQI615" s="35"/>
      <c r="UQJ615" s="35"/>
      <c r="UQK615" s="35"/>
      <c r="UQL615" s="35"/>
      <c r="UQM615" s="35"/>
      <c r="UQN615" s="35"/>
      <c r="UQO615" s="35"/>
      <c r="UQP615" s="35"/>
      <c r="UQQ615" s="35"/>
      <c r="UQR615" s="35"/>
      <c r="UQS615" s="35"/>
      <c r="UQT615" s="35"/>
      <c r="UQU615" s="35"/>
      <c r="UQV615" s="35"/>
      <c r="UQW615" s="35"/>
      <c r="UQX615" s="35"/>
      <c r="UQY615" s="35"/>
      <c r="UQZ615" s="35"/>
      <c r="URA615" s="35"/>
      <c r="URB615" s="35"/>
      <c r="URC615" s="35"/>
      <c r="URD615" s="35"/>
      <c r="URE615" s="35"/>
      <c r="URF615" s="35"/>
      <c r="URG615" s="35"/>
      <c r="URH615" s="35"/>
      <c r="URI615" s="35"/>
      <c r="URJ615" s="35"/>
      <c r="URK615" s="35"/>
      <c r="URL615" s="35"/>
      <c r="URM615" s="35"/>
      <c r="URN615" s="35"/>
      <c r="URO615" s="35"/>
      <c r="URP615" s="35"/>
      <c r="URQ615" s="35"/>
      <c r="URR615" s="35"/>
      <c r="URS615" s="35"/>
      <c r="URT615" s="35"/>
      <c r="URU615" s="35"/>
      <c r="URV615" s="35"/>
      <c r="URW615" s="35"/>
      <c r="URX615" s="35"/>
      <c r="URY615" s="35"/>
      <c r="URZ615" s="35"/>
      <c r="USA615" s="35"/>
      <c r="USB615" s="35"/>
      <c r="USC615" s="35"/>
      <c r="USD615" s="35"/>
      <c r="USE615" s="35"/>
      <c r="USF615" s="35"/>
      <c r="USG615" s="35"/>
      <c r="USH615" s="35"/>
      <c r="USI615" s="35"/>
      <c r="USJ615" s="35"/>
      <c r="USK615" s="35"/>
      <c r="USL615" s="35"/>
      <c r="USM615" s="35"/>
      <c r="USN615" s="35"/>
      <c r="USO615" s="35"/>
      <c r="USP615" s="35"/>
      <c r="USQ615" s="35"/>
      <c r="USR615" s="35"/>
      <c r="USS615" s="35"/>
      <c r="UST615" s="35"/>
      <c r="USU615" s="35"/>
      <c r="USV615" s="35"/>
      <c r="USW615" s="35"/>
      <c r="USX615" s="35"/>
      <c r="USY615" s="35"/>
      <c r="USZ615" s="35"/>
      <c r="UTA615" s="35"/>
      <c r="UTB615" s="35"/>
      <c r="UTC615" s="35"/>
      <c r="UTD615" s="35"/>
      <c r="UTE615" s="35"/>
      <c r="UTF615" s="35"/>
      <c r="UTG615" s="35"/>
      <c r="UTH615" s="35"/>
      <c r="UTI615" s="35"/>
      <c r="UTJ615" s="35"/>
      <c r="UTK615" s="35"/>
      <c r="UTL615" s="35"/>
      <c r="UTM615" s="35"/>
      <c r="UTN615" s="35"/>
      <c r="UTO615" s="35"/>
      <c r="UTP615" s="35"/>
      <c r="UTQ615" s="35"/>
      <c r="UTR615" s="35"/>
      <c r="UTS615" s="35"/>
      <c r="UTT615" s="35"/>
      <c r="UTU615" s="35"/>
      <c r="UTV615" s="35"/>
      <c r="UTW615" s="35"/>
      <c r="UTX615" s="35"/>
      <c r="UTY615" s="35"/>
      <c r="UTZ615" s="35"/>
      <c r="UUA615" s="35"/>
      <c r="UUB615" s="35"/>
      <c r="UUC615" s="35"/>
      <c r="UUD615" s="35"/>
      <c r="UUE615" s="35"/>
      <c r="UUF615" s="35"/>
      <c r="UUG615" s="35"/>
      <c r="UUH615" s="35"/>
      <c r="UUI615" s="35"/>
      <c r="UUJ615" s="35"/>
      <c r="UUK615" s="35"/>
      <c r="UUL615" s="35"/>
      <c r="UUM615" s="35"/>
      <c r="UUN615" s="35"/>
      <c r="UUO615" s="35"/>
      <c r="UUP615" s="35"/>
      <c r="UUQ615" s="35"/>
      <c r="UUR615" s="35"/>
      <c r="UUS615" s="35"/>
      <c r="UUT615" s="35"/>
      <c r="UUU615" s="35"/>
      <c r="UUV615" s="35"/>
      <c r="UUW615" s="35"/>
      <c r="UUX615" s="35"/>
      <c r="UUY615" s="35"/>
      <c r="UUZ615" s="35"/>
      <c r="UVA615" s="35"/>
      <c r="UVB615" s="35"/>
      <c r="UVC615" s="35"/>
      <c r="UVD615" s="35"/>
      <c r="UVE615" s="35"/>
      <c r="UVF615" s="35"/>
      <c r="UVG615" s="35"/>
      <c r="UVH615" s="35"/>
      <c r="UVI615" s="35"/>
      <c r="UVJ615" s="35"/>
      <c r="UVK615" s="35"/>
      <c r="UVL615" s="35"/>
      <c r="UVM615" s="35"/>
      <c r="UVN615" s="35"/>
      <c r="UVO615" s="35"/>
      <c r="UVP615" s="35"/>
      <c r="UVQ615" s="35"/>
      <c r="UVR615" s="35"/>
      <c r="UVS615" s="35"/>
      <c r="UVT615" s="35"/>
      <c r="UVU615" s="35"/>
      <c r="UVV615" s="35"/>
      <c r="UVW615" s="35"/>
      <c r="UVX615" s="35"/>
      <c r="UVY615" s="35"/>
      <c r="UVZ615" s="35"/>
      <c r="UWA615" s="35"/>
      <c r="UWB615" s="35"/>
      <c r="UWC615" s="35"/>
      <c r="UWD615" s="35"/>
      <c r="UWE615" s="35"/>
      <c r="UWF615" s="35"/>
      <c r="UWG615" s="35"/>
      <c r="UWH615" s="35"/>
      <c r="UWI615" s="35"/>
      <c r="UWJ615" s="35"/>
      <c r="UWK615" s="35"/>
      <c r="UWL615" s="35"/>
      <c r="UWM615" s="35"/>
      <c r="UWN615" s="35"/>
      <c r="UWO615" s="35"/>
      <c r="UWP615" s="35"/>
      <c r="UWQ615" s="35"/>
      <c r="UWR615" s="35"/>
      <c r="UWS615" s="35"/>
      <c r="UWT615" s="35"/>
      <c r="UWU615" s="35"/>
      <c r="UWV615" s="35"/>
      <c r="UWW615" s="35"/>
      <c r="UWX615" s="35"/>
      <c r="UWY615" s="35"/>
      <c r="UWZ615" s="35"/>
      <c r="UXA615" s="35"/>
      <c r="UXB615" s="35"/>
      <c r="UXC615" s="35"/>
      <c r="UXD615" s="35"/>
      <c r="UXE615" s="35"/>
      <c r="UXF615" s="35"/>
      <c r="UXG615" s="35"/>
      <c r="UXH615" s="35"/>
      <c r="UXI615" s="35"/>
      <c r="UXJ615" s="35"/>
      <c r="UXK615" s="35"/>
      <c r="UXL615" s="35"/>
      <c r="UXM615" s="35"/>
      <c r="UXN615" s="35"/>
      <c r="UXO615" s="35"/>
      <c r="UXP615" s="35"/>
      <c r="UXQ615" s="35"/>
      <c r="UXR615" s="35"/>
      <c r="UXS615" s="35"/>
      <c r="UXT615" s="35"/>
      <c r="UXU615" s="35"/>
      <c r="UXV615" s="35"/>
      <c r="UXW615" s="35"/>
      <c r="UXX615" s="35"/>
      <c r="UXY615" s="35"/>
      <c r="UXZ615" s="35"/>
      <c r="UYA615" s="35"/>
      <c r="UYB615" s="35"/>
      <c r="UYC615" s="35"/>
      <c r="UYD615" s="35"/>
      <c r="UYE615" s="35"/>
      <c r="UYF615" s="35"/>
      <c r="UYG615" s="35"/>
      <c r="UYH615" s="35"/>
      <c r="UYI615" s="35"/>
      <c r="UYJ615" s="35"/>
      <c r="UYK615" s="35"/>
      <c r="UYL615" s="35"/>
      <c r="UYM615" s="35"/>
      <c r="UYN615" s="35"/>
      <c r="UYO615" s="35"/>
      <c r="UYP615" s="35"/>
      <c r="UYQ615" s="35"/>
      <c r="UYR615" s="35"/>
      <c r="UYS615" s="35"/>
      <c r="UYT615" s="35"/>
      <c r="UYU615" s="35"/>
      <c r="UYV615" s="35"/>
      <c r="UYW615" s="35"/>
      <c r="UYX615" s="35"/>
      <c r="UYY615" s="35"/>
      <c r="UYZ615" s="35"/>
      <c r="UZA615" s="35"/>
      <c r="UZB615" s="35"/>
      <c r="UZC615" s="35"/>
      <c r="UZD615" s="35"/>
      <c r="UZE615" s="35"/>
      <c r="UZF615" s="35"/>
      <c r="UZG615" s="35"/>
      <c r="UZH615" s="35"/>
      <c r="UZI615" s="35"/>
      <c r="UZJ615" s="35"/>
      <c r="UZK615" s="35"/>
      <c r="UZL615" s="35"/>
      <c r="UZM615" s="35"/>
      <c r="UZN615" s="35"/>
      <c r="UZO615" s="35"/>
      <c r="UZP615" s="35"/>
      <c r="UZQ615" s="35"/>
      <c r="UZR615" s="35"/>
      <c r="UZS615" s="35"/>
      <c r="UZT615" s="35"/>
      <c r="UZU615" s="35"/>
      <c r="UZV615" s="35"/>
      <c r="UZW615" s="35"/>
      <c r="UZX615" s="35"/>
      <c r="UZY615" s="35"/>
      <c r="UZZ615" s="35"/>
      <c r="VAA615" s="35"/>
      <c r="VAB615" s="35"/>
      <c r="VAC615" s="35"/>
      <c r="VAD615" s="35"/>
      <c r="VAE615" s="35"/>
      <c r="VAF615" s="35"/>
      <c r="VAG615" s="35"/>
      <c r="VAH615" s="35"/>
      <c r="VAI615" s="35"/>
      <c r="VAJ615" s="35"/>
      <c r="VAK615" s="35"/>
      <c r="VAL615" s="35"/>
      <c r="VAM615" s="35"/>
      <c r="VAN615" s="35"/>
      <c r="VAO615" s="35"/>
      <c r="VAP615" s="35"/>
      <c r="VAQ615" s="35"/>
      <c r="VAR615" s="35"/>
      <c r="VAS615" s="35"/>
      <c r="VAT615" s="35"/>
      <c r="VAU615" s="35"/>
      <c r="VAV615" s="35"/>
      <c r="VAW615" s="35"/>
      <c r="VAX615" s="35"/>
      <c r="VAY615" s="35"/>
      <c r="VAZ615" s="35"/>
      <c r="VBA615" s="35"/>
      <c r="VBB615" s="35"/>
      <c r="VBC615" s="35"/>
      <c r="VBD615" s="35"/>
      <c r="VBE615" s="35"/>
      <c r="VBF615" s="35"/>
      <c r="VBG615" s="35"/>
      <c r="VBH615" s="35"/>
      <c r="VBI615" s="35"/>
      <c r="VBJ615" s="35"/>
      <c r="VBK615" s="35"/>
      <c r="VBL615" s="35"/>
      <c r="VBM615" s="35"/>
      <c r="VBN615" s="35"/>
      <c r="VBO615" s="35"/>
      <c r="VBP615" s="35"/>
      <c r="VBQ615" s="35"/>
      <c r="VBR615" s="35"/>
      <c r="VBS615" s="35"/>
      <c r="VBT615" s="35"/>
      <c r="VBU615" s="35"/>
      <c r="VBV615" s="35"/>
      <c r="VBW615" s="35"/>
      <c r="VBX615" s="35"/>
      <c r="VBY615" s="35"/>
      <c r="VBZ615" s="35"/>
      <c r="VCA615" s="35"/>
      <c r="VCB615" s="35"/>
      <c r="VCC615" s="35"/>
      <c r="VCD615" s="35"/>
      <c r="VCE615" s="35"/>
      <c r="VCF615" s="35"/>
      <c r="VCG615" s="35"/>
      <c r="VCH615" s="35"/>
      <c r="VCI615" s="35"/>
      <c r="VCJ615" s="35"/>
      <c r="VCK615" s="35"/>
      <c r="VCL615" s="35"/>
      <c r="VCM615" s="35"/>
      <c r="VCN615" s="35"/>
      <c r="VCO615" s="35"/>
      <c r="VCP615" s="35"/>
      <c r="VCQ615" s="35"/>
      <c r="VCR615" s="35"/>
      <c r="VCS615" s="35"/>
      <c r="VCT615" s="35"/>
      <c r="VCU615" s="35"/>
      <c r="VCV615" s="35"/>
      <c r="VCW615" s="35"/>
      <c r="VCX615" s="35"/>
      <c r="VCY615" s="35"/>
      <c r="VCZ615" s="35"/>
      <c r="VDA615" s="35"/>
      <c r="VDB615" s="35"/>
      <c r="VDC615" s="35"/>
      <c r="VDD615" s="35"/>
      <c r="VDE615" s="35"/>
      <c r="VDF615" s="35"/>
      <c r="VDG615" s="35"/>
      <c r="VDH615" s="35"/>
      <c r="VDI615" s="35"/>
      <c r="VDJ615" s="35"/>
      <c r="VDK615" s="35"/>
      <c r="VDL615" s="35"/>
      <c r="VDM615" s="35"/>
      <c r="VDN615" s="35"/>
      <c r="VDO615" s="35"/>
      <c r="VDP615" s="35"/>
      <c r="VDQ615" s="35"/>
      <c r="VDR615" s="35"/>
      <c r="VDS615" s="35"/>
      <c r="VDT615" s="35"/>
      <c r="VDU615" s="35"/>
      <c r="VDV615" s="35"/>
      <c r="VDW615" s="35"/>
      <c r="VDX615" s="35"/>
      <c r="VDY615" s="35"/>
      <c r="VDZ615" s="35"/>
      <c r="VEA615" s="35"/>
      <c r="VEB615" s="35"/>
      <c r="VEC615" s="35"/>
      <c r="VED615" s="35"/>
      <c r="VEE615" s="35"/>
      <c r="VEF615" s="35"/>
      <c r="VEG615" s="35"/>
      <c r="VEH615" s="35"/>
      <c r="VEI615" s="35"/>
      <c r="VEJ615" s="35"/>
      <c r="VEK615" s="35"/>
      <c r="VEL615" s="35"/>
      <c r="VEM615" s="35"/>
      <c r="VEN615" s="35"/>
      <c r="VEO615" s="35"/>
      <c r="VEP615" s="35"/>
      <c r="VEQ615" s="35"/>
      <c r="VER615" s="35"/>
      <c r="VES615" s="35"/>
      <c r="VET615" s="35"/>
      <c r="VEU615" s="35"/>
      <c r="VEV615" s="35"/>
      <c r="VEW615" s="35"/>
      <c r="VEX615" s="35"/>
      <c r="VEY615" s="35"/>
      <c r="VEZ615" s="35"/>
      <c r="VFA615" s="35"/>
      <c r="VFB615" s="35"/>
      <c r="VFC615" s="35"/>
      <c r="VFD615" s="35"/>
      <c r="VFE615" s="35"/>
      <c r="VFF615" s="35"/>
      <c r="VFG615" s="35"/>
      <c r="VFH615" s="35"/>
      <c r="VFI615" s="35"/>
      <c r="VFJ615" s="35"/>
      <c r="VFK615" s="35"/>
      <c r="VFL615" s="35"/>
      <c r="VFM615" s="35"/>
      <c r="VFN615" s="35"/>
      <c r="VFO615" s="35"/>
      <c r="VFP615" s="35"/>
      <c r="VFQ615" s="35"/>
      <c r="VFR615" s="35"/>
      <c r="VFS615" s="35"/>
      <c r="VFT615" s="35"/>
      <c r="VFU615" s="35"/>
      <c r="VFV615" s="35"/>
      <c r="VFW615" s="35"/>
      <c r="VFX615" s="35"/>
      <c r="VFY615" s="35"/>
      <c r="VFZ615" s="35"/>
      <c r="VGA615" s="35"/>
      <c r="VGB615" s="35"/>
      <c r="VGC615" s="35"/>
      <c r="VGD615" s="35"/>
      <c r="VGE615" s="35"/>
      <c r="VGF615" s="35"/>
      <c r="VGG615" s="35"/>
      <c r="VGH615" s="35"/>
      <c r="VGI615" s="35"/>
      <c r="VGJ615" s="35"/>
      <c r="VGK615" s="35"/>
      <c r="VGL615" s="35"/>
      <c r="VGM615" s="35"/>
      <c r="VGN615" s="35"/>
      <c r="VGO615" s="35"/>
      <c r="VGP615" s="35"/>
      <c r="VGQ615" s="35"/>
      <c r="VGR615" s="35"/>
      <c r="VGS615" s="35"/>
      <c r="VGT615" s="35"/>
      <c r="VGU615" s="35"/>
      <c r="VGV615" s="35"/>
      <c r="VGW615" s="35"/>
      <c r="VGX615" s="35"/>
      <c r="VGY615" s="35"/>
      <c r="VGZ615" s="35"/>
      <c r="VHA615" s="35"/>
      <c r="VHB615" s="35"/>
      <c r="VHC615" s="35"/>
      <c r="VHD615" s="35"/>
      <c r="VHE615" s="35"/>
      <c r="VHF615" s="35"/>
      <c r="VHG615" s="35"/>
      <c r="VHH615" s="35"/>
      <c r="VHI615" s="35"/>
      <c r="VHJ615" s="35"/>
      <c r="VHK615" s="35"/>
      <c r="VHL615" s="35"/>
      <c r="VHM615" s="35"/>
      <c r="VHN615" s="35"/>
      <c r="VHO615" s="35"/>
      <c r="VHP615" s="35"/>
      <c r="VHQ615" s="35"/>
      <c r="VHR615" s="35"/>
      <c r="VHS615" s="35"/>
      <c r="VHT615" s="35"/>
      <c r="VHU615" s="35"/>
      <c r="VHV615" s="35"/>
      <c r="VHW615" s="35"/>
      <c r="VHX615" s="35"/>
      <c r="VHY615" s="35"/>
      <c r="VHZ615" s="35"/>
      <c r="VIA615" s="35"/>
      <c r="VIB615" s="35"/>
      <c r="VIC615" s="35"/>
      <c r="VID615" s="35"/>
      <c r="VIE615" s="35"/>
      <c r="VIF615" s="35"/>
      <c r="VIG615" s="35"/>
      <c r="VIH615" s="35"/>
      <c r="VII615" s="35"/>
      <c r="VIJ615" s="35"/>
      <c r="VIK615" s="35"/>
      <c r="VIL615" s="35"/>
      <c r="VIM615" s="35"/>
      <c r="VIN615" s="35"/>
      <c r="VIO615" s="35"/>
      <c r="VIP615" s="35"/>
      <c r="VIQ615" s="35"/>
      <c r="VIR615" s="35"/>
      <c r="VIS615" s="35"/>
      <c r="VIT615" s="35"/>
      <c r="VIU615" s="35"/>
      <c r="VIV615" s="35"/>
      <c r="VIW615" s="35"/>
      <c r="VIX615" s="35"/>
      <c r="VIY615" s="35"/>
      <c r="VIZ615" s="35"/>
      <c r="VJA615" s="35"/>
      <c r="VJB615" s="35"/>
      <c r="VJC615" s="35"/>
      <c r="VJD615" s="35"/>
      <c r="VJE615" s="35"/>
      <c r="VJF615" s="35"/>
      <c r="VJG615" s="35"/>
      <c r="VJH615" s="35"/>
      <c r="VJI615" s="35"/>
      <c r="VJJ615" s="35"/>
      <c r="VJK615" s="35"/>
      <c r="VJL615" s="35"/>
      <c r="VJM615" s="35"/>
      <c r="VJN615" s="35"/>
      <c r="VJO615" s="35"/>
      <c r="VJP615" s="35"/>
      <c r="VJQ615" s="35"/>
      <c r="VJR615" s="35"/>
      <c r="VJS615" s="35"/>
      <c r="VJT615" s="35"/>
      <c r="VJU615" s="35"/>
      <c r="VJV615" s="35"/>
      <c r="VJW615" s="35"/>
      <c r="VJX615" s="35"/>
      <c r="VJY615" s="35"/>
      <c r="VJZ615" s="35"/>
      <c r="VKA615" s="35"/>
      <c r="VKB615" s="35"/>
      <c r="VKC615" s="35"/>
      <c r="VKD615" s="35"/>
      <c r="VKE615" s="35"/>
      <c r="VKF615" s="35"/>
      <c r="VKG615" s="35"/>
      <c r="VKH615" s="35"/>
      <c r="VKI615" s="35"/>
      <c r="VKJ615" s="35"/>
      <c r="VKK615" s="35"/>
      <c r="VKL615" s="35"/>
      <c r="VKM615" s="35"/>
      <c r="VKN615" s="35"/>
      <c r="VKO615" s="35"/>
      <c r="VKP615" s="35"/>
      <c r="VKQ615" s="35"/>
      <c r="VKR615" s="35"/>
      <c r="VKS615" s="35"/>
      <c r="VKT615" s="35"/>
      <c r="VKU615" s="35"/>
      <c r="VKV615" s="35"/>
      <c r="VKW615" s="35"/>
      <c r="VKX615" s="35"/>
      <c r="VKY615" s="35"/>
      <c r="VKZ615" s="35"/>
      <c r="VLA615" s="35"/>
      <c r="VLB615" s="35"/>
      <c r="VLC615" s="35"/>
      <c r="VLD615" s="35"/>
      <c r="VLE615" s="35"/>
      <c r="VLF615" s="35"/>
      <c r="VLG615" s="35"/>
      <c r="VLH615" s="35"/>
      <c r="VLI615" s="35"/>
      <c r="VLJ615" s="35"/>
      <c r="VLK615" s="35"/>
      <c r="VLL615" s="35"/>
      <c r="VLM615" s="35"/>
      <c r="VLN615" s="35"/>
      <c r="VLO615" s="35"/>
      <c r="VLP615" s="35"/>
      <c r="VLQ615" s="35"/>
      <c r="VLR615" s="35"/>
      <c r="VLS615" s="35"/>
      <c r="VLT615" s="35"/>
      <c r="VLU615" s="35"/>
      <c r="VLV615" s="35"/>
      <c r="VLW615" s="35"/>
      <c r="VLX615" s="35"/>
      <c r="VLY615" s="35"/>
      <c r="VLZ615" s="35"/>
      <c r="VMA615" s="35"/>
      <c r="VMB615" s="35"/>
      <c r="VMC615" s="35"/>
      <c r="VMD615" s="35"/>
      <c r="VME615" s="35"/>
      <c r="VMF615" s="35"/>
      <c r="VMG615" s="35"/>
      <c r="VMH615" s="35"/>
      <c r="VMI615" s="35"/>
      <c r="VMJ615" s="35"/>
      <c r="VMK615" s="35"/>
      <c r="VML615" s="35"/>
      <c r="VMM615" s="35"/>
      <c r="VMN615" s="35"/>
      <c r="VMO615" s="35"/>
      <c r="VMP615" s="35"/>
      <c r="VMQ615" s="35"/>
      <c r="VMR615" s="35"/>
      <c r="VMS615" s="35"/>
      <c r="VMT615" s="35"/>
      <c r="VMU615" s="35"/>
      <c r="VMV615" s="35"/>
      <c r="VMW615" s="35"/>
      <c r="VMX615" s="35"/>
      <c r="VMY615" s="35"/>
      <c r="VMZ615" s="35"/>
      <c r="VNA615" s="35"/>
      <c r="VNB615" s="35"/>
      <c r="VNC615" s="35"/>
      <c r="VND615" s="35"/>
      <c r="VNE615" s="35"/>
      <c r="VNF615" s="35"/>
      <c r="VNG615" s="35"/>
      <c r="VNH615" s="35"/>
      <c r="VNI615" s="35"/>
      <c r="VNJ615" s="35"/>
      <c r="VNK615" s="35"/>
      <c r="VNL615" s="35"/>
      <c r="VNM615" s="35"/>
      <c r="VNN615" s="35"/>
      <c r="VNO615" s="35"/>
      <c r="VNP615" s="35"/>
      <c r="VNQ615" s="35"/>
      <c r="VNR615" s="35"/>
      <c r="VNS615" s="35"/>
      <c r="VNT615" s="35"/>
      <c r="VNU615" s="35"/>
      <c r="VNV615" s="35"/>
      <c r="VNW615" s="35"/>
      <c r="VNX615" s="35"/>
      <c r="VNY615" s="35"/>
      <c r="VNZ615" s="35"/>
      <c r="VOA615" s="35"/>
      <c r="VOB615" s="35"/>
      <c r="VOC615" s="35"/>
      <c r="VOD615" s="35"/>
      <c r="VOE615" s="35"/>
      <c r="VOF615" s="35"/>
      <c r="VOG615" s="35"/>
      <c r="VOH615" s="35"/>
      <c r="VOI615" s="35"/>
      <c r="VOJ615" s="35"/>
      <c r="VOK615" s="35"/>
      <c r="VOL615" s="35"/>
      <c r="VOM615" s="35"/>
      <c r="VON615" s="35"/>
      <c r="VOO615" s="35"/>
      <c r="VOP615" s="35"/>
      <c r="VOQ615" s="35"/>
      <c r="VOR615" s="35"/>
      <c r="VOS615" s="35"/>
      <c r="VOT615" s="35"/>
      <c r="VOU615" s="35"/>
      <c r="VOV615" s="35"/>
      <c r="VOW615" s="35"/>
      <c r="VOX615" s="35"/>
      <c r="VOY615" s="35"/>
      <c r="VOZ615" s="35"/>
      <c r="VPA615" s="35"/>
      <c r="VPB615" s="35"/>
      <c r="VPC615" s="35"/>
      <c r="VPD615" s="35"/>
      <c r="VPE615" s="35"/>
      <c r="VPF615" s="35"/>
      <c r="VPG615" s="35"/>
      <c r="VPH615" s="35"/>
      <c r="VPI615" s="35"/>
      <c r="VPJ615" s="35"/>
      <c r="VPK615" s="35"/>
      <c r="VPL615" s="35"/>
      <c r="VPM615" s="35"/>
      <c r="VPN615" s="35"/>
      <c r="VPO615" s="35"/>
      <c r="VPP615" s="35"/>
      <c r="VPQ615" s="35"/>
      <c r="VPR615" s="35"/>
      <c r="VPS615" s="35"/>
      <c r="VPT615" s="35"/>
      <c r="VPU615" s="35"/>
      <c r="VPV615" s="35"/>
      <c r="VPW615" s="35"/>
      <c r="VPX615" s="35"/>
      <c r="VPY615" s="35"/>
      <c r="VPZ615" s="35"/>
      <c r="VQA615" s="35"/>
      <c r="VQB615" s="35"/>
      <c r="VQC615" s="35"/>
      <c r="VQD615" s="35"/>
      <c r="VQE615" s="35"/>
      <c r="VQF615" s="35"/>
      <c r="VQG615" s="35"/>
      <c r="VQH615" s="35"/>
      <c r="VQI615" s="35"/>
      <c r="VQJ615" s="35"/>
      <c r="VQK615" s="35"/>
      <c r="VQL615" s="35"/>
      <c r="VQM615" s="35"/>
      <c r="VQN615" s="35"/>
      <c r="VQO615" s="35"/>
      <c r="VQP615" s="35"/>
      <c r="VQQ615" s="35"/>
      <c r="VQR615" s="35"/>
      <c r="VQS615" s="35"/>
      <c r="VQT615" s="35"/>
      <c r="VQU615" s="35"/>
      <c r="VQV615" s="35"/>
      <c r="VQW615" s="35"/>
      <c r="VQX615" s="35"/>
      <c r="VQY615" s="35"/>
      <c r="VQZ615" s="35"/>
      <c r="VRA615" s="35"/>
      <c r="VRB615" s="35"/>
      <c r="VRC615" s="35"/>
      <c r="VRD615" s="35"/>
      <c r="VRE615" s="35"/>
      <c r="VRF615" s="35"/>
      <c r="VRG615" s="35"/>
      <c r="VRH615" s="35"/>
      <c r="VRI615" s="35"/>
      <c r="VRJ615" s="35"/>
      <c r="VRK615" s="35"/>
      <c r="VRL615" s="35"/>
      <c r="VRM615" s="35"/>
      <c r="VRN615" s="35"/>
      <c r="VRO615" s="35"/>
      <c r="VRP615" s="35"/>
      <c r="VRQ615" s="35"/>
      <c r="VRR615" s="35"/>
      <c r="VRS615" s="35"/>
      <c r="VRT615" s="35"/>
      <c r="VRU615" s="35"/>
      <c r="VRV615" s="35"/>
      <c r="VRW615" s="35"/>
      <c r="VRX615" s="35"/>
      <c r="VRY615" s="35"/>
      <c r="VRZ615" s="35"/>
      <c r="VSA615" s="35"/>
      <c r="VSB615" s="35"/>
      <c r="VSC615" s="35"/>
      <c r="VSD615" s="35"/>
      <c r="VSE615" s="35"/>
      <c r="VSF615" s="35"/>
      <c r="VSG615" s="35"/>
      <c r="VSH615" s="35"/>
      <c r="VSI615" s="35"/>
      <c r="VSJ615" s="35"/>
      <c r="VSK615" s="35"/>
      <c r="VSL615" s="35"/>
      <c r="VSM615" s="35"/>
      <c r="VSN615" s="35"/>
      <c r="VSO615" s="35"/>
      <c r="VSP615" s="35"/>
      <c r="VSQ615" s="35"/>
      <c r="VSR615" s="35"/>
      <c r="VSS615" s="35"/>
      <c r="VST615" s="35"/>
      <c r="VSU615" s="35"/>
      <c r="VSV615" s="35"/>
      <c r="VSW615" s="35"/>
      <c r="VSX615" s="35"/>
      <c r="VSY615" s="35"/>
      <c r="VSZ615" s="35"/>
      <c r="VTA615" s="35"/>
      <c r="VTB615" s="35"/>
      <c r="VTC615" s="35"/>
      <c r="VTD615" s="35"/>
      <c r="VTE615" s="35"/>
      <c r="VTF615" s="35"/>
      <c r="VTG615" s="35"/>
      <c r="VTH615" s="35"/>
      <c r="VTI615" s="35"/>
      <c r="VTJ615" s="35"/>
      <c r="VTK615" s="35"/>
      <c r="VTL615" s="35"/>
      <c r="VTM615" s="35"/>
      <c r="VTN615" s="35"/>
      <c r="VTO615" s="35"/>
      <c r="VTP615" s="35"/>
      <c r="VTQ615" s="35"/>
      <c r="VTR615" s="35"/>
      <c r="VTS615" s="35"/>
      <c r="VTT615" s="35"/>
      <c r="VTU615" s="35"/>
      <c r="VTV615" s="35"/>
      <c r="VTW615" s="35"/>
      <c r="VTX615" s="35"/>
      <c r="VTY615" s="35"/>
      <c r="VTZ615" s="35"/>
      <c r="VUA615" s="35"/>
      <c r="VUB615" s="35"/>
      <c r="VUC615" s="35"/>
      <c r="VUD615" s="35"/>
      <c r="VUE615" s="35"/>
      <c r="VUF615" s="35"/>
      <c r="VUG615" s="35"/>
      <c r="VUH615" s="35"/>
      <c r="VUI615" s="35"/>
      <c r="VUJ615" s="35"/>
      <c r="VUK615" s="35"/>
      <c r="VUL615" s="35"/>
      <c r="VUM615" s="35"/>
      <c r="VUN615" s="35"/>
      <c r="VUO615" s="35"/>
      <c r="VUP615" s="35"/>
      <c r="VUQ615" s="35"/>
      <c r="VUR615" s="35"/>
      <c r="VUS615" s="35"/>
      <c r="VUT615" s="35"/>
      <c r="VUU615" s="35"/>
      <c r="VUV615" s="35"/>
      <c r="VUW615" s="35"/>
      <c r="VUX615" s="35"/>
      <c r="VUY615" s="35"/>
      <c r="VUZ615" s="35"/>
      <c r="VVA615" s="35"/>
      <c r="VVB615" s="35"/>
      <c r="VVC615" s="35"/>
      <c r="VVD615" s="35"/>
      <c r="VVE615" s="35"/>
      <c r="VVF615" s="35"/>
      <c r="VVG615" s="35"/>
      <c r="VVH615" s="35"/>
      <c r="VVI615" s="35"/>
      <c r="VVJ615" s="35"/>
      <c r="VVK615" s="35"/>
      <c r="VVL615" s="35"/>
      <c r="VVM615" s="35"/>
      <c r="VVN615" s="35"/>
      <c r="VVO615" s="35"/>
      <c r="VVP615" s="35"/>
      <c r="VVQ615" s="35"/>
      <c r="VVR615" s="35"/>
      <c r="VVS615" s="35"/>
      <c r="VVT615" s="35"/>
      <c r="VVU615" s="35"/>
      <c r="VVV615" s="35"/>
      <c r="VVW615" s="35"/>
      <c r="VVX615" s="35"/>
      <c r="VVY615" s="35"/>
      <c r="VVZ615" s="35"/>
      <c r="VWA615" s="35"/>
      <c r="VWB615" s="35"/>
      <c r="VWC615" s="35"/>
      <c r="VWD615" s="35"/>
      <c r="VWE615" s="35"/>
      <c r="VWF615" s="35"/>
      <c r="VWG615" s="35"/>
      <c r="VWH615" s="35"/>
      <c r="VWI615" s="35"/>
      <c r="VWJ615" s="35"/>
      <c r="VWK615" s="35"/>
      <c r="VWL615" s="35"/>
      <c r="VWM615" s="35"/>
      <c r="VWN615" s="35"/>
      <c r="VWO615" s="35"/>
      <c r="VWP615" s="35"/>
      <c r="VWQ615" s="35"/>
      <c r="VWR615" s="35"/>
      <c r="VWS615" s="35"/>
      <c r="VWT615" s="35"/>
      <c r="VWU615" s="35"/>
      <c r="VWV615" s="35"/>
      <c r="VWW615" s="35"/>
      <c r="VWX615" s="35"/>
      <c r="VWY615" s="35"/>
      <c r="VWZ615" s="35"/>
      <c r="VXA615" s="35"/>
      <c r="VXB615" s="35"/>
      <c r="VXC615" s="35"/>
      <c r="VXD615" s="35"/>
      <c r="VXE615" s="35"/>
      <c r="VXF615" s="35"/>
      <c r="VXG615" s="35"/>
      <c r="VXH615" s="35"/>
      <c r="VXI615" s="35"/>
      <c r="VXJ615" s="35"/>
      <c r="VXK615" s="35"/>
      <c r="VXL615" s="35"/>
      <c r="VXM615" s="35"/>
      <c r="VXN615" s="35"/>
      <c r="VXO615" s="35"/>
      <c r="VXP615" s="35"/>
      <c r="VXQ615" s="35"/>
      <c r="VXR615" s="35"/>
      <c r="VXS615" s="35"/>
      <c r="VXT615" s="35"/>
      <c r="VXU615" s="35"/>
      <c r="VXV615" s="35"/>
      <c r="VXW615" s="35"/>
      <c r="VXX615" s="35"/>
      <c r="VXY615" s="35"/>
      <c r="VXZ615" s="35"/>
      <c r="VYA615" s="35"/>
      <c r="VYB615" s="35"/>
      <c r="VYC615" s="35"/>
      <c r="VYD615" s="35"/>
      <c r="VYE615" s="35"/>
      <c r="VYF615" s="35"/>
      <c r="VYG615" s="35"/>
      <c r="VYH615" s="35"/>
      <c r="VYI615" s="35"/>
      <c r="VYJ615" s="35"/>
      <c r="VYK615" s="35"/>
      <c r="VYL615" s="35"/>
      <c r="VYM615" s="35"/>
      <c r="VYN615" s="35"/>
      <c r="VYO615" s="35"/>
      <c r="VYP615" s="35"/>
      <c r="VYQ615" s="35"/>
      <c r="VYR615" s="35"/>
      <c r="VYS615" s="35"/>
      <c r="VYT615" s="35"/>
      <c r="VYU615" s="35"/>
      <c r="VYV615" s="35"/>
      <c r="VYW615" s="35"/>
      <c r="VYX615" s="35"/>
      <c r="VYY615" s="35"/>
      <c r="VYZ615" s="35"/>
      <c r="VZA615" s="35"/>
      <c r="VZB615" s="35"/>
      <c r="VZC615" s="35"/>
      <c r="VZD615" s="35"/>
      <c r="VZE615" s="35"/>
      <c r="VZF615" s="35"/>
      <c r="VZG615" s="35"/>
      <c r="VZH615" s="35"/>
      <c r="VZI615" s="35"/>
      <c r="VZJ615" s="35"/>
      <c r="VZK615" s="35"/>
      <c r="VZL615" s="35"/>
      <c r="VZM615" s="35"/>
      <c r="VZN615" s="35"/>
      <c r="VZO615" s="35"/>
      <c r="VZP615" s="35"/>
      <c r="VZQ615" s="35"/>
      <c r="VZR615" s="35"/>
      <c r="VZS615" s="35"/>
      <c r="VZT615" s="35"/>
      <c r="VZU615" s="35"/>
      <c r="VZV615" s="35"/>
      <c r="VZW615" s="35"/>
      <c r="VZX615" s="35"/>
      <c r="VZY615" s="35"/>
      <c r="VZZ615" s="35"/>
      <c r="WAA615" s="35"/>
      <c r="WAB615" s="35"/>
      <c r="WAC615" s="35"/>
      <c r="WAD615" s="35"/>
      <c r="WAE615" s="35"/>
      <c r="WAF615" s="35"/>
      <c r="WAG615" s="35"/>
      <c r="WAH615" s="35"/>
      <c r="WAI615" s="35"/>
      <c r="WAJ615" s="35"/>
      <c r="WAK615" s="35"/>
      <c r="WAL615" s="35"/>
      <c r="WAM615" s="35"/>
      <c r="WAN615" s="35"/>
      <c r="WAO615" s="35"/>
      <c r="WAP615" s="35"/>
      <c r="WAQ615" s="35"/>
      <c r="WAR615" s="35"/>
      <c r="WAS615" s="35"/>
      <c r="WAT615" s="35"/>
      <c r="WAU615" s="35"/>
      <c r="WAV615" s="35"/>
      <c r="WAW615" s="35"/>
      <c r="WAX615" s="35"/>
      <c r="WAY615" s="35"/>
      <c r="WAZ615" s="35"/>
      <c r="WBA615" s="35"/>
      <c r="WBB615" s="35"/>
      <c r="WBC615" s="35"/>
      <c r="WBD615" s="35"/>
      <c r="WBE615" s="35"/>
      <c r="WBF615" s="35"/>
      <c r="WBG615" s="35"/>
      <c r="WBH615" s="35"/>
      <c r="WBI615" s="35"/>
      <c r="WBJ615" s="35"/>
      <c r="WBK615" s="35"/>
      <c r="WBL615" s="35"/>
      <c r="WBM615" s="35"/>
      <c r="WBN615" s="35"/>
      <c r="WBO615" s="35"/>
      <c r="WBP615" s="35"/>
      <c r="WBQ615" s="35"/>
      <c r="WBR615" s="35"/>
      <c r="WBS615" s="35"/>
      <c r="WBT615" s="35"/>
      <c r="WBU615" s="35"/>
      <c r="WBV615" s="35"/>
      <c r="WBW615" s="35"/>
      <c r="WBX615" s="35"/>
      <c r="WBY615" s="35"/>
      <c r="WBZ615" s="35"/>
      <c r="WCA615" s="35"/>
      <c r="WCB615" s="35"/>
      <c r="WCC615" s="35"/>
      <c r="WCD615" s="35"/>
      <c r="WCE615" s="35"/>
      <c r="WCF615" s="35"/>
      <c r="WCG615" s="35"/>
      <c r="WCH615" s="35"/>
      <c r="WCI615" s="35"/>
      <c r="WCJ615" s="35"/>
      <c r="WCK615" s="35"/>
      <c r="WCL615" s="35"/>
      <c r="WCM615" s="35"/>
      <c r="WCN615" s="35"/>
      <c r="WCO615" s="35"/>
      <c r="WCP615" s="35"/>
      <c r="WCQ615" s="35"/>
      <c r="WCR615" s="35"/>
      <c r="WCS615" s="35"/>
      <c r="WCT615" s="35"/>
      <c r="WCU615" s="35"/>
      <c r="WCV615" s="35"/>
      <c r="WCW615" s="35"/>
      <c r="WCX615" s="35"/>
      <c r="WCY615" s="35"/>
      <c r="WCZ615" s="35"/>
      <c r="WDA615" s="35"/>
      <c r="WDB615" s="35"/>
      <c r="WDC615" s="35"/>
      <c r="WDD615" s="35"/>
      <c r="WDE615" s="35"/>
      <c r="WDF615" s="35"/>
      <c r="WDG615" s="35"/>
      <c r="WDH615" s="35"/>
      <c r="WDI615" s="35"/>
      <c r="WDJ615" s="35"/>
      <c r="WDK615" s="35"/>
      <c r="WDL615" s="35"/>
      <c r="WDM615" s="35"/>
      <c r="WDN615" s="35"/>
      <c r="WDO615" s="35"/>
      <c r="WDP615" s="35"/>
      <c r="WDQ615" s="35"/>
      <c r="WDR615" s="35"/>
      <c r="WDS615" s="35"/>
      <c r="WDT615" s="35"/>
      <c r="WDU615" s="35"/>
      <c r="WDV615" s="35"/>
      <c r="WDW615" s="35"/>
      <c r="WDX615" s="35"/>
      <c r="WDY615" s="35"/>
      <c r="WDZ615" s="35"/>
      <c r="WEA615" s="35"/>
      <c r="WEB615" s="35"/>
      <c r="WEC615" s="35"/>
      <c r="WED615" s="35"/>
      <c r="WEE615" s="35"/>
      <c r="WEF615" s="35"/>
      <c r="WEG615" s="35"/>
      <c r="WEH615" s="35"/>
      <c r="WEI615" s="35"/>
      <c r="WEJ615" s="35"/>
      <c r="WEK615" s="35"/>
      <c r="WEL615" s="35"/>
      <c r="WEM615" s="35"/>
      <c r="WEN615" s="35"/>
      <c r="WEO615" s="35"/>
      <c r="WEP615" s="35"/>
      <c r="WEQ615" s="35"/>
      <c r="WER615" s="35"/>
      <c r="WES615" s="35"/>
      <c r="WET615" s="35"/>
      <c r="WEU615" s="35"/>
      <c r="WEV615" s="35"/>
      <c r="WEW615" s="35"/>
      <c r="WEX615" s="35"/>
      <c r="WEY615" s="35"/>
      <c r="WEZ615" s="35"/>
      <c r="WFA615" s="35"/>
      <c r="WFB615" s="35"/>
      <c r="WFC615" s="35"/>
      <c r="WFD615" s="35"/>
      <c r="WFE615" s="35"/>
      <c r="WFF615" s="35"/>
      <c r="WFG615" s="35"/>
      <c r="WFH615" s="35"/>
      <c r="WFI615" s="35"/>
      <c r="WFJ615" s="35"/>
      <c r="WFK615" s="35"/>
      <c r="WFL615" s="35"/>
      <c r="WFM615" s="35"/>
      <c r="WFN615" s="35"/>
      <c r="WFO615" s="35"/>
      <c r="WFP615" s="35"/>
      <c r="WFQ615" s="35"/>
      <c r="WFR615" s="35"/>
      <c r="WFS615" s="35"/>
      <c r="WFT615" s="35"/>
      <c r="WFU615" s="35"/>
      <c r="WFV615" s="35"/>
      <c r="WFW615" s="35"/>
      <c r="WFX615" s="35"/>
      <c r="WFY615" s="35"/>
      <c r="WFZ615" s="35"/>
      <c r="WGA615" s="35"/>
      <c r="WGB615" s="35"/>
      <c r="WGC615" s="35"/>
      <c r="WGD615" s="35"/>
      <c r="WGE615" s="35"/>
      <c r="WGF615" s="35"/>
      <c r="WGG615" s="35"/>
      <c r="WGH615" s="35"/>
      <c r="WGI615" s="35"/>
      <c r="WGJ615" s="35"/>
      <c r="WGK615" s="35"/>
      <c r="WGL615" s="35"/>
      <c r="WGM615" s="35"/>
      <c r="WGN615" s="35"/>
      <c r="WGO615" s="35"/>
      <c r="WGP615" s="35"/>
      <c r="WGQ615" s="35"/>
      <c r="WGR615" s="35"/>
      <c r="WGS615" s="35"/>
      <c r="WGT615" s="35"/>
      <c r="WGU615" s="35"/>
      <c r="WGV615" s="35"/>
      <c r="WGW615" s="35"/>
      <c r="WGX615" s="35"/>
      <c r="WGY615" s="35"/>
      <c r="WGZ615" s="35"/>
      <c r="WHA615" s="35"/>
      <c r="WHB615" s="35"/>
      <c r="WHC615" s="35"/>
      <c r="WHD615" s="35"/>
      <c r="WHE615" s="35"/>
      <c r="WHF615" s="35"/>
      <c r="WHG615" s="35"/>
      <c r="WHH615" s="35"/>
      <c r="WHI615" s="35"/>
      <c r="WHJ615" s="35"/>
      <c r="WHK615" s="35"/>
      <c r="WHL615" s="35"/>
      <c r="WHM615" s="35"/>
      <c r="WHN615" s="35"/>
      <c r="WHO615" s="35"/>
      <c r="WHP615" s="35"/>
      <c r="WHQ615" s="35"/>
      <c r="WHR615" s="35"/>
      <c r="WHS615" s="35"/>
      <c r="WHT615" s="35"/>
      <c r="WHU615" s="35"/>
      <c r="WHV615" s="35"/>
      <c r="WHW615" s="35"/>
      <c r="WHX615" s="35"/>
      <c r="WHY615" s="35"/>
      <c r="WHZ615" s="35"/>
      <c r="WIA615" s="35"/>
      <c r="WIB615" s="35"/>
      <c r="WIC615" s="35"/>
      <c r="WID615" s="35"/>
      <c r="WIE615" s="35"/>
      <c r="WIF615" s="35"/>
      <c r="WIG615" s="35"/>
      <c r="WIH615" s="35"/>
      <c r="WII615" s="35"/>
      <c r="WIJ615" s="35"/>
      <c r="WIK615" s="35"/>
      <c r="WIL615" s="35"/>
      <c r="WIM615" s="35"/>
      <c r="WIN615" s="35"/>
      <c r="WIO615" s="35"/>
      <c r="WIP615" s="35"/>
      <c r="WIQ615" s="35"/>
      <c r="WIR615" s="35"/>
      <c r="WIS615" s="35"/>
      <c r="WIT615" s="35"/>
      <c r="WIU615" s="35"/>
      <c r="WIV615" s="35"/>
      <c r="WIW615" s="35"/>
      <c r="WIX615" s="35"/>
      <c r="WIY615" s="35"/>
      <c r="WIZ615" s="35"/>
      <c r="WJA615" s="35"/>
      <c r="WJB615" s="35"/>
      <c r="WJC615" s="35"/>
      <c r="WJD615" s="35"/>
      <c r="WJE615" s="35"/>
      <c r="WJF615" s="35"/>
      <c r="WJG615" s="35"/>
      <c r="WJH615" s="35"/>
      <c r="WJI615" s="35"/>
      <c r="WJJ615" s="35"/>
      <c r="WJK615" s="35"/>
      <c r="WJL615" s="35"/>
      <c r="WJM615" s="35"/>
      <c r="WJN615" s="35"/>
      <c r="WJO615" s="35"/>
      <c r="WJP615" s="35"/>
      <c r="WJQ615" s="35"/>
      <c r="WJR615" s="35"/>
      <c r="WJS615" s="35"/>
      <c r="WJT615" s="35"/>
      <c r="WJU615" s="35"/>
      <c r="WJV615" s="35"/>
      <c r="WJW615" s="35"/>
      <c r="WJX615" s="35"/>
      <c r="WJY615" s="35"/>
      <c r="WJZ615" s="35"/>
      <c r="WKA615" s="35"/>
      <c r="WKB615" s="35"/>
      <c r="WKC615" s="35"/>
      <c r="WKD615" s="35"/>
      <c r="WKE615" s="35"/>
      <c r="WKF615" s="35"/>
      <c r="WKG615" s="35"/>
      <c r="WKH615" s="35"/>
      <c r="WKI615" s="35"/>
      <c r="WKJ615" s="35"/>
      <c r="WKK615" s="35"/>
      <c r="WKL615" s="35"/>
      <c r="WKM615" s="35"/>
      <c r="WKN615" s="35"/>
      <c r="WKO615" s="35"/>
      <c r="WKP615" s="35"/>
      <c r="WKQ615" s="35"/>
      <c r="WKR615" s="35"/>
      <c r="WKS615" s="35"/>
      <c r="WKT615" s="35"/>
      <c r="WKU615" s="35"/>
      <c r="WKV615" s="35"/>
      <c r="WKW615" s="35"/>
      <c r="WKX615" s="35"/>
      <c r="WKY615" s="35"/>
      <c r="WKZ615" s="35"/>
      <c r="WLA615" s="35"/>
      <c r="WLB615" s="35"/>
      <c r="WLC615" s="35"/>
      <c r="WLD615" s="35"/>
      <c r="WLE615" s="35"/>
      <c r="WLF615" s="35"/>
      <c r="WLG615" s="35"/>
      <c r="WLH615" s="35"/>
      <c r="WLI615" s="35"/>
      <c r="WLJ615" s="35"/>
      <c r="WLK615" s="35"/>
      <c r="WLL615" s="35"/>
      <c r="WLM615" s="35"/>
      <c r="WLN615" s="35"/>
      <c r="WLO615" s="35"/>
      <c r="WLP615" s="35"/>
      <c r="WLQ615" s="35"/>
      <c r="WLR615" s="35"/>
      <c r="WLS615" s="35"/>
      <c r="WLT615" s="35"/>
      <c r="WLU615" s="35"/>
      <c r="WLV615" s="35"/>
      <c r="WLW615" s="35"/>
      <c r="WLX615" s="35"/>
      <c r="WLY615" s="35"/>
      <c r="WLZ615" s="35"/>
      <c r="WMA615" s="35"/>
      <c r="WMB615" s="35"/>
      <c r="WMC615" s="35"/>
      <c r="WMD615" s="35"/>
      <c r="WME615" s="35"/>
      <c r="WMF615" s="35"/>
      <c r="WMG615" s="35"/>
      <c r="WMH615" s="35"/>
      <c r="WMI615" s="35"/>
      <c r="WMJ615" s="35"/>
      <c r="WMK615" s="35"/>
      <c r="WML615" s="35"/>
      <c r="WMM615" s="35"/>
      <c r="WMN615" s="35"/>
      <c r="WMO615" s="35"/>
      <c r="WMP615" s="35"/>
      <c r="WMQ615" s="35"/>
      <c r="WMR615" s="35"/>
      <c r="WMS615" s="35"/>
      <c r="WMT615" s="35"/>
      <c r="WMU615" s="35"/>
      <c r="WMV615" s="35"/>
      <c r="WMW615" s="35"/>
      <c r="WMX615" s="35"/>
      <c r="WMY615" s="35"/>
      <c r="WMZ615" s="35"/>
      <c r="WNA615" s="35"/>
      <c r="WNB615" s="35"/>
      <c r="WNC615" s="35"/>
      <c r="WND615" s="35"/>
      <c r="WNE615" s="35"/>
      <c r="WNF615" s="35"/>
      <c r="WNG615" s="35"/>
      <c r="WNH615" s="35"/>
      <c r="WNI615" s="35"/>
      <c r="WNJ615" s="35"/>
      <c r="WNK615" s="35"/>
      <c r="WNL615" s="35"/>
      <c r="WNM615" s="35"/>
      <c r="WNN615" s="35"/>
      <c r="WNO615" s="35"/>
      <c r="WNP615" s="35"/>
      <c r="WNQ615" s="35"/>
      <c r="WNR615" s="35"/>
      <c r="WNS615" s="35"/>
      <c r="WNT615" s="35"/>
      <c r="WNU615" s="35"/>
      <c r="WNV615" s="35"/>
      <c r="WNW615" s="35"/>
      <c r="WNX615" s="35"/>
      <c r="WNY615" s="35"/>
      <c r="WNZ615" s="35"/>
      <c r="WOA615" s="35"/>
      <c r="WOB615" s="35"/>
      <c r="WOC615" s="35"/>
      <c r="WOD615" s="35"/>
      <c r="WOE615" s="35"/>
      <c r="WOF615" s="35"/>
      <c r="WOG615" s="35"/>
      <c r="WOH615" s="35"/>
      <c r="WOI615" s="35"/>
      <c r="WOJ615" s="35"/>
      <c r="WOK615" s="35"/>
      <c r="WOL615" s="35"/>
      <c r="WOM615" s="35"/>
      <c r="WON615" s="35"/>
      <c r="WOO615" s="35"/>
      <c r="WOP615" s="35"/>
      <c r="WOQ615" s="35"/>
      <c r="WOR615" s="35"/>
      <c r="WOS615" s="35"/>
      <c r="WOT615" s="35"/>
      <c r="WOU615" s="35"/>
      <c r="WOV615" s="35"/>
      <c r="WOW615" s="35"/>
      <c r="WOX615" s="35"/>
      <c r="WOY615" s="35"/>
      <c r="WOZ615" s="35"/>
      <c r="WPA615" s="35"/>
      <c r="WPB615" s="35"/>
      <c r="WPC615" s="35"/>
      <c r="WPD615" s="35"/>
      <c r="WPE615" s="35"/>
      <c r="WPF615" s="35"/>
      <c r="WPG615" s="35"/>
      <c r="WPH615" s="35"/>
      <c r="WPI615" s="35"/>
      <c r="WPJ615" s="35"/>
      <c r="WPK615" s="35"/>
      <c r="WPL615" s="35"/>
      <c r="WPM615" s="35"/>
      <c r="WPN615" s="35"/>
      <c r="WPO615" s="35"/>
      <c r="WPP615" s="35"/>
      <c r="WPQ615" s="35"/>
      <c r="WPR615" s="35"/>
      <c r="WPS615" s="35"/>
      <c r="WPT615" s="35"/>
      <c r="WPU615" s="35"/>
      <c r="WPV615" s="35"/>
      <c r="WPW615" s="35"/>
      <c r="WPX615" s="35"/>
      <c r="WPY615" s="35"/>
      <c r="WPZ615" s="35"/>
      <c r="WQA615" s="35"/>
      <c r="WQB615" s="35"/>
      <c r="WQC615" s="35"/>
      <c r="WQD615" s="35"/>
      <c r="WQE615" s="35"/>
      <c r="WQF615" s="35"/>
      <c r="WQG615" s="35"/>
      <c r="WQH615" s="35"/>
      <c r="WQI615" s="35"/>
      <c r="WQJ615" s="35"/>
      <c r="WQK615" s="35"/>
      <c r="WQL615" s="35"/>
      <c r="WQM615" s="35"/>
      <c r="WQN615" s="35"/>
      <c r="WQO615" s="35"/>
      <c r="WQP615" s="35"/>
      <c r="WQQ615" s="35"/>
      <c r="WQR615" s="35"/>
      <c r="WQS615" s="35"/>
      <c r="WQT615" s="35"/>
      <c r="WQU615" s="35"/>
      <c r="WQV615" s="35"/>
      <c r="WQW615" s="35"/>
      <c r="WQX615" s="35"/>
      <c r="WQY615" s="35"/>
      <c r="WQZ615" s="35"/>
      <c r="WRA615" s="35"/>
      <c r="WRB615" s="35"/>
      <c r="WRC615" s="35"/>
      <c r="WRD615" s="35"/>
      <c r="WRE615" s="35"/>
      <c r="WRF615" s="35"/>
      <c r="WRG615" s="35"/>
      <c r="WRH615" s="35"/>
      <c r="WRI615" s="35"/>
      <c r="WRJ615" s="35"/>
      <c r="WRK615" s="35"/>
      <c r="WRL615" s="35"/>
      <c r="WRM615" s="35"/>
      <c r="WRN615" s="35"/>
      <c r="WRO615" s="35"/>
      <c r="WRP615" s="35"/>
      <c r="WRQ615" s="35"/>
      <c r="WRR615" s="35"/>
      <c r="WRS615" s="35"/>
      <c r="WRT615" s="35"/>
      <c r="WRU615" s="35"/>
      <c r="WRV615" s="35"/>
      <c r="WRW615" s="35"/>
      <c r="WRX615" s="35"/>
      <c r="WRY615" s="35"/>
      <c r="WRZ615" s="35"/>
      <c r="WSA615" s="35"/>
      <c r="WSB615" s="35"/>
      <c r="WSC615" s="35"/>
      <c r="WSD615" s="35"/>
      <c r="WSE615" s="35"/>
      <c r="WSF615" s="35"/>
      <c r="WSG615" s="35"/>
      <c r="WSH615" s="35"/>
      <c r="WSI615" s="35"/>
      <c r="WSJ615" s="35"/>
      <c r="WSK615" s="35"/>
      <c r="WSL615" s="35"/>
      <c r="WSM615" s="35"/>
      <c r="WSN615" s="35"/>
      <c r="WSO615" s="35"/>
      <c r="WSP615" s="35"/>
      <c r="WSQ615" s="35"/>
      <c r="WSR615" s="35"/>
      <c r="WSS615" s="35"/>
      <c r="WST615" s="35"/>
      <c r="WSU615" s="35"/>
      <c r="WSV615" s="35"/>
      <c r="WSW615" s="35"/>
      <c r="WSX615" s="35"/>
      <c r="WSY615" s="35"/>
      <c r="WSZ615" s="35"/>
      <c r="WTA615" s="35"/>
      <c r="WTB615" s="35"/>
      <c r="WTC615" s="35"/>
      <c r="WTD615" s="35"/>
      <c r="WTE615" s="35"/>
      <c r="WTF615" s="35"/>
      <c r="WTG615" s="35"/>
      <c r="WTH615" s="35"/>
      <c r="WTI615" s="35"/>
      <c r="WTJ615" s="35"/>
      <c r="WTK615" s="35"/>
      <c r="WTL615" s="35"/>
      <c r="WTM615" s="35"/>
      <c r="WTN615" s="35"/>
      <c r="WTO615" s="35"/>
      <c r="WTP615" s="35"/>
      <c r="WTQ615" s="35"/>
      <c r="WTR615" s="35"/>
      <c r="WTS615" s="35"/>
      <c r="WTT615" s="35"/>
      <c r="WTU615" s="35"/>
      <c r="WTV615" s="35"/>
      <c r="WTW615" s="35"/>
      <c r="WTX615" s="35"/>
      <c r="WTY615" s="35"/>
      <c r="WTZ615" s="35"/>
      <c r="WUA615" s="35"/>
      <c r="WUB615" s="35"/>
      <c r="WUC615" s="35"/>
      <c r="WUD615" s="35"/>
      <c r="WUE615" s="35"/>
      <c r="WUF615" s="35"/>
      <c r="WUG615" s="35"/>
      <c r="WUH615" s="35"/>
      <c r="WUI615" s="35"/>
      <c r="WUJ615" s="35"/>
      <c r="WUK615" s="35"/>
      <c r="WUL615" s="35"/>
      <c r="WUM615" s="35"/>
      <c r="WUN615" s="35"/>
      <c r="WUO615" s="35"/>
      <c r="WUP615" s="35"/>
      <c r="WUQ615" s="35"/>
      <c r="WUR615" s="35"/>
      <c r="WUS615" s="35"/>
      <c r="WUT615" s="35"/>
      <c r="WUU615" s="35"/>
      <c r="WUV615" s="35"/>
      <c r="WUW615" s="35"/>
      <c r="WUX615" s="35"/>
      <c r="WUY615" s="35"/>
      <c r="WUZ615" s="35"/>
      <c r="WVA615" s="35"/>
      <c r="WVB615" s="35"/>
      <c r="WVC615" s="35"/>
      <c r="WVD615" s="35"/>
      <c r="WVE615" s="35"/>
      <c r="WVF615" s="35"/>
      <c r="WVG615" s="35"/>
      <c r="WVH615" s="35"/>
      <c r="WVI615" s="35"/>
      <c r="WVJ615" s="35"/>
      <c r="WVK615" s="35"/>
      <c r="WVL615" s="35"/>
      <c r="WVM615" s="35"/>
      <c r="WVN615" s="35"/>
      <c r="WVO615" s="35"/>
      <c r="WVP615" s="35"/>
      <c r="WVQ615" s="35"/>
      <c r="WVR615" s="35"/>
      <c r="WVS615" s="35"/>
      <c r="WVT615" s="35"/>
      <c r="WVU615" s="35"/>
      <c r="WVV615" s="35"/>
      <c r="WVW615" s="35"/>
      <c r="WVX615" s="35"/>
      <c r="WVY615" s="35"/>
      <c r="WVZ615" s="35"/>
      <c r="WWA615" s="35"/>
      <c r="WWB615" s="35"/>
      <c r="WWC615" s="35"/>
      <c r="WWD615" s="35"/>
      <c r="WWE615" s="35"/>
      <c r="WWF615" s="35"/>
      <c r="WWG615" s="35"/>
      <c r="WWH615" s="35"/>
      <c r="WWI615" s="35"/>
      <c r="WWJ615" s="35"/>
      <c r="WWK615" s="35"/>
      <c r="WWL615" s="35"/>
      <c r="WWM615" s="35"/>
      <c r="WWN615" s="35"/>
      <c r="WWO615" s="35"/>
      <c r="WWP615" s="35"/>
      <c r="WWQ615" s="35"/>
      <c r="WWR615" s="35"/>
      <c r="WWS615" s="35"/>
      <c r="WWT615" s="35"/>
      <c r="WWU615" s="35"/>
      <c r="WWV615" s="35"/>
      <c r="WWW615" s="35"/>
      <c r="WWX615" s="35"/>
      <c r="WWY615" s="35"/>
      <c r="WWZ615" s="35"/>
      <c r="WXA615" s="35"/>
      <c r="WXB615" s="35"/>
      <c r="WXC615" s="35"/>
      <c r="WXD615" s="35"/>
      <c r="WXE615" s="35"/>
      <c r="WXF615" s="35"/>
      <c r="WXG615" s="35"/>
      <c r="WXH615" s="35"/>
      <c r="WXI615" s="35"/>
      <c r="WXJ615" s="35"/>
      <c r="WXK615" s="35"/>
      <c r="WXL615" s="35"/>
      <c r="WXM615" s="35"/>
      <c r="WXN615" s="35"/>
      <c r="WXO615" s="35"/>
      <c r="WXP615" s="35"/>
      <c r="WXQ615" s="35"/>
      <c r="WXR615" s="35"/>
      <c r="WXS615" s="35"/>
      <c r="WXT615" s="35"/>
      <c r="WXU615" s="35"/>
      <c r="WXV615" s="35"/>
      <c r="WXW615" s="35"/>
      <c r="WXX615" s="35"/>
      <c r="WXY615" s="35"/>
      <c r="WXZ615" s="35"/>
      <c r="WYA615" s="35"/>
      <c r="WYB615" s="35"/>
      <c r="WYC615" s="35"/>
      <c r="WYD615" s="35"/>
      <c r="WYE615" s="35"/>
      <c r="WYF615" s="35"/>
      <c r="WYG615" s="35"/>
      <c r="WYH615" s="35"/>
      <c r="WYI615" s="35"/>
      <c r="WYJ615" s="35"/>
      <c r="WYK615" s="35"/>
      <c r="WYL615" s="35"/>
      <c r="WYM615" s="35"/>
      <c r="WYN615" s="35"/>
      <c r="WYO615" s="35"/>
      <c r="WYP615" s="35"/>
      <c r="WYQ615" s="35"/>
      <c r="WYR615" s="35"/>
      <c r="WYS615" s="35"/>
      <c r="WYT615" s="35"/>
      <c r="WYU615" s="35"/>
      <c r="WYV615" s="35"/>
      <c r="WYW615" s="35"/>
      <c r="WYX615" s="35"/>
      <c r="WYY615" s="35"/>
      <c r="WYZ615" s="35"/>
      <c r="WZA615" s="35"/>
      <c r="WZB615" s="35"/>
    </row>
    <row r="616" spans="1:16384" ht="20.25" x14ac:dyDescent="0.25">
      <c r="A616" s="137"/>
      <c r="B616" s="138"/>
      <c r="C616" s="133">
        <f t="shared" si="329"/>
        <v>6</v>
      </c>
      <c r="D616" s="134"/>
      <c r="E616" s="84" t="s">
        <v>315</v>
      </c>
      <c r="F616" s="133">
        <f>(6.25*6+4.65*2.43+3.05*(3.66*2+3.89*2)+1.65*2+1.37*(2.31*2+2.44*2)+(1.37*3.41)*2+2.78*1.5+3.7*2.43+6.25*1.3)*(10.764)</f>
        <v>1526.3233596</v>
      </c>
      <c r="G616" s="134">
        <f>(6.25*6+4.65*2.43+3.05*(3.66*2+3.89*2)+1.65*2+1.37*(2.31*2+2.44*2)+(1.37*3.41)*2+2.78*1.5+3.7*2.43+6.25*1.3)*(10.764)</f>
        <v>1526.3233596</v>
      </c>
      <c r="H616" s="84">
        <v>0</v>
      </c>
      <c r="I616" s="84">
        <f t="shared" si="323"/>
        <v>2365.8012073800001</v>
      </c>
      <c r="K616" s="35"/>
      <c r="L616" s="36"/>
      <c r="M616" s="35"/>
      <c r="N616" s="35"/>
      <c r="O616" s="35"/>
      <c r="P616" s="35"/>
      <c r="Q616" s="35"/>
      <c r="R616" s="35"/>
      <c r="S616" s="35"/>
      <c r="T616" s="35"/>
      <c r="U616" s="35"/>
      <c r="V616" s="35"/>
      <c r="W616" s="35"/>
      <c r="X616" s="35"/>
      <c r="Y616" s="35"/>
      <c r="Z616" s="35"/>
      <c r="AA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c r="HB616" s="35"/>
      <c r="HC616" s="35"/>
      <c r="HD616" s="35"/>
      <c r="HE616" s="35"/>
      <c r="HF616" s="35"/>
      <c r="HG616" s="35"/>
      <c r="HH616" s="35"/>
      <c r="HI616" s="35"/>
      <c r="HJ616" s="35"/>
      <c r="HK616" s="35"/>
      <c r="HL616" s="35"/>
      <c r="HM616" s="35"/>
      <c r="HN616" s="35"/>
      <c r="HO616" s="35"/>
      <c r="HP616" s="35"/>
      <c r="HQ616" s="35"/>
      <c r="HR616" s="35"/>
      <c r="HS616" s="35"/>
      <c r="HT616" s="35"/>
      <c r="HU616" s="35"/>
      <c r="HV616" s="35"/>
      <c r="HW616" s="35"/>
      <c r="HX616" s="35"/>
      <c r="HY616" s="35"/>
      <c r="HZ616" s="35"/>
      <c r="IA616" s="35"/>
      <c r="IB616" s="35"/>
      <c r="IC616" s="35"/>
      <c r="ID616" s="35"/>
      <c r="IE616" s="35"/>
      <c r="IF616" s="35"/>
      <c r="IG616" s="35"/>
      <c r="IH616" s="35"/>
      <c r="II616" s="35"/>
      <c r="IJ616" s="35"/>
      <c r="IK616" s="35"/>
      <c r="IL616" s="35"/>
      <c r="IM616" s="35"/>
      <c r="IN616" s="35"/>
      <c r="IO616" s="35"/>
      <c r="IP616" s="35"/>
      <c r="IQ616" s="35"/>
      <c r="IR616" s="35"/>
      <c r="IS616" s="35"/>
      <c r="IT616" s="35"/>
      <c r="IU616" s="35"/>
      <c r="IV616" s="35"/>
      <c r="IW616" s="35"/>
      <c r="IX616" s="35"/>
      <c r="IY616" s="35"/>
      <c r="IZ616" s="35"/>
      <c r="JA616" s="35"/>
      <c r="JB616" s="35"/>
      <c r="JC616" s="35"/>
      <c r="JD616" s="35"/>
      <c r="JE616" s="35"/>
      <c r="JF616" s="35"/>
      <c r="JG616" s="35"/>
      <c r="JH616" s="35"/>
      <c r="JI616" s="35"/>
      <c r="JJ616" s="35"/>
      <c r="JK616" s="35"/>
      <c r="JL616" s="35"/>
      <c r="JM616" s="35"/>
      <c r="JN616" s="35"/>
      <c r="JO616" s="35"/>
      <c r="JP616" s="35"/>
      <c r="JQ616" s="35"/>
      <c r="JR616" s="35"/>
      <c r="JS616" s="35"/>
      <c r="JT616" s="35"/>
      <c r="JU616" s="35"/>
      <c r="JV616" s="35"/>
      <c r="JW616" s="35"/>
      <c r="JX616" s="35"/>
      <c r="JY616" s="35"/>
      <c r="JZ616" s="35"/>
      <c r="KA616" s="35"/>
      <c r="KB616" s="35"/>
      <c r="KC616" s="35"/>
      <c r="KD616" s="35"/>
      <c r="KE616" s="35"/>
      <c r="KF616" s="35"/>
      <c r="KG616" s="35"/>
      <c r="KH616" s="35"/>
      <c r="KI616" s="35"/>
      <c r="KJ616" s="35"/>
      <c r="KK616" s="35"/>
      <c r="KL616" s="35"/>
      <c r="KM616" s="35"/>
      <c r="KN616" s="35"/>
      <c r="KO616" s="35"/>
      <c r="KP616" s="35"/>
      <c r="KQ616" s="35"/>
      <c r="KR616" s="35"/>
      <c r="KS616" s="35"/>
      <c r="KT616" s="35"/>
      <c r="KU616" s="35"/>
      <c r="KV616" s="35"/>
      <c r="KW616" s="35"/>
      <c r="KX616" s="35"/>
      <c r="KY616" s="35"/>
      <c r="KZ616" s="35"/>
      <c r="LA616" s="35"/>
      <c r="LB616" s="35"/>
      <c r="LC616" s="35"/>
      <c r="LD616" s="35"/>
      <c r="LE616" s="35"/>
      <c r="LF616" s="35"/>
      <c r="LG616" s="35"/>
      <c r="LH616" s="35"/>
      <c r="LI616" s="35"/>
      <c r="LJ616" s="35"/>
      <c r="LK616" s="35"/>
      <c r="LL616" s="35"/>
      <c r="LM616" s="35"/>
      <c r="LN616" s="35"/>
      <c r="LO616" s="35"/>
      <c r="LP616" s="35"/>
      <c r="LQ616" s="35"/>
      <c r="LR616" s="35"/>
      <c r="LS616" s="35"/>
      <c r="LT616" s="35"/>
      <c r="LU616" s="35"/>
      <c r="LV616" s="35"/>
      <c r="LW616" s="35"/>
      <c r="LX616" s="35"/>
      <c r="LY616" s="35"/>
      <c r="LZ616" s="35"/>
      <c r="MA616" s="35"/>
      <c r="MB616" s="35"/>
      <c r="MC616" s="35"/>
      <c r="MD616" s="35"/>
      <c r="ME616" s="35"/>
      <c r="MF616" s="35"/>
      <c r="MG616" s="35"/>
      <c r="MH616" s="35"/>
      <c r="MI616" s="35"/>
      <c r="MJ616" s="35"/>
      <c r="MK616" s="35"/>
      <c r="ML616" s="35"/>
      <c r="MM616" s="35"/>
      <c r="MN616" s="35"/>
      <c r="MO616" s="35"/>
      <c r="MP616" s="35"/>
      <c r="MQ616" s="35"/>
      <c r="MR616" s="35"/>
      <c r="MS616" s="35"/>
      <c r="MT616" s="35"/>
      <c r="MU616" s="35"/>
      <c r="MV616" s="35"/>
      <c r="MW616" s="35"/>
      <c r="MX616" s="35"/>
      <c r="MY616" s="35"/>
      <c r="MZ616" s="35"/>
      <c r="NA616" s="35"/>
      <c r="NB616" s="35"/>
      <c r="NC616" s="35"/>
      <c r="ND616" s="35"/>
      <c r="NE616" s="35"/>
      <c r="NF616" s="35"/>
      <c r="NG616" s="35"/>
      <c r="NH616" s="35"/>
      <c r="NI616" s="35"/>
      <c r="NJ616" s="35"/>
      <c r="NK616" s="35"/>
      <c r="NL616" s="35"/>
      <c r="NM616" s="35"/>
      <c r="NN616" s="35"/>
      <c r="NO616" s="35"/>
      <c r="NP616" s="35"/>
      <c r="NQ616" s="35"/>
      <c r="NR616" s="35"/>
      <c r="NS616" s="35"/>
      <c r="NT616" s="35"/>
      <c r="NU616" s="35"/>
      <c r="NV616" s="35"/>
      <c r="NW616" s="35"/>
      <c r="NX616" s="35"/>
      <c r="NY616" s="35"/>
      <c r="NZ616" s="35"/>
      <c r="OA616" s="35"/>
      <c r="OB616" s="35"/>
      <c r="OC616" s="35"/>
      <c r="OD616" s="35"/>
      <c r="OE616" s="35"/>
      <c r="OF616" s="35"/>
      <c r="OG616" s="35"/>
      <c r="OH616" s="35"/>
      <c r="OI616" s="35"/>
      <c r="OJ616" s="35"/>
      <c r="OK616" s="35"/>
      <c r="OL616" s="35"/>
      <c r="OM616" s="35"/>
      <c r="ON616" s="35"/>
      <c r="OO616" s="35"/>
      <c r="OP616" s="35"/>
      <c r="OQ616" s="35"/>
      <c r="OR616" s="35"/>
      <c r="OS616" s="35"/>
      <c r="OT616" s="35"/>
      <c r="OU616" s="35"/>
      <c r="OV616" s="35"/>
      <c r="OW616" s="35"/>
      <c r="OX616" s="35"/>
      <c r="OY616" s="35"/>
      <c r="OZ616" s="35"/>
      <c r="PA616" s="35"/>
      <c r="PB616" s="35"/>
      <c r="PC616" s="35"/>
      <c r="PD616" s="35"/>
      <c r="PE616" s="35"/>
      <c r="PF616" s="35"/>
      <c r="PG616" s="35"/>
      <c r="PH616" s="35"/>
      <c r="PI616" s="35"/>
      <c r="PJ616" s="35"/>
      <c r="PK616" s="35"/>
      <c r="PL616" s="35"/>
      <c r="PM616" s="35"/>
      <c r="PN616" s="35"/>
      <c r="PO616" s="35"/>
      <c r="PP616" s="35"/>
      <c r="PQ616" s="35"/>
      <c r="PR616" s="35"/>
      <c r="PS616" s="35"/>
      <c r="PT616" s="35"/>
      <c r="PU616" s="35"/>
      <c r="PV616" s="35"/>
      <c r="PW616" s="35"/>
      <c r="PX616" s="35"/>
      <c r="PY616" s="35"/>
      <c r="PZ616" s="35"/>
      <c r="QA616" s="35"/>
      <c r="QB616" s="35"/>
      <c r="QC616" s="35"/>
      <c r="QD616" s="35"/>
      <c r="QE616" s="35"/>
      <c r="QF616" s="35"/>
      <c r="QG616" s="35"/>
      <c r="QH616" s="35"/>
      <c r="QI616" s="35"/>
      <c r="QJ616" s="35"/>
      <c r="QK616" s="35"/>
      <c r="QL616" s="35"/>
      <c r="QM616" s="35"/>
      <c r="QN616" s="35"/>
      <c r="QO616" s="35"/>
      <c r="QP616" s="35"/>
      <c r="QQ616" s="35"/>
      <c r="QR616" s="35"/>
      <c r="QS616" s="35"/>
      <c r="QT616" s="35"/>
      <c r="QU616" s="35"/>
      <c r="QV616" s="35"/>
      <c r="QW616" s="35"/>
      <c r="QX616" s="35"/>
      <c r="QY616" s="35"/>
      <c r="QZ616" s="35"/>
      <c r="RA616" s="35"/>
      <c r="RB616" s="35"/>
      <c r="RC616" s="35"/>
      <c r="RD616" s="35"/>
      <c r="RE616" s="35"/>
      <c r="RF616" s="35"/>
      <c r="RG616" s="35"/>
      <c r="RH616" s="35"/>
      <c r="RI616" s="35"/>
      <c r="RJ616" s="35"/>
      <c r="RK616" s="35"/>
      <c r="RL616" s="35"/>
      <c r="RM616" s="35"/>
      <c r="RN616" s="35"/>
      <c r="RO616" s="35"/>
      <c r="RP616" s="35"/>
      <c r="RQ616" s="35"/>
      <c r="RR616" s="35"/>
      <c r="RS616" s="35"/>
      <c r="RT616" s="35"/>
      <c r="RU616" s="35"/>
      <c r="RV616" s="35"/>
      <c r="RW616" s="35"/>
      <c r="RX616" s="35"/>
      <c r="RY616" s="35"/>
      <c r="RZ616" s="35"/>
      <c r="SA616" s="35"/>
      <c r="SB616" s="35"/>
      <c r="SC616" s="35"/>
      <c r="SD616" s="35"/>
      <c r="SE616" s="35"/>
      <c r="SF616" s="35"/>
      <c r="SG616" s="35"/>
      <c r="SH616" s="35"/>
      <c r="SI616" s="35"/>
      <c r="SJ616" s="35"/>
      <c r="SK616" s="35"/>
      <c r="SL616" s="35"/>
      <c r="SM616" s="35"/>
      <c r="SN616" s="35"/>
      <c r="SO616" s="35"/>
      <c r="SP616" s="35"/>
      <c r="SQ616" s="35"/>
      <c r="SR616" s="35"/>
      <c r="SS616" s="35"/>
      <c r="ST616" s="35"/>
      <c r="SU616" s="35"/>
      <c r="SV616" s="35"/>
      <c r="SW616" s="35"/>
      <c r="SX616" s="35"/>
      <c r="SY616" s="35"/>
      <c r="SZ616" s="35"/>
      <c r="TA616" s="35"/>
      <c r="TB616" s="35"/>
      <c r="TC616" s="35"/>
      <c r="TD616" s="35"/>
      <c r="TE616" s="35"/>
      <c r="TF616" s="35"/>
      <c r="TG616" s="35"/>
      <c r="TH616" s="35"/>
      <c r="TI616" s="35"/>
      <c r="TJ616" s="35"/>
      <c r="TK616" s="35"/>
      <c r="TL616" s="35"/>
      <c r="TM616" s="35"/>
      <c r="TN616" s="35"/>
      <c r="TO616" s="35"/>
      <c r="TP616" s="35"/>
      <c r="TQ616" s="35"/>
      <c r="TR616" s="35"/>
      <c r="TS616" s="35"/>
      <c r="TT616" s="35"/>
      <c r="TU616" s="35"/>
      <c r="TV616" s="35"/>
      <c r="TW616" s="35"/>
      <c r="TX616" s="35"/>
      <c r="TY616" s="35"/>
      <c r="TZ616" s="35"/>
      <c r="UA616" s="35"/>
      <c r="UB616" s="35"/>
      <c r="UC616" s="35"/>
      <c r="UD616" s="35"/>
      <c r="UE616" s="35"/>
      <c r="UF616" s="35"/>
      <c r="UG616" s="35"/>
      <c r="UH616" s="35"/>
      <c r="UI616" s="35"/>
      <c r="UJ616" s="35"/>
      <c r="UK616" s="35"/>
      <c r="UL616" s="35"/>
      <c r="UM616" s="35"/>
      <c r="UN616" s="35"/>
      <c r="UO616" s="35"/>
      <c r="UP616" s="35"/>
      <c r="UQ616" s="35"/>
      <c r="UR616" s="35"/>
      <c r="US616" s="35"/>
      <c r="UT616" s="35"/>
      <c r="UU616" s="35"/>
      <c r="UV616" s="35"/>
      <c r="UW616" s="35"/>
      <c r="UX616" s="35"/>
      <c r="UY616" s="35"/>
      <c r="UZ616" s="35"/>
      <c r="VA616" s="35"/>
      <c r="VB616" s="35"/>
      <c r="VC616" s="35"/>
      <c r="VD616" s="35"/>
      <c r="VE616" s="35"/>
      <c r="VF616" s="35"/>
      <c r="VG616" s="35"/>
      <c r="VH616" s="35"/>
      <c r="VI616" s="35"/>
      <c r="VJ616" s="35"/>
      <c r="VK616" s="35"/>
      <c r="VL616" s="35"/>
      <c r="VM616" s="35"/>
      <c r="VN616" s="35"/>
      <c r="VO616" s="35"/>
      <c r="VP616" s="35"/>
      <c r="VQ616" s="35"/>
      <c r="VR616" s="35"/>
      <c r="VS616" s="35"/>
      <c r="VT616" s="35"/>
      <c r="VU616" s="35"/>
      <c r="VV616" s="35"/>
      <c r="VW616" s="35"/>
      <c r="VX616" s="35"/>
      <c r="VY616" s="35"/>
      <c r="VZ616" s="35"/>
      <c r="WA616" s="35"/>
      <c r="WB616" s="35"/>
      <c r="WC616" s="35"/>
      <c r="WD616" s="35"/>
      <c r="WE616" s="35"/>
      <c r="WF616" s="35"/>
      <c r="WG616" s="35"/>
      <c r="WH616" s="35"/>
      <c r="WI616" s="35"/>
      <c r="WJ616" s="35"/>
      <c r="WK616" s="35"/>
      <c r="WL616" s="35"/>
      <c r="WM616" s="35"/>
      <c r="WN616" s="35"/>
      <c r="WO616" s="35"/>
      <c r="WP616" s="35"/>
      <c r="WQ616" s="35"/>
      <c r="WR616" s="35"/>
      <c r="WS616" s="35"/>
      <c r="WT616" s="35"/>
      <c r="WU616" s="35"/>
      <c r="WV616" s="35"/>
      <c r="WW616" s="35"/>
      <c r="WX616" s="35"/>
      <c r="WY616" s="35"/>
      <c r="WZ616" s="35"/>
      <c r="XA616" s="35"/>
      <c r="XB616" s="35"/>
      <c r="XC616" s="35"/>
      <c r="XD616" s="35"/>
      <c r="XE616" s="35"/>
      <c r="XF616" s="35"/>
      <c r="XG616" s="35"/>
      <c r="XH616" s="35"/>
      <c r="XI616" s="35"/>
      <c r="XJ616" s="35"/>
      <c r="XK616" s="35"/>
      <c r="XL616" s="35"/>
      <c r="XM616" s="35"/>
      <c r="XN616" s="35"/>
      <c r="XO616" s="35"/>
      <c r="XP616" s="35"/>
      <c r="XQ616" s="35"/>
      <c r="XR616" s="35"/>
      <c r="XS616" s="35"/>
      <c r="XT616" s="35"/>
      <c r="XU616" s="35"/>
      <c r="XV616" s="35"/>
      <c r="XW616" s="35"/>
      <c r="XX616" s="35"/>
      <c r="XY616" s="35"/>
      <c r="XZ616" s="35"/>
      <c r="YA616" s="35"/>
      <c r="YB616" s="35"/>
      <c r="YC616" s="35"/>
      <c r="YD616" s="35"/>
      <c r="YE616" s="35"/>
      <c r="YF616" s="35"/>
      <c r="YG616" s="35"/>
      <c r="YH616" s="35"/>
      <c r="YI616" s="35"/>
      <c r="YJ616" s="35"/>
      <c r="YK616" s="35"/>
      <c r="YL616" s="35"/>
      <c r="YM616" s="35"/>
      <c r="YN616" s="35"/>
      <c r="YO616" s="35"/>
      <c r="YP616" s="35"/>
      <c r="YQ616" s="35"/>
      <c r="YR616" s="35"/>
      <c r="YS616" s="35"/>
      <c r="YT616" s="35"/>
      <c r="YU616" s="35"/>
      <c r="YV616" s="35"/>
      <c r="YW616" s="35"/>
      <c r="YX616" s="35"/>
      <c r="YY616" s="35"/>
      <c r="YZ616" s="35"/>
      <c r="ZA616" s="35"/>
      <c r="ZB616" s="35"/>
      <c r="ZC616" s="35"/>
      <c r="ZD616" s="35"/>
      <c r="ZE616" s="35"/>
      <c r="ZF616" s="35"/>
      <c r="ZG616" s="35"/>
      <c r="ZH616" s="35"/>
      <c r="ZI616" s="35"/>
      <c r="ZJ616" s="35"/>
      <c r="ZK616" s="35"/>
      <c r="ZL616" s="35"/>
      <c r="ZM616" s="35"/>
      <c r="ZN616" s="35"/>
      <c r="ZO616" s="35"/>
      <c r="ZP616" s="35"/>
      <c r="ZQ616" s="35"/>
      <c r="ZR616" s="35"/>
      <c r="ZS616" s="35"/>
      <c r="ZT616" s="35"/>
      <c r="ZU616" s="35"/>
      <c r="ZV616" s="35"/>
      <c r="ZW616" s="35"/>
      <c r="ZX616" s="35"/>
      <c r="ZY616" s="35"/>
      <c r="ZZ616" s="35"/>
      <c r="AAA616" s="35"/>
      <c r="AAB616" s="35"/>
      <c r="AAC616" s="35"/>
      <c r="AAD616" s="35"/>
      <c r="AAE616" s="35"/>
      <c r="AAF616" s="35"/>
      <c r="AAG616" s="35"/>
      <c r="AAH616" s="35"/>
      <c r="AAI616" s="35"/>
      <c r="AAJ616" s="35"/>
      <c r="AAK616" s="35"/>
      <c r="AAL616" s="35"/>
      <c r="AAM616" s="35"/>
      <c r="AAN616" s="35"/>
      <c r="AAO616" s="35"/>
      <c r="AAP616" s="35"/>
      <c r="AAQ616" s="35"/>
      <c r="AAR616" s="35"/>
      <c r="AAS616" s="35"/>
      <c r="AAT616" s="35"/>
      <c r="AAU616" s="35"/>
      <c r="AAV616" s="35"/>
      <c r="AAW616" s="35"/>
      <c r="AAX616" s="35"/>
      <c r="AAY616" s="35"/>
      <c r="AAZ616" s="35"/>
      <c r="ABA616" s="35"/>
      <c r="ABB616" s="35"/>
      <c r="ABC616" s="35"/>
      <c r="ABD616" s="35"/>
      <c r="ABE616" s="35"/>
      <c r="ABF616" s="35"/>
      <c r="ABG616" s="35"/>
      <c r="ABH616" s="35"/>
      <c r="ABI616" s="35"/>
      <c r="ABJ616" s="35"/>
      <c r="ABK616" s="35"/>
      <c r="ABL616" s="35"/>
      <c r="ABM616" s="35"/>
      <c r="ABN616" s="35"/>
      <c r="ABO616" s="35"/>
      <c r="ABP616" s="35"/>
      <c r="ABQ616" s="35"/>
      <c r="ABR616" s="35"/>
      <c r="ABS616" s="35"/>
      <c r="ABT616" s="35"/>
      <c r="ABU616" s="35"/>
      <c r="ABV616" s="35"/>
      <c r="ABW616" s="35"/>
      <c r="ABX616" s="35"/>
      <c r="ABY616" s="35"/>
      <c r="ABZ616" s="35"/>
      <c r="ACA616" s="35"/>
      <c r="ACB616" s="35"/>
      <c r="ACC616" s="35"/>
      <c r="ACD616" s="35"/>
      <c r="ACE616" s="35"/>
      <c r="ACF616" s="35"/>
      <c r="ACG616" s="35"/>
      <c r="ACH616" s="35"/>
      <c r="ACI616" s="35"/>
      <c r="ACJ616" s="35"/>
      <c r="ACK616" s="35"/>
      <c r="ACL616" s="35"/>
      <c r="ACM616" s="35"/>
      <c r="ACN616" s="35"/>
      <c r="ACO616" s="35"/>
      <c r="ACP616" s="35"/>
      <c r="ACQ616" s="35"/>
      <c r="ACR616" s="35"/>
      <c r="ACS616" s="35"/>
      <c r="ACT616" s="35"/>
      <c r="ACU616" s="35"/>
      <c r="ACV616" s="35"/>
      <c r="ACW616" s="35"/>
      <c r="ACX616" s="35"/>
      <c r="ACY616" s="35"/>
      <c r="ACZ616" s="35"/>
      <c r="ADA616" s="35"/>
      <c r="ADB616" s="35"/>
      <c r="ADC616" s="35"/>
      <c r="ADD616" s="35"/>
      <c r="ADE616" s="35"/>
      <c r="ADF616" s="35"/>
      <c r="ADG616" s="35"/>
      <c r="ADH616" s="35"/>
      <c r="ADI616" s="35"/>
      <c r="ADJ616" s="35"/>
      <c r="ADK616" s="35"/>
      <c r="ADL616" s="35"/>
      <c r="ADM616" s="35"/>
      <c r="ADN616" s="35"/>
      <c r="ADO616" s="35"/>
      <c r="ADP616" s="35"/>
      <c r="ADQ616" s="35"/>
      <c r="ADR616" s="35"/>
      <c r="ADS616" s="35"/>
      <c r="ADT616" s="35"/>
      <c r="ADU616" s="35"/>
      <c r="ADV616" s="35"/>
      <c r="ADW616" s="35"/>
      <c r="ADX616" s="35"/>
      <c r="ADY616" s="35"/>
      <c r="ADZ616" s="35"/>
      <c r="AEA616" s="35"/>
      <c r="AEB616" s="35"/>
      <c r="AEC616" s="35"/>
      <c r="AED616" s="35"/>
      <c r="AEE616" s="35"/>
      <c r="AEF616" s="35"/>
      <c r="AEG616" s="35"/>
      <c r="AEH616" s="35"/>
      <c r="AEI616" s="35"/>
      <c r="AEJ616" s="35"/>
      <c r="AEK616" s="35"/>
      <c r="AEL616" s="35"/>
      <c r="AEM616" s="35"/>
      <c r="AEN616" s="35"/>
      <c r="AEO616" s="35"/>
      <c r="AEP616" s="35"/>
      <c r="AEQ616" s="35"/>
      <c r="AER616" s="35"/>
      <c r="AES616" s="35"/>
      <c r="AET616" s="35"/>
      <c r="AEU616" s="35"/>
      <c r="AEV616" s="35"/>
      <c r="AEW616" s="35"/>
      <c r="AEX616" s="35"/>
      <c r="AEY616" s="35"/>
      <c r="AEZ616" s="35"/>
      <c r="AFA616" s="35"/>
      <c r="AFB616" s="35"/>
      <c r="AFC616" s="35"/>
      <c r="AFD616" s="35"/>
      <c r="AFE616" s="35"/>
      <c r="AFF616" s="35"/>
      <c r="AFG616" s="35"/>
      <c r="AFH616" s="35"/>
      <c r="AFI616" s="35"/>
      <c r="AFJ616" s="35"/>
      <c r="AFK616" s="35"/>
      <c r="AFL616" s="35"/>
      <c r="AFM616" s="35"/>
      <c r="AFN616" s="35"/>
      <c r="AFO616" s="35"/>
      <c r="AFP616" s="35"/>
      <c r="AFQ616" s="35"/>
      <c r="AFR616" s="35"/>
      <c r="AFS616" s="35"/>
      <c r="AFT616" s="35"/>
      <c r="AFU616" s="35"/>
      <c r="AFV616" s="35"/>
      <c r="AFW616" s="35"/>
      <c r="AFX616" s="35"/>
      <c r="AFY616" s="35"/>
      <c r="AFZ616" s="35"/>
      <c r="AGA616" s="35"/>
      <c r="AGB616" s="35"/>
      <c r="AGC616" s="35"/>
      <c r="AGD616" s="35"/>
      <c r="AGE616" s="35"/>
      <c r="AGF616" s="35"/>
      <c r="AGG616" s="35"/>
      <c r="AGH616" s="35"/>
      <c r="AGI616" s="35"/>
      <c r="AGJ616" s="35"/>
      <c r="AGK616" s="35"/>
      <c r="AGL616" s="35"/>
      <c r="AGM616" s="35"/>
      <c r="AGN616" s="35"/>
      <c r="AGO616" s="35"/>
      <c r="AGP616" s="35"/>
      <c r="AGQ616" s="35"/>
      <c r="AGR616" s="35"/>
      <c r="AGS616" s="35"/>
      <c r="AGT616" s="35"/>
      <c r="AGU616" s="35"/>
      <c r="AGV616" s="35"/>
      <c r="AGW616" s="35"/>
      <c r="AGX616" s="35"/>
      <c r="AGY616" s="35"/>
      <c r="AGZ616" s="35"/>
      <c r="AHA616" s="35"/>
      <c r="AHB616" s="35"/>
      <c r="AHC616" s="35"/>
      <c r="AHD616" s="35"/>
      <c r="AHE616" s="35"/>
      <c r="AHF616" s="35"/>
      <c r="AHG616" s="35"/>
      <c r="AHH616" s="35"/>
      <c r="AHI616" s="35"/>
      <c r="AHJ616" s="35"/>
      <c r="AHK616" s="35"/>
      <c r="AHL616" s="35"/>
      <c r="AHM616" s="35"/>
      <c r="AHN616" s="35"/>
      <c r="AHO616" s="35"/>
      <c r="AHP616" s="35"/>
      <c r="AHQ616" s="35"/>
      <c r="AHR616" s="35"/>
      <c r="AHS616" s="35"/>
      <c r="AHT616" s="35"/>
      <c r="AHU616" s="35"/>
      <c r="AHV616" s="35"/>
      <c r="AHW616" s="35"/>
      <c r="AHX616" s="35"/>
      <c r="AHY616" s="35"/>
      <c r="AHZ616" s="35"/>
      <c r="AIA616" s="35"/>
      <c r="AIB616" s="35"/>
      <c r="AIC616" s="35"/>
      <c r="AID616" s="35"/>
      <c r="AIE616" s="35"/>
      <c r="AIF616" s="35"/>
      <c r="AIG616" s="35"/>
      <c r="AIH616" s="35"/>
      <c r="AII616" s="35"/>
      <c r="AIJ616" s="35"/>
      <c r="AIK616" s="35"/>
      <c r="AIL616" s="35"/>
      <c r="AIM616" s="35"/>
      <c r="AIN616" s="35"/>
      <c r="AIO616" s="35"/>
      <c r="AIP616" s="35"/>
      <c r="AIQ616" s="35"/>
      <c r="AIR616" s="35"/>
      <c r="AIS616" s="35"/>
      <c r="AIT616" s="35"/>
      <c r="AIU616" s="35"/>
      <c r="AIV616" s="35"/>
      <c r="AIW616" s="35"/>
      <c r="AIX616" s="35"/>
      <c r="AIY616" s="35"/>
      <c r="AIZ616" s="35"/>
      <c r="AJA616" s="35"/>
      <c r="AJB616" s="35"/>
      <c r="AJC616" s="35"/>
      <c r="AJD616" s="35"/>
      <c r="AJE616" s="35"/>
      <c r="AJF616" s="35"/>
      <c r="AJG616" s="35"/>
      <c r="AJH616" s="35"/>
      <c r="AJI616" s="35"/>
      <c r="AJJ616" s="35"/>
      <c r="AJK616" s="35"/>
      <c r="AJL616" s="35"/>
      <c r="AJM616" s="35"/>
      <c r="AJN616" s="35"/>
      <c r="AJO616" s="35"/>
      <c r="AJP616" s="35"/>
      <c r="AJQ616" s="35"/>
      <c r="AJR616" s="35"/>
      <c r="AJS616" s="35"/>
      <c r="AJT616" s="35"/>
      <c r="AJU616" s="35"/>
      <c r="AJV616" s="35"/>
      <c r="AJW616" s="35"/>
      <c r="AJX616" s="35"/>
      <c r="AJY616" s="35"/>
      <c r="AJZ616" s="35"/>
      <c r="AKA616" s="35"/>
      <c r="AKB616" s="35"/>
      <c r="AKC616" s="35"/>
      <c r="AKD616" s="35"/>
      <c r="AKE616" s="35"/>
      <c r="AKF616" s="35"/>
      <c r="AKG616" s="35"/>
      <c r="AKH616" s="35"/>
      <c r="AKI616" s="35"/>
      <c r="AKJ616" s="35"/>
      <c r="AKK616" s="35"/>
      <c r="AKL616" s="35"/>
      <c r="AKM616" s="35"/>
      <c r="AKN616" s="35"/>
      <c r="AKO616" s="35"/>
      <c r="AKP616" s="35"/>
      <c r="AKQ616" s="35"/>
      <c r="AKR616" s="35"/>
      <c r="AKS616" s="35"/>
      <c r="AKT616" s="35"/>
      <c r="AKU616" s="35"/>
      <c r="AKV616" s="35"/>
      <c r="AKW616" s="35"/>
      <c r="AKX616" s="35"/>
      <c r="AKY616" s="35"/>
      <c r="AKZ616" s="35"/>
      <c r="ALA616" s="35"/>
      <c r="ALB616" s="35"/>
      <c r="ALC616" s="35"/>
      <c r="ALD616" s="35"/>
      <c r="ALE616" s="35"/>
      <c r="ALF616" s="35"/>
      <c r="ALG616" s="35"/>
      <c r="ALH616" s="35"/>
      <c r="ALI616" s="35"/>
      <c r="ALJ616" s="35"/>
      <c r="ALK616" s="35"/>
      <c r="ALL616" s="35"/>
      <c r="ALM616" s="35"/>
      <c r="ALN616" s="35"/>
      <c r="ALO616" s="35"/>
      <c r="ALP616" s="35"/>
      <c r="ALQ616" s="35"/>
      <c r="ALR616" s="35"/>
      <c r="ALS616" s="35"/>
      <c r="ALT616" s="35"/>
      <c r="ALU616" s="35"/>
      <c r="ALV616" s="35"/>
      <c r="ALW616" s="35"/>
      <c r="ALX616" s="35"/>
      <c r="ALY616" s="35"/>
      <c r="ALZ616" s="35"/>
      <c r="AMA616" s="35"/>
      <c r="AMB616" s="35"/>
      <c r="AMC616" s="35"/>
      <c r="AMD616" s="35"/>
      <c r="AME616" s="35"/>
      <c r="AMF616" s="35"/>
      <c r="AMG616" s="35"/>
      <c r="AMH616" s="35"/>
      <c r="AMI616" s="35"/>
      <c r="AMJ616" s="35"/>
      <c r="AMK616" s="35"/>
      <c r="AML616" s="35"/>
      <c r="AMM616" s="35"/>
      <c r="AMN616" s="35"/>
      <c r="AMO616" s="35"/>
      <c r="AMP616" s="35"/>
      <c r="AMQ616" s="35"/>
      <c r="AMR616" s="35"/>
      <c r="AMS616" s="35"/>
      <c r="AMT616" s="35"/>
      <c r="AMU616" s="35"/>
      <c r="AMV616" s="35"/>
      <c r="AMW616" s="35"/>
      <c r="AMX616" s="35"/>
      <c r="AMY616" s="35"/>
      <c r="AMZ616" s="35"/>
      <c r="ANA616" s="35"/>
      <c r="ANB616" s="35"/>
      <c r="ANC616" s="35"/>
      <c r="AND616" s="35"/>
      <c r="ANE616" s="35"/>
      <c r="ANF616" s="35"/>
      <c r="ANG616" s="35"/>
      <c r="ANH616" s="35"/>
      <c r="ANI616" s="35"/>
      <c r="ANJ616" s="35"/>
      <c r="ANK616" s="35"/>
      <c r="ANL616" s="35"/>
      <c r="ANM616" s="35"/>
      <c r="ANN616" s="35"/>
      <c r="ANO616" s="35"/>
      <c r="ANP616" s="35"/>
      <c r="ANQ616" s="35"/>
      <c r="ANR616" s="35"/>
      <c r="ANS616" s="35"/>
      <c r="ANT616" s="35"/>
      <c r="ANU616" s="35"/>
      <c r="ANV616" s="35"/>
      <c r="ANW616" s="35"/>
      <c r="ANX616" s="35"/>
      <c r="ANY616" s="35"/>
      <c r="ANZ616" s="35"/>
      <c r="AOA616" s="35"/>
      <c r="AOB616" s="35"/>
      <c r="AOC616" s="35"/>
      <c r="AOD616" s="35"/>
      <c r="AOE616" s="35"/>
      <c r="AOF616" s="35"/>
      <c r="AOG616" s="35"/>
      <c r="AOH616" s="35"/>
      <c r="AOI616" s="35"/>
      <c r="AOJ616" s="35"/>
      <c r="AOK616" s="35"/>
      <c r="AOL616" s="35"/>
      <c r="AOM616" s="35"/>
      <c r="AON616" s="35"/>
      <c r="AOO616" s="35"/>
      <c r="AOP616" s="35"/>
      <c r="AOQ616" s="35"/>
      <c r="AOR616" s="35"/>
      <c r="AOS616" s="35"/>
      <c r="AOT616" s="35"/>
      <c r="AOU616" s="35"/>
      <c r="AOV616" s="35"/>
      <c r="AOW616" s="35"/>
      <c r="AOX616" s="35"/>
      <c r="AOY616" s="35"/>
      <c r="AOZ616" s="35"/>
      <c r="APA616" s="35"/>
      <c r="APB616" s="35"/>
      <c r="APC616" s="35"/>
      <c r="APD616" s="35"/>
      <c r="APE616" s="35"/>
      <c r="APF616" s="35"/>
      <c r="APG616" s="35"/>
      <c r="APH616" s="35"/>
      <c r="API616" s="35"/>
      <c r="APJ616" s="35"/>
      <c r="APK616" s="35"/>
      <c r="APL616" s="35"/>
      <c r="APM616" s="35"/>
      <c r="APN616" s="35"/>
      <c r="APO616" s="35"/>
      <c r="APP616" s="35"/>
      <c r="APQ616" s="35"/>
      <c r="APR616" s="35"/>
      <c r="APS616" s="35"/>
      <c r="APT616" s="35"/>
      <c r="APU616" s="35"/>
      <c r="APV616" s="35"/>
      <c r="APW616" s="35"/>
      <c r="APX616" s="35"/>
      <c r="APY616" s="35"/>
      <c r="APZ616" s="35"/>
      <c r="AQA616" s="35"/>
      <c r="AQB616" s="35"/>
      <c r="AQC616" s="35"/>
      <c r="AQD616" s="35"/>
      <c r="AQE616" s="35"/>
      <c r="AQF616" s="35"/>
      <c r="AQG616" s="35"/>
      <c r="AQH616" s="35"/>
      <c r="AQI616" s="35"/>
      <c r="AQJ616" s="35"/>
      <c r="AQK616" s="35"/>
      <c r="AQL616" s="35"/>
      <c r="AQM616" s="35"/>
      <c r="AQN616" s="35"/>
      <c r="AQO616" s="35"/>
      <c r="AQP616" s="35"/>
      <c r="AQQ616" s="35"/>
      <c r="AQR616" s="35"/>
      <c r="AQS616" s="35"/>
      <c r="AQT616" s="35"/>
      <c r="AQU616" s="35"/>
      <c r="AQV616" s="35"/>
      <c r="AQW616" s="35"/>
      <c r="AQX616" s="35"/>
      <c r="AQY616" s="35"/>
      <c r="AQZ616" s="35"/>
      <c r="ARA616" s="35"/>
      <c r="ARB616" s="35"/>
      <c r="ARC616" s="35"/>
      <c r="ARD616" s="35"/>
      <c r="ARE616" s="35"/>
      <c r="ARF616" s="35"/>
      <c r="ARG616" s="35"/>
      <c r="ARH616" s="35"/>
      <c r="ARI616" s="35"/>
      <c r="ARJ616" s="35"/>
      <c r="ARK616" s="35"/>
      <c r="ARL616" s="35"/>
      <c r="ARM616" s="35"/>
      <c r="ARN616" s="35"/>
      <c r="ARO616" s="35"/>
      <c r="ARP616" s="35"/>
      <c r="ARQ616" s="35"/>
      <c r="ARR616" s="35"/>
      <c r="ARS616" s="35"/>
      <c r="ART616" s="35"/>
      <c r="ARU616" s="35"/>
      <c r="ARV616" s="35"/>
      <c r="ARW616" s="35"/>
      <c r="ARX616" s="35"/>
      <c r="ARY616" s="35"/>
      <c r="ARZ616" s="35"/>
      <c r="ASA616" s="35"/>
      <c r="ASB616" s="35"/>
      <c r="ASC616" s="35"/>
      <c r="ASD616" s="35"/>
      <c r="ASE616" s="35"/>
      <c r="ASF616" s="35"/>
      <c r="ASG616" s="35"/>
      <c r="ASH616" s="35"/>
      <c r="ASI616" s="35"/>
      <c r="ASJ616" s="35"/>
      <c r="ASK616" s="35"/>
      <c r="ASL616" s="35"/>
      <c r="ASM616" s="35"/>
      <c r="ASN616" s="35"/>
      <c r="ASO616" s="35"/>
      <c r="ASP616" s="35"/>
      <c r="ASQ616" s="35"/>
      <c r="ASR616" s="35"/>
      <c r="ASS616" s="35"/>
      <c r="AST616" s="35"/>
      <c r="ASU616" s="35"/>
      <c r="ASV616" s="35"/>
      <c r="ASW616" s="35"/>
      <c r="ASX616" s="35"/>
      <c r="ASY616" s="35"/>
      <c r="ASZ616" s="35"/>
      <c r="ATA616" s="35"/>
      <c r="ATB616" s="35"/>
      <c r="ATC616" s="35"/>
      <c r="ATD616" s="35"/>
      <c r="ATE616" s="35"/>
      <c r="ATF616" s="35"/>
      <c r="ATG616" s="35"/>
      <c r="ATH616" s="35"/>
      <c r="ATI616" s="35"/>
      <c r="ATJ616" s="35"/>
      <c r="ATK616" s="35"/>
      <c r="ATL616" s="35"/>
      <c r="ATM616" s="35"/>
      <c r="ATN616" s="35"/>
      <c r="ATO616" s="35"/>
      <c r="ATP616" s="35"/>
      <c r="ATQ616" s="35"/>
      <c r="ATR616" s="35"/>
      <c r="ATS616" s="35"/>
      <c r="ATT616" s="35"/>
      <c r="ATU616" s="35"/>
      <c r="ATV616" s="35"/>
      <c r="ATW616" s="35"/>
      <c r="ATX616" s="35"/>
      <c r="ATY616" s="35"/>
      <c r="ATZ616" s="35"/>
      <c r="AUA616" s="35"/>
      <c r="AUB616" s="35"/>
      <c r="AUC616" s="35"/>
      <c r="AUD616" s="35"/>
      <c r="AUE616" s="35"/>
      <c r="AUF616" s="35"/>
      <c r="AUG616" s="35"/>
      <c r="AUH616" s="35"/>
      <c r="AUI616" s="35"/>
      <c r="AUJ616" s="35"/>
      <c r="AUK616" s="35"/>
      <c r="AUL616" s="35"/>
      <c r="AUM616" s="35"/>
      <c r="AUN616" s="35"/>
      <c r="AUO616" s="35"/>
      <c r="AUP616" s="35"/>
      <c r="AUQ616" s="35"/>
      <c r="AUR616" s="35"/>
      <c r="AUS616" s="35"/>
      <c r="AUT616" s="35"/>
      <c r="AUU616" s="35"/>
      <c r="AUV616" s="35"/>
      <c r="AUW616" s="35"/>
      <c r="AUX616" s="35"/>
      <c r="AUY616" s="35"/>
      <c r="AUZ616" s="35"/>
      <c r="AVA616" s="35"/>
      <c r="AVB616" s="35"/>
      <c r="AVC616" s="35"/>
      <c r="AVD616" s="35"/>
      <c r="AVE616" s="35"/>
      <c r="AVF616" s="35"/>
      <c r="AVG616" s="35"/>
      <c r="AVH616" s="35"/>
      <c r="AVI616" s="35"/>
      <c r="AVJ616" s="35"/>
      <c r="AVK616" s="35"/>
      <c r="AVL616" s="35"/>
      <c r="AVM616" s="35"/>
      <c r="AVN616" s="35"/>
      <c r="AVO616" s="35"/>
      <c r="AVP616" s="35"/>
      <c r="AVQ616" s="35"/>
      <c r="AVR616" s="35"/>
      <c r="AVS616" s="35"/>
      <c r="AVT616" s="35"/>
      <c r="AVU616" s="35"/>
      <c r="AVV616" s="35"/>
      <c r="AVW616" s="35"/>
      <c r="AVX616" s="35"/>
      <c r="AVY616" s="35"/>
      <c r="AVZ616" s="35"/>
      <c r="AWA616" s="35"/>
      <c r="AWB616" s="35"/>
      <c r="AWC616" s="35"/>
      <c r="AWD616" s="35"/>
      <c r="AWE616" s="35"/>
      <c r="AWF616" s="35"/>
      <c r="AWG616" s="35"/>
      <c r="AWH616" s="35"/>
      <c r="AWI616" s="35"/>
      <c r="AWJ616" s="35"/>
      <c r="AWK616" s="35"/>
      <c r="AWL616" s="35"/>
      <c r="AWM616" s="35"/>
      <c r="AWN616" s="35"/>
      <c r="AWO616" s="35"/>
      <c r="AWP616" s="35"/>
      <c r="AWQ616" s="35"/>
      <c r="AWR616" s="35"/>
      <c r="AWS616" s="35"/>
      <c r="AWT616" s="35"/>
      <c r="AWU616" s="35"/>
      <c r="AWV616" s="35"/>
      <c r="AWW616" s="35"/>
      <c r="AWX616" s="35"/>
      <c r="AWY616" s="35"/>
      <c r="AWZ616" s="35"/>
      <c r="AXA616" s="35"/>
      <c r="AXB616" s="35"/>
      <c r="AXC616" s="35"/>
      <c r="AXD616" s="35"/>
      <c r="AXE616" s="35"/>
      <c r="AXF616" s="35"/>
      <c r="AXG616" s="35"/>
      <c r="AXH616" s="35"/>
      <c r="AXI616" s="35"/>
      <c r="AXJ616" s="35"/>
      <c r="AXK616" s="35"/>
      <c r="AXL616" s="35"/>
      <c r="AXM616" s="35"/>
      <c r="AXN616" s="35"/>
      <c r="AXO616" s="35"/>
      <c r="AXP616" s="35"/>
      <c r="AXQ616" s="35"/>
      <c r="AXR616" s="35"/>
      <c r="AXS616" s="35"/>
      <c r="AXT616" s="35"/>
      <c r="AXU616" s="35"/>
      <c r="AXV616" s="35"/>
      <c r="AXW616" s="35"/>
      <c r="AXX616" s="35"/>
      <c r="AXY616" s="35"/>
      <c r="AXZ616" s="35"/>
      <c r="AYA616" s="35"/>
      <c r="AYB616" s="35"/>
      <c r="AYC616" s="35"/>
      <c r="AYD616" s="35"/>
      <c r="AYE616" s="35"/>
      <c r="AYF616" s="35"/>
      <c r="AYG616" s="35"/>
      <c r="AYH616" s="35"/>
      <c r="AYI616" s="35"/>
      <c r="AYJ616" s="35"/>
      <c r="AYK616" s="35"/>
      <c r="AYL616" s="35"/>
      <c r="AYM616" s="35"/>
      <c r="AYN616" s="35"/>
      <c r="AYO616" s="35"/>
      <c r="AYP616" s="35"/>
      <c r="AYQ616" s="35"/>
      <c r="AYR616" s="35"/>
      <c r="AYS616" s="35"/>
      <c r="AYT616" s="35"/>
      <c r="AYU616" s="35"/>
      <c r="AYV616" s="35"/>
      <c r="AYW616" s="35"/>
      <c r="AYX616" s="35"/>
      <c r="AYY616" s="35"/>
      <c r="AYZ616" s="35"/>
      <c r="AZA616" s="35"/>
      <c r="AZB616" s="35"/>
      <c r="AZC616" s="35"/>
      <c r="AZD616" s="35"/>
      <c r="AZE616" s="35"/>
      <c r="AZF616" s="35"/>
      <c r="AZG616" s="35"/>
      <c r="AZH616" s="35"/>
      <c r="AZI616" s="35"/>
      <c r="AZJ616" s="35"/>
      <c r="AZK616" s="35"/>
      <c r="AZL616" s="35"/>
      <c r="AZM616" s="35"/>
      <c r="AZN616" s="35"/>
      <c r="AZO616" s="35"/>
      <c r="AZP616" s="35"/>
      <c r="AZQ616" s="35"/>
      <c r="AZR616" s="35"/>
      <c r="AZS616" s="35"/>
      <c r="AZT616" s="35"/>
      <c r="AZU616" s="35"/>
      <c r="AZV616" s="35"/>
      <c r="AZW616" s="35"/>
      <c r="AZX616" s="35"/>
      <c r="AZY616" s="35"/>
      <c r="AZZ616" s="35"/>
      <c r="BAA616" s="35"/>
      <c r="BAB616" s="35"/>
      <c r="BAC616" s="35"/>
      <c r="BAD616" s="35"/>
      <c r="BAE616" s="35"/>
      <c r="BAF616" s="35"/>
      <c r="BAG616" s="35"/>
      <c r="BAH616" s="35"/>
      <c r="BAI616" s="35"/>
      <c r="BAJ616" s="35"/>
      <c r="BAK616" s="35"/>
      <c r="BAL616" s="35"/>
      <c r="BAM616" s="35"/>
      <c r="BAN616" s="35"/>
      <c r="BAO616" s="35"/>
      <c r="BAP616" s="35"/>
      <c r="BAQ616" s="35"/>
      <c r="BAR616" s="35"/>
      <c r="BAS616" s="35"/>
      <c r="BAT616" s="35"/>
      <c r="BAU616" s="35"/>
      <c r="BAV616" s="35"/>
      <c r="BAW616" s="35"/>
      <c r="BAX616" s="35"/>
      <c r="BAY616" s="35"/>
      <c r="BAZ616" s="35"/>
      <c r="BBA616" s="35"/>
      <c r="BBB616" s="35"/>
      <c r="BBC616" s="35"/>
      <c r="BBD616" s="35"/>
      <c r="BBE616" s="35"/>
      <c r="BBF616" s="35"/>
      <c r="BBG616" s="35"/>
      <c r="BBH616" s="35"/>
      <c r="BBI616" s="35"/>
      <c r="BBJ616" s="35"/>
      <c r="BBK616" s="35"/>
      <c r="BBL616" s="35"/>
      <c r="BBM616" s="35"/>
      <c r="BBN616" s="35"/>
      <c r="BBO616" s="35"/>
      <c r="BBP616" s="35"/>
      <c r="BBQ616" s="35"/>
      <c r="BBR616" s="35"/>
      <c r="BBS616" s="35"/>
      <c r="BBT616" s="35"/>
      <c r="BBU616" s="35"/>
      <c r="BBV616" s="35"/>
      <c r="BBW616" s="35"/>
      <c r="BBX616" s="35"/>
      <c r="BBY616" s="35"/>
      <c r="BBZ616" s="35"/>
      <c r="BCA616" s="35"/>
      <c r="BCB616" s="35"/>
      <c r="BCC616" s="35"/>
      <c r="BCD616" s="35"/>
      <c r="BCE616" s="35"/>
      <c r="BCF616" s="35"/>
      <c r="BCG616" s="35"/>
      <c r="BCH616" s="35"/>
      <c r="BCI616" s="35"/>
      <c r="BCJ616" s="35"/>
      <c r="BCK616" s="35"/>
      <c r="BCL616" s="35"/>
      <c r="BCM616" s="35"/>
      <c r="BCN616" s="35"/>
      <c r="BCO616" s="35"/>
      <c r="BCP616" s="35"/>
      <c r="BCQ616" s="35"/>
      <c r="BCR616" s="35"/>
      <c r="BCS616" s="35"/>
      <c r="BCT616" s="35"/>
      <c r="BCU616" s="35"/>
      <c r="BCV616" s="35"/>
      <c r="BCW616" s="35"/>
      <c r="BCX616" s="35"/>
      <c r="BCY616" s="35"/>
      <c r="BCZ616" s="35"/>
      <c r="BDA616" s="35"/>
      <c r="BDB616" s="35"/>
      <c r="BDC616" s="35"/>
      <c r="BDD616" s="35"/>
      <c r="BDE616" s="35"/>
      <c r="BDF616" s="35"/>
      <c r="BDG616" s="35"/>
      <c r="BDH616" s="35"/>
      <c r="BDI616" s="35"/>
      <c r="BDJ616" s="35"/>
      <c r="BDK616" s="35"/>
      <c r="BDL616" s="35"/>
      <c r="BDM616" s="35"/>
      <c r="BDN616" s="35"/>
      <c r="BDO616" s="35"/>
      <c r="BDP616" s="35"/>
      <c r="BDQ616" s="35"/>
      <c r="BDR616" s="35"/>
      <c r="BDS616" s="35"/>
      <c r="BDT616" s="35"/>
      <c r="BDU616" s="35"/>
      <c r="BDV616" s="35"/>
      <c r="BDW616" s="35"/>
      <c r="BDX616" s="35"/>
      <c r="BDY616" s="35"/>
      <c r="BDZ616" s="35"/>
      <c r="BEA616" s="35"/>
      <c r="BEB616" s="35"/>
      <c r="BEC616" s="35"/>
      <c r="BED616" s="35"/>
      <c r="BEE616" s="35"/>
      <c r="BEF616" s="35"/>
      <c r="BEG616" s="35"/>
      <c r="BEH616" s="35"/>
      <c r="BEI616" s="35"/>
      <c r="BEJ616" s="35"/>
      <c r="BEK616" s="35"/>
      <c r="BEL616" s="35"/>
      <c r="BEM616" s="35"/>
      <c r="BEN616" s="35"/>
      <c r="BEO616" s="35"/>
      <c r="BEP616" s="35"/>
      <c r="BEQ616" s="35"/>
      <c r="BER616" s="35"/>
      <c r="BES616" s="35"/>
      <c r="BET616" s="35"/>
      <c r="BEU616" s="35"/>
      <c r="BEV616" s="35"/>
      <c r="BEW616" s="35"/>
      <c r="BEX616" s="35"/>
      <c r="BEY616" s="35"/>
      <c r="BEZ616" s="35"/>
      <c r="BFA616" s="35"/>
      <c r="BFB616" s="35"/>
      <c r="BFC616" s="35"/>
      <c r="BFD616" s="35"/>
      <c r="BFE616" s="35"/>
      <c r="BFF616" s="35"/>
      <c r="BFG616" s="35"/>
      <c r="BFH616" s="35"/>
      <c r="BFI616" s="35"/>
      <c r="BFJ616" s="35"/>
      <c r="BFK616" s="35"/>
      <c r="BFL616" s="35"/>
      <c r="BFM616" s="35"/>
      <c r="BFN616" s="35"/>
      <c r="BFO616" s="35"/>
      <c r="BFP616" s="35"/>
      <c r="BFQ616" s="35"/>
      <c r="BFR616" s="35"/>
      <c r="BFS616" s="35"/>
      <c r="BFT616" s="35"/>
      <c r="BFU616" s="35"/>
      <c r="BFV616" s="35"/>
      <c r="BFW616" s="35"/>
      <c r="BFX616" s="35"/>
      <c r="BFY616" s="35"/>
      <c r="BFZ616" s="35"/>
      <c r="BGA616" s="35"/>
      <c r="BGB616" s="35"/>
      <c r="BGC616" s="35"/>
      <c r="BGD616" s="35"/>
      <c r="BGE616" s="35"/>
      <c r="BGF616" s="35"/>
      <c r="BGG616" s="35"/>
      <c r="BGH616" s="35"/>
      <c r="BGI616" s="35"/>
      <c r="BGJ616" s="35"/>
      <c r="BGK616" s="35"/>
      <c r="BGL616" s="35"/>
      <c r="BGM616" s="35"/>
      <c r="BGN616" s="35"/>
      <c r="BGO616" s="35"/>
      <c r="BGP616" s="35"/>
      <c r="BGQ616" s="35"/>
      <c r="BGR616" s="35"/>
      <c r="BGS616" s="35"/>
      <c r="BGT616" s="35"/>
      <c r="BGU616" s="35"/>
      <c r="BGV616" s="35"/>
      <c r="BGW616" s="35"/>
      <c r="BGX616" s="35"/>
      <c r="BGY616" s="35"/>
      <c r="BGZ616" s="35"/>
      <c r="BHA616" s="35"/>
      <c r="BHB616" s="35"/>
      <c r="BHC616" s="35"/>
      <c r="BHD616" s="35"/>
      <c r="BHE616" s="35"/>
      <c r="BHF616" s="35"/>
      <c r="BHG616" s="35"/>
      <c r="BHH616" s="35"/>
      <c r="BHI616" s="35"/>
      <c r="BHJ616" s="35"/>
      <c r="BHK616" s="35"/>
      <c r="BHL616" s="35"/>
      <c r="BHM616" s="35"/>
      <c r="BHN616" s="35"/>
      <c r="BHO616" s="35"/>
      <c r="BHP616" s="35"/>
      <c r="BHQ616" s="35"/>
      <c r="BHR616" s="35"/>
      <c r="BHS616" s="35"/>
      <c r="BHT616" s="35"/>
      <c r="BHU616" s="35"/>
      <c r="BHV616" s="35"/>
      <c r="BHW616" s="35"/>
      <c r="BHX616" s="35"/>
      <c r="BHY616" s="35"/>
      <c r="BHZ616" s="35"/>
      <c r="BIA616" s="35"/>
      <c r="BIB616" s="35"/>
      <c r="BIC616" s="35"/>
      <c r="BID616" s="35"/>
      <c r="BIE616" s="35"/>
      <c r="BIF616" s="35"/>
      <c r="BIG616" s="35"/>
      <c r="BIH616" s="35"/>
      <c r="BII616" s="35"/>
      <c r="BIJ616" s="35"/>
      <c r="BIK616" s="35"/>
      <c r="BIL616" s="35"/>
      <c r="BIM616" s="35"/>
      <c r="BIN616" s="35"/>
      <c r="BIO616" s="35"/>
      <c r="BIP616" s="35"/>
      <c r="BIQ616" s="35"/>
      <c r="BIR616" s="35"/>
      <c r="BIS616" s="35"/>
      <c r="BIT616" s="35"/>
      <c r="BIU616" s="35"/>
      <c r="BIV616" s="35"/>
      <c r="BIW616" s="35"/>
      <c r="BIX616" s="35"/>
      <c r="BIY616" s="35"/>
      <c r="BIZ616" s="35"/>
      <c r="BJA616" s="35"/>
      <c r="BJB616" s="35"/>
      <c r="BJC616" s="35"/>
      <c r="BJD616" s="35"/>
      <c r="BJE616" s="35"/>
      <c r="BJF616" s="35"/>
      <c r="BJG616" s="35"/>
      <c r="BJH616" s="35"/>
      <c r="BJI616" s="35"/>
      <c r="BJJ616" s="35"/>
      <c r="BJK616" s="35"/>
      <c r="BJL616" s="35"/>
      <c r="BJM616" s="35"/>
      <c r="BJN616" s="35"/>
      <c r="BJO616" s="35"/>
      <c r="BJP616" s="35"/>
      <c r="BJQ616" s="35"/>
      <c r="BJR616" s="35"/>
      <c r="BJS616" s="35"/>
      <c r="BJT616" s="35"/>
      <c r="BJU616" s="35"/>
      <c r="BJV616" s="35"/>
      <c r="BJW616" s="35"/>
      <c r="BJX616" s="35"/>
      <c r="BJY616" s="35"/>
      <c r="BJZ616" s="35"/>
      <c r="BKA616" s="35"/>
      <c r="BKB616" s="35"/>
      <c r="BKC616" s="35"/>
      <c r="BKD616" s="35"/>
      <c r="BKE616" s="35"/>
      <c r="BKF616" s="35"/>
      <c r="BKG616" s="35"/>
      <c r="BKH616" s="35"/>
      <c r="BKI616" s="35"/>
      <c r="BKJ616" s="35"/>
      <c r="BKK616" s="35"/>
      <c r="BKL616" s="35"/>
      <c r="BKM616" s="35"/>
      <c r="BKN616" s="35"/>
      <c r="BKO616" s="35"/>
      <c r="BKP616" s="35"/>
      <c r="BKQ616" s="35"/>
      <c r="BKR616" s="35"/>
      <c r="BKS616" s="35"/>
      <c r="BKT616" s="35"/>
      <c r="BKU616" s="35"/>
      <c r="BKV616" s="35"/>
      <c r="BKW616" s="35"/>
      <c r="BKX616" s="35"/>
      <c r="BKY616" s="35"/>
      <c r="BKZ616" s="35"/>
      <c r="BLA616" s="35"/>
      <c r="BLB616" s="35"/>
      <c r="BLC616" s="35"/>
      <c r="BLD616" s="35"/>
      <c r="BLE616" s="35"/>
      <c r="BLF616" s="35"/>
      <c r="BLG616" s="35"/>
      <c r="BLH616" s="35"/>
      <c r="BLI616" s="35"/>
      <c r="BLJ616" s="35"/>
      <c r="BLK616" s="35"/>
      <c r="BLL616" s="35"/>
      <c r="BLM616" s="35"/>
      <c r="BLN616" s="35"/>
      <c r="BLO616" s="35"/>
      <c r="BLP616" s="35"/>
      <c r="BLQ616" s="35"/>
      <c r="BLR616" s="35"/>
      <c r="BLS616" s="35"/>
      <c r="BLT616" s="35"/>
      <c r="BLU616" s="35"/>
      <c r="BLV616" s="35"/>
      <c r="BLW616" s="35"/>
      <c r="BLX616" s="35"/>
      <c r="BLY616" s="35"/>
      <c r="BLZ616" s="35"/>
      <c r="BMA616" s="35"/>
      <c r="BMB616" s="35"/>
      <c r="BMC616" s="35"/>
      <c r="BMD616" s="35"/>
      <c r="BME616" s="35"/>
      <c r="BMF616" s="35"/>
      <c r="BMG616" s="35"/>
      <c r="BMH616" s="35"/>
      <c r="BMI616" s="35"/>
      <c r="BMJ616" s="35"/>
      <c r="BMK616" s="35"/>
      <c r="BML616" s="35"/>
      <c r="BMM616" s="35"/>
      <c r="BMN616" s="35"/>
      <c r="BMO616" s="35"/>
      <c r="BMP616" s="35"/>
      <c r="BMQ616" s="35"/>
      <c r="BMR616" s="35"/>
      <c r="BMS616" s="35"/>
      <c r="BMT616" s="35"/>
      <c r="BMU616" s="35"/>
      <c r="BMV616" s="35"/>
      <c r="BMW616" s="35"/>
      <c r="BMX616" s="35"/>
      <c r="BMY616" s="35"/>
      <c r="BMZ616" s="35"/>
      <c r="BNA616" s="35"/>
      <c r="BNB616" s="35"/>
      <c r="BNC616" s="35"/>
      <c r="BND616" s="35"/>
      <c r="BNE616" s="35"/>
      <c r="BNF616" s="35"/>
      <c r="BNG616" s="35"/>
      <c r="BNH616" s="35"/>
      <c r="BNI616" s="35"/>
      <c r="BNJ616" s="35"/>
      <c r="BNK616" s="35"/>
      <c r="BNL616" s="35"/>
      <c r="BNM616" s="35"/>
      <c r="BNN616" s="35"/>
      <c r="BNO616" s="35"/>
      <c r="BNP616" s="35"/>
      <c r="BNQ616" s="35"/>
      <c r="BNR616" s="35"/>
      <c r="BNS616" s="35"/>
      <c r="BNT616" s="35"/>
      <c r="BNU616" s="35"/>
      <c r="BNV616" s="35"/>
      <c r="BNW616" s="35"/>
      <c r="BNX616" s="35"/>
      <c r="BNY616" s="35"/>
      <c r="BNZ616" s="35"/>
      <c r="BOA616" s="35"/>
      <c r="BOB616" s="35"/>
      <c r="BOC616" s="35"/>
      <c r="BOD616" s="35"/>
      <c r="BOE616" s="35"/>
      <c r="BOF616" s="35"/>
      <c r="BOG616" s="35"/>
      <c r="BOH616" s="35"/>
      <c r="BOI616" s="35"/>
      <c r="BOJ616" s="35"/>
      <c r="BOK616" s="35"/>
      <c r="BOL616" s="35"/>
      <c r="BOM616" s="35"/>
      <c r="BON616" s="35"/>
      <c r="BOO616" s="35"/>
      <c r="BOP616" s="35"/>
      <c r="BOQ616" s="35"/>
      <c r="BOR616" s="35"/>
      <c r="BOS616" s="35"/>
      <c r="BOT616" s="35"/>
      <c r="BOU616" s="35"/>
      <c r="BOV616" s="35"/>
      <c r="BOW616" s="35"/>
      <c r="BOX616" s="35"/>
      <c r="BOY616" s="35"/>
      <c r="BOZ616" s="35"/>
      <c r="BPA616" s="35"/>
      <c r="BPB616" s="35"/>
      <c r="BPC616" s="35"/>
      <c r="BPD616" s="35"/>
      <c r="BPE616" s="35"/>
      <c r="BPF616" s="35"/>
      <c r="BPG616" s="35"/>
      <c r="BPH616" s="35"/>
      <c r="BPI616" s="35"/>
      <c r="BPJ616" s="35"/>
      <c r="BPK616" s="35"/>
      <c r="BPL616" s="35"/>
      <c r="BPM616" s="35"/>
      <c r="BPN616" s="35"/>
      <c r="BPO616" s="35"/>
      <c r="BPP616" s="35"/>
      <c r="BPQ616" s="35"/>
      <c r="BPR616" s="35"/>
      <c r="BPS616" s="35"/>
      <c r="BPT616" s="35"/>
      <c r="BPU616" s="35"/>
      <c r="BPV616" s="35"/>
      <c r="BPW616" s="35"/>
      <c r="BPX616" s="35"/>
      <c r="BPY616" s="35"/>
      <c r="BPZ616" s="35"/>
      <c r="BQA616" s="35"/>
      <c r="BQB616" s="35"/>
      <c r="BQC616" s="35"/>
      <c r="BQD616" s="35"/>
      <c r="BQE616" s="35"/>
      <c r="BQF616" s="35"/>
      <c r="BQG616" s="35"/>
      <c r="BQH616" s="35"/>
      <c r="BQI616" s="35"/>
      <c r="BQJ616" s="35"/>
      <c r="BQK616" s="35"/>
      <c r="BQL616" s="35"/>
      <c r="BQM616" s="35"/>
      <c r="BQN616" s="35"/>
      <c r="BQO616" s="35"/>
      <c r="BQP616" s="35"/>
      <c r="BQQ616" s="35"/>
      <c r="BQR616" s="35"/>
      <c r="BQS616" s="35"/>
      <c r="BQT616" s="35"/>
      <c r="BQU616" s="35"/>
      <c r="BQV616" s="35"/>
      <c r="BQW616" s="35"/>
      <c r="BQX616" s="35"/>
      <c r="BQY616" s="35"/>
      <c r="BQZ616" s="35"/>
      <c r="BRA616" s="35"/>
      <c r="BRB616" s="35"/>
      <c r="BRC616" s="35"/>
      <c r="BRD616" s="35"/>
      <c r="BRE616" s="35"/>
      <c r="BRF616" s="35"/>
      <c r="BRG616" s="35"/>
      <c r="BRH616" s="35"/>
      <c r="BRI616" s="35"/>
      <c r="BRJ616" s="35"/>
      <c r="BRK616" s="35"/>
      <c r="BRL616" s="35"/>
      <c r="BRM616" s="35"/>
      <c r="BRN616" s="35"/>
      <c r="BRO616" s="35"/>
      <c r="BRP616" s="35"/>
      <c r="BRQ616" s="35"/>
      <c r="BRR616" s="35"/>
      <c r="BRS616" s="35"/>
      <c r="BRT616" s="35"/>
      <c r="BRU616" s="35"/>
      <c r="BRV616" s="35"/>
      <c r="BRW616" s="35"/>
      <c r="BRX616" s="35"/>
      <c r="BRY616" s="35"/>
      <c r="BRZ616" s="35"/>
      <c r="BSA616" s="35"/>
      <c r="BSB616" s="35"/>
      <c r="BSC616" s="35"/>
      <c r="BSD616" s="35"/>
      <c r="BSE616" s="35"/>
      <c r="BSF616" s="35"/>
      <c r="BSG616" s="35"/>
      <c r="BSH616" s="35"/>
      <c r="BSI616" s="35"/>
      <c r="BSJ616" s="35"/>
      <c r="BSK616" s="35"/>
      <c r="BSL616" s="35"/>
      <c r="BSM616" s="35"/>
      <c r="BSN616" s="35"/>
      <c r="BSO616" s="35"/>
      <c r="BSP616" s="35"/>
      <c r="BSQ616" s="35"/>
      <c r="BSR616" s="35"/>
      <c r="BSS616" s="35"/>
      <c r="BST616" s="35"/>
      <c r="BSU616" s="35"/>
      <c r="BSV616" s="35"/>
      <c r="BSW616" s="35"/>
      <c r="BSX616" s="35"/>
      <c r="BSY616" s="35"/>
      <c r="BSZ616" s="35"/>
      <c r="BTA616" s="35"/>
      <c r="BTB616" s="35"/>
      <c r="BTC616" s="35"/>
      <c r="BTD616" s="35"/>
      <c r="BTE616" s="35"/>
      <c r="BTF616" s="35"/>
      <c r="BTG616" s="35"/>
      <c r="BTH616" s="35"/>
      <c r="BTI616" s="35"/>
      <c r="BTJ616" s="35"/>
      <c r="BTK616" s="35"/>
      <c r="BTL616" s="35"/>
      <c r="BTM616" s="35"/>
      <c r="BTN616" s="35"/>
      <c r="BTO616" s="35"/>
      <c r="BTP616" s="35"/>
      <c r="BTQ616" s="35"/>
      <c r="BTR616" s="35"/>
      <c r="BTS616" s="35"/>
      <c r="BTT616" s="35"/>
      <c r="BTU616" s="35"/>
      <c r="BTV616" s="35"/>
      <c r="BTW616" s="35"/>
      <c r="BTX616" s="35"/>
      <c r="BTY616" s="35"/>
      <c r="BTZ616" s="35"/>
      <c r="BUA616" s="35"/>
      <c r="BUB616" s="35"/>
      <c r="BUC616" s="35"/>
      <c r="BUD616" s="35"/>
      <c r="BUE616" s="35"/>
      <c r="BUF616" s="35"/>
      <c r="BUG616" s="35"/>
      <c r="BUH616" s="35"/>
      <c r="BUI616" s="35"/>
      <c r="BUJ616" s="35"/>
      <c r="BUK616" s="35"/>
      <c r="BUL616" s="35"/>
      <c r="BUM616" s="35"/>
      <c r="BUN616" s="35"/>
      <c r="BUO616" s="35"/>
      <c r="BUP616" s="35"/>
      <c r="BUQ616" s="35"/>
      <c r="BUR616" s="35"/>
      <c r="BUS616" s="35"/>
      <c r="BUT616" s="35"/>
      <c r="BUU616" s="35"/>
      <c r="BUV616" s="35"/>
      <c r="BUW616" s="35"/>
      <c r="BUX616" s="35"/>
      <c r="BUY616" s="35"/>
      <c r="BUZ616" s="35"/>
      <c r="BVA616" s="35"/>
      <c r="BVB616" s="35"/>
      <c r="BVC616" s="35"/>
      <c r="BVD616" s="35"/>
      <c r="BVE616" s="35"/>
      <c r="BVF616" s="35"/>
      <c r="BVG616" s="35"/>
      <c r="BVH616" s="35"/>
      <c r="BVI616" s="35"/>
      <c r="BVJ616" s="35"/>
      <c r="BVK616" s="35"/>
      <c r="BVL616" s="35"/>
      <c r="BVM616" s="35"/>
      <c r="BVN616" s="35"/>
      <c r="BVO616" s="35"/>
      <c r="BVP616" s="35"/>
      <c r="BVQ616" s="35"/>
      <c r="BVR616" s="35"/>
      <c r="BVS616" s="35"/>
      <c r="BVT616" s="35"/>
      <c r="BVU616" s="35"/>
      <c r="BVV616" s="35"/>
      <c r="BVW616" s="35"/>
      <c r="BVX616" s="35"/>
      <c r="BVY616" s="35"/>
      <c r="BVZ616" s="35"/>
      <c r="BWA616" s="35"/>
      <c r="BWB616" s="35"/>
      <c r="BWC616" s="35"/>
      <c r="BWD616" s="35"/>
      <c r="BWE616" s="35"/>
      <c r="BWF616" s="35"/>
      <c r="BWG616" s="35"/>
      <c r="BWH616" s="35"/>
      <c r="BWI616" s="35"/>
      <c r="BWJ616" s="35"/>
      <c r="BWK616" s="35"/>
      <c r="BWL616" s="35"/>
      <c r="BWM616" s="35"/>
      <c r="BWN616" s="35"/>
      <c r="BWO616" s="35"/>
      <c r="BWP616" s="35"/>
      <c r="BWQ616" s="35"/>
      <c r="BWR616" s="35"/>
      <c r="BWS616" s="35"/>
      <c r="BWT616" s="35"/>
      <c r="BWU616" s="35"/>
      <c r="BWV616" s="35"/>
      <c r="BWW616" s="35"/>
      <c r="BWX616" s="35"/>
      <c r="BWY616" s="35"/>
      <c r="BWZ616" s="35"/>
      <c r="BXA616" s="35"/>
      <c r="BXB616" s="35"/>
      <c r="BXC616" s="35"/>
      <c r="BXD616" s="35"/>
      <c r="BXE616" s="35"/>
      <c r="BXF616" s="35"/>
      <c r="BXG616" s="35"/>
      <c r="BXH616" s="35"/>
      <c r="BXI616" s="35"/>
      <c r="BXJ616" s="35"/>
      <c r="BXK616" s="35"/>
      <c r="BXL616" s="35"/>
      <c r="BXM616" s="35"/>
      <c r="BXN616" s="35"/>
      <c r="BXO616" s="35"/>
      <c r="BXP616" s="35"/>
      <c r="BXQ616" s="35"/>
      <c r="BXR616" s="35"/>
      <c r="BXS616" s="35"/>
      <c r="BXT616" s="35"/>
      <c r="BXU616" s="35"/>
      <c r="BXV616" s="35"/>
      <c r="BXW616" s="35"/>
      <c r="BXX616" s="35"/>
      <c r="BXY616" s="35"/>
      <c r="BXZ616" s="35"/>
      <c r="BYA616" s="35"/>
      <c r="BYB616" s="35"/>
      <c r="BYC616" s="35"/>
      <c r="BYD616" s="35"/>
      <c r="BYE616" s="35"/>
      <c r="BYF616" s="35"/>
      <c r="BYG616" s="35"/>
      <c r="BYH616" s="35"/>
      <c r="BYI616" s="35"/>
      <c r="BYJ616" s="35"/>
      <c r="BYK616" s="35"/>
      <c r="BYL616" s="35"/>
      <c r="BYM616" s="35"/>
      <c r="BYN616" s="35"/>
      <c r="BYO616" s="35"/>
      <c r="BYP616" s="35"/>
      <c r="BYQ616" s="35"/>
      <c r="BYR616" s="35"/>
      <c r="BYS616" s="35"/>
      <c r="BYT616" s="35"/>
      <c r="BYU616" s="35"/>
      <c r="BYV616" s="35"/>
      <c r="BYW616" s="35"/>
      <c r="BYX616" s="35"/>
      <c r="BYY616" s="35"/>
      <c r="BYZ616" s="35"/>
      <c r="BZA616" s="35"/>
      <c r="BZB616" s="35"/>
      <c r="BZC616" s="35"/>
      <c r="BZD616" s="35"/>
      <c r="BZE616" s="35"/>
      <c r="BZF616" s="35"/>
      <c r="BZG616" s="35"/>
      <c r="BZH616" s="35"/>
      <c r="BZI616" s="35"/>
      <c r="BZJ616" s="35"/>
      <c r="BZK616" s="35"/>
      <c r="BZL616" s="35"/>
      <c r="BZM616" s="35"/>
      <c r="BZN616" s="35"/>
      <c r="BZO616" s="35"/>
      <c r="BZP616" s="35"/>
      <c r="BZQ616" s="35"/>
      <c r="BZR616" s="35"/>
      <c r="BZS616" s="35"/>
      <c r="BZT616" s="35"/>
      <c r="BZU616" s="35"/>
      <c r="BZV616" s="35"/>
      <c r="BZW616" s="35"/>
      <c r="BZX616" s="35"/>
      <c r="BZY616" s="35"/>
      <c r="BZZ616" s="35"/>
      <c r="CAA616" s="35"/>
      <c r="CAB616" s="35"/>
      <c r="CAC616" s="35"/>
      <c r="CAD616" s="35"/>
      <c r="CAE616" s="35"/>
      <c r="CAF616" s="35"/>
      <c r="CAG616" s="35"/>
      <c r="CAH616" s="35"/>
      <c r="CAI616" s="35"/>
      <c r="CAJ616" s="35"/>
      <c r="CAK616" s="35"/>
      <c r="CAL616" s="35"/>
      <c r="CAM616" s="35"/>
      <c r="CAN616" s="35"/>
      <c r="CAO616" s="35"/>
      <c r="CAP616" s="35"/>
      <c r="CAQ616" s="35"/>
      <c r="CAR616" s="35"/>
      <c r="CAS616" s="35"/>
      <c r="CAT616" s="35"/>
      <c r="CAU616" s="35"/>
      <c r="CAV616" s="35"/>
      <c r="CAW616" s="35"/>
      <c r="CAX616" s="35"/>
      <c r="CAY616" s="35"/>
      <c r="CAZ616" s="35"/>
      <c r="CBA616" s="35"/>
      <c r="CBB616" s="35"/>
      <c r="CBC616" s="35"/>
      <c r="CBD616" s="35"/>
      <c r="CBE616" s="35"/>
      <c r="CBF616" s="35"/>
      <c r="CBG616" s="35"/>
      <c r="CBH616" s="35"/>
      <c r="CBI616" s="35"/>
      <c r="CBJ616" s="35"/>
      <c r="CBK616" s="35"/>
      <c r="CBL616" s="35"/>
      <c r="CBM616" s="35"/>
      <c r="CBN616" s="35"/>
      <c r="CBO616" s="35"/>
      <c r="CBP616" s="35"/>
      <c r="CBQ616" s="35"/>
      <c r="CBR616" s="35"/>
      <c r="CBS616" s="35"/>
      <c r="CBT616" s="35"/>
      <c r="CBU616" s="35"/>
      <c r="CBV616" s="35"/>
      <c r="CBW616" s="35"/>
      <c r="CBX616" s="35"/>
      <c r="CBY616" s="35"/>
      <c r="CBZ616" s="35"/>
      <c r="CCA616" s="35"/>
      <c r="CCB616" s="35"/>
      <c r="CCC616" s="35"/>
      <c r="CCD616" s="35"/>
      <c r="CCE616" s="35"/>
      <c r="CCF616" s="35"/>
      <c r="CCG616" s="35"/>
      <c r="CCH616" s="35"/>
      <c r="CCI616" s="35"/>
      <c r="CCJ616" s="35"/>
      <c r="CCK616" s="35"/>
      <c r="CCL616" s="35"/>
      <c r="CCM616" s="35"/>
      <c r="CCN616" s="35"/>
      <c r="CCO616" s="35"/>
      <c r="CCP616" s="35"/>
      <c r="CCQ616" s="35"/>
      <c r="CCR616" s="35"/>
      <c r="CCS616" s="35"/>
      <c r="CCT616" s="35"/>
      <c r="CCU616" s="35"/>
      <c r="CCV616" s="35"/>
      <c r="CCW616" s="35"/>
      <c r="CCX616" s="35"/>
      <c r="CCY616" s="35"/>
      <c r="CCZ616" s="35"/>
      <c r="CDA616" s="35"/>
      <c r="CDB616" s="35"/>
      <c r="CDC616" s="35"/>
      <c r="CDD616" s="35"/>
      <c r="CDE616" s="35"/>
      <c r="CDF616" s="35"/>
      <c r="CDG616" s="35"/>
      <c r="CDH616" s="35"/>
      <c r="CDI616" s="35"/>
      <c r="CDJ616" s="35"/>
      <c r="CDK616" s="35"/>
      <c r="CDL616" s="35"/>
      <c r="CDM616" s="35"/>
      <c r="CDN616" s="35"/>
      <c r="CDO616" s="35"/>
      <c r="CDP616" s="35"/>
      <c r="CDQ616" s="35"/>
      <c r="CDR616" s="35"/>
      <c r="CDS616" s="35"/>
      <c r="CDT616" s="35"/>
      <c r="CDU616" s="35"/>
      <c r="CDV616" s="35"/>
      <c r="CDW616" s="35"/>
      <c r="CDX616" s="35"/>
      <c r="CDY616" s="35"/>
      <c r="CDZ616" s="35"/>
      <c r="CEA616" s="35"/>
      <c r="CEB616" s="35"/>
      <c r="CEC616" s="35"/>
      <c r="CED616" s="35"/>
      <c r="CEE616" s="35"/>
      <c r="CEF616" s="35"/>
      <c r="CEG616" s="35"/>
      <c r="CEH616" s="35"/>
      <c r="CEI616" s="35"/>
      <c r="CEJ616" s="35"/>
      <c r="CEK616" s="35"/>
      <c r="CEL616" s="35"/>
      <c r="CEM616" s="35"/>
      <c r="CEN616" s="35"/>
      <c r="CEO616" s="35"/>
      <c r="CEP616" s="35"/>
      <c r="CEQ616" s="35"/>
      <c r="CER616" s="35"/>
      <c r="CES616" s="35"/>
      <c r="CET616" s="35"/>
      <c r="CEU616" s="35"/>
      <c r="CEV616" s="35"/>
      <c r="CEW616" s="35"/>
      <c r="CEX616" s="35"/>
      <c r="CEY616" s="35"/>
      <c r="CEZ616" s="35"/>
      <c r="CFA616" s="35"/>
      <c r="CFB616" s="35"/>
      <c r="CFC616" s="35"/>
      <c r="CFD616" s="35"/>
      <c r="CFE616" s="35"/>
      <c r="CFF616" s="35"/>
      <c r="CFG616" s="35"/>
      <c r="CFH616" s="35"/>
      <c r="CFI616" s="35"/>
      <c r="CFJ616" s="35"/>
      <c r="CFK616" s="35"/>
      <c r="CFL616" s="35"/>
      <c r="CFM616" s="35"/>
      <c r="CFN616" s="35"/>
      <c r="CFO616" s="35"/>
      <c r="CFP616" s="35"/>
      <c r="CFQ616" s="35"/>
      <c r="CFR616" s="35"/>
      <c r="CFS616" s="35"/>
      <c r="CFT616" s="35"/>
      <c r="CFU616" s="35"/>
      <c r="CFV616" s="35"/>
      <c r="CFW616" s="35"/>
      <c r="CFX616" s="35"/>
      <c r="CFY616" s="35"/>
      <c r="CFZ616" s="35"/>
      <c r="CGA616" s="35"/>
      <c r="CGB616" s="35"/>
      <c r="CGC616" s="35"/>
      <c r="CGD616" s="35"/>
      <c r="CGE616" s="35"/>
      <c r="CGF616" s="35"/>
      <c r="CGG616" s="35"/>
      <c r="CGH616" s="35"/>
      <c r="CGI616" s="35"/>
      <c r="CGJ616" s="35"/>
      <c r="CGK616" s="35"/>
      <c r="CGL616" s="35"/>
      <c r="CGM616" s="35"/>
      <c r="CGN616" s="35"/>
      <c r="CGO616" s="35"/>
      <c r="CGP616" s="35"/>
      <c r="CGQ616" s="35"/>
      <c r="CGR616" s="35"/>
      <c r="CGS616" s="35"/>
      <c r="CGT616" s="35"/>
      <c r="CGU616" s="35"/>
      <c r="CGV616" s="35"/>
      <c r="CGW616" s="35"/>
      <c r="CGX616" s="35"/>
      <c r="CGY616" s="35"/>
      <c r="CGZ616" s="35"/>
      <c r="CHA616" s="35"/>
      <c r="CHB616" s="35"/>
      <c r="CHC616" s="35"/>
      <c r="CHD616" s="35"/>
      <c r="CHE616" s="35"/>
      <c r="CHF616" s="35"/>
      <c r="CHG616" s="35"/>
      <c r="CHH616" s="35"/>
      <c r="CHI616" s="35"/>
      <c r="CHJ616" s="35"/>
      <c r="CHK616" s="35"/>
      <c r="CHL616" s="35"/>
      <c r="CHM616" s="35"/>
      <c r="CHN616" s="35"/>
      <c r="CHO616" s="35"/>
      <c r="CHP616" s="35"/>
      <c r="CHQ616" s="35"/>
      <c r="CHR616" s="35"/>
      <c r="CHS616" s="35"/>
      <c r="CHT616" s="35"/>
      <c r="CHU616" s="35"/>
      <c r="CHV616" s="35"/>
      <c r="CHW616" s="35"/>
      <c r="CHX616" s="35"/>
      <c r="CHY616" s="35"/>
      <c r="CHZ616" s="35"/>
      <c r="CIA616" s="35"/>
      <c r="CIB616" s="35"/>
      <c r="CIC616" s="35"/>
      <c r="CID616" s="35"/>
      <c r="CIE616" s="35"/>
      <c r="CIF616" s="35"/>
      <c r="CIG616" s="35"/>
      <c r="CIH616" s="35"/>
      <c r="CII616" s="35"/>
      <c r="CIJ616" s="35"/>
      <c r="CIK616" s="35"/>
      <c r="CIL616" s="35"/>
      <c r="CIM616" s="35"/>
      <c r="CIN616" s="35"/>
      <c r="CIO616" s="35"/>
      <c r="CIP616" s="35"/>
      <c r="CIQ616" s="35"/>
      <c r="CIR616" s="35"/>
      <c r="CIS616" s="35"/>
      <c r="CIT616" s="35"/>
      <c r="CIU616" s="35"/>
      <c r="CIV616" s="35"/>
      <c r="CIW616" s="35"/>
      <c r="CIX616" s="35"/>
      <c r="CIY616" s="35"/>
      <c r="CIZ616" s="35"/>
      <c r="CJA616" s="35"/>
      <c r="CJB616" s="35"/>
      <c r="CJC616" s="35"/>
      <c r="CJD616" s="35"/>
      <c r="CJE616" s="35"/>
      <c r="CJF616" s="35"/>
      <c r="CJG616" s="35"/>
      <c r="CJH616" s="35"/>
      <c r="CJI616" s="35"/>
      <c r="CJJ616" s="35"/>
      <c r="CJK616" s="35"/>
      <c r="CJL616" s="35"/>
      <c r="CJM616" s="35"/>
      <c r="CJN616" s="35"/>
      <c r="CJO616" s="35"/>
      <c r="CJP616" s="35"/>
      <c r="CJQ616" s="35"/>
      <c r="CJR616" s="35"/>
      <c r="CJS616" s="35"/>
      <c r="CJT616" s="35"/>
      <c r="CJU616" s="35"/>
      <c r="CJV616" s="35"/>
      <c r="CJW616" s="35"/>
      <c r="CJX616" s="35"/>
      <c r="CJY616" s="35"/>
      <c r="CJZ616" s="35"/>
      <c r="CKA616" s="35"/>
      <c r="CKB616" s="35"/>
      <c r="CKC616" s="35"/>
      <c r="CKD616" s="35"/>
      <c r="CKE616" s="35"/>
      <c r="CKF616" s="35"/>
      <c r="CKG616" s="35"/>
      <c r="CKH616" s="35"/>
      <c r="CKI616" s="35"/>
      <c r="CKJ616" s="35"/>
      <c r="CKK616" s="35"/>
      <c r="CKL616" s="35"/>
      <c r="CKM616" s="35"/>
      <c r="CKN616" s="35"/>
      <c r="CKO616" s="35"/>
      <c r="CKP616" s="35"/>
      <c r="CKQ616" s="35"/>
      <c r="CKR616" s="35"/>
      <c r="CKS616" s="35"/>
      <c r="CKT616" s="35"/>
      <c r="CKU616" s="35"/>
      <c r="CKV616" s="35"/>
      <c r="CKW616" s="35"/>
      <c r="CKX616" s="35"/>
      <c r="CKY616" s="35"/>
      <c r="CKZ616" s="35"/>
      <c r="CLA616" s="35"/>
      <c r="CLB616" s="35"/>
      <c r="CLC616" s="35"/>
      <c r="CLD616" s="35"/>
      <c r="CLE616" s="35"/>
      <c r="CLF616" s="35"/>
      <c r="CLG616" s="35"/>
      <c r="CLH616" s="35"/>
      <c r="CLI616" s="35"/>
      <c r="CLJ616" s="35"/>
      <c r="CLK616" s="35"/>
      <c r="CLL616" s="35"/>
      <c r="CLM616" s="35"/>
      <c r="CLN616" s="35"/>
      <c r="CLO616" s="35"/>
      <c r="CLP616" s="35"/>
      <c r="CLQ616" s="35"/>
      <c r="CLR616" s="35"/>
      <c r="CLS616" s="35"/>
      <c r="CLT616" s="35"/>
      <c r="CLU616" s="35"/>
      <c r="CLV616" s="35"/>
      <c r="CLW616" s="35"/>
      <c r="CLX616" s="35"/>
      <c r="CLY616" s="35"/>
      <c r="CLZ616" s="35"/>
      <c r="CMA616" s="35"/>
      <c r="CMB616" s="35"/>
      <c r="CMC616" s="35"/>
      <c r="CMD616" s="35"/>
      <c r="CME616" s="35"/>
      <c r="CMF616" s="35"/>
      <c r="CMG616" s="35"/>
      <c r="CMH616" s="35"/>
      <c r="CMI616" s="35"/>
      <c r="CMJ616" s="35"/>
      <c r="CMK616" s="35"/>
      <c r="CML616" s="35"/>
      <c r="CMM616" s="35"/>
      <c r="CMN616" s="35"/>
      <c r="CMO616" s="35"/>
      <c r="CMP616" s="35"/>
      <c r="CMQ616" s="35"/>
      <c r="CMR616" s="35"/>
      <c r="CMS616" s="35"/>
      <c r="CMT616" s="35"/>
      <c r="CMU616" s="35"/>
      <c r="CMV616" s="35"/>
      <c r="CMW616" s="35"/>
      <c r="CMX616" s="35"/>
      <c r="CMY616" s="35"/>
      <c r="CMZ616" s="35"/>
      <c r="CNA616" s="35"/>
      <c r="CNB616" s="35"/>
      <c r="CNC616" s="35"/>
      <c r="CND616" s="35"/>
      <c r="CNE616" s="35"/>
      <c r="CNF616" s="35"/>
      <c r="CNG616" s="35"/>
      <c r="CNH616" s="35"/>
      <c r="CNI616" s="35"/>
      <c r="CNJ616" s="35"/>
      <c r="CNK616" s="35"/>
      <c r="CNL616" s="35"/>
      <c r="CNM616" s="35"/>
      <c r="CNN616" s="35"/>
      <c r="CNO616" s="35"/>
      <c r="CNP616" s="35"/>
      <c r="CNQ616" s="35"/>
      <c r="CNR616" s="35"/>
      <c r="CNS616" s="35"/>
      <c r="CNT616" s="35"/>
      <c r="CNU616" s="35"/>
      <c r="CNV616" s="35"/>
      <c r="CNW616" s="35"/>
      <c r="CNX616" s="35"/>
      <c r="CNY616" s="35"/>
      <c r="CNZ616" s="35"/>
      <c r="COA616" s="35"/>
      <c r="COB616" s="35"/>
      <c r="COC616" s="35"/>
      <c r="COD616" s="35"/>
      <c r="COE616" s="35"/>
      <c r="COF616" s="35"/>
      <c r="COG616" s="35"/>
      <c r="COH616" s="35"/>
      <c r="COI616" s="35"/>
      <c r="COJ616" s="35"/>
      <c r="COK616" s="35"/>
      <c r="COL616" s="35"/>
      <c r="COM616" s="35"/>
      <c r="CON616" s="35"/>
      <c r="COO616" s="35"/>
      <c r="COP616" s="35"/>
      <c r="COQ616" s="35"/>
      <c r="COR616" s="35"/>
      <c r="COS616" s="35"/>
      <c r="COT616" s="35"/>
      <c r="COU616" s="35"/>
      <c r="COV616" s="35"/>
      <c r="COW616" s="35"/>
      <c r="COX616" s="35"/>
      <c r="COY616" s="35"/>
      <c r="COZ616" s="35"/>
      <c r="CPA616" s="35"/>
      <c r="CPB616" s="35"/>
      <c r="CPC616" s="35"/>
      <c r="CPD616" s="35"/>
      <c r="CPE616" s="35"/>
      <c r="CPF616" s="35"/>
      <c r="CPG616" s="35"/>
      <c r="CPH616" s="35"/>
      <c r="CPI616" s="35"/>
      <c r="CPJ616" s="35"/>
      <c r="CPK616" s="35"/>
      <c r="CPL616" s="35"/>
      <c r="CPM616" s="35"/>
      <c r="CPN616" s="35"/>
      <c r="CPO616" s="35"/>
      <c r="CPP616" s="35"/>
      <c r="CPQ616" s="35"/>
      <c r="CPR616" s="35"/>
      <c r="CPS616" s="35"/>
      <c r="CPT616" s="35"/>
      <c r="CPU616" s="35"/>
      <c r="CPV616" s="35"/>
      <c r="CPW616" s="35"/>
      <c r="CPX616" s="35"/>
      <c r="CPY616" s="35"/>
      <c r="CPZ616" s="35"/>
      <c r="CQA616" s="35"/>
      <c r="CQB616" s="35"/>
      <c r="CQC616" s="35"/>
      <c r="CQD616" s="35"/>
      <c r="CQE616" s="35"/>
      <c r="CQF616" s="35"/>
      <c r="CQG616" s="35"/>
      <c r="CQH616" s="35"/>
      <c r="CQI616" s="35"/>
      <c r="CQJ616" s="35"/>
      <c r="CQK616" s="35"/>
      <c r="CQL616" s="35"/>
      <c r="CQM616" s="35"/>
      <c r="CQN616" s="35"/>
      <c r="CQO616" s="35"/>
      <c r="CQP616" s="35"/>
      <c r="CQQ616" s="35"/>
      <c r="CQR616" s="35"/>
      <c r="CQS616" s="35"/>
      <c r="CQT616" s="35"/>
      <c r="CQU616" s="35"/>
      <c r="CQV616" s="35"/>
      <c r="CQW616" s="35"/>
      <c r="CQX616" s="35"/>
      <c r="CQY616" s="35"/>
      <c r="CQZ616" s="35"/>
      <c r="CRA616" s="35"/>
      <c r="CRB616" s="35"/>
      <c r="CRC616" s="35"/>
      <c r="CRD616" s="35"/>
      <c r="CRE616" s="35"/>
      <c r="CRF616" s="35"/>
      <c r="CRG616" s="35"/>
      <c r="CRH616" s="35"/>
      <c r="CRI616" s="35"/>
      <c r="CRJ616" s="35"/>
      <c r="CRK616" s="35"/>
      <c r="CRL616" s="35"/>
      <c r="CRM616" s="35"/>
      <c r="CRN616" s="35"/>
      <c r="CRO616" s="35"/>
      <c r="CRP616" s="35"/>
      <c r="CRQ616" s="35"/>
      <c r="CRR616" s="35"/>
      <c r="CRS616" s="35"/>
      <c r="CRT616" s="35"/>
      <c r="CRU616" s="35"/>
      <c r="CRV616" s="35"/>
      <c r="CRW616" s="35"/>
      <c r="CRX616" s="35"/>
      <c r="CRY616" s="35"/>
      <c r="CRZ616" s="35"/>
      <c r="CSA616" s="35"/>
      <c r="CSB616" s="35"/>
      <c r="CSC616" s="35"/>
      <c r="CSD616" s="35"/>
      <c r="CSE616" s="35"/>
      <c r="CSF616" s="35"/>
      <c r="CSG616" s="35"/>
      <c r="CSH616" s="35"/>
      <c r="CSI616" s="35"/>
      <c r="CSJ616" s="35"/>
      <c r="CSK616" s="35"/>
      <c r="CSL616" s="35"/>
      <c r="CSM616" s="35"/>
      <c r="CSN616" s="35"/>
      <c r="CSO616" s="35"/>
      <c r="CSP616" s="35"/>
      <c r="CSQ616" s="35"/>
      <c r="CSR616" s="35"/>
      <c r="CSS616" s="35"/>
      <c r="CST616" s="35"/>
      <c r="CSU616" s="35"/>
      <c r="CSV616" s="35"/>
      <c r="CSW616" s="35"/>
      <c r="CSX616" s="35"/>
      <c r="CSY616" s="35"/>
      <c r="CSZ616" s="35"/>
      <c r="CTA616" s="35"/>
      <c r="CTB616" s="35"/>
      <c r="CTC616" s="35"/>
      <c r="CTD616" s="35"/>
      <c r="CTE616" s="35"/>
      <c r="CTF616" s="35"/>
      <c r="CTG616" s="35"/>
      <c r="CTH616" s="35"/>
      <c r="CTI616" s="35"/>
      <c r="CTJ616" s="35"/>
      <c r="CTK616" s="35"/>
      <c r="CTL616" s="35"/>
      <c r="CTM616" s="35"/>
      <c r="CTN616" s="35"/>
      <c r="CTO616" s="35"/>
      <c r="CTP616" s="35"/>
      <c r="CTQ616" s="35"/>
      <c r="CTR616" s="35"/>
      <c r="CTS616" s="35"/>
      <c r="CTT616" s="35"/>
      <c r="CTU616" s="35"/>
      <c r="CTV616" s="35"/>
      <c r="CTW616" s="35"/>
      <c r="CTX616" s="35"/>
      <c r="CTY616" s="35"/>
      <c r="CTZ616" s="35"/>
      <c r="CUA616" s="35"/>
      <c r="CUB616" s="35"/>
      <c r="CUC616" s="35"/>
      <c r="CUD616" s="35"/>
      <c r="CUE616" s="35"/>
      <c r="CUF616" s="35"/>
      <c r="CUG616" s="35"/>
      <c r="CUH616" s="35"/>
      <c r="CUI616" s="35"/>
      <c r="CUJ616" s="35"/>
      <c r="CUK616" s="35"/>
      <c r="CUL616" s="35"/>
      <c r="CUM616" s="35"/>
      <c r="CUN616" s="35"/>
      <c r="CUO616" s="35"/>
      <c r="CUP616" s="35"/>
      <c r="CUQ616" s="35"/>
      <c r="CUR616" s="35"/>
      <c r="CUS616" s="35"/>
      <c r="CUT616" s="35"/>
      <c r="CUU616" s="35"/>
      <c r="CUV616" s="35"/>
      <c r="CUW616" s="35"/>
      <c r="CUX616" s="35"/>
      <c r="CUY616" s="35"/>
      <c r="CUZ616" s="35"/>
      <c r="CVA616" s="35"/>
      <c r="CVB616" s="35"/>
      <c r="CVC616" s="35"/>
      <c r="CVD616" s="35"/>
      <c r="CVE616" s="35"/>
      <c r="CVF616" s="35"/>
      <c r="CVG616" s="35"/>
      <c r="CVH616" s="35"/>
      <c r="CVI616" s="35"/>
      <c r="CVJ616" s="35"/>
      <c r="CVK616" s="35"/>
      <c r="CVL616" s="35"/>
      <c r="CVM616" s="35"/>
      <c r="CVN616" s="35"/>
      <c r="CVO616" s="35"/>
      <c r="CVP616" s="35"/>
      <c r="CVQ616" s="35"/>
      <c r="CVR616" s="35"/>
      <c r="CVS616" s="35"/>
      <c r="CVT616" s="35"/>
      <c r="CVU616" s="35"/>
      <c r="CVV616" s="35"/>
      <c r="CVW616" s="35"/>
      <c r="CVX616" s="35"/>
      <c r="CVY616" s="35"/>
      <c r="CVZ616" s="35"/>
      <c r="CWA616" s="35"/>
      <c r="CWB616" s="35"/>
      <c r="CWC616" s="35"/>
      <c r="CWD616" s="35"/>
      <c r="CWE616" s="35"/>
      <c r="CWF616" s="35"/>
      <c r="CWG616" s="35"/>
      <c r="CWH616" s="35"/>
      <c r="CWI616" s="35"/>
      <c r="CWJ616" s="35"/>
      <c r="CWK616" s="35"/>
      <c r="CWL616" s="35"/>
      <c r="CWM616" s="35"/>
      <c r="CWN616" s="35"/>
      <c r="CWO616" s="35"/>
      <c r="CWP616" s="35"/>
      <c r="CWQ616" s="35"/>
      <c r="CWR616" s="35"/>
      <c r="CWS616" s="35"/>
      <c r="CWT616" s="35"/>
      <c r="CWU616" s="35"/>
      <c r="CWV616" s="35"/>
      <c r="CWW616" s="35"/>
      <c r="CWX616" s="35"/>
      <c r="CWY616" s="35"/>
      <c r="CWZ616" s="35"/>
      <c r="CXA616" s="35"/>
      <c r="CXB616" s="35"/>
      <c r="CXC616" s="35"/>
      <c r="CXD616" s="35"/>
      <c r="CXE616" s="35"/>
      <c r="CXF616" s="35"/>
      <c r="CXG616" s="35"/>
      <c r="CXH616" s="35"/>
      <c r="CXI616" s="35"/>
      <c r="CXJ616" s="35"/>
      <c r="CXK616" s="35"/>
      <c r="CXL616" s="35"/>
      <c r="CXM616" s="35"/>
      <c r="CXN616" s="35"/>
      <c r="CXO616" s="35"/>
      <c r="CXP616" s="35"/>
      <c r="CXQ616" s="35"/>
      <c r="CXR616" s="35"/>
      <c r="CXS616" s="35"/>
      <c r="CXT616" s="35"/>
      <c r="CXU616" s="35"/>
      <c r="CXV616" s="35"/>
      <c r="CXW616" s="35"/>
      <c r="CXX616" s="35"/>
      <c r="CXY616" s="35"/>
      <c r="CXZ616" s="35"/>
      <c r="CYA616" s="35"/>
      <c r="CYB616" s="35"/>
      <c r="CYC616" s="35"/>
      <c r="CYD616" s="35"/>
      <c r="CYE616" s="35"/>
      <c r="CYF616" s="35"/>
      <c r="CYG616" s="35"/>
      <c r="CYH616" s="35"/>
      <c r="CYI616" s="35"/>
      <c r="CYJ616" s="35"/>
      <c r="CYK616" s="35"/>
      <c r="CYL616" s="35"/>
      <c r="CYM616" s="35"/>
      <c r="CYN616" s="35"/>
      <c r="CYO616" s="35"/>
      <c r="CYP616" s="35"/>
      <c r="CYQ616" s="35"/>
      <c r="CYR616" s="35"/>
      <c r="CYS616" s="35"/>
      <c r="CYT616" s="35"/>
      <c r="CYU616" s="35"/>
      <c r="CYV616" s="35"/>
      <c r="CYW616" s="35"/>
      <c r="CYX616" s="35"/>
      <c r="CYY616" s="35"/>
      <c r="CYZ616" s="35"/>
      <c r="CZA616" s="35"/>
      <c r="CZB616" s="35"/>
      <c r="CZC616" s="35"/>
      <c r="CZD616" s="35"/>
      <c r="CZE616" s="35"/>
      <c r="CZF616" s="35"/>
      <c r="CZG616" s="35"/>
      <c r="CZH616" s="35"/>
      <c r="CZI616" s="35"/>
      <c r="CZJ616" s="35"/>
      <c r="CZK616" s="35"/>
      <c r="CZL616" s="35"/>
      <c r="CZM616" s="35"/>
      <c r="CZN616" s="35"/>
      <c r="CZO616" s="35"/>
      <c r="CZP616" s="35"/>
      <c r="CZQ616" s="35"/>
      <c r="CZR616" s="35"/>
      <c r="CZS616" s="35"/>
      <c r="CZT616" s="35"/>
      <c r="CZU616" s="35"/>
      <c r="CZV616" s="35"/>
      <c r="CZW616" s="35"/>
      <c r="CZX616" s="35"/>
      <c r="CZY616" s="35"/>
      <c r="CZZ616" s="35"/>
      <c r="DAA616" s="35"/>
      <c r="DAB616" s="35"/>
      <c r="DAC616" s="35"/>
      <c r="DAD616" s="35"/>
      <c r="DAE616" s="35"/>
      <c r="DAF616" s="35"/>
      <c r="DAG616" s="35"/>
      <c r="DAH616" s="35"/>
      <c r="DAI616" s="35"/>
      <c r="DAJ616" s="35"/>
      <c r="DAK616" s="35"/>
      <c r="DAL616" s="35"/>
      <c r="DAM616" s="35"/>
      <c r="DAN616" s="35"/>
      <c r="DAO616" s="35"/>
      <c r="DAP616" s="35"/>
      <c r="DAQ616" s="35"/>
      <c r="DAR616" s="35"/>
      <c r="DAS616" s="35"/>
      <c r="DAT616" s="35"/>
      <c r="DAU616" s="35"/>
      <c r="DAV616" s="35"/>
      <c r="DAW616" s="35"/>
      <c r="DAX616" s="35"/>
      <c r="DAY616" s="35"/>
      <c r="DAZ616" s="35"/>
      <c r="DBA616" s="35"/>
      <c r="DBB616" s="35"/>
      <c r="DBC616" s="35"/>
      <c r="DBD616" s="35"/>
      <c r="DBE616" s="35"/>
      <c r="DBF616" s="35"/>
      <c r="DBG616" s="35"/>
      <c r="DBH616" s="35"/>
      <c r="DBI616" s="35"/>
      <c r="DBJ616" s="35"/>
      <c r="DBK616" s="35"/>
      <c r="DBL616" s="35"/>
      <c r="DBM616" s="35"/>
      <c r="DBN616" s="35"/>
      <c r="DBO616" s="35"/>
      <c r="DBP616" s="35"/>
      <c r="DBQ616" s="35"/>
      <c r="DBR616" s="35"/>
      <c r="DBS616" s="35"/>
      <c r="DBT616" s="35"/>
      <c r="DBU616" s="35"/>
      <c r="DBV616" s="35"/>
      <c r="DBW616" s="35"/>
      <c r="DBX616" s="35"/>
      <c r="DBY616" s="35"/>
      <c r="DBZ616" s="35"/>
      <c r="DCA616" s="35"/>
      <c r="DCB616" s="35"/>
      <c r="DCC616" s="35"/>
      <c r="DCD616" s="35"/>
      <c r="DCE616" s="35"/>
      <c r="DCF616" s="35"/>
      <c r="DCG616" s="35"/>
      <c r="DCH616" s="35"/>
      <c r="DCI616" s="35"/>
      <c r="DCJ616" s="35"/>
      <c r="DCK616" s="35"/>
      <c r="DCL616" s="35"/>
      <c r="DCM616" s="35"/>
      <c r="DCN616" s="35"/>
      <c r="DCO616" s="35"/>
      <c r="DCP616" s="35"/>
      <c r="DCQ616" s="35"/>
      <c r="DCR616" s="35"/>
      <c r="DCS616" s="35"/>
      <c r="DCT616" s="35"/>
      <c r="DCU616" s="35"/>
      <c r="DCV616" s="35"/>
      <c r="DCW616" s="35"/>
      <c r="DCX616" s="35"/>
      <c r="DCY616" s="35"/>
      <c r="DCZ616" s="35"/>
      <c r="DDA616" s="35"/>
      <c r="DDB616" s="35"/>
      <c r="DDC616" s="35"/>
      <c r="DDD616" s="35"/>
      <c r="DDE616" s="35"/>
      <c r="DDF616" s="35"/>
      <c r="DDG616" s="35"/>
      <c r="DDH616" s="35"/>
      <c r="DDI616" s="35"/>
      <c r="DDJ616" s="35"/>
      <c r="DDK616" s="35"/>
      <c r="DDL616" s="35"/>
      <c r="DDM616" s="35"/>
      <c r="DDN616" s="35"/>
      <c r="DDO616" s="35"/>
      <c r="DDP616" s="35"/>
      <c r="DDQ616" s="35"/>
      <c r="DDR616" s="35"/>
      <c r="DDS616" s="35"/>
      <c r="DDT616" s="35"/>
      <c r="DDU616" s="35"/>
      <c r="DDV616" s="35"/>
      <c r="DDW616" s="35"/>
      <c r="DDX616" s="35"/>
      <c r="DDY616" s="35"/>
      <c r="DDZ616" s="35"/>
      <c r="DEA616" s="35"/>
      <c r="DEB616" s="35"/>
      <c r="DEC616" s="35"/>
      <c r="DED616" s="35"/>
      <c r="DEE616" s="35"/>
      <c r="DEF616" s="35"/>
      <c r="DEG616" s="35"/>
      <c r="DEH616" s="35"/>
      <c r="DEI616" s="35"/>
      <c r="DEJ616" s="35"/>
      <c r="DEK616" s="35"/>
      <c r="DEL616" s="35"/>
      <c r="DEM616" s="35"/>
      <c r="DEN616" s="35"/>
      <c r="DEO616" s="35"/>
      <c r="DEP616" s="35"/>
      <c r="DEQ616" s="35"/>
      <c r="DER616" s="35"/>
      <c r="DES616" s="35"/>
      <c r="DET616" s="35"/>
      <c r="DEU616" s="35"/>
      <c r="DEV616" s="35"/>
      <c r="DEW616" s="35"/>
      <c r="DEX616" s="35"/>
      <c r="DEY616" s="35"/>
      <c r="DEZ616" s="35"/>
      <c r="DFA616" s="35"/>
      <c r="DFB616" s="35"/>
      <c r="DFC616" s="35"/>
      <c r="DFD616" s="35"/>
      <c r="DFE616" s="35"/>
      <c r="DFF616" s="35"/>
      <c r="DFG616" s="35"/>
      <c r="DFH616" s="35"/>
      <c r="DFI616" s="35"/>
      <c r="DFJ616" s="35"/>
      <c r="DFK616" s="35"/>
      <c r="DFL616" s="35"/>
      <c r="DFM616" s="35"/>
      <c r="DFN616" s="35"/>
      <c r="DFO616" s="35"/>
      <c r="DFP616" s="35"/>
      <c r="DFQ616" s="35"/>
      <c r="DFR616" s="35"/>
      <c r="DFS616" s="35"/>
      <c r="DFT616" s="35"/>
      <c r="DFU616" s="35"/>
      <c r="DFV616" s="35"/>
      <c r="DFW616" s="35"/>
      <c r="DFX616" s="35"/>
      <c r="DFY616" s="35"/>
      <c r="DFZ616" s="35"/>
      <c r="DGA616" s="35"/>
      <c r="DGB616" s="35"/>
      <c r="DGC616" s="35"/>
      <c r="DGD616" s="35"/>
      <c r="DGE616" s="35"/>
      <c r="DGF616" s="35"/>
      <c r="DGG616" s="35"/>
      <c r="DGH616" s="35"/>
      <c r="DGI616" s="35"/>
      <c r="DGJ616" s="35"/>
      <c r="DGK616" s="35"/>
      <c r="DGL616" s="35"/>
      <c r="DGM616" s="35"/>
      <c r="DGN616" s="35"/>
      <c r="DGO616" s="35"/>
      <c r="DGP616" s="35"/>
      <c r="DGQ616" s="35"/>
      <c r="DGR616" s="35"/>
      <c r="DGS616" s="35"/>
      <c r="DGT616" s="35"/>
      <c r="DGU616" s="35"/>
      <c r="DGV616" s="35"/>
      <c r="DGW616" s="35"/>
      <c r="DGX616" s="35"/>
      <c r="DGY616" s="35"/>
      <c r="DGZ616" s="35"/>
      <c r="DHA616" s="35"/>
      <c r="DHB616" s="35"/>
      <c r="DHC616" s="35"/>
      <c r="DHD616" s="35"/>
      <c r="DHE616" s="35"/>
      <c r="DHF616" s="35"/>
      <c r="DHG616" s="35"/>
      <c r="DHH616" s="35"/>
      <c r="DHI616" s="35"/>
      <c r="DHJ616" s="35"/>
      <c r="DHK616" s="35"/>
      <c r="DHL616" s="35"/>
      <c r="DHM616" s="35"/>
      <c r="DHN616" s="35"/>
      <c r="DHO616" s="35"/>
      <c r="DHP616" s="35"/>
      <c r="DHQ616" s="35"/>
      <c r="DHR616" s="35"/>
      <c r="DHS616" s="35"/>
      <c r="DHT616" s="35"/>
      <c r="DHU616" s="35"/>
      <c r="DHV616" s="35"/>
      <c r="DHW616" s="35"/>
      <c r="DHX616" s="35"/>
      <c r="DHY616" s="35"/>
      <c r="DHZ616" s="35"/>
      <c r="DIA616" s="35"/>
      <c r="DIB616" s="35"/>
      <c r="DIC616" s="35"/>
      <c r="DID616" s="35"/>
      <c r="DIE616" s="35"/>
      <c r="DIF616" s="35"/>
      <c r="DIG616" s="35"/>
      <c r="DIH616" s="35"/>
      <c r="DII616" s="35"/>
      <c r="DIJ616" s="35"/>
      <c r="DIK616" s="35"/>
      <c r="DIL616" s="35"/>
      <c r="DIM616" s="35"/>
      <c r="DIN616" s="35"/>
      <c r="DIO616" s="35"/>
      <c r="DIP616" s="35"/>
      <c r="DIQ616" s="35"/>
      <c r="DIR616" s="35"/>
      <c r="DIS616" s="35"/>
      <c r="DIT616" s="35"/>
      <c r="DIU616" s="35"/>
      <c r="DIV616" s="35"/>
      <c r="DIW616" s="35"/>
      <c r="DIX616" s="35"/>
      <c r="DIY616" s="35"/>
      <c r="DIZ616" s="35"/>
      <c r="DJA616" s="35"/>
      <c r="DJB616" s="35"/>
      <c r="DJC616" s="35"/>
      <c r="DJD616" s="35"/>
      <c r="DJE616" s="35"/>
      <c r="DJF616" s="35"/>
      <c r="DJG616" s="35"/>
      <c r="DJH616" s="35"/>
      <c r="DJI616" s="35"/>
      <c r="DJJ616" s="35"/>
      <c r="DJK616" s="35"/>
      <c r="DJL616" s="35"/>
      <c r="DJM616" s="35"/>
      <c r="DJN616" s="35"/>
      <c r="DJO616" s="35"/>
      <c r="DJP616" s="35"/>
      <c r="DJQ616" s="35"/>
      <c r="DJR616" s="35"/>
      <c r="DJS616" s="35"/>
      <c r="DJT616" s="35"/>
      <c r="DJU616" s="35"/>
      <c r="DJV616" s="35"/>
      <c r="DJW616" s="35"/>
      <c r="DJX616" s="35"/>
      <c r="DJY616" s="35"/>
      <c r="DJZ616" s="35"/>
      <c r="DKA616" s="35"/>
      <c r="DKB616" s="35"/>
      <c r="DKC616" s="35"/>
      <c r="DKD616" s="35"/>
      <c r="DKE616" s="35"/>
      <c r="DKF616" s="35"/>
      <c r="DKG616" s="35"/>
      <c r="DKH616" s="35"/>
      <c r="DKI616" s="35"/>
      <c r="DKJ616" s="35"/>
      <c r="DKK616" s="35"/>
      <c r="DKL616" s="35"/>
      <c r="DKM616" s="35"/>
      <c r="DKN616" s="35"/>
      <c r="DKO616" s="35"/>
      <c r="DKP616" s="35"/>
      <c r="DKQ616" s="35"/>
      <c r="DKR616" s="35"/>
      <c r="DKS616" s="35"/>
      <c r="DKT616" s="35"/>
      <c r="DKU616" s="35"/>
      <c r="DKV616" s="35"/>
      <c r="DKW616" s="35"/>
      <c r="DKX616" s="35"/>
      <c r="DKY616" s="35"/>
      <c r="DKZ616" s="35"/>
      <c r="DLA616" s="35"/>
      <c r="DLB616" s="35"/>
      <c r="DLC616" s="35"/>
      <c r="DLD616" s="35"/>
      <c r="DLE616" s="35"/>
      <c r="DLF616" s="35"/>
      <c r="DLG616" s="35"/>
      <c r="DLH616" s="35"/>
      <c r="DLI616" s="35"/>
      <c r="DLJ616" s="35"/>
      <c r="DLK616" s="35"/>
      <c r="DLL616" s="35"/>
      <c r="DLM616" s="35"/>
      <c r="DLN616" s="35"/>
      <c r="DLO616" s="35"/>
      <c r="DLP616" s="35"/>
      <c r="DLQ616" s="35"/>
      <c r="DLR616" s="35"/>
      <c r="DLS616" s="35"/>
      <c r="DLT616" s="35"/>
      <c r="DLU616" s="35"/>
      <c r="DLV616" s="35"/>
      <c r="DLW616" s="35"/>
      <c r="DLX616" s="35"/>
      <c r="DLY616" s="35"/>
      <c r="DLZ616" s="35"/>
      <c r="DMA616" s="35"/>
      <c r="DMB616" s="35"/>
      <c r="DMC616" s="35"/>
      <c r="DMD616" s="35"/>
      <c r="DME616" s="35"/>
      <c r="DMF616" s="35"/>
      <c r="DMG616" s="35"/>
      <c r="DMH616" s="35"/>
      <c r="DMI616" s="35"/>
      <c r="DMJ616" s="35"/>
      <c r="DMK616" s="35"/>
      <c r="DML616" s="35"/>
      <c r="DMM616" s="35"/>
      <c r="DMN616" s="35"/>
      <c r="DMO616" s="35"/>
      <c r="DMP616" s="35"/>
      <c r="DMQ616" s="35"/>
      <c r="DMR616" s="35"/>
      <c r="DMS616" s="35"/>
      <c r="DMT616" s="35"/>
      <c r="DMU616" s="35"/>
      <c r="DMV616" s="35"/>
      <c r="DMW616" s="35"/>
      <c r="DMX616" s="35"/>
      <c r="DMY616" s="35"/>
      <c r="DMZ616" s="35"/>
      <c r="DNA616" s="35"/>
      <c r="DNB616" s="35"/>
      <c r="DNC616" s="35"/>
      <c r="DND616" s="35"/>
      <c r="DNE616" s="35"/>
      <c r="DNF616" s="35"/>
      <c r="DNG616" s="35"/>
      <c r="DNH616" s="35"/>
      <c r="DNI616" s="35"/>
      <c r="DNJ616" s="35"/>
      <c r="DNK616" s="35"/>
      <c r="DNL616" s="35"/>
      <c r="DNM616" s="35"/>
      <c r="DNN616" s="35"/>
      <c r="DNO616" s="35"/>
      <c r="DNP616" s="35"/>
      <c r="DNQ616" s="35"/>
      <c r="DNR616" s="35"/>
      <c r="DNS616" s="35"/>
      <c r="DNT616" s="35"/>
      <c r="DNU616" s="35"/>
      <c r="DNV616" s="35"/>
      <c r="DNW616" s="35"/>
      <c r="DNX616" s="35"/>
      <c r="DNY616" s="35"/>
      <c r="DNZ616" s="35"/>
      <c r="DOA616" s="35"/>
      <c r="DOB616" s="35"/>
      <c r="DOC616" s="35"/>
      <c r="DOD616" s="35"/>
      <c r="DOE616" s="35"/>
      <c r="DOF616" s="35"/>
      <c r="DOG616" s="35"/>
      <c r="DOH616" s="35"/>
      <c r="DOI616" s="35"/>
      <c r="DOJ616" s="35"/>
      <c r="DOK616" s="35"/>
      <c r="DOL616" s="35"/>
      <c r="DOM616" s="35"/>
      <c r="DON616" s="35"/>
      <c r="DOO616" s="35"/>
      <c r="DOP616" s="35"/>
      <c r="DOQ616" s="35"/>
      <c r="DOR616" s="35"/>
      <c r="DOS616" s="35"/>
      <c r="DOT616" s="35"/>
      <c r="DOU616" s="35"/>
      <c r="DOV616" s="35"/>
      <c r="DOW616" s="35"/>
      <c r="DOX616" s="35"/>
      <c r="DOY616" s="35"/>
      <c r="DOZ616" s="35"/>
      <c r="DPA616" s="35"/>
      <c r="DPB616" s="35"/>
      <c r="DPC616" s="35"/>
      <c r="DPD616" s="35"/>
      <c r="DPE616" s="35"/>
      <c r="DPF616" s="35"/>
      <c r="DPG616" s="35"/>
      <c r="DPH616" s="35"/>
      <c r="DPI616" s="35"/>
      <c r="DPJ616" s="35"/>
      <c r="DPK616" s="35"/>
      <c r="DPL616" s="35"/>
      <c r="DPM616" s="35"/>
      <c r="DPN616" s="35"/>
      <c r="DPO616" s="35"/>
      <c r="DPP616" s="35"/>
      <c r="DPQ616" s="35"/>
      <c r="DPR616" s="35"/>
      <c r="DPS616" s="35"/>
      <c r="DPT616" s="35"/>
      <c r="DPU616" s="35"/>
      <c r="DPV616" s="35"/>
      <c r="DPW616" s="35"/>
      <c r="DPX616" s="35"/>
      <c r="DPY616" s="35"/>
      <c r="DPZ616" s="35"/>
      <c r="DQA616" s="35"/>
      <c r="DQB616" s="35"/>
      <c r="DQC616" s="35"/>
      <c r="DQD616" s="35"/>
      <c r="DQE616" s="35"/>
      <c r="DQF616" s="35"/>
      <c r="DQG616" s="35"/>
      <c r="DQH616" s="35"/>
      <c r="DQI616" s="35"/>
      <c r="DQJ616" s="35"/>
      <c r="DQK616" s="35"/>
      <c r="DQL616" s="35"/>
      <c r="DQM616" s="35"/>
      <c r="DQN616" s="35"/>
      <c r="DQO616" s="35"/>
      <c r="DQP616" s="35"/>
      <c r="DQQ616" s="35"/>
      <c r="DQR616" s="35"/>
      <c r="DQS616" s="35"/>
      <c r="DQT616" s="35"/>
      <c r="DQU616" s="35"/>
      <c r="DQV616" s="35"/>
      <c r="DQW616" s="35"/>
      <c r="DQX616" s="35"/>
      <c r="DQY616" s="35"/>
      <c r="DQZ616" s="35"/>
      <c r="DRA616" s="35"/>
      <c r="DRB616" s="35"/>
      <c r="DRC616" s="35"/>
      <c r="DRD616" s="35"/>
      <c r="DRE616" s="35"/>
      <c r="DRF616" s="35"/>
      <c r="DRG616" s="35"/>
      <c r="DRH616" s="35"/>
      <c r="DRI616" s="35"/>
      <c r="DRJ616" s="35"/>
      <c r="DRK616" s="35"/>
      <c r="DRL616" s="35"/>
      <c r="DRM616" s="35"/>
      <c r="DRN616" s="35"/>
      <c r="DRO616" s="35"/>
      <c r="DRP616" s="35"/>
      <c r="DRQ616" s="35"/>
      <c r="DRR616" s="35"/>
      <c r="DRS616" s="35"/>
      <c r="DRT616" s="35"/>
      <c r="DRU616" s="35"/>
      <c r="DRV616" s="35"/>
      <c r="DRW616" s="35"/>
      <c r="DRX616" s="35"/>
      <c r="DRY616" s="35"/>
      <c r="DRZ616" s="35"/>
      <c r="DSA616" s="35"/>
      <c r="DSB616" s="35"/>
      <c r="DSC616" s="35"/>
      <c r="DSD616" s="35"/>
      <c r="DSE616" s="35"/>
      <c r="DSF616" s="35"/>
      <c r="DSG616" s="35"/>
      <c r="DSH616" s="35"/>
      <c r="DSI616" s="35"/>
      <c r="DSJ616" s="35"/>
      <c r="DSK616" s="35"/>
      <c r="DSL616" s="35"/>
      <c r="DSM616" s="35"/>
      <c r="DSN616" s="35"/>
      <c r="DSO616" s="35"/>
      <c r="DSP616" s="35"/>
      <c r="DSQ616" s="35"/>
      <c r="DSR616" s="35"/>
      <c r="DSS616" s="35"/>
      <c r="DST616" s="35"/>
      <c r="DSU616" s="35"/>
      <c r="DSV616" s="35"/>
      <c r="DSW616" s="35"/>
      <c r="DSX616" s="35"/>
      <c r="DSY616" s="35"/>
      <c r="DSZ616" s="35"/>
      <c r="DTA616" s="35"/>
      <c r="DTB616" s="35"/>
      <c r="DTC616" s="35"/>
      <c r="DTD616" s="35"/>
      <c r="DTE616" s="35"/>
      <c r="DTF616" s="35"/>
      <c r="DTG616" s="35"/>
      <c r="DTH616" s="35"/>
      <c r="DTI616" s="35"/>
      <c r="DTJ616" s="35"/>
      <c r="DTK616" s="35"/>
      <c r="DTL616" s="35"/>
      <c r="DTM616" s="35"/>
      <c r="DTN616" s="35"/>
      <c r="DTO616" s="35"/>
      <c r="DTP616" s="35"/>
      <c r="DTQ616" s="35"/>
      <c r="DTR616" s="35"/>
      <c r="DTS616" s="35"/>
      <c r="DTT616" s="35"/>
      <c r="DTU616" s="35"/>
      <c r="DTV616" s="35"/>
      <c r="DTW616" s="35"/>
      <c r="DTX616" s="35"/>
      <c r="DTY616" s="35"/>
      <c r="DTZ616" s="35"/>
      <c r="DUA616" s="35"/>
      <c r="DUB616" s="35"/>
      <c r="DUC616" s="35"/>
      <c r="DUD616" s="35"/>
      <c r="DUE616" s="35"/>
      <c r="DUF616" s="35"/>
      <c r="DUG616" s="35"/>
      <c r="DUH616" s="35"/>
      <c r="DUI616" s="35"/>
      <c r="DUJ616" s="35"/>
      <c r="DUK616" s="35"/>
      <c r="DUL616" s="35"/>
      <c r="DUM616" s="35"/>
      <c r="DUN616" s="35"/>
      <c r="DUO616" s="35"/>
      <c r="DUP616" s="35"/>
      <c r="DUQ616" s="35"/>
      <c r="DUR616" s="35"/>
      <c r="DUS616" s="35"/>
      <c r="DUT616" s="35"/>
      <c r="DUU616" s="35"/>
      <c r="DUV616" s="35"/>
      <c r="DUW616" s="35"/>
      <c r="DUX616" s="35"/>
      <c r="DUY616" s="35"/>
      <c r="DUZ616" s="35"/>
      <c r="DVA616" s="35"/>
      <c r="DVB616" s="35"/>
      <c r="DVC616" s="35"/>
      <c r="DVD616" s="35"/>
      <c r="DVE616" s="35"/>
      <c r="DVF616" s="35"/>
      <c r="DVG616" s="35"/>
      <c r="DVH616" s="35"/>
      <c r="DVI616" s="35"/>
      <c r="DVJ616" s="35"/>
      <c r="DVK616" s="35"/>
      <c r="DVL616" s="35"/>
      <c r="DVM616" s="35"/>
      <c r="DVN616" s="35"/>
      <c r="DVO616" s="35"/>
      <c r="DVP616" s="35"/>
      <c r="DVQ616" s="35"/>
      <c r="DVR616" s="35"/>
      <c r="DVS616" s="35"/>
      <c r="DVT616" s="35"/>
      <c r="DVU616" s="35"/>
      <c r="DVV616" s="35"/>
      <c r="DVW616" s="35"/>
      <c r="DVX616" s="35"/>
      <c r="DVY616" s="35"/>
      <c r="DVZ616" s="35"/>
      <c r="DWA616" s="35"/>
      <c r="DWB616" s="35"/>
      <c r="DWC616" s="35"/>
      <c r="DWD616" s="35"/>
      <c r="DWE616" s="35"/>
      <c r="DWF616" s="35"/>
      <c r="DWG616" s="35"/>
      <c r="DWH616" s="35"/>
      <c r="DWI616" s="35"/>
      <c r="DWJ616" s="35"/>
      <c r="DWK616" s="35"/>
      <c r="DWL616" s="35"/>
      <c r="DWM616" s="35"/>
      <c r="DWN616" s="35"/>
      <c r="DWO616" s="35"/>
      <c r="DWP616" s="35"/>
      <c r="DWQ616" s="35"/>
      <c r="DWR616" s="35"/>
      <c r="DWS616" s="35"/>
      <c r="DWT616" s="35"/>
      <c r="DWU616" s="35"/>
      <c r="DWV616" s="35"/>
      <c r="DWW616" s="35"/>
      <c r="DWX616" s="35"/>
      <c r="DWY616" s="35"/>
      <c r="DWZ616" s="35"/>
      <c r="DXA616" s="35"/>
      <c r="DXB616" s="35"/>
      <c r="DXC616" s="35"/>
      <c r="DXD616" s="35"/>
      <c r="DXE616" s="35"/>
      <c r="DXF616" s="35"/>
      <c r="DXG616" s="35"/>
      <c r="DXH616" s="35"/>
      <c r="DXI616" s="35"/>
      <c r="DXJ616" s="35"/>
      <c r="DXK616" s="35"/>
      <c r="DXL616" s="35"/>
      <c r="DXM616" s="35"/>
      <c r="DXN616" s="35"/>
      <c r="DXO616" s="35"/>
      <c r="DXP616" s="35"/>
      <c r="DXQ616" s="35"/>
      <c r="DXR616" s="35"/>
      <c r="DXS616" s="35"/>
      <c r="DXT616" s="35"/>
      <c r="DXU616" s="35"/>
      <c r="DXV616" s="35"/>
      <c r="DXW616" s="35"/>
      <c r="DXX616" s="35"/>
      <c r="DXY616" s="35"/>
      <c r="DXZ616" s="35"/>
      <c r="DYA616" s="35"/>
      <c r="DYB616" s="35"/>
      <c r="DYC616" s="35"/>
      <c r="DYD616" s="35"/>
      <c r="DYE616" s="35"/>
      <c r="DYF616" s="35"/>
      <c r="DYG616" s="35"/>
      <c r="DYH616" s="35"/>
      <c r="DYI616" s="35"/>
      <c r="DYJ616" s="35"/>
      <c r="DYK616" s="35"/>
      <c r="DYL616" s="35"/>
      <c r="DYM616" s="35"/>
      <c r="DYN616" s="35"/>
      <c r="DYO616" s="35"/>
      <c r="DYP616" s="35"/>
      <c r="DYQ616" s="35"/>
      <c r="DYR616" s="35"/>
      <c r="DYS616" s="35"/>
      <c r="DYT616" s="35"/>
      <c r="DYU616" s="35"/>
      <c r="DYV616" s="35"/>
      <c r="DYW616" s="35"/>
      <c r="DYX616" s="35"/>
      <c r="DYY616" s="35"/>
      <c r="DYZ616" s="35"/>
      <c r="DZA616" s="35"/>
      <c r="DZB616" s="35"/>
      <c r="DZC616" s="35"/>
      <c r="DZD616" s="35"/>
      <c r="DZE616" s="35"/>
      <c r="DZF616" s="35"/>
      <c r="DZG616" s="35"/>
      <c r="DZH616" s="35"/>
      <c r="DZI616" s="35"/>
      <c r="DZJ616" s="35"/>
      <c r="DZK616" s="35"/>
      <c r="DZL616" s="35"/>
      <c r="DZM616" s="35"/>
      <c r="DZN616" s="35"/>
      <c r="DZO616" s="35"/>
      <c r="DZP616" s="35"/>
      <c r="DZQ616" s="35"/>
      <c r="DZR616" s="35"/>
      <c r="DZS616" s="35"/>
      <c r="DZT616" s="35"/>
      <c r="DZU616" s="35"/>
      <c r="DZV616" s="35"/>
      <c r="DZW616" s="35"/>
      <c r="DZX616" s="35"/>
      <c r="DZY616" s="35"/>
      <c r="DZZ616" s="35"/>
      <c r="EAA616" s="35"/>
      <c r="EAB616" s="35"/>
      <c r="EAC616" s="35"/>
      <c r="EAD616" s="35"/>
      <c r="EAE616" s="35"/>
      <c r="EAF616" s="35"/>
      <c r="EAG616" s="35"/>
      <c r="EAH616" s="35"/>
      <c r="EAI616" s="35"/>
      <c r="EAJ616" s="35"/>
      <c r="EAK616" s="35"/>
      <c r="EAL616" s="35"/>
      <c r="EAM616" s="35"/>
      <c r="EAN616" s="35"/>
      <c r="EAO616" s="35"/>
      <c r="EAP616" s="35"/>
      <c r="EAQ616" s="35"/>
      <c r="EAR616" s="35"/>
      <c r="EAS616" s="35"/>
      <c r="EAT616" s="35"/>
      <c r="EAU616" s="35"/>
      <c r="EAV616" s="35"/>
      <c r="EAW616" s="35"/>
      <c r="EAX616" s="35"/>
      <c r="EAY616" s="35"/>
      <c r="EAZ616" s="35"/>
      <c r="EBA616" s="35"/>
      <c r="EBB616" s="35"/>
      <c r="EBC616" s="35"/>
      <c r="EBD616" s="35"/>
      <c r="EBE616" s="35"/>
      <c r="EBF616" s="35"/>
      <c r="EBG616" s="35"/>
      <c r="EBH616" s="35"/>
      <c r="EBI616" s="35"/>
      <c r="EBJ616" s="35"/>
      <c r="EBK616" s="35"/>
      <c r="EBL616" s="35"/>
      <c r="EBM616" s="35"/>
      <c r="EBN616" s="35"/>
      <c r="EBO616" s="35"/>
      <c r="EBP616" s="35"/>
      <c r="EBQ616" s="35"/>
      <c r="EBR616" s="35"/>
      <c r="EBS616" s="35"/>
      <c r="EBT616" s="35"/>
      <c r="EBU616" s="35"/>
      <c r="EBV616" s="35"/>
      <c r="EBW616" s="35"/>
      <c r="EBX616" s="35"/>
      <c r="EBY616" s="35"/>
      <c r="EBZ616" s="35"/>
      <c r="ECA616" s="35"/>
      <c r="ECB616" s="35"/>
      <c r="ECC616" s="35"/>
      <c r="ECD616" s="35"/>
      <c r="ECE616" s="35"/>
      <c r="ECF616" s="35"/>
      <c r="ECG616" s="35"/>
      <c r="ECH616" s="35"/>
      <c r="ECI616" s="35"/>
      <c r="ECJ616" s="35"/>
      <c r="ECK616" s="35"/>
      <c r="ECL616" s="35"/>
      <c r="ECM616" s="35"/>
      <c r="ECN616" s="35"/>
      <c r="ECO616" s="35"/>
      <c r="ECP616" s="35"/>
      <c r="ECQ616" s="35"/>
      <c r="ECR616" s="35"/>
      <c r="ECS616" s="35"/>
      <c r="ECT616" s="35"/>
      <c r="ECU616" s="35"/>
      <c r="ECV616" s="35"/>
      <c r="ECW616" s="35"/>
      <c r="ECX616" s="35"/>
      <c r="ECY616" s="35"/>
      <c r="ECZ616" s="35"/>
      <c r="EDA616" s="35"/>
      <c r="EDB616" s="35"/>
      <c r="EDC616" s="35"/>
      <c r="EDD616" s="35"/>
      <c r="EDE616" s="35"/>
      <c r="EDF616" s="35"/>
      <c r="EDG616" s="35"/>
      <c r="EDH616" s="35"/>
      <c r="EDI616" s="35"/>
      <c r="EDJ616" s="35"/>
      <c r="EDK616" s="35"/>
      <c r="EDL616" s="35"/>
      <c r="EDM616" s="35"/>
      <c r="EDN616" s="35"/>
      <c r="EDO616" s="35"/>
      <c r="EDP616" s="35"/>
      <c r="EDQ616" s="35"/>
      <c r="EDR616" s="35"/>
      <c r="EDS616" s="35"/>
      <c r="EDT616" s="35"/>
      <c r="EDU616" s="35"/>
      <c r="EDV616" s="35"/>
      <c r="EDW616" s="35"/>
      <c r="EDX616" s="35"/>
      <c r="EDY616" s="35"/>
      <c r="EDZ616" s="35"/>
      <c r="EEA616" s="35"/>
      <c r="EEB616" s="35"/>
      <c r="EEC616" s="35"/>
      <c r="EED616" s="35"/>
      <c r="EEE616" s="35"/>
      <c r="EEF616" s="35"/>
      <c r="EEG616" s="35"/>
      <c r="EEH616" s="35"/>
      <c r="EEI616" s="35"/>
      <c r="EEJ616" s="35"/>
      <c r="EEK616" s="35"/>
      <c r="EEL616" s="35"/>
      <c r="EEM616" s="35"/>
      <c r="EEN616" s="35"/>
      <c r="EEO616" s="35"/>
      <c r="EEP616" s="35"/>
      <c r="EEQ616" s="35"/>
      <c r="EER616" s="35"/>
      <c r="EES616" s="35"/>
      <c r="EET616" s="35"/>
      <c r="EEU616" s="35"/>
      <c r="EEV616" s="35"/>
      <c r="EEW616" s="35"/>
      <c r="EEX616" s="35"/>
      <c r="EEY616" s="35"/>
      <c r="EEZ616" s="35"/>
      <c r="EFA616" s="35"/>
      <c r="EFB616" s="35"/>
      <c r="EFC616" s="35"/>
      <c r="EFD616" s="35"/>
      <c r="EFE616" s="35"/>
      <c r="EFF616" s="35"/>
      <c r="EFG616" s="35"/>
      <c r="EFH616" s="35"/>
      <c r="EFI616" s="35"/>
      <c r="EFJ616" s="35"/>
      <c r="EFK616" s="35"/>
      <c r="EFL616" s="35"/>
      <c r="EFM616" s="35"/>
      <c r="EFN616" s="35"/>
      <c r="EFO616" s="35"/>
      <c r="EFP616" s="35"/>
      <c r="EFQ616" s="35"/>
      <c r="EFR616" s="35"/>
      <c r="EFS616" s="35"/>
      <c r="EFT616" s="35"/>
      <c r="EFU616" s="35"/>
      <c r="EFV616" s="35"/>
      <c r="EFW616" s="35"/>
      <c r="EFX616" s="35"/>
      <c r="EFY616" s="35"/>
      <c r="EFZ616" s="35"/>
      <c r="EGA616" s="35"/>
      <c r="EGB616" s="35"/>
      <c r="EGC616" s="35"/>
      <c r="EGD616" s="35"/>
      <c r="EGE616" s="35"/>
      <c r="EGF616" s="35"/>
      <c r="EGG616" s="35"/>
      <c r="EGH616" s="35"/>
      <c r="EGI616" s="35"/>
      <c r="EGJ616" s="35"/>
      <c r="EGK616" s="35"/>
      <c r="EGL616" s="35"/>
      <c r="EGM616" s="35"/>
      <c r="EGN616" s="35"/>
      <c r="EGO616" s="35"/>
      <c r="EGP616" s="35"/>
      <c r="EGQ616" s="35"/>
      <c r="EGR616" s="35"/>
      <c r="EGS616" s="35"/>
      <c r="EGT616" s="35"/>
      <c r="EGU616" s="35"/>
      <c r="EGV616" s="35"/>
      <c r="EGW616" s="35"/>
      <c r="EGX616" s="35"/>
      <c r="EGY616" s="35"/>
      <c r="EGZ616" s="35"/>
      <c r="EHA616" s="35"/>
      <c r="EHB616" s="35"/>
      <c r="EHC616" s="35"/>
      <c r="EHD616" s="35"/>
      <c r="EHE616" s="35"/>
      <c r="EHF616" s="35"/>
      <c r="EHG616" s="35"/>
      <c r="EHH616" s="35"/>
      <c r="EHI616" s="35"/>
      <c r="EHJ616" s="35"/>
      <c r="EHK616" s="35"/>
      <c r="EHL616" s="35"/>
      <c r="EHM616" s="35"/>
      <c r="EHN616" s="35"/>
      <c r="EHO616" s="35"/>
      <c r="EHP616" s="35"/>
      <c r="EHQ616" s="35"/>
      <c r="EHR616" s="35"/>
      <c r="EHS616" s="35"/>
      <c r="EHT616" s="35"/>
      <c r="EHU616" s="35"/>
      <c r="EHV616" s="35"/>
      <c r="EHW616" s="35"/>
      <c r="EHX616" s="35"/>
      <c r="EHY616" s="35"/>
      <c r="EHZ616" s="35"/>
      <c r="EIA616" s="35"/>
      <c r="EIB616" s="35"/>
      <c r="EIC616" s="35"/>
      <c r="EID616" s="35"/>
      <c r="EIE616" s="35"/>
      <c r="EIF616" s="35"/>
      <c r="EIG616" s="35"/>
      <c r="EIH616" s="35"/>
      <c r="EII616" s="35"/>
      <c r="EIJ616" s="35"/>
      <c r="EIK616" s="35"/>
      <c r="EIL616" s="35"/>
      <c r="EIM616" s="35"/>
      <c r="EIN616" s="35"/>
      <c r="EIO616" s="35"/>
      <c r="EIP616" s="35"/>
      <c r="EIQ616" s="35"/>
      <c r="EIR616" s="35"/>
      <c r="EIS616" s="35"/>
      <c r="EIT616" s="35"/>
      <c r="EIU616" s="35"/>
      <c r="EIV616" s="35"/>
      <c r="EIW616" s="35"/>
      <c r="EIX616" s="35"/>
      <c r="EIY616" s="35"/>
      <c r="EIZ616" s="35"/>
      <c r="EJA616" s="35"/>
      <c r="EJB616" s="35"/>
      <c r="EJC616" s="35"/>
      <c r="EJD616" s="35"/>
      <c r="EJE616" s="35"/>
      <c r="EJF616" s="35"/>
      <c r="EJG616" s="35"/>
      <c r="EJH616" s="35"/>
      <c r="EJI616" s="35"/>
      <c r="EJJ616" s="35"/>
      <c r="EJK616" s="35"/>
      <c r="EJL616" s="35"/>
      <c r="EJM616" s="35"/>
      <c r="EJN616" s="35"/>
      <c r="EJO616" s="35"/>
      <c r="EJP616" s="35"/>
      <c r="EJQ616" s="35"/>
      <c r="EJR616" s="35"/>
      <c r="EJS616" s="35"/>
      <c r="EJT616" s="35"/>
      <c r="EJU616" s="35"/>
      <c r="EJV616" s="35"/>
      <c r="EJW616" s="35"/>
      <c r="EJX616" s="35"/>
      <c r="EJY616" s="35"/>
      <c r="EJZ616" s="35"/>
      <c r="EKA616" s="35"/>
      <c r="EKB616" s="35"/>
      <c r="EKC616" s="35"/>
      <c r="EKD616" s="35"/>
      <c r="EKE616" s="35"/>
      <c r="EKF616" s="35"/>
      <c r="EKG616" s="35"/>
      <c r="EKH616" s="35"/>
      <c r="EKI616" s="35"/>
      <c r="EKJ616" s="35"/>
      <c r="EKK616" s="35"/>
      <c r="EKL616" s="35"/>
      <c r="EKM616" s="35"/>
      <c r="EKN616" s="35"/>
      <c r="EKO616" s="35"/>
      <c r="EKP616" s="35"/>
      <c r="EKQ616" s="35"/>
      <c r="EKR616" s="35"/>
      <c r="EKS616" s="35"/>
      <c r="EKT616" s="35"/>
      <c r="EKU616" s="35"/>
      <c r="EKV616" s="35"/>
      <c r="EKW616" s="35"/>
      <c r="EKX616" s="35"/>
      <c r="EKY616" s="35"/>
      <c r="EKZ616" s="35"/>
      <c r="ELA616" s="35"/>
      <c r="ELB616" s="35"/>
      <c r="ELC616" s="35"/>
      <c r="ELD616" s="35"/>
      <c r="ELE616" s="35"/>
      <c r="ELF616" s="35"/>
      <c r="ELG616" s="35"/>
      <c r="ELH616" s="35"/>
      <c r="ELI616" s="35"/>
      <c r="ELJ616" s="35"/>
      <c r="ELK616" s="35"/>
      <c r="ELL616" s="35"/>
      <c r="ELM616" s="35"/>
      <c r="ELN616" s="35"/>
      <c r="ELO616" s="35"/>
      <c r="ELP616" s="35"/>
      <c r="ELQ616" s="35"/>
      <c r="ELR616" s="35"/>
      <c r="ELS616" s="35"/>
      <c r="ELT616" s="35"/>
      <c r="ELU616" s="35"/>
      <c r="ELV616" s="35"/>
      <c r="ELW616" s="35"/>
      <c r="ELX616" s="35"/>
      <c r="ELY616" s="35"/>
      <c r="ELZ616" s="35"/>
      <c r="EMA616" s="35"/>
      <c r="EMB616" s="35"/>
      <c r="EMC616" s="35"/>
      <c r="EMD616" s="35"/>
      <c r="EME616" s="35"/>
      <c r="EMF616" s="35"/>
      <c r="EMG616" s="35"/>
      <c r="EMH616" s="35"/>
      <c r="EMI616" s="35"/>
      <c r="EMJ616" s="35"/>
      <c r="EMK616" s="35"/>
      <c r="EML616" s="35"/>
      <c r="EMM616" s="35"/>
      <c r="EMN616" s="35"/>
      <c r="EMO616" s="35"/>
      <c r="EMP616" s="35"/>
      <c r="EMQ616" s="35"/>
      <c r="EMR616" s="35"/>
      <c r="EMS616" s="35"/>
      <c r="EMT616" s="35"/>
      <c r="EMU616" s="35"/>
      <c r="EMV616" s="35"/>
      <c r="EMW616" s="35"/>
      <c r="EMX616" s="35"/>
      <c r="EMY616" s="35"/>
      <c r="EMZ616" s="35"/>
      <c r="ENA616" s="35"/>
      <c r="ENB616" s="35"/>
      <c r="ENC616" s="35"/>
      <c r="END616" s="35"/>
      <c r="ENE616" s="35"/>
      <c r="ENF616" s="35"/>
      <c r="ENG616" s="35"/>
      <c r="ENH616" s="35"/>
      <c r="ENI616" s="35"/>
      <c r="ENJ616" s="35"/>
      <c r="ENK616" s="35"/>
      <c r="ENL616" s="35"/>
      <c r="ENM616" s="35"/>
      <c r="ENN616" s="35"/>
      <c r="ENO616" s="35"/>
      <c r="ENP616" s="35"/>
      <c r="ENQ616" s="35"/>
      <c r="ENR616" s="35"/>
      <c r="ENS616" s="35"/>
      <c r="ENT616" s="35"/>
      <c r="ENU616" s="35"/>
      <c r="ENV616" s="35"/>
      <c r="ENW616" s="35"/>
      <c r="ENX616" s="35"/>
      <c r="ENY616" s="35"/>
      <c r="ENZ616" s="35"/>
      <c r="EOA616" s="35"/>
      <c r="EOB616" s="35"/>
      <c r="EOC616" s="35"/>
      <c r="EOD616" s="35"/>
      <c r="EOE616" s="35"/>
      <c r="EOF616" s="35"/>
      <c r="EOG616" s="35"/>
      <c r="EOH616" s="35"/>
      <c r="EOI616" s="35"/>
      <c r="EOJ616" s="35"/>
      <c r="EOK616" s="35"/>
      <c r="EOL616" s="35"/>
      <c r="EOM616" s="35"/>
      <c r="EON616" s="35"/>
      <c r="EOO616" s="35"/>
      <c r="EOP616" s="35"/>
      <c r="EOQ616" s="35"/>
      <c r="EOR616" s="35"/>
      <c r="EOS616" s="35"/>
      <c r="EOT616" s="35"/>
      <c r="EOU616" s="35"/>
      <c r="EOV616" s="35"/>
      <c r="EOW616" s="35"/>
      <c r="EOX616" s="35"/>
      <c r="EOY616" s="35"/>
      <c r="EOZ616" s="35"/>
      <c r="EPA616" s="35"/>
      <c r="EPB616" s="35"/>
      <c r="EPC616" s="35"/>
      <c r="EPD616" s="35"/>
      <c r="EPE616" s="35"/>
      <c r="EPF616" s="35"/>
      <c r="EPG616" s="35"/>
      <c r="EPH616" s="35"/>
      <c r="EPI616" s="35"/>
      <c r="EPJ616" s="35"/>
      <c r="EPK616" s="35"/>
      <c r="EPL616" s="35"/>
      <c r="EPM616" s="35"/>
      <c r="EPN616" s="35"/>
      <c r="EPO616" s="35"/>
      <c r="EPP616" s="35"/>
      <c r="EPQ616" s="35"/>
      <c r="EPR616" s="35"/>
      <c r="EPS616" s="35"/>
      <c r="EPT616" s="35"/>
      <c r="EPU616" s="35"/>
      <c r="EPV616" s="35"/>
      <c r="EPW616" s="35"/>
      <c r="EPX616" s="35"/>
      <c r="EPY616" s="35"/>
      <c r="EPZ616" s="35"/>
      <c r="EQA616" s="35"/>
      <c r="EQB616" s="35"/>
      <c r="EQC616" s="35"/>
      <c r="EQD616" s="35"/>
      <c r="EQE616" s="35"/>
      <c r="EQF616" s="35"/>
      <c r="EQG616" s="35"/>
      <c r="EQH616" s="35"/>
      <c r="EQI616" s="35"/>
      <c r="EQJ616" s="35"/>
      <c r="EQK616" s="35"/>
      <c r="EQL616" s="35"/>
      <c r="EQM616" s="35"/>
      <c r="EQN616" s="35"/>
      <c r="EQO616" s="35"/>
      <c r="EQP616" s="35"/>
      <c r="EQQ616" s="35"/>
      <c r="EQR616" s="35"/>
      <c r="EQS616" s="35"/>
      <c r="EQT616" s="35"/>
      <c r="EQU616" s="35"/>
      <c r="EQV616" s="35"/>
      <c r="EQW616" s="35"/>
      <c r="EQX616" s="35"/>
      <c r="EQY616" s="35"/>
      <c r="EQZ616" s="35"/>
      <c r="ERA616" s="35"/>
      <c r="ERB616" s="35"/>
      <c r="ERC616" s="35"/>
      <c r="ERD616" s="35"/>
      <c r="ERE616" s="35"/>
      <c r="ERF616" s="35"/>
      <c r="ERG616" s="35"/>
      <c r="ERH616" s="35"/>
      <c r="ERI616" s="35"/>
      <c r="ERJ616" s="35"/>
      <c r="ERK616" s="35"/>
      <c r="ERL616" s="35"/>
      <c r="ERM616" s="35"/>
      <c r="ERN616" s="35"/>
      <c r="ERO616" s="35"/>
      <c r="ERP616" s="35"/>
      <c r="ERQ616" s="35"/>
      <c r="ERR616" s="35"/>
      <c r="ERS616" s="35"/>
      <c r="ERT616" s="35"/>
      <c r="ERU616" s="35"/>
      <c r="ERV616" s="35"/>
      <c r="ERW616" s="35"/>
      <c r="ERX616" s="35"/>
      <c r="ERY616" s="35"/>
      <c r="ERZ616" s="35"/>
      <c r="ESA616" s="35"/>
      <c r="ESB616" s="35"/>
      <c r="ESC616" s="35"/>
      <c r="ESD616" s="35"/>
      <c r="ESE616" s="35"/>
      <c r="ESF616" s="35"/>
      <c r="ESG616" s="35"/>
      <c r="ESH616" s="35"/>
      <c r="ESI616" s="35"/>
      <c r="ESJ616" s="35"/>
      <c r="ESK616" s="35"/>
      <c r="ESL616" s="35"/>
      <c r="ESM616" s="35"/>
      <c r="ESN616" s="35"/>
      <c r="ESO616" s="35"/>
      <c r="ESP616" s="35"/>
      <c r="ESQ616" s="35"/>
      <c r="ESR616" s="35"/>
      <c r="ESS616" s="35"/>
      <c r="EST616" s="35"/>
      <c r="ESU616" s="35"/>
      <c r="ESV616" s="35"/>
      <c r="ESW616" s="35"/>
      <c r="ESX616" s="35"/>
      <c r="ESY616" s="35"/>
      <c r="ESZ616" s="35"/>
      <c r="ETA616" s="35"/>
      <c r="ETB616" s="35"/>
      <c r="ETC616" s="35"/>
      <c r="ETD616" s="35"/>
      <c r="ETE616" s="35"/>
      <c r="ETF616" s="35"/>
      <c r="ETG616" s="35"/>
      <c r="ETH616" s="35"/>
      <c r="ETI616" s="35"/>
      <c r="ETJ616" s="35"/>
      <c r="ETK616" s="35"/>
      <c r="ETL616" s="35"/>
      <c r="ETM616" s="35"/>
      <c r="ETN616" s="35"/>
      <c r="ETO616" s="35"/>
      <c r="ETP616" s="35"/>
      <c r="ETQ616" s="35"/>
      <c r="ETR616" s="35"/>
      <c r="ETS616" s="35"/>
      <c r="ETT616" s="35"/>
      <c r="ETU616" s="35"/>
      <c r="ETV616" s="35"/>
      <c r="ETW616" s="35"/>
      <c r="ETX616" s="35"/>
      <c r="ETY616" s="35"/>
      <c r="ETZ616" s="35"/>
      <c r="EUA616" s="35"/>
      <c r="EUB616" s="35"/>
      <c r="EUC616" s="35"/>
      <c r="EUD616" s="35"/>
      <c r="EUE616" s="35"/>
      <c r="EUF616" s="35"/>
      <c r="EUG616" s="35"/>
      <c r="EUH616" s="35"/>
      <c r="EUI616" s="35"/>
      <c r="EUJ616" s="35"/>
      <c r="EUK616" s="35"/>
      <c r="EUL616" s="35"/>
      <c r="EUM616" s="35"/>
      <c r="EUN616" s="35"/>
      <c r="EUO616" s="35"/>
      <c r="EUP616" s="35"/>
      <c r="EUQ616" s="35"/>
      <c r="EUR616" s="35"/>
      <c r="EUS616" s="35"/>
      <c r="EUT616" s="35"/>
      <c r="EUU616" s="35"/>
      <c r="EUV616" s="35"/>
      <c r="EUW616" s="35"/>
      <c r="EUX616" s="35"/>
      <c r="EUY616" s="35"/>
      <c r="EUZ616" s="35"/>
      <c r="EVA616" s="35"/>
      <c r="EVB616" s="35"/>
      <c r="EVC616" s="35"/>
      <c r="EVD616" s="35"/>
      <c r="EVE616" s="35"/>
      <c r="EVF616" s="35"/>
      <c r="EVG616" s="35"/>
      <c r="EVH616" s="35"/>
      <c r="EVI616" s="35"/>
      <c r="EVJ616" s="35"/>
      <c r="EVK616" s="35"/>
      <c r="EVL616" s="35"/>
      <c r="EVM616" s="35"/>
      <c r="EVN616" s="35"/>
      <c r="EVO616" s="35"/>
      <c r="EVP616" s="35"/>
      <c r="EVQ616" s="35"/>
      <c r="EVR616" s="35"/>
      <c r="EVS616" s="35"/>
      <c r="EVT616" s="35"/>
      <c r="EVU616" s="35"/>
      <c r="EVV616" s="35"/>
      <c r="EVW616" s="35"/>
      <c r="EVX616" s="35"/>
      <c r="EVY616" s="35"/>
      <c r="EVZ616" s="35"/>
      <c r="EWA616" s="35"/>
      <c r="EWB616" s="35"/>
      <c r="EWC616" s="35"/>
      <c r="EWD616" s="35"/>
      <c r="EWE616" s="35"/>
      <c r="EWF616" s="35"/>
      <c r="EWG616" s="35"/>
      <c r="EWH616" s="35"/>
      <c r="EWI616" s="35"/>
      <c r="EWJ616" s="35"/>
      <c r="EWK616" s="35"/>
      <c r="EWL616" s="35"/>
      <c r="EWM616" s="35"/>
      <c r="EWN616" s="35"/>
      <c r="EWO616" s="35"/>
      <c r="EWP616" s="35"/>
      <c r="EWQ616" s="35"/>
      <c r="EWR616" s="35"/>
      <c r="EWS616" s="35"/>
      <c r="EWT616" s="35"/>
      <c r="EWU616" s="35"/>
      <c r="EWV616" s="35"/>
      <c r="EWW616" s="35"/>
      <c r="EWX616" s="35"/>
      <c r="EWY616" s="35"/>
      <c r="EWZ616" s="35"/>
      <c r="EXA616" s="35"/>
      <c r="EXB616" s="35"/>
      <c r="EXC616" s="35"/>
      <c r="EXD616" s="35"/>
      <c r="EXE616" s="35"/>
      <c r="EXF616" s="35"/>
      <c r="EXG616" s="35"/>
      <c r="EXH616" s="35"/>
      <c r="EXI616" s="35"/>
      <c r="EXJ616" s="35"/>
      <c r="EXK616" s="35"/>
      <c r="EXL616" s="35"/>
      <c r="EXM616" s="35"/>
      <c r="EXN616" s="35"/>
      <c r="EXO616" s="35"/>
      <c r="EXP616" s="35"/>
      <c r="EXQ616" s="35"/>
      <c r="EXR616" s="35"/>
      <c r="EXS616" s="35"/>
      <c r="EXT616" s="35"/>
      <c r="EXU616" s="35"/>
      <c r="EXV616" s="35"/>
      <c r="EXW616" s="35"/>
      <c r="EXX616" s="35"/>
      <c r="EXY616" s="35"/>
      <c r="EXZ616" s="35"/>
      <c r="EYA616" s="35"/>
      <c r="EYB616" s="35"/>
      <c r="EYC616" s="35"/>
      <c r="EYD616" s="35"/>
      <c r="EYE616" s="35"/>
      <c r="EYF616" s="35"/>
      <c r="EYG616" s="35"/>
      <c r="EYH616" s="35"/>
      <c r="EYI616" s="35"/>
      <c r="EYJ616" s="35"/>
      <c r="EYK616" s="35"/>
      <c r="EYL616" s="35"/>
      <c r="EYM616" s="35"/>
      <c r="EYN616" s="35"/>
      <c r="EYO616" s="35"/>
      <c r="EYP616" s="35"/>
      <c r="EYQ616" s="35"/>
      <c r="EYR616" s="35"/>
      <c r="EYS616" s="35"/>
      <c r="EYT616" s="35"/>
      <c r="EYU616" s="35"/>
      <c r="EYV616" s="35"/>
      <c r="EYW616" s="35"/>
      <c r="EYX616" s="35"/>
      <c r="EYY616" s="35"/>
      <c r="EYZ616" s="35"/>
      <c r="EZA616" s="35"/>
      <c r="EZB616" s="35"/>
      <c r="EZC616" s="35"/>
      <c r="EZD616" s="35"/>
      <c r="EZE616" s="35"/>
      <c r="EZF616" s="35"/>
      <c r="EZG616" s="35"/>
      <c r="EZH616" s="35"/>
      <c r="EZI616" s="35"/>
      <c r="EZJ616" s="35"/>
      <c r="EZK616" s="35"/>
      <c r="EZL616" s="35"/>
      <c r="EZM616" s="35"/>
      <c r="EZN616" s="35"/>
      <c r="EZO616" s="35"/>
      <c r="EZP616" s="35"/>
      <c r="EZQ616" s="35"/>
      <c r="EZR616" s="35"/>
      <c r="EZS616" s="35"/>
      <c r="EZT616" s="35"/>
      <c r="EZU616" s="35"/>
      <c r="EZV616" s="35"/>
      <c r="EZW616" s="35"/>
      <c r="EZX616" s="35"/>
      <c r="EZY616" s="35"/>
      <c r="EZZ616" s="35"/>
      <c r="FAA616" s="35"/>
      <c r="FAB616" s="35"/>
      <c r="FAC616" s="35"/>
      <c r="FAD616" s="35"/>
      <c r="FAE616" s="35"/>
      <c r="FAF616" s="35"/>
      <c r="FAG616" s="35"/>
      <c r="FAH616" s="35"/>
      <c r="FAI616" s="35"/>
      <c r="FAJ616" s="35"/>
      <c r="FAK616" s="35"/>
      <c r="FAL616" s="35"/>
      <c r="FAM616" s="35"/>
      <c r="FAN616" s="35"/>
      <c r="FAO616" s="35"/>
      <c r="FAP616" s="35"/>
      <c r="FAQ616" s="35"/>
      <c r="FAR616" s="35"/>
      <c r="FAS616" s="35"/>
      <c r="FAT616" s="35"/>
      <c r="FAU616" s="35"/>
      <c r="FAV616" s="35"/>
      <c r="FAW616" s="35"/>
      <c r="FAX616" s="35"/>
      <c r="FAY616" s="35"/>
      <c r="FAZ616" s="35"/>
      <c r="FBA616" s="35"/>
      <c r="FBB616" s="35"/>
      <c r="FBC616" s="35"/>
      <c r="FBD616" s="35"/>
      <c r="FBE616" s="35"/>
      <c r="FBF616" s="35"/>
      <c r="FBG616" s="35"/>
      <c r="FBH616" s="35"/>
      <c r="FBI616" s="35"/>
      <c r="FBJ616" s="35"/>
      <c r="FBK616" s="35"/>
      <c r="FBL616" s="35"/>
      <c r="FBM616" s="35"/>
      <c r="FBN616" s="35"/>
      <c r="FBO616" s="35"/>
      <c r="FBP616" s="35"/>
      <c r="FBQ616" s="35"/>
      <c r="FBR616" s="35"/>
      <c r="FBS616" s="35"/>
      <c r="FBT616" s="35"/>
      <c r="FBU616" s="35"/>
      <c r="FBV616" s="35"/>
      <c r="FBW616" s="35"/>
      <c r="FBX616" s="35"/>
      <c r="FBY616" s="35"/>
      <c r="FBZ616" s="35"/>
      <c r="FCA616" s="35"/>
      <c r="FCB616" s="35"/>
      <c r="FCC616" s="35"/>
      <c r="FCD616" s="35"/>
      <c r="FCE616" s="35"/>
      <c r="FCF616" s="35"/>
      <c r="FCG616" s="35"/>
      <c r="FCH616" s="35"/>
      <c r="FCI616" s="35"/>
      <c r="FCJ616" s="35"/>
      <c r="FCK616" s="35"/>
      <c r="FCL616" s="35"/>
      <c r="FCM616" s="35"/>
      <c r="FCN616" s="35"/>
      <c r="FCO616" s="35"/>
      <c r="FCP616" s="35"/>
      <c r="FCQ616" s="35"/>
      <c r="FCR616" s="35"/>
      <c r="FCS616" s="35"/>
      <c r="FCT616" s="35"/>
      <c r="FCU616" s="35"/>
      <c r="FCV616" s="35"/>
      <c r="FCW616" s="35"/>
      <c r="FCX616" s="35"/>
      <c r="FCY616" s="35"/>
      <c r="FCZ616" s="35"/>
      <c r="FDA616" s="35"/>
      <c r="FDB616" s="35"/>
      <c r="FDC616" s="35"/>
      <c r="FDD616" s="35"/>
      <c r="FDE616" s="35"/>
      <c r="FDF616" s="35"/>
      <c r="FDG616" s="35"/>
      <c r="FDH616" s="35"/>
      <c r="FDI616" s="35"/>
      <c r="FDJ616" s="35"/>
      <c r="FDK616" s="35"/>
      <c r="FDL616" s="35"/>
      <c r="FDM616" s="35"/>
      <c r="FDN616" s="35"/>
      <c r="FDO616" s="35"/>
      <c r="FDP616" s="35"/>
      <c r="FDQ616" s="35"/>
      <c r="FDR616" s="35"/>
      <c r="FDS616" s="35"/>
      <c r="FDT616" s="35"/>
      <c r="FDU616" s="35"/>
      <c r="FDV616" s="35"/>
      <c r="FDW616" s="35"/>
      <c r="FDX616" s="35"/>
      <c r="FDY616" s="35"/>
      <c r="FDZ616" s="35"/>
      <c r="FEA616" s="35"/>
      <c r="FEB616" s="35"/>
      <c r="FEC616" s="35"/>
      <c r="FED616" s="35"/>
      <c r="FEE616" s="35"/>
      <c r="FEF616" s="35"/>
      <c r="FEG616" s="35"/>
      <c r="FEH616" s="35"/>
      <c r="FEI616" s="35"/>
      <c r="FEJ616" s="35"/>
      <c r="FEK616" s="35"/>
      <c r="FEL616" s="35"/>
      <c r="FEM616" s="35"/>
      <c r="FEN616" s="35"/>
      <c r="FEO616" s="35"/>
      <c r="FEP616" s="35"/>
      <c r="FEQ616" s="35"/>
      <c r="FER616" s="35"/>
      <c r="FES616" s="35"/>
      <c r="FET616" s="35"/>
      <c r="FEU616" s="35"/>
      <c r="FEV616" s="35"/>
      <c r="FEW616" s="35"/>
      <c r="FEX616" s="35"/>
      <c r="FEY616" s="35"/>
      <c r="FEZ616" s="35"/>
      <c r="FFA616" s="35"/>
      <c r="FFB616" s="35"/>
      <c r="FFC616" s="35"/>
      <c r="FFD616" s="35"/>
      <c r="FFE616" s="35"/>
      <c r="FFF616" s="35"/>
      <c r="FFG616" s="35"/>
      <c r="FFH616" s="35"/>
      <c r="FFI616" s="35"/>
      <c r="FFJ616" s="35"/>
      <c r="FFK616" s="35"/>
      <c r="FFL616" s="35"/>
      <c r="FFM616" s="35"/>
      <c r="FFN616" s="35"/>
      <c r="FFO616" s="35"/>
      <c r="FFP616" s="35"/>
      <c r="FFQ616" s="35"/>
      <c r="FFR616" s="35"/>
      <c r="FFS616" s="35"/>
      <c r="FFT616" s="35"/>
      <c r="FFU616" s="35"/>
      <c r="FFV616" s="35"/>
      <c r="FFW616" s="35"/>
      <c r="FFX616" s="35"/>
      <c r="FFY616" s="35"/>
      <c r="FFZ616" s="35"/>
      <c r="FGA616" s="35"/>
      <c r="FGB616" s="35"/>
      <c r="FGC616" s="35"/>
      <c r="FGD616" s="35"/>
      <c r="FGE616" s="35"/>
      <c r="FGF616" s="35"/>
      <c r="FGG616" s="35"/>
      <c r="FGH616" s="35"/>
      <c r="FGI616" s="35"/>
      <c r="FGJ616" s="35"/>
      <c r="FGK616" s="35"/>
      <c r="FGL616" s="35"/>
      <c r="FGM616" s="35"/>
      <c r="FGN616" s="35"/>
      <c r="FGO616" s="35"/>
      <c r="FGP616" s="35"/>
      <c r="FGQ616" s="35"/>
      <c r="FGR616" s="35"/>
      <c r="FGS616" s="35"/>
      <c r="FGT616" s="35"/>
      <c r="FGU616" s="35"/>
      <c r="FGV616" s="35"/>
      <c r="FGW616" s="35"/>
      <c r="FGX616" s="35"/>
      <c r="FGY616" s="35"/>
      <c r="FGZ616" s="35"/>
      <c r="FHA616" s="35"/>
      <c r="FHB616" s="35"/>
      <c r="FHC616" s="35"/>
      <c r="FHD616" s="35"/>
      <c r="FHE616" s="35"/>
      <c r="FHF616" s="35"/>
      <c r="FHG616" s="35"/>
      <c r="FHH616" s="35"/>
      <c r="FHI616" s="35"/>
      <c r="FHJ616" s="35"/>
      <c r="FHK616" s="35"/>
      <c r="FHL616" s="35"/>
      <c r="FHM616" s="35"/>
      <c r="FHN616" s="35"/>
      <c r="FHO616" s="35"/>
      <c r="FHP616" s="35"/>
      <c r="FHQ616" s="35"/>
      <c r="FHR616" s="35"/>
      <c r="FHS616" s="35"/>
      <c r="FHT616" s="35"/>
      <c r="FHU616" s="35"/>
      <c r="FHV616" s="35"/>
      <c r="FHW616" s="35"/>
      <c r="FHX616" s="35"/>
      <c r="FHY616" s="35"/>
      <c r="FHZ616" s="35"/>
      <c r="FIA616" s="35"/>
      <c r="FIB616" s="35"/>
      <c r="FIC616" s="35"/>
      <c r="FID616" s="35"/>
      <c r="FIE616" s="35"/>
      <c r="FIF616" s="35"/>
      <c r="FIG616" s="35"/>
      <c r="FIH616" s="35"/>
      <c r="FII616" s="35"/>
      <c r="FIJ616" s="35"/>
      <c r="FIK616" s="35"/>
      <c r="FIL616" s="35"/>
      <c r="FIM616" s="35"/>
      <c r="FIN616" s="35"/>
      <c r="FIO616" s="35"/>
      <c r="FIP616" s="35"/>
      <c r="FIQ616" s="35"/>
      <c r="FIR616" s="35"/>
      <c r="FIS616" s="35"/>
      <c r="FIT616" s="35"/>
      <c r="FIU616" s="35"/>
      <c r="FIV616" s="35"/>
      <c r="FIW616" s="35"/>
      <c r="FIX616" s="35"/>
      <c r="FIY616" s="35"/>
      <c r="FIZ616" s="35"/>
      <c r="FJA616" s="35"/>
      <c r="FJB616" s="35"/>
      <c r="FJC616" s="35"/>
      <c r="FJD616" s="35"/>
      <c r="FJE616" s="35"/>
      <c r="FJF616" s="35"/>
      <c r="FJG616" s="35"/>
      <c r="FJH616" s="35"/>
      <c r="FJI616" s="35"/>
      <c r="FJJ616" s="35"/>
      <c r="FJK616" s="35"/>
      <c r="FJL616" s="35"/>
      <c r="FJM616" s="35"/>
      <c r="FJN616" s="35"/>
      <c r="FJO616" s="35"/>
      <c r="FJP616" s="35"/>
      <c r="FJQ616" s="35"/>
      <c r="FJR616" s="35"/>
      <c r="FJS616" s="35"/>
      <c r="FJT616" s="35"/>
      <c r="FJU616" s="35"/>
      <c r="FJV616" s="35"/>
      <c r="FJW616" s="35"/>
      <c r="FJX616" s="35"/>
      <c r="FJY616" s="35"/>
      <c r="FJZ616" s="35"/>
      <c r="FKA616" s="35"/>
      <c r="FKB616" s="35"/>
      <c r="FKC616" s="35"/>
      <c r="FKD616" s="35"/>
      <c r="FKE616" s="35"/>
      <c r="FKF616" s="35"/>
      <c r="FKG616" s="35"/>
      <c r="FKH616" s="35"/>
      <c r="FKI616" s="35"/>
      <c r="FKJ616" s="35"/>
      <c r="FKK616" s="35"/>
      <c r="FKL616" s="35"/>
      <c r="FKM616" s="35"/>
      <c r="FKN616" s="35"/>
      <c r="FKO616" s="35"/>
      <c r="FKP616" s="35"/>
      <c r="FKQ616" s="35"/>
      <c r="FKR616" s="35"/>
      <c r="FKS616" s="35"/>
      <c r="FKT616" s="35"/>
      <c r="FKU616" s="35"/>
      <c r="FKV616" s="35"/>
      <c r="FKW616" s="35"/>
      <c r="FKX616" s="35"/>
      <c r="FKY616" s="35"/>
      <c r="FKZ616" s="35"/>
      <c r="FLA616" s="35"/>
      <c r="FLB616" s="35"/>
      <c r="FLC616" s="35"/>
      <c r="FLD616" s="35"/>
      <c r="FLE616" s="35"/>
      <c r="FLF616" s="35"/>
      <c r="FLG616" s="35"/>
      <c r="FLH616" s="35"/>
      <c r="FLI616" s="35"/>
      <c r="FLJ616" s="35"/>
      <c r="FLK616" s="35"/>
      <c r="FLL616" s="35"/>
      <c r="FLM616" s="35"/>
      <c r="FLN616" s="35"/>
      <c r="FLO616" s="35"/>
      <c r="FLP616" s="35"/>
      <c r="FLQ616" s="35"/>
      <c r="FLR616" s="35"/>
      <c r="FLS616" s="35"/>
      <c r="FLT616" s="35"/>
      <c r="FLU616" s="35"/>
      <c r="FLV616" s="35"/>
      <c r="FLW616" s="35"/>
      <c r="FLX616" s="35"/>
      <c r="FLY616" s="35"/>
      <c r="FLZ616" s="35"/>
      <c r="FMA616" s="35"/>
      <c r="FMB616" s="35"/>
      <c r="FMC616" s="35"/>
      <c r="FMD616" s="35"/>
      <c r="FME616" s="35"/>
      <c r="FMF616" s="35"/>
      <c r="FMG616" s="35"/>
      <c r="FMH616" s="35"/>
      <c r="FMI616" s="35"/>
      <c r="FMJ616" s="35"/>
      <c r="FMK616" s="35"/>
      <c r="FML616" s="35"/>
      <c r="FMM616" s="35"/>
      <c r="FMN616" s="35"/>
      <c r="FMO616" s="35"/>
      <c r="FMP616" s="35"/>
      <c r="FMQ616" s="35"/>
      <c r="FMR616" s="35"/>
      <c r="FMS616" s="35"/>
      <c r="FMT616" s="35"/>
      <c r="FMU616" s="35"/>
      <c r="FMV616" s="35"/>
      <c r="FMW616" s="35"/>
      <c r="FMX616" s="35"/>
      <c r="FMY616" s="35"/>
      <c r="FMZ616" s="35"/>
      <c r="FNA616" s="35"/>
      <c r="FNB616" s="35"/>
      <c r="FNC616" s="35"/>
      <c r="FND616" s="35"/>
      <c r="FNE616" s="35"/>
      <c r="FNF616" s="35"/>
      <c r="FNG616" s="35"/>
      <c r="FNH616" s="35"/>
      <c r="FNI616" s="35"/>
      <c r="FNJ616" s="35"/>
      <c r="FNK616" s="35"/>
      <c r="FNL616" s="35"/>
      <c r="FNM616" s="35"/>
      <c r="FNN616" s="35"/>
      <c r="FNO616" s="35"/>
      <c r="FNP616" s="35"/>
      <c r="FNQ616" s="35"/>
      <c r="FNR616" s="35"/>
      <c r="FNS616" s="35"/>
      <c r="FNT616" s="35"/>
      <c r="FNU616" s="35"/>
      <c r="FNV616" s="35"/>
      <c r="FNW616" s="35"/>
      <c r="FNX616" s="35"/>
      <c r="FNY616" s="35"/>
      <c r="FNZ616" s="35"/>
      <c r="FOA616" s="35"/>
      <c r="FOB616" s="35"/>
      <c r="FOC616" s="35"/>
      <c r="FOD616" s="35"/>
      <c r="FOE616" s="35"/>
      <c r="FOF616" s="35"/>
      <c r="FOG616" s="35"/>
      <c r="FOH616" s="35"/>
      <c r="FOI616" s="35"/>
      <c r="FOJ616" s="35"/>
      <c r="FOK616" s="35"/>
      <c r="FOL616" s="35"/>
      <c r="FOM616" s="35"/>
      <c r="FON616" s="35"/>
      <c r="FOO616" s="35"/>
      <c r="FOP616" s="35"/>
      <c r="FOQ616" s="35"/>
      <c r="FOR616" s="35"/>
      <c r="FOS616" s="35"/>
      <c r="FOT616" s="35"/>
      <c r="FOU616" s="35"/>
      <c r="FOV616" s="35"/>
      <c r="FOW616" s="35"/>
      <c r="FOX616" s="35"/>
      <c r="FOY616" s="35"/>
      <c r="FOZ616" s="35"/>
      <c r="FPA616" s="35"/>
      <c r="FPB616" s="35"/>
      <c r="FPC616" s="35"/>
      <c r="FPD616" s="35"/>
      <c r="FPE616" s="35"/>
      <c r="FPF616" s="35"/>
      <c r="FPG616" s="35"/>
      <c r="FPH616" s="35"/>
      <c r="FPI616" s="35"/>
      <c r="FPJ616" s="35"/>
      <c r="FPK616" s="35"/>
      <c r="FPL616" s="35"/>
      <c r="FPM616" s="35"/>
      <c r="FPN616" s="35"/>
      <c r="FPO616" s="35"/>
      <c r="FPP616" s="35"/>
      <c r="FPQ616" s="35"/>
      <c r="FPR616" s="35"/>
      <c r="FPS616" s="35"/>
      <c r="FPT616" s="35"/>
      <c r="FPU616" s="35"/>
      <c r="FPV616" s="35"/>
      <c r="FPW616" s="35"/>
      <c r="FPX616" s="35"/>
      <c r="FPY616" s="35"/>
      <c r="FPZ616" s="35"/>
      <c r="FQA616" s="35"/>
      <c r="FQB616" s="35"/>
      <c r="FQC616" s="35"/>
      <c r="FQD616" s="35"/>
      <c r="FQE616" s="35"/>
      <c r="FQF616" s="35"/>
      <c r="FQG616" s="35"/>
      <c r="FQH616" s="35"/>
      <c r="FQI616" s="35"/>
      <c r="FQJ616" s="35"/>
      <c r="FQK616" s="35"/>
      <c r="FQL616" s="35"/>
      <c r="FQM616" s="35"/>
      <c r="FQN616" s="35"/>
      <c r="FQO616" s="35"/>
      <c r="FQP616" s="35"/>
      <c r="FQQ616" s="35"/>
      <c r="FQR616" s="35"/>
      <c r="FQS616" s="35"/>
      <c r="FQT616" s="35"/>
      <c r="FQU616" s="35"/>
      <c r="FQV616" s="35"/>
      <c r="FQW616" s="35"/>
      <c r="FQX616" s="35"/>
      <c r="FQY616" s="35"/>
      <c r="FQZ616" s="35"/>
      <c r="FRA616" s="35"/>
      <c r="FRB616" s="35"/>
      <c r="FRC616" s="35"/>
      <c r="FRD616" s="35"/>
      <c r="FRE616" s="35"/>
      <c r="FRF616" s="35"/>
      <c r="FRG616" s="35"/>
      <c r="FRH616" s="35"/>
      <c r="FRI616" s="35"/>
      <c r="FRJ616" s="35"/>
      <c r="FRK616" s="35"/>
      <c r="FRL616" s="35"/>
      <c r="FRM616" s="35"/>
      <c r="FRN616" s="35"/>
      <c r="FRO616" s="35"/>
      <c r="FRP616" s="35"/>
      <c r="FRQ616" s="35"/>
      <c r="FRR616" s="35"/>
      <c r="FRS616" s="35"/>
      <c r="FRT616" s="35"/>
      <c r="FRU616" s="35"/>
      <c r="FRV616" s="35"/>
      <c r="FRW616" s="35"/>
      <c r="FRX616" s="35"/>
      <c r="FRY616" s="35"/>
      <c r="FRZ616" s="35"/>
      <c r="FSA616" s="35"/>
      <c r="FSB616" s="35"/>
      <c r="FSC616" s="35"/>
      <c r="FSD616" s="35"/>
      <c r="FSE616" s="35"/>
      <c r="FSF616" s="35"/>
      <c r="FSG616" s="35"/>
      <c r="FSH616" s="35"/>
      <c r="FSI616" s="35"/>
      <c r="FSJ616" s="35"/>
      <c r="FSK616" s="35"/>
      <c r="FSL616" s="35"/>
      <c r="FSM616" s="35"/>
      <c r="FSN616" s="35"/>
      <c r="FSO616" s="35"/>
      <c r="FSP616" s="35"/>
      <c r="FSQ616" s="35"/>
      <c r="FSR616" s="35"/>
      <c r="FSS616" s="35"/>
      <c r="FST616" s="35"/>
      <c r="FSU616" s="35"/>
      <c r="FSV616" s="35"/>
      <c r="FSW616" s="35"/>
      <c r="FSX616" s="35"/>
      <c r="FSY616" s="35"/>
      <c r="FSZ616" s="35"/>
      <c r="FTA616" s="35"/>
      <c r="FTB616" s="35"/>
      <c r="FTC616" s="35"/>
      <c r="FTD616" s="35"/>
      <c r="FTE616" s="35"/>
      <c r="FTF616" s="35"/>
      <c r="FTG616" s="35"/>
      <c r="FTH616" s="35"/>
      <c r="FTI616" s="35"/>
      <c r="FTJ616" s="35"/>
      <c r="FTK616" s="35"/>
      <c r="FTL616" s="35"/>
      <c r="FTM616" s="35"/>
      <c r="FTN616" s="35"/>
      <c r="FTO616" s="35"/>
      <c r="FTP616" s="35"/>
      <c r="FTQ616" s="35"/>
      <c r="FTR616" s="35"/>
      <c r="FTS616" s="35"/>
      <c r="FTT616" s="35"/>
      <c r="FTU616" s="35"/>
      <c r="FTV616" s="35"/>
      <c r="FTW616" s="35"/>
      <c r="FTX616" s="35"/>
      <c r="FTY616" s="35"/>
      <c r="FTZ616" s="35"/>
      <c r="FUA616" s="35"/>
      <c r="FUB616" s="35"/>
      <c r="FUC616" s="35"/>
      <c r="FUD616" s="35"/>
      <c r="FUE616" s="35"/>
      <c r="FUF616" s="35"/>
      <c r="FUG616" s="35"/>
      <c r="FUH616" s="35"/>
      <c r="FUI616" s="35"/>
      <c r="FUJ616" s="35"/>
      <c r="FUK616" s="35"/>
      <c r="FUL616" s="35"/>
      <c r="FUM616" s="35"/>
      <c r="FUN616" s="35"/>
      <c r="FUO616" s="35"/>
      <c r="FUP616" s="35"/>
      <c r="FUQ616" s="35"/>
      <c r="FUR616" s="35"/>
      <c r="FUS616" s="35"/>
      <c r="FUT616" s="35"/>
      <c r="FUU616" s="35"/>
      <c r="FUV616" s="35"/>
      <c r="FUW616" s="35"/>
      <c r="FUX616" s="35"/>
      <c r="FUY616" s="35"/>
      <c r="FUZ616" s="35"/>
      <c r="FVA616" s="35"/>
      <c r="FVB616" s="35"/>
      <c r="FVC616" s="35"/>
      <c r="FVD616" s="35"/>
      <c r="FVE616" s="35"/>
      <c r="FVF616" s="35"/>
      <c r="FVG616" s="35"/>
      <c r="FVH616" s="35"/>
      <c r="FVI616" s="35"/>
      <c r="FVJ616" s="35"/>
      <c r="FVK616" s="35"/>
      <c r="FVL616" s="35"/>
      <c r="FVM616" s="35"/>
      <c r="FVN616" s="35"/>
      <c r="FVO616" s="35"/>
      <c r="FVP616" s="35"/>
      <c r="FVQ616" s="35"/>
      <c r="FVR616" s="35"/>
      <c r="FVS616" s="35"/>
      <c r="FVT616" s="35"/>
      <c r="FVU616" s="35"/>
      <c r="FVV616" s="35"/>
      <c r="FVW616" s="35"/>
      <c r="FVX616" s="35"/>
      <c r="FVY616" s="35"/>
      <c r="FVZ616" s="35"/>
      <c r="FWA616" s="35"/>
      <c r="FWB616" s="35"/>
      <c r="FWC616" s="35"/>
      <c r="FWD616" s="35"/>
      <c r="FWE616" s="35"/>
      <c r="FWF616" s="35"/>
      <c r="FWG616" s="35"/>
      <c r="FWH616" s="35"/>
      <c r="FWI616" s="35"/>
      <c r="FWJ616" s="35"/>
      <c r="FWK616" s="35"/>
      <c r="FWL616" s="35"/>
      <c r="FWM616" s="35"/>
      <c r="FWN616" s="35"/>
      <c r="FWO616" s="35"/>
      <c r="FWP616" s="35"/>
      <c r="FWQ616" s="35"/>
      <c r="FWR616" s="35"/>
      <c r="FWS616" s="35"/>
      <c r="FWT616" s="35"/>
      <c r="FWU616" s="35"/>
      <c r="FWV616" s="35"/>
      <c r="FWW616" s="35"/>
      <c r="FWX616" s="35"/>
      <c r="FWY616" s="35"/>
      <c r="FWZ616" s="35"/>
      <c r="FXA616" s="35"/>
      <c r="FXB616" s="35"/>
      <c r="FXC616" s="35"/>
      <c r="FXD616" s="35"/>
      <c r="FXE616" s="35"/>
      <c r="FXF616" s="35"/>
      <c r="FXG616" s="35"/>
      <c r="FXH616" s="35"/>
      <c r="FXI616" s="35"/>
      <c r="FXJ616" s="35"/>
      <c r="FXK616" s="35"/>
      <c r="FXL616" s="35"/>
      <c r="FXM616" s="35"/>
      <c r="FXN616" s="35"/>
      <c r="FXO616" s="35"/>
      <c r="FXP616" s="35"/>
      <c r="FXQ616" s="35"/>
      <c r="FXR616" s="35"/>
      <c r="FXS616" s="35"/>
      <c r="FXT616" s="35"/>
      <c r="FXU616" s="35"/>
      <c r="FXV616" s="35"/>
      <c r="FXW616" s="35"/>
      <c r="FXX616" s="35"/>
      <c r="FXY616" s="35"/>
      <c r="FXZ616" s="35"/>
      <c r="FYA616" s="35"/>
      <c r="FYB616" s="35"/>
      <c r="FYC616" s="35"/>
      <c r="FYD616" s="35"/>
      <c r="FYE616" s="35"/>
      <c r="FYF616" s="35"/>
      <c r="FYG616" s="35"/>
      <c r="FYH616" s="35"/>
      <c r="FYI616" s="35"/>
      <c r="FYJ616" s="35"/>
      <c r="FYK616" s="35"/>
      <c r="FYL616" s="35"/>
      <c r="FYM616" s="35"/>
      <c r="FYN616" s="35"/>
      <c r="FYO616" s="35"/>
      <c r="FYP616" s="35"/>
      <c r="FYQ616" s="35"/>
      <c r="FYR616" s="35"/>
      <c r="FYS616" s="35"/>
      <c r="FYT616" s="35"/>
      <c r="FYU616" s="35"/>
      <c r="FYV616" s="35"/>
      <c r="FYW616" s="35"/>
      <c r="FYX616" s="35"/>
      <c r="FYY616" s="35"/>
      <c r="FYZ616" s="35"/>
      <c r="FZA616" s="35"/>
      <c r="FZB616" s="35"/>
      <c r="FZC616" s="35"/>
      <c r="FZD616" s="35"/>
      <c r="FZE616" s="35"/>
      <c r="FZF616" s="35"/>
      <c r="FZG616" s="35"/>
      <c r="FZH616" s="35"/>
      <c r="FZI616" s="35"/>
      <c r="FZJ616" s="35"/>
      <c r="FZK616" s="35"/>
      <c r="FZL616" s="35"/>
      <c r="FZM616" s="35"/>
      <c r="FZN616" s="35"/>
      <c r="FZO616" s="35"/>
      <c r="FZP616" s="35"/>
      <c r="FZQ616" s="35"/>
      <c r="FZR616" s="35"/>
      <c r="FZS616" s="35"/>
      <c r="FZT616" s="35"/>
      <c r="FZU616" s="35"/>
      <c r="FZV616" s="35"/>
      <c r="FZW616" s="35"/>
      <c r="FZX616" s="35"/>
      <c r="FZY616" s="35"/>
      <c r="FZZ616" s="35"/>
      <c r="GAA616" s="35"/>
      <c r="GAB616" s="35"/>
      <c r="GAC616" s="35"/>
      <c r="GAD616" s="35"/>
      <c r="GAE616" s="35"/>
      <c r="GAF616" s="35"/>
      <c r="GAG616" s="35"/>
      <c r="GAH616" s="35"/>
      <c r="GAI616" s="35"/>
      <c r="GAJ616" s="35"/>
      <c r="GAK616" s="35"/>
      <c r="GAL616" s="35"/>
      <c r="GAM616" s="35"/>
      <c r="GAN616" s="35"/>
      <c r="GAO616" s="35"/>
      <c r="GAP616" s="35"/>
      <c r="GAQ616" s="35"/>
      <c r="GAR616" s="35"/>
      <c r="GAS616" s="35"/>
      <c r="GAT616" s="35"/>
      <c r="GAU616" s="35"/>
      <c r="GAV616" s="35"/>
      <c r="GAW616" s="35"/>
      <c r="GAX616" s="35"/>
      <c r="GAY616" s="35"/>
      <c r="GAZ616" s="35"/>
      <c r="GBA616" s="35"/>
      <c r="GBB616" s="35"/>
      <c r="GBC616" s="35"/>
      <c r="GBD616" s="35"/>
      <c r="GBE616" s="35"/>
      <c r="GBF616" s="35"/>
      <c r="GBG616" s="35"/>
      <c r="GBH616" s="35"/>
      <c r="GBI616" s="35"/>
      <c r="GBJ616" s="35"/>
      <c r="GBK616" s="35"/>
      <c r="GBL616" s="35"/>
      <c r="GBM616" s="35"/>
      <c r="GBN616" s="35"/>
      <c r="GBO616" s="35"/>
      <c r="GBP616" s="35"/>
      <c r="GBQ616" s="35"/>
      <c r="GBR616" s="35"/>
      <c r="GBS616" s="35"/>
      <c r="GBT616" s="35"/>
      <c r="GBU616" s="35"/>
      <c r="GBV616" s="35"/>
      <c r="GBW616" s="35"/>
      <c r="GBX616" s="35"/>
      <c r="GBY616" s="35"/>
      <c r="GBZ616" s="35"/>
      <c r="GCA616" s="35"/>
      <c r="GCB616" s="35"/>
      <c r="GCC616" s="35"/>
      <c r="GCD616" s="35"/>
      <c r="GCE616" s="35"/>
      <c r="GCF616" s="35"/>
      <c r="GCG616" s="35"/>
      <c r="GCH616" s="35"/>
      <c r="GCI616" s="35"/>
      <c r="GCJ616" s="35"/>
      <c r="GCK616" s="35"/>
      <c r="GCL616" s="35"/>
      <c r="GCM616" s="35"/>
      <c r="GCN616" s="35"/>
      <c r="GCO616" s="35"/>
      <c r="GCP616" s="35"/>
      <c r="GCQ616" s="35"/>
      <c r="GCR616" s="35"/>
      <c r="GCS616" s="35"/>
      <c r="GCT616" s="35"/>
      <c r="GCU616" s="35"/>
      <c r="GCV616" s="35"/>
      <c r="GCW616" s="35"/>
      <c r="GCX616" s="35"/>
      <c r="GCY616" s="35"/>
      <c r="GCZ616" s="35"/>
      <c r="GDA616" s="35"/>
      <c r="GDB616" s="35"/>
      <c r="GDC616" s="35"/>
      <c r="GDD616" s="35"/>
      <c r="GDE616" s="35"/>
      <c r="GDF616" s="35"/>
      <c r="GDG616" s="35"/>
      <c r="GDH616" s="35"/>
      <c r="GDI616" s="35"/>
      <c r="GDJ616" s="35"/>
      <c r="GDK616" s="35"/>
      <c r="GDL616" s="35"/>
      <c r="GDM616" s="35"/>
      <c r="GDN616" s="35"/>
      <c r="GDO616" s="35"/>
      <c r="GDP616" s="35"/>
      <c r="GDQ616" s="35"/>
      <c r="GDR616" s="35"/>
      <c r="GDS616" s="35"/>
      <c r="GDT616" s="35"/>
      <c r="GDU616" s="35"/>
      <c r="GDV616" s="35"/>
      <c r="GDW616" s="35"/>
      <c r="GDX616" s="35"/>
      <c r="GDY616" s="35"/>
      <c r="GDZ616" s="35"/>
      <c r="GEA616" s="35"/>
      <c r="GEB616" s="35"/>
      <c r="GEC616" s="35"/>
      <c r="GED616" s="35"/>
      <c r="GEE616" s="35"/>
      <c r="GEF616" s="35"/>
      <c r="GEG616" s="35"/>
      <c r="GEH616" s="35"/>
      <c r="GEI616" s="35"/>
      <c r="GEJ616" s="35"/>
      <c r="GEK616" s="35"/>
      <c r="GEL616" s="35"/>
      <c r="GEM616" s="35"/>
      <c r="GEN616" s="35"/>
      <c r="GEO616" s="35"/>
      <c r="GEP616" s="35"/>
      <c r="GEQ616" s="35"/>
      <c r="GER616" s="35"/>
      <c r="GES616" s="35"/>
      <c r="GET616" s="35"/>
      <c r="GEU616" s="35"/>
      <c r="GEV616" s="35"/>
      <c r="GEW616" s="35"/>
      <c r="GEX616" s="35"/>
      <c r="GEY616" s="35"/>
      <c r="GEZ616" s="35"/>
      <c r="GFA616" s="35"/>
      <c r="GFB616" s="35"/>
      <c r="GFC616" s="35"/>
      <c r="GFD616" s="35"/>
      <c r="GFE616" s="35"/>
      <c r="GFF616" s="35"/>
      <c r="GFG616" s="35"/>
      <c r="GFH616" s="35"/>
      <c r="GFI616" s="35"/>
      <c r="GFJ616" s="35"/>
      <c r="GFK616" s="35"/>
      <c r="GFL616" s="35"/>
      <c r="GFM616" s="35"/>
      <c r="GFN616" s="35"/>
      <c r="GFO616" s="35"/>
      <c r="GFP616" s="35"/>
      <c r="GFQ616" s="35"/>
      <c r="GFR616" s="35"/>
      <c r="GFS616" s="35"/>
      <c r="GFT616" s="35"/>
      <c r="GFU616" s="35"/>
      <c r="GFV616" s="35"/>
      <c r="GFW616" s="35"/>
      <c r="GFX616" s="35"/>
      <c r="GFY616" s="35"/>
      <c r="GFZ616" s="35"/>
      <c r="GGA616" s="35"/>
      <c r="GGB616" s="35"/>
      <c r="GGC616" s="35"/>
      <c r="GGD616" s="35"/>
      <c r="GGE616" s="35"/>
      <c r="GGF616" s="35"/>
      <c r="GGG616" s="35"/>
      <c r="GGH616" s="35"/>
      <c r="GGI616" s="35"/>
      <c r="GGJ616" s="35"/>
      <c r="GGK616" s="35"/>
      <c r="GGL616" s="35"/>
      <c r="GGM616" s="35"/>
      <c r="GGN616" s="35"/>
      <c r="GGO616" s="35"/>
      <c r="GGP616" s="35"/>
      <c r="GGQ616" s="35"/>
      <c r="GGR616" s="35"/>
      <c r="GGS616" s="35"/>
      <c r="GGT616" s="35"/>
      <c r="GGU616" s="35"/>
      <c r="GGV616" s="35"/>
      <c r="GGW616" s="35"/>
      <c r="GGX616" s="35"/>
      <c r="GGY616" s="35"/>
      <c r="GGZ616" s="35"/>
      <c r="GHA616" s="35"/>
      <c r="GHB616" s="35"/>
      <c r="GHC616" s="35"/>
      <c r="GHD616" s="35"/>
      <c r="GHE616" s="35"/>
      <c r="GHF616" s="35"/>
      <c r="GHG616" s="35"/>
      <c r="GHH616" s="35"/>
      <c r="GHI616" s="35"/>
      <c r="GHJ616" s="35"/>
      <c r="GHK616" s="35"/>
      <c r="GHL616" s="35"/>
      <c r="GHM616" s="35"/>
      <c r="GHN616" s="35"/>
      <c r="GHO616" s="35"/>
      <c r="GHP616" s="35"/>
      <c r="GHQ616" s="35"/>
      <c r="GHR616" s="35"/>
      <c r="GHS616" s="35"/>
      <c r="GHT616" s="35"/>
      <c r="GHU616" s="35"/>
      <c r="GHV616" s="35"/>
      <c r="GHW616" s="35"/>
      <c r="GHX616" s="35"/>
      <c r="GHY616" s="35"/>
      <c r="GHZ616" s="35"/>
      <c r="GIA616" s="35"/>
      <c r="GIB616" s="35"/>
      <c r="GIC616" s="35"/>
      <c r="GID616" s="35"/>
      <c r="GIE616" s="35"/>
      <c r="GIF616" s="35"/>
      <c r="GIG616" s="35"/>
      <c r="GIH616" s="35"/>
      <c r="GII616" s="35"/>
      <c r="GIJ616" s="35"/>
      <c r="GIK616" s="35"/>
      <c r="GIL616" s="35"/>
      <c r="GIM616" s="35"/>
      <c r="GIN616" s="35"/>
      <c r="GIO616" s="35"/>
      <c r="GIP616" s="35"/>
      <c r="GIQ616" s="35"/>
      <c r="GIR616" s="35"/>
      <c r="GIS616" s="35"/>
      <c r="GIT616" s="35"/>
      <c r="GIU616" s="35"/>
      <c r="GIV616" s="35"/>
      <c r="GIW616" s="35"/>
      <c r="GIX616" s="35"/>
      <c r="GIY616" s="35"/>
      <c r="GIZ616" s="35"/>
      <c r="GJA616" s="35"/>
      <c r="GJB616" s="35"/>
      <c r="GJC616" s="35"/>
      <c r="GJD616" s="35"/>
      <c r="GJE616" s="35"/>
      <c r="GJF616" s="35"/>
      <c r="GJG616" s="35"/>
      <c r="GJH616" s="35"/>
      <c r="GJI616" s="35"/>
      <c r="GJJ616" s="35"/>
      <c r="GJK616" s="35"/>
      <c r="GJL616" s="35"/>
      <c r="GJM616" s="35"/>
      <c r="GJN616" s="35"/>
      <c r="GJO616" s="35"/>
      <c r="GJP616" s="35"/>
      <c r="GJQ616" s="35"/>
      <c r="GJR616" s="35"/>
      <c r="GJS616" s="35"/>
      <c r="GJT616" s="35"/>
      <c r="GJU616" s="35"/>
      <c r="GJV616" s="35"/>
      <c r="GJW616" s="35"/>
      <c r="GJX616" s="35"/>
      <c r="GJY616" s="35"/>
      <c r="GJZ616" s="35"/>
      <c r="GKA616" s="35"/>
      <c r="GKB616" s="35"/>
      <c r="GKC616" s="35"/>
      <c r="GKD616" s="35"/>
      <c r="GKE616" s="35"/>
      <c r="GKF616" s="35"/>
      <c r="GKG616" s="35"/>
      <c r="GKH616" s="35"/>
      <c r="GKI616" s="35"/>
      <c r="GKJ616" s="35"/>
      <c r="GKK616" s="35"/>
      <c r="GKL616" s="35"/>
      <c r="GKM616" s="35"/>
      <c r="GKN616" s="35"/>
      <c r="GKO616" s="35"/>
      <c r="GKP616" s="35"/>
      <c r="GKQ616" s="35"/>
      <c r="GKR616" s="35"/>
      <c r="GKS616" s="35"/>
      <c r="GKT616" s="35"/>
      <c r="GKU616" s="35"/>
      <c r="GKV616" s="35"/>
      <c r="GKW616" s="35"/>
      <c r="GKX616" s="35"/>
      <c r="GKY616" s="35"/>
      <c r="GKZ616" s="35"/>
      <c r="GLA616" s="35"/>
      <c r="GLB616" s="35"/>
      <c r="GLC616" s="35"/>
      <c r="GLD616" s="35"/>
      <c r="GLE616" s="35"/>
      <c r="GLF616" s="35"/>
      <c r="GLG616" s="35"/>
      <c r="GLH616" s="35"/>
      <c r="GLI616" s="35"/>
      <c r="GLJ616" s="35"/>
      <c r="GLK616" s="35"/>
      <c r="GLL616" s="35"/>
      <c r="GLM616" s="35"/>
      <c r="GLN616" s="35"/>
      <c r="GLO616" s="35"/>
      <c r="GLP616" s="35"/>
      <c r="GLQ616" s="35"/>
      <c r="GLR616" s="35"/>
      <c r="GLS616" s="35"/>
      <c r="GLT616" s="35"/>
      <c r="GLU616" s="35"/>
      <c r="GLV616" s="35"/>
      <c r="GLW616" s="35"/>
      <c r="GLX616" s="35"/>
      <c r="GLY616" s="35"/>
      <c r="GLZ616" s="35"/>
      <c r="GMA616" s="35"/>
      <c r="GMB616" s="35"/>
      <c r="GMC616" s="35"/>
      <c r="GMD616" s="35"/>
      <c r="GME616" s="35"/>
      <c r="GMF616" s="35"/>
      <c r="GMG616" s="35"/>
      <c r="GMH616" s="35"/>
      <c r="GMI616" s="35"/>
      <c r="GMJ616" s="35"/>
      <c r="GMK616" s="35"/>
      <c r="GML616" s="35"/>
      <c r="GMM616" s="35"/>
      <c r="GMN616" s="35"/>
      <c r="GMO616" s="35"/>
      <c r="GMP616" s="35"/>
      <c r="GMQ616" s="35"/>
      <c r="GMR616" s="35"/>
      <c r="GMS616" s="35"/>
      <c r="GMT616" s="35"/>
      <c r="GMU616" s="35"/>
      <c r="GMV616" s="35"/>
      <c r="GMW616" s="35"/>
      <c r="GMX616" s="35"/>
      <c r="GMY616" s="35"/>
      <c r="GMZ616" s="35"/>
      <c r="GNA616" s="35"/>
      <c r="GNB616" s="35"/>
      <c r="GNC616" s="35"/>
      <c r="GND616" s="35"/>
      <c r="GNE616" s="35"/>
      <c r="GNF616" s="35"/>
      <c r="GNG616" s="35"/>
      <c r="GNH616" s="35"/>
      <c r="GNI616" s="35"/>
      <c r="GNJ616" s="35"/>
      <c r="GNK616" s="35"/>
      <c r="GNL616" s="35"/>
      <c r="GNM616" s="35"/>
      <c r="GNN616" s="35"/>
      <c r="GNO616" s="35"/>
      <c r="GNP616" s="35"/>
      <c r="GNQ616" s="35"/>
      <c r="GNR616" s="35"/>
      <c r="GNS616" s="35"/>
      <c r="GNT616" s="35"/>
      <c r="GNU616" s="35"/>
      <c r="GNV616" s="35"/>
      <c r="GNW616" s="35"/>
      <c r="GNX616" s="35"/>
      <c r="GNY616" s="35"/>
      <c r="GNZ616" s="35"/>
      <c r="GOA616" s="35"/>
      <c r="GOB616" s="35"/>
      <c r="GOC616" s="35"/>
      <c r="GOD616" s="35"/>
      <c r="GOE616" s="35"/>
      <c r="GOF616" s="35"/>
      <c r="GOG616" s="35"/>
      <c r="GOH616" s="35"/>
      <c r="GOI616" s="35"/>
      <c r="GOJ616" s="35"/>
      <c r="GOK616" s="35"/>
      <c r="GOL616" s="35"/>
      <c r="GOM616" s="35"/>
      <c r="GON616" s="35"/>
      <c r="GOO616" s="35"/>
      <c r="GOP616" s="35"/>
      <c r="GOQ616" s="35"/>
      <c r="GOR616" s="35"/>
      <c r="GOS616" s="35"/>
      <c r="GOT616" s="35"/>
      <c r="GOU616" s="35"/>
      <c r="GOV616" s="35"/>
      <c r="GOW616" s="35"/>
      <c r="GOX616" s="35"/>
      <c r="GOY616" s="35"/>
      <c r="GOZ616" s="35"/>
      <c r="GPA616" s="35"/>
      <c r="GPB616" s="35"/>
      <c r="GPC616" s="35"/>
      <c r="GPD616" s="35"/>
      <c r="GPE616" s="35"/>
      <c r="GPF616" s="35"/>
      <c r="GPG616" s="35"/>
      <c r="GPH616" s="35"/>
      <c r="GPI616" s="35"/>
      <c r="GPJ616" s="35"/>
      <c r="GPK616" s="35"/>
      <c r="GPL616" s="35"/>
      <c r="GPM616" s="35"/>
      <c r="GPN616" s="35"/>
      <c r="GPO616" s="35"/>
      <c r="GPP616" s="35"/>
      <c r="GPQ616" s="35"/>
      <c r="GPR616" s="35"/>
      <c r="GPS616" s="35"/>
      <c r="GPT616" s="35"/>
      <c r="GPU616" s="35"/>
      <c r="GPV616" s="35"/>
      <c r="GPW616" s="35"/>
      <c r="GPX616" s="35"/>
      <c r="GPY616" s="35"/>
      <c r="GPZ616" s="35"/>
      <c r="GQA616" s="35"/>
      <c r="GQB616" s="35"/>
      <c r="GQC616" s="35"/>
      <c r="GQD616" s="35"/>
      <c r="GQE616" s="35"/>
      <c r="GQF616" s="35"/>
      <c r="GQG616" s="35"/>
      <c r="GQH616" s="35"/>
      <c r="GQI616" s="35"/>
      <c r="GQJ616" s="35"/>
      <c r="GQK616" s="35"/>
      <c r="GQL616" s="35"/>
      <c r="GQM616" s="35"/>
      <c r="GQN616" s="35"/>
      <c r="GQO616" s="35"/>
      <c r="GQP616" s="35"/>
      <c r="GQQ616" s="35"/>
      <c r="GQR616" s="35"/>
      <c r="GQS616" s="35"/>
      <c r="GQT616" s="35"/>
      <c r="GQU616" s="35"/>
      <c r="GQV616" s="35"/>
      <c r="GQW616" s="35"/>
      <c r="GQX616" s="35"/>
      <c r="GQY616" s="35"/>
      <c r="GQZ616" s="35"/>
      <c r="GRA616" s="35"/>
      <c r="GRB616" s="35"/>
      <c r="GRC616" s="35"/>
      <c r="GRD616" s="35"/>
      <c r="GRE616" s="35"/>
      <c r="GRF616" s="35"/>
      <c r="GRG616" s="35"/>
      <c r="GRH616" s="35"/>
      <c r="GRI616" s="35"/>
      <c r="GRJ616" s="35"/>
      <c r="GRK616" s="35"/>
      <c r="GRL616" s="35"/>
      <c r="GRM616" s="35"/>
      <c r="GRN616" s="35"/>
      <c r="GRO616" s="35"/>
      <c r="GRP616" s="35"/>
      <c r="GRQ616" s="35"/>
      <c r="GRR616" s="35"/>
      <c r="GRS616" s="35"/>
      <c r="GRT616" s="35"/>
      <c r="GRU616" s="35"/>
      <c r="GRV616" s="35"/>
      <c r="GRW616" s="35"/>
      <c r="GRX616" s="35"/>
      <c r="GRY616" s="35"/>
      <c r="GRZ616" s="35"/>
      <c r="GSA616" s="35"/>
      <c r="GSB616" s="35"/>
      <c r="GSC616" s="35"/>
      <c r="GSD616" s="35"/>
      <c r="GSE616" s="35"/>
      <c r="GSF616" s="35"/>
      <c r="GSG616" s="35"/>
      <c r="GSH616" s="35"/>
      <c r="GSI616" s="35"/>
      <c r="GSJ616" s="35"/>
      <c r="GSK616" s="35"/>
      <c r="GSL616" s="35"/>
      <c r="GSM616" s="35"/>
      <c r="GSN616" s="35"/>
      <c r="GSO616" s="35"/>
      <c r="GSP616" s="35"/>
      <c r="GSQ616" s="35"/>
      <c r="GSR616" s="35"/>
      <c r="GSS616" s="35"/>
      <c r="GST616" s="35"/>
      <c r="GSU616" s="35"/>
      <c r="GSV616" s="35"/>
      <c r="GSW616" s="35"/>
      <c r="GSX616" s="35"/>
      <c r="GSY616" s="35"/>
      <c r="GSZ616" s="35"/>
      <c r="GTA616" s="35"/>
      <c r="GTB616" s="35"/>
      <c r="GTC616" s="35"/>
      <c r="GTD616" s="35"/>
      <c r="GTE616" s="35"/>
      <c r="GTF616" s="35"/>
      <c r="GTG616" s="35"/>
      <c r="GTH616" s="35"/>
      <c r="GTI616" s="35"/>
      <c r="GTJ616" s="35"/>
      <c r="GTK616" s="35"/>
      <c r="GTL616" s="35"/>
      <c r="GTM616" s="35"/>
      <c r="GTN616" s="35"/>
      <c r="GTO616" s="35"/>
      <c r="GTP616" s="35"/>
      <c r="GTQ616" s="35"/>
      <c r="GTR616" s="35"/>
      <c r="GTS616" s="35"/>
      <c r="GTT616" s="35"/>
      <c r="GTU616" s="35"/>
      <c r="GTV616" s="35"/>
      <c r="GTW616" s="35"/>
      <c r="GTX616" s="35"/>
      <c r="GTY616" s="35"/>
      <c r="GTZ616" s="35"/>
      <c r="GUA616" s="35"/>
      <c r="GUB616" s="35"/>
      <c r="GUC616" s="35"/>
      <c r="GUD616" s="35"/>
      <c r="GUE616" s="35"/>
      <c r="GUF616" s="35"/>
      <c r="GUG616" s="35"/>
      <c r="GUH616" s="35"/>
      <c r="GUI616" s="35"/>
      <c r="GUJ616" s="35"/>
      <c r="GUK616" s="35"/>
      <c r="GUL616" s="35"/>
      <c r="GUM616" s="35"/>
      <c r="GUN616" s="35"/>
      <c r="GUO616" s="35"/>
      <c r="GUP616" s="35"/>
      <c r="GUQ616" s="35"/>
      <c r="GUR616" s="35"/>
      <c r="GUS616" s="35"/>
      <c r="GUT616" s="35"/>
      <c r="GUU616" s="35"/>
      <c r="GUV616" s="35"/>
      <c r="GUW616" s="35"/>
      <c r="GUX616" s="35"/>
      <c r="GUY616" s="35"/>
      <c r="GUZ616" s="35"/>
      <c r="GVA616" s="35"/>
      <c r="GVB616" s="35"/>
      <c r="GVC616" s="35"/>
      <c r="GVD616" s="35"/>
      <c r="GVE616" s="35"/>
      <c r="GVF616" s="35"/>
      <c r="GVG616" s="35"/>
      <c r="GVH616" s="35"/>
      <c r="GVI616" s="35"/>
      <c r="GVJ616" s="35"/>
      <c r="GVK616" s="35"/>
      <c r="GVL616" s="35"/>
      <c r="GVM616" s="35"/>
      <c r="GVN616" s="35"/>
      <c r="GVO616" s="35"/>
      <c r="GVP616" s="35"/>
      <c r="GVQ616" s="35"/>
      <c r="GVR616" s="35"/>
      <c r="GVS616" s="35"/>
      <c r="GVT616" s="35"/>
      <c r="GVU616" s="35"/>
      <c r="GVV616" s="35"/>
      <c r="GVW616" s="35"/>
      <c r="GVX616" s="35"/>
      <c r="GVY616" s="35"/>
      <c r="GVZ616" s="35"/>
      <c r="GWA616" s="35"/>
      <c r="GWB616" s="35"/>
      <c r="GWC616" s="35"/>
      <c r="GWD616" s="35"/>
      <c r="GWE616" s="35"/>
      <c r="GWF616" s="35"/>
      <c r="GWG616" s="35"/>
      <c r="GWH616" s="35"/>
      <c r="GWI616" s="35"/>
      <c r="GWJ616" s="35"/>
      <c r="GWK616" s="35"/>
      <c r="GWL616" s="35"/>
      <c r="GWM616" s="35"/>
      <c r="GWN616" s="35"/>
      <c r="GWO616" s="35"/>
      <c r="GWP616" s="35"/>
      <c r="GWQ616" s="35"/>
      <c r="GWR616" s="35"/>
      <c r="GWS616" s="35"/>
      <c r="GWT616" s="35"/>
      <c r="GWU616" s="35"/>
      <c r="GWV616" s="35"/>
      <c r="GWW616" s="35"/>
      <c r="GWX616" s="35"/>
      <c r="GWY616" s="35"/>
      <c r="GWZ616" s="35"/>
      <c r="GXA616" s="35"/>
      <c r="GXB616" s="35"/>
      <c r="GXC616" s="35"/>
      <c r="GXD616" s="35"/>
      <c r="GXE616" s="35"/>
      <c r="GXF616" s="35"/>
      <c r="GXG616" s="35"/>
      <c r="GXH616" s="35"/>
      <c r="GXI616" s="35"/>
      <c r="GXJ616" s="35"/>
      <c r="GXK616" s="35"/>
      <c r="GXL616" s="35"/>
      <c r="GXM616" s="35"/>
      <c r="GXN616" s="35"/>
      <c r="GXO616" s="35"/>
      <c r="GXP616" s="35"/>
      <c r="GXQ616" s="35"/>
      <c r="GXR616" s="35"/>
      <c r="GXS616" s="35"/>
      <c r="GXT616" s="35"/>
      <c r="GXU616" s="35"/>
      <c r="GXV616" s="35"/>
      <c r="GXW616" s="35"/>
      <c r="GXX616" s="35"/>
      <c r="GXY616" s="35"/>
      <c r="GXZ616" s="35"/>
      <c r="GYA616" s="35"/>
      <c r="GYB616" s="35"/>
      <c r="GYC616" s="35"/>
      <c r="GYD616" s="35"/>
      <c r="GYE616" s="35"/>
      <c r="GYF616" s="35"/>
      <c r="GYG616" s="35"/>
      <c r="GYH616" s="35"/>
      <c r="GYI616" s="35"/>
      <c r="GYJ616" s="35"/>
      <c r="GYK616" s="35"/>
      <c r="GYL616" s="35"/>
      <c r="GYM616" s="35"/>
      <c r="GYN616" s="35"/>
      <c r="GYO616" s="35"/>
      <c r="GYP616" s="35"/>
      <c r="GYQ616" s="35"/>
      <c r="GYR616" s="35"/>
      <c r="GYS616" s="35"/>
      <c r="GYT616" s="35"/>
      <c r="GYU616" s="35"/>
      <c r="GYV616" s="35"/>
      <c r="GYW616" s="35"/>
      <c r="GYX616" s="35"/>
      <c r="GYY616" s="35"/>
      <c r="GYZ616" s="35"/>
      <c r="GZA616" s="35"/>
      <c r="GZB616" s="35"/>
      <c r="GZC616" s="35"/>
      <c r="GZD616" s="35"/>
      <c r="GZE616" s="35"/>
      <c r="GZF616" s="35"/>
      <c r="GZG616" s="35"/>
      <c r="GZH616" s="35"/>
      <c r="GZI616" s="35"/>
      <c r="GZJ616" s="35"/>
      <c r="GZK616" s="35"/>
      <c r="GZL616" s="35"/>
      <c r="GZM616" s="35"/>
      <c r="GZN616" s="35"/>
      <c r="GZO616" s="35"/>
      <c r="GZP616" s="35"/>
      <c r="GZQ616" s="35"/>
      <c r="GZR616" s="35"/>
      <c r="GZS616" s="35"/>
      <c r="GZT616" s="35"/>
      <c r="GZU616" s="35"/>
      <c r="GZV616" s="35"/>
      <c r="GZW616" s="35"/>
      <c r="GZX616" s="35"/>
      <c r="GZY616" s="35"/>
      <c r="GZZ616" s="35"/>
      <c r="HAA616" s="35"/>
      <c r="HAB616" s="35"/>
      <c r="HAC616" s="35"/>
      <c r="HAD616" s="35"/>
      <c r="HAE616" s="35"/>
      <c r="HAF616" s="35"/>
      <c r="HAG616" s="35"/>
      <c r="HAH616" s="35"/>
      <c r="HAI616" s="35"/>
      <c r="HAJ616" s="35"/>
      <c r="HAK616" s="35"/>
      <c r="HAL616" s="35"/>
      <c r="HAM616" s="35"/>
      <c r="HAN616" s="35"/>
      <c r="HAO616" s="35"/>
      <c r="HAP616" s="35"/>
      <c r="HAQ616" s="35"/>
      <c r="HAR616" s="35"/>
      <c r="HAS616" s="35"/>
      <c r="HAT616" s="35"/>
      <c r="HAU616" s="35"/>
      <c r="HAV616" s="35"/>
      <c r="HAW616" s="35"/>
      <c r="HAX616" s="35"/>
      <c r="HAY616" s="35"/>
      <c r="HAZ616" s="35"/>
      <c r="HBA616" s="35"/>
      <c r="HBB616" s="35"/>
      <c r="HBC616" s="35"/>
      <c r="HBD616" s="35"/>
      <c r="HBE616" s="35"/>
      <c r="HBF616" s="35"/>
      <c r="HBG616" s="35"/>
      <c r="HBH616" s="35"/>
      <c r="HBI616" s="35"/>
      <c r="HBJ616" s="35"/>
      <c r="HBK616" s="35"/>
      <c r="HBL616" s="35"/>
      <c r="HBM616" s="35"/>
      <c r="HBN616" s="35"/>
      <c r="HBO616" s="35"/>
      <c r="HBP616" s="35"/>
      <c r="HBQ616" s="35"/>
      <c r="HBR616" s="35"/>
      <c r="HBS616" s="35"/>
      <c r="HBT616" s="35"/>
      <c r="HBU616" s="35"/>
      <c r="HBV616" s="35"/>
      <c r="HBW616" s="35"/>
      <c r="HBX616" s="35"/>
      <c r="HBY616" s="35"/>
      <c r="HBZ616" s="35"/>
      <c r="HCA616" s="35"/>
      <c r="HCB616" s="35"/>
      <c r="HCC616" s="35"/>
      <c r="HCD616" s="35"/>
      <c r="HCE616" s="35"/>
      <c r="HCF616" s="35"/>
      <c r="HCG616" s="35"/>
      <c r="HCH616" s="35"/>
      <c r="HCI616" s="35"/>
      <c r="HCJ616" s="35"/>
      <c r="HCK616" s="35"/>
      <c r="HCL616" s="35"/>
      <c r="HCM616" s="35"/>
      <c r="HCN616" s="35"/>
      <c r="HCO616" s="35"/>
      <c r="HCP616" s="35"/>
      <c r="HCQ616" s="35"/>
      <c r="HCR616" s="35"/>
      <c r="HCS616" s="35"/>
      <c r="HCT616" s="35"/>
      <c r="HCU616" s="35"/>
      <c r="HCV616" s="35"/>
      <c r="HCW616" s="35"/>
      <c r="HCX616" s="35"/>
      <c r="HCY616" s="35"/>
      <c r="HCZ616" s="35"/>
      <c r="HDA616" s="35"/>
      <c r="HDB616" s="35"/>
      <c r="HDC616" s="35"/>
      <c r="HDD616" s="35"/>
      <c r="HDE616" s="35"/>
      <c r="HDF616" s="35"/>
      <c r="HDG616" s="35"/>
      <c r="HDH616" s="35"/>
      <c r="HDI616" s="35"/>
      <c r="HDJ616" s="35"/>
      <c r="HDK616" s="35"/>
      <c r="HDL616" s="35"/>
      <c r="HDM616" s="35"/>
      <c r="HDN616" s="35"/>
      <c r="HDO616" s="35"/>
      <c r="HDP616" s="35"/>
      <c r="HDQ616" s="35"/>
      <c r="HDR616" s="35"/>
      <c r="HDS616" s="35"/>
      <c r="HDT616" s="35"/>
      <c r="HDU616" s="35"/>
      <c r="HDV616" s="35"/>
      <c r="HDW616" s="35"/>
      <c r="HDX616" s="35"/>
      <c r="HDY616" s="35"/>
      <c r="HDZ616" s="35"/>
      <c r="HEA616" s="35"/>
      <c r="HEB616" s="35"/>
      <c r="HEC616" s="35"/>
      <c r="HED616" s="35"/>
      <c r="HEE616" s="35"/>
      <c r="HEF616" s="35"/>
      <c r="HEG616" s="35"/>
      <c r="HEH616" s="35"/>
      <c r="HEI616" s="35"/>
      <c r="HEJ616" s="35"/>
      <c r="HEK616" s="35"/>
      <c r="HEL616" s="35"/>
      <c r="HEM616" s="35"/>
      <c r="HEN616" s="35"/>
      <c r="HEO616" s="35"/>
      <c r="HEP616" s="35"/>
      <c r="HEQ616" s="35"/>
      <c r="HER616" s="35"/>
      <c r="HES616" s="35"/>
      <c r="HET616" s="35"/>
      <c r="HEU616" s="35"/>
      <c r="HEV616" s="35"/>
      <c r="HEW616" s="35"/>
      <c r="HEX616" s="35"/>
      <c r="HEY616" s="35"/>
      <c r="HEZ616" s="35"/>
      <c r="HFA616" s="35"/>
      <c r="HFB616" s="35"/>
      <c r="HFC616" s="35"/>
      <c r="HFD616" s="35"/>
      <c r="HFE616" s="35"/>
      <c r="HFF616" s="35"/>
      <c r="HFG616" s="35"/>
      <c r="HFH616" s="35"/>
      <c r="HFI616" s="35"/>
      <c r="HFJ616" s="35"/>
      <c r="HFK616" s="35"/>
      <c r="HFL616" s="35"/>
      <c r="HFM616" s="35"/>
      <c r="HFN616" s="35"/>
      <c r="HFO616" s="35"/>
      <c r="HFP616" s="35"/>
      <c r="HFQ616" s="35"/>
      <c r="HFR616" s="35"/>
      <c r="HFS616" s="35"/>
      <c r="HFT616" s="35"/>
      <c r="HFU616" s="35"/>
      <c r="HFV616" s="35"/>
      <c r="HFW616" s="35"/>
      <c r="HFX616" s="35"/>
      <c r="HFY616" s="35"/>
      <c r="HFZ616" s="35"/>
      <c r="HGA616" s="35"/>
      <c r="HGB616" s="35"/>
      <c r="HGC616" s="35"/>
      <c r="HGD616" s="35"/>
      <c r="HGE616" s="35"/>
      <c r="HGF616" s="35"/>
      <c r="HGG616" s="35"/>
      <c r="HGH616" s="35"/>
      <c r="HGI616" s="35"/>
      <c r="HGJ616" s="35"/>
      <c r="HGK616" s="35"/>
      <c r="HGL616" s="35"/>
      <c r="HGM616" s="35"/>
      <c r="HGN616" s="35"/>
      <c r="HGO616" s="35"/>
      <c r="HGP616" s="35"/>
      <c r="HGQ616" s="35"/>
      <c r="HGR616" s="35"/>
      <c r="HGS616" s="35"/>
      <c r="HGT616" s="35"/>
      <c r="HGU616" s="35"/>
      <c r="HGV616" s="35"/>
      <c r="HGW616" s="35"/>
      <c r="HGX616" s="35"/>
      <c r="HGY616" s="35"/>
      <c r="HGZ616" s="35"/>
      <c r="HHA616" s="35"/>
      <c r="HHB616" s="35"/>
      <c r="HHC616" s="35"/>
      <c r="HHD616" s="35"/>
      <c r="HHE616" s="35"/>
      <c r="HHF616" s="35"/>
      <c r="HHG616" s="35"/>
      <c r="HHH616" s="35"/>
      <c r="HHI616" s="35"/>
      <c r="HHJ616" s="35"/>
      <c r="HHK616" s="35"/>
      <c r="HHL616" s="35"/>
      <c r="HHM616" s="35"/>
      <c r="HHN616" s="35"/>
      <c r="HHO616" s="35"/>
      <c r="HHP616" s="35"/>
      <c r="HHQ616" s="35"/>
      <c r="HHR616" s="35"/>
      <c r="HHS616" s="35"/>
      <c r="HHT616" s="35"/>
      <c r="HHU616" s="35"/>
      <c r="HHV616" s="35"/>
      <c r="HHW616" s="35"/>
      <c r="HHX616" s="35"/>
      <c r="HHY616" s="35"/>
      <c r="HHZ616" s="35"/>
      <c r="HIA616" s="35"/>
      <c r="HIB616" s="35"/>
      <c r="HIC616" s="35"/>
      <c r="HID616" s="35"/>
      <c r="HIE616" s="35"/>
      <c r="HIF616" s="35"/>
      <c r="HIG616" s="35"/>
      <c r="HIH616" s="35"/>
      <c r="HII616" s="35"/>
      <c r="HIJ616" s="35"/>
      <c r="HIK616" s="35"/>
      <c r="HIL616" s="35"/>
      <c r="HIM616" s="35"/>
      <c r="HIN616" s="35"/>
      <c r="HIO616" s="35"/>
      <c r="HIP616" s="35"/>
      <c r="HIQ616" s="35"/>
      <c r="HIR616" s="35"/>
      <c r="HIS616" s="35"/>
      <c r="HIT616" s="35"/>
      <c r="HIU616" s="35"/>
      <c r="HIV616" s="35"/>
      <c r="HIW616" s="35"/>
      <c r="HIX616" s="35"/>
      <c r="HIY616" s="35"/>
      <c r="HIZ616" s="35"/>
      <c r="HJA616" s="35"/>
      <c r="HJB616" s="35"/>
      <c r="HJC616" s="35"/>
      <c r="HJD616" s="35"/>
      <c r="HJE616" s="35"/>
      <c r="HJF616" s="35"/>
      <c r="HJG616" s="35"/>
      <c r="HJH616" s="35"/>
      <c r="HJI616" s="35"/>
      <c r="HJJ616" s="35"/>
      <c r="HJK616" s="35"/>
      <c r="HJL616" s="35"/>
      <c r="HJM616" s="35"/>
      <c r="HJN616" s="35"/>
      <c r="HJO616" s="35"/>
      <c r="HJP616" s="35"/>
      <c r="HJQ616" s="35"/>
      <c r="HJR616" s="35"/>
      <c r="HJS616" s="35"/>
      <c r="HJT616" s="35"/>
      <c r="HJU616" s="35"/>
      <c r="HJV616" s="35"/>
      <c r="HJW616" s="35"/>
      <c r="HJX616" s="35"/>
      <c r="HJY616" s="35"/>
      <c r="HJZ616" s="35"/>
      <c r="HKA616" s="35"/>
      <c r="HKB616" s="35"/>
      <c r="HKC616" s="35"/>
      <c r="HKD616" s="35"/>
      <c r="HKE616" s="35"/>
      <c r="HKF616" s="35"/>
      <c r="HKG616" s="35"/>
      <c r="HKH616" s="35"/>
      <c r="HKI616" s="35"/>
      <c r="HKJ616" s="35"/>
      <c r="HKK616" s="35"/>
      <c r="HKL616" s="35"/>
      <c r="HKM616" s="35"/>
      <c r="HKN616" s="35"/>
      <c r="HKO616" s="35"/>
      <c r="HKP616" s="35"/>
      <c r="HKQ616" s="35"/>
      <c r="HKR616" s="35"/>
      <c r="HKS616" s="35"/>
      <c r="HKT616" s="35"/>
      <c r="HKU616" s="35"/>
      <c r="HKV616" s="35"/>
      <c r="HKW616" s="35"/>
      <c r="HKX616" s="35"/>
      <c r="HKY616" s="35"/>
      <c r="HKZ616" s="35"/>
      <c r="HLA616" s="35"/>
      <c r="HLB616" s="35"/>
      <c r="HLC616" s="35"/>
      <c r="HLD616" s="35"/>
      <c r="HLE616" s="35"/>
      <c r="HLF616" s="35"/>
      <c r="HLG616" s="35"/>
      <c r="HLH616" s="35"/>
      <c r="HLI616" s="35"/>
      <c r="HLJ616" s="35"/>
      <c r="HLK616" s="35"/>
      <c r="HLL616" s="35"/>
      <c r="HLM616" s="35"/>
      <c r="HLN616" s="35"/>
      <c r="HLO616" s="35"/>
      <c r="HLP616" s="35"/>
      <c r="HLQ616" s="35"/>
      <c r="HLR616" s="35"/>
      <c r="HLS616" s="35"/>
      <c r="HLT616" s="35"/>
      <c r="HLU616" s="35"/>
      <c r="HLV616" s="35"/>
      <c r="HLW616" s="35"/>
      <c r="HLX616" s="35"/>
      <c r="HLY616" s="35"/>
      <c r="HLZ616" s="35"/>
      <c r="HMA616" s="35"/>
      <c r="HMB616" s="35"/>
      <c r="HMC616" s="35"/>
      <c r="HMD616" s="35"/>
      <c r="HME616" s="35"/>
      <c r="HMF616" s="35"/>
      <c r="HMG616" s="35"/>
      <c r="HMH616" s="35"/>
      <c r="HMI616" s="35"/>
      <c r="HMJ616" s="35"/>
      <c r="HMK616" s="35"/>
      <c r="HML616" s="35"/>
      <c r="HMM616" s="35"/>
      <c r="HMN616" s="35"/>
      <c r="HMO616" s="35"/>
      <c r="HMP616" s="35"/>
      <c r="HMQ616" s="35"/>
      <c r="HMR616" s="35"/>
      <c r="HMS616" s="35"/>
      <c r="HMT616" s="35"/>
      <c r="HMU616" s="35"/>
      <c r="HMV616" s="35"/>
      <c r="HMW616" s="35"/>
      <c r="HMX616" s="35"/>
      <c r="HMY616" s="35"/>
      <c r="HMZ616" s="35"/>
      <c r="HNA616" s="35"/>
      <c r="HNB616" s="35"/>
      <c r="HNC616" s="35"/>
      <c r="HND616" s="35"/>
      <c r="HNE616" s="35"/>
      <c r="HNF616" s="35"/>
      <c r="HNG616" s="35"/>
      <c r="HNH616" s="35"/>
      <c r="HNI616" s="35"/>
      <c r="HNJ616" s="35"/>
      <c r="HNK616" s="35"/>
      <c r="HNL616" s="35"/>
      <c r="HNM616" s="35"/>
      <c r="HNN616" s="35"/>
      <c r="HNO616" s="35"/>
      <c r="HNP616" s="35"/>
      <c r="HNQ616" s="35"/>
      <c r="HNR616" s="35"/>
      <c r="HNS616" s="35"/>
      <c r="HNT616" s="35"/>
      <c r="HNU616" s="35"/>
      <c r="HNV616" s="35"/>
      <c r="HNW616" s="35"/>
      <c r="HNX616" s="35"/>
      <c r="HNY616" s="35"/>
      <c r="HNZ616" s="35"/>
      <c r="HOA616" s="35"/>
      <c r="HOB616" s="35"/>
      <c r="HOC616" s="35"/>
      <c r="HOD616" s="35"/>
      <c r="HOE616" s="35"/>
      <c r="HOF616" s="35"/>
      <c r="HOG616" s="35"/>
      <c r="HOH616" s="35"/>
      <c r="HOI616" s="35"/>
      <c r="HOJ616" s="35"/>
      <c r="HOK616" s="35"/>
      <c r="HOL616" s="35"/>
      <c r="HOM616" s="35"/>
      <c r="HON616" s="35"/>
      <c r="HOO616" s="35"/>
      <c r="HOP616" s="35"/>
      <c r="HOQ616" s="35"/>
      <c r="HOR616" s="35"/>
      <c r="HOS616" s="35"/>
      <c r="HOT616" s="35"/>
      <c r="HOU616" s="35"/>
      <c r="HOV616" s="35"/>
      <c r="HOW616" s="35"/>
      <c r="HOX616" s="35"/>
      <c r="HOY616" s="35"/>
      <c r="HOZ616" s="35"/>
      <c r="HPA616" s="35"/>
      <c r="HPB616" s="35"/>
      <c r="HPC616" s="35"/>
      <c r="HPD616" s="35"/>
      <c r="HPE616" s="35"/>
      <c r="HPF616" s="35"/>
      <c r="HPG616" s="35"/>
      <c r="HPH616" s="35"/>
      <c r="HPI616" s="35"/>
      <c r="HPJ616" s="35"/>
      <c r="HPK616" s="35"/>
      <c r="HPL616" s="35"/>
      <c r="HPM616" s="35"/>
      <c r="HPN616" s="35"/>
      <c r="HPO616" s="35"/>
      <c r="HPP616" s="35"/>
      <c r="HPQ616" s="35"/>
      <c r="HPR616" s="35"/>
      <c r="HPS616" s="35"/>
      <c r="HPT616" s="35"/>
      <c r="HPU616" s="35"/>
      <c r="HPV616" s="35"/>
      <c r="HPW616" s="35"/>
      <c r="HPX616" s="35"/>
      <c r="HPY616" s="35"/>
      <c r="HPZ616" s="35"/>
      <c r="HQA616" s="35"/>
      <c r="HQB616" s="35"/>
      <c r="HQC616" s="35"/>
      <c r="HQD616" s="35"/>
      <c r="HQE616" s="35"/>
      <c r="HQF616" s="35"/>
      <c r="HQG616" s="35"/>
      <c r="HQH616" s="35"/>
      <c r="HQI616" s="35"/>
      <c r="HQJ616" s="35"/>
      <c r="HQK616" s="35"/>
      <c r="HQL616" s="35"/>
      <c r="HQM616" s="35"/>
      <c r="HQN616" s="35"/>
      <c r="HQO616" s="35"/>
      <c r="HQP616" s="35"/>
      <c r="HQQ616" s="35"/>
      <c r="HQR616" s="35"/>
      <c r="HQS616" s="35"/>
      <c r="HQT616" s="35"/>
      <c r="HQU616" s="35"/>
      <c r="HQV616" s="35"/>
      <c r="HQW616" s="35"/>
      <c r="HQX616" s="35"/>
      <c r="HQY616" s="35"/>
      <c r="HQZ616" s="35"/>
      <c r="HRA616" s="35"/>
      <c r="HRB616" s="35"/>
      <c r="HRC616" s="35"/>
      <c r="HRD616" s="35"/>
      <c r="HRE616" s="35"/>
      <c r="HRF616" s="35"/>
      <c r="HRG616" s="35"/>
      <c r="HRH616" s="35"/>
      <c r="HRI616" s="35"/>
      <c r="HRJ616" s="35"/>
      <c r="HRK616" s="35"/>
      <c r="HRL616" s="35"/>
      <c r="HRM616" s="35"/>
      <c r="HRN616" s="35"/>
      <c r="HRO616" s="35"/>
      <c r="HRP616" s="35"/>
      <c r="HRQ616" s="35"/>
      <c r="HRR616" s="35"/>
      <c r="HRS616" s="35"/>
      <c r="HRT616" s="35"/>
      <c r="HRU616" s="35"/>
      <c r="HRV616" s="35"/>
      <c r="HRW616" s="35"/>
      <c r="HRX616" s="35"/>
      <c r="HRY616" s="35"/>
      <c r="HRZ616" s="35"/>
      <c r="HSA616" s="35"/>
      <c r="HSB616" s="35"/>
      <c r="HSC616" s="35"/>
      <c r="HSD616" s="35"/>
      <c r="HSE616" s="35"/>
      <c r="HSF616" s="35"/>
      <c r="HSG616" s="35"/>
      <c r="HSH616" s="35"/>
      <c r="HSI616" s="35"/>
      <c r="HSJ616" s="35"/>
      <c r="HSK616" s="35"/>
      <c r="HSL616" s="35"/>
      <c r="HSM616" s="35"/>
      <c r="HSN616" s="35"/>
      <c r="HSO616" s="35"/>
      <c r="HSP616" s="35"/>
      <c r="HSQ616" s="35"/>
      <c r="HSR616" s="35"/>
      <c r="HSS616" s="35"/>
      <c r="HST616" s="35"/>
      <c r="HSU616" s="35"/>
      <c r="HSV616" s="35"/>
      <c r="HSW616" s="35"/>
      <c r="HSX616" s="35"/>
      <c r="HSY616" s="35"/>
      <c r="HSZ616" s="35"/>
      <c r="HTA616" s="35"/>
      <c r="HTB616" s="35"/>
      <c r="HTC616" s="35"/>
      <c r="HTD616" s="35"/>
      <c r="HTE616" s="35"/>
      <c r="HTF616" s="35"/>
      <c r="HTG616" s="35"/>
      <c r="HTH616" s="35"/>
      <c r="HTI616" s="35"/>
      <c r="HTJ616" s="35"/>
      <c r="HTK616" s="35"/>
      <c r="HTL616" s="35"/>
      <c r="HTM616" s="35"/>
      <c r="HTN616" s="35"/>
      <c r="HTO616" s="35"/>
      <c r="HTP616" s="35"/>
      <c r="HTQ616" s="35"/>
      <c r="HTR616" s="35"/>
      <c r="HTS616" s="35"/>
      <c r="HTT616" s="35"/>
      <c r="HTU616" s="35"/>
      <c r="HTV616" s="35"/>
      <c r="HTW616" s="35"/>
      <c r="HTX616" s="35"/>
      <c r="HTY616" s="35"/>
      <c r="HTZ616" s="35"/>
      <c r="HUA616" s="35"/>
      <c r="HUB616" s="35"/>
      <c r="HUC616" s="35"/>
      <c r="HUD616" s="35"/>
      <c r="HUE616" s="35"/>
      <c r="HUF616" s="35"/>
      <c r="HUG616" s="35"/>
      <c r="HUH616" s="35"/>
      <c r="HUI616" s="35"/>
      <c r="HUJ616" s="35"/>
      <c r="HUK616" s="35"/>
      <c r="HUL616" s="35"/>
      <c r="HUM616" s="35"/>
      <c r="HUN616" s="35"/>
      <c r="HUO616" s="35"/>
      <c r="HUP616" s="35"/>
      <c r="HUQ616" s="35"/>
      <c r="HUR616" s="35"/>
      <c r="HUS616" s="35"/>
      <c r="HUT616" s="35"/>
      <c r="HUU616" s="35"/>
      <c r="HUV616" s="35"/>
      <c r="HUW616" s="35"/>
      <c r="HUX616" s="35"/>
      <c r="HUY616" s="35"/>
      <c r="HUZ616" s="35"/>
      <c r="HVA616" s="35"/>
      <c r="HVB616" s="35"/>
      <c r="HVC616" s="35"/>
      <c r="HVD616" s="35"/>
      <c r="HVE616" s="35"/>
      <c r="HVF616" s="35"/>
      <c r="HVG616" s="35"/>
      <c r="HVH616" s="35"/>
      <c r="HVI616" s="35"/>
      <c r="HVJ616" s="35"/>
      <c r="HVK616" s="35"/>
      <c r="HVL616" s="35"/>
      <c r="HVM616" s="35"/>
      <c r="HVN616" s="35"/>
      <c r="HVO616" s="35"/>
      <c r="HVP616" s="35"/>
      <c r="HVQ616" s="35"/>
      <c r="HVR616" s="35"/>
      <c r="HVS616" s="35"/>
      <c r="HVT616" s="35"/>
      <c r="HVU616" s="35"/>
      <c r="HVV616" s="35"/>
      <c r="HVW616" s="35"/>
      <c r="HVX616" s="35"/>
      <c r="HVY616" s="35"/>
      <c r="HVZ616" s="35"/>
      <c r="HWA616" s="35"/>
      <c r="HWB616" s="35"/>
      <c r="HWC616" s="35"/>
      <c r="HWD616" s="35"/>
      <c r="HWE616" s="35"/>
      <c r="HWF616" s="35"/>
      <c r="HWG616" s="35"/>
      <c r="HWH616" s="35"/>
      <c r="HWI616" s="35"/>
      <c r="HWJ616" s="35"/>
      <c r="HWK616" s="35"/>
      <c r="HWL616" s="35"/>
      <c r="HWM616" s="35"/>
      <c r="HWN616" s="35"/>
      <c r="HWO616" s="35"/>
      <c r="HWP616" s="35"/>
      <c r="HWQ616" s="35"/>
      <c r="HWR616" s="35"/>
      <c r="HWS616" s="35"/>
      <c r="HWT616" s="35"/>
      <c r="HWU616" s="35"/>
      <c r="HWV616" s="35"/>
      <c r="HWW616" s="35"/>
      <c r="HWX616" s="35"/>
      <c r="HWY616" s="35"/>
      <c r="HWZ616" s="35"/>
      <c r="HXA616" s="35"/>
      <c r="HXB616" s="35"/>
      <c r="HXC616" s="35"/>
      <c r="HXD616" s="35"/>
      <c r="HXE616" s="35"/>
      <c r="HXF616" s="35"/>
      <c r="HXG616" s="35"/>
      <c r="HXH616" s="35"/>
      <c r="HXI616" s="35"/>
      <c r="HXJ616" s="35"/>
      <c r="HXK616" s="35"/>
      <c r="HXL616" s="35"/>
      <c r="HXM616" s="35"/>
      <c r="HXN616" s="35"/>
      <c r="HXO616" s="35"/>
      <c r="HXP616" s="35"/>
      <c r="HXQ616" s="35"/>
      <c r="HXR616" s="35"/>
      <c r="HXS616" s="35"/>
      <c r="HXT616" s="35"/>
      <c r="HXU616" s="35"/>
      <c r="HXV616" s="35"/>
      <c r="HXW616" s="35"/>
      <c r="HXX616" s="35"/>
      <c r="HXY616" s="35"/>
      <c r="HXZ616" s="35"/>
      <c r="HYA616" s="35"/>
      <c r="HYB616" s="35"/>
      <c r="HYC616" s="35"/>
      <c r="HYD616" s="35"/>
      <c r="HYE616" s="35"/>
      <c r="HYF616" s="35"/>
      <c r="HYG616" s="35"/>
      <c r="HYH616" s="35"/>
      <c r="HYI616" s="35"/>
      <c r="HYJ616" s="35"/>
      <c r="HYK616" s="35"/>
      <c r="HYL616" s="35"/>
      <c r="HYM616" s="35"/>
      <c r="HYN616" s="35"/>
      <c r="HYO616" s="35"/>
      <c r="HYP616" s="35"/>
      <c r="HYQ616" s="35"/>
      <c r="HYR616" s="35"/>
      <c r="HYS616" s="35"/>
      <c r="HYT616" s="35"/>
      <c r="HYU616" s="35"/>
      <c r="HYV616" s="35"/>
      <c r="HYW616" s="35"/>
      <c r="HYX616" s="35"/>
      <c r="HYY616" s="35"/>
      <c r="HYZ616" s="35"/>
      <c r="HZA616" s="35"/>
      <c r="HZB616" s="35"/>
      <c r="HZC616" s="35"/>
      <c r="HZD616" s="35"/>
      <c r="HZE616" s="35"/>
      <c r="HZF616" s="35"/>
      <c r="HZG616" s="35"/>
      <c r="HZH616" s="35"/>
      <c r="HZI616" s="35"/>
      <c r="HZJ616" s="35"/>
      <c r="HZK616" s="35"/>
      <c r="HZL616" s="35"/>
      <c r="HZM616" s="35"/>
      <c r="HZN616" s="35"/>
      <c r="HZO616" s="35"/>
      <c r="HZP616" s="35"/>
      <c r="HZQ616" s="35"/>
      <c r="HZR616" s="35"/>
      <c r="HZS616" s="35"/>
      <c r="HZT616" s="35"/>
      <c r="HZU616" s="35"/>
      <c r="HZV616" s="35"/>
      <c r="HZW616" s="35"/>
      <c r="HZX616" s="35"/>
      <c r="HZY616" s="35"/>
      <c r="HZZ616" s="35"/>
      <c r="IAA616" s="35"/>
      <c r="IAB616" s="35"/>
      <c r="IAC616" s="35"/>
      <c r="IAD616" s="35"/>
      <c r="IAE616" s="35"/>
      <c r="IAF616" s="35"/>
      <c r="IAG616" s="35"/>
      <c r="IAH616" s="35"/>
      <c r="IAI616" s="35"/>
      <c r="IAJ616" s="35"/>
      <c r="IAK616" s="35"/>
      <c r="IAL616" s="35"/>
      <c r="IAM616" s="35"/>
      <c r="IAN616" s="35"/>
      <c r="IAO616" s="35"/>
      <c r="IAP616" s="35"/>
      <c r="IAQ616" s="35"/>
      <c r="IAR616" s="35"/>
      <c r="IAS616" s="35"/>
      <c r="IAT616" s="35"/>
      <c r="IAU616" s="35"/>
      <c r="IAV616" s="35"/>
      <c r="IAW616" s="35"/>
      <c r="IAX616" s="35"/>
      <c r="IAY616" s="35"/>
      <c r="IAZ616" s="35"/>
      <c r="IBA616" s="35"/>
      <c r="IBB616" s="35"/>
      <c r="IBC616" s="35"/>
      <c r="IBD616" s="35"/>
      <c r="IBE616" s="35"/>
      <c r="IBF616" s="35"/>
      <c r="IBG616" s="35"/>
      <c r="IBH616" s="35"/>
      <c r="IBI616" s="35"/>
      <c r="IBJ616" s="35"/>
      <c r="IBK616" s="35"/>
      <c r="IBL616" s="35"/>
      <c r="IBM616" s="35"/>
      <c r="IBN616" s="35"/>
      <c r="IBO616" s="35"/>
      <c r="IBP616" s="35"/>
      <c r="IBQ616" s="35"/>
      <c r="IBR616" s="35"/>
      <c r="IBS616" s="35"/>
      <c r="IBT616" s="35"/>
      <c r="IBU616" s="35"/>
      <c r="IBV616" s="35"/>
      <c r="IBW616" s="35"/>
      <c r="IBX616" s="35"/>
      <c r="IBY616" s="35"/>
      <c r="IBZ616" s="35"/>
      <c r="ICA616" s="35"/>
      <c r="ICB616" s="35"/>
      <c r="ICC616" s="35"/>
      <c r="ICD616" s="35"/>
      <c r="ICE616" s="35"/>
      <c r="ICF616" s="35"/>
      <c r="ICG616" s="35"/>
      <c r="ICH616" s="35"/>
      <c r="ICI616" s="35"/>
      <c r="ICJ616" s="35"/>
      <c r="ICK616" s="35"/>
      <c r="ICL616" s="35"/>
      <c r="ICM616" s="35"/>
      <c r="ICN616" s="35"/>
      <c r="ICO616" s="35"/>
      <c r="ICP616" s="35"/>
      <c r="ICQ616" s="35"/>
      <c r="ICR616" s="35"/>
      <c r="ICS616" s="35"/>
      <c r="ICT616" s="35"/>
      <c r="ICU616" s="35"/>
      <c r="ICV616" s="35"/>
      <c r="ICW616" s="35"/>
      <c r="ICX616" s="35"/>
      <c r="ICY616" s="35"/>
      <c r="ICZ616" s="35"/>
      <c r="IDA616" s="35"/>
      <c r="IDB616" s="35"/>
      <c r="IDC616" s="35"/>
      <c r="IDD616" s="35"/>
      <c r="IDE616" s="35"/>
      <c r="IDF616" s="35"/>
      <c r="IDG616" s="35"/>
      <c r="IDH616" s="35"/>
      <c r="IDI616" s="35"/>
      <c r="IDJ616" s="35"/>
      <c r="IDK616" s="35"/>
      <c r="IDL616" s="35"/>
      <c r="IDM616" s="35"/>
      <c r="IDN616" s="35"/>
      <c r="IDO616" s="35"/>
      <c r="IDP616" s="35"/>
      <c r="IDQ616" s="35"/>
      <c r="IDR616" s="35"/>
      <c r="IDS616" s="35"/>
      <c r="IDT616" s="35"/>
      <c r="IDU616" s="35"/>
      <c r="IDV616" s="35"/>
      <c r="IDW616" s="35"/>
      <c r="IDX616" s="35"/>
      <c r="IDY616" s="35"/>
      <c r="IDZ616" s="35"/>
      <c r="IEA616" s="35"/>
      <c r="IEB616" s="35"/>
      <c r="IEC616" s="35"/>
      <c r="IED616" s="35"/>
      <c r="IEE616" s="35"/>
      <c r="IEF616" s="35"/>
      <c r="IEG616" s="35"/>
      <c r="IEH616" s="35"/>
      <c r="IEI616" s="35"/>
      <c r="IEJ616" s="35"/>
      <c r="IEK616" s="35"/>
      <c r="IEL616" s="35"/>
      <c r="IEM616" s="35"/>
      <c r="IEN616" s="35"/>
      <c r="IEO616" s="35"/>
      <c r="IEP616" s="35"/>
      <c r="IEQ616" s="35"/>
      <c r="IER616" s="35"/>
      <c r="IES616" s="35"/>
      <c r="IET616" s="35"/>
      <c r="IEU616" s="35"/>
      <c r="IEV616" s="35"/>
      <c r="IEW616" s="35"/>
      <c r="IEX616" s="35"/>
      <c r="IEY616" s="35"/>
      <c r="IEZ616" s="35"/>
      <c r="IFA616" s="35"/>
      <c r="IFB616" s="35"/>
      <c r="IFC616" s="35"/>
      <c r="IFD616" s="35"/>
      <c r="IFE616" s="35"/>
      <c r="IFF616" s="35"/>
      <c r="IFG616" s="35"/>
      <c r="IFH616" s="35"/>
      <c r="IFI616" s="35"/>
      <c r="IFJ616" s="35"/>
      <c r="IFK616" s="35"/>
      <c r="IFL616" s="35"/>
      <c r="IFM616" s="35"/>
      <c r="IFN616" s="35"/>
      <c r="IFO616" s="35"/>
      <c r="IFP616" s="35"/>
      <c r="IFQ616" s="35"/>
      <c r="IFR616" s="35"/>
      <c r="IFS616" s="35"/>
      <c r="IFT616" s="35"/>
      <c r="IFU616" s="35"/>
      <c r="IFV616" s="35"/>
      <c r="IFW616" s="35"/>
      <c r="IFX616" s="35"/>
      <c r="IFY616" s="35"/>
      <c r="IFZ616" s="35"/>
      <c r="IGA616" s="35"/>
      <c r="IGB616" s="35"/>
      <c r="IGC616" s="35"/>
      <c r="IGD616" s="35"/>
      <c r="IGE616" s="35"/>
      <c r="IGF616" s="35"/>
      <c r="IGG616" s="35"/>
      <c r="IGH616" s="35"/>
      <c r="IGI616" s="35"/>
      <c r="IGJ616" s="35"/>
      <c r="IGK616" s="35"/>
      <c r="IGL616" s="35"/>
      <c r="IGM616" s="35"/>
      <c r="IGN616" s="35"/>
      <c r="IGO616" s="35"/>
      <c r="IGP616" s="35"/>
      <c r="IGQ616" s="35"/>
      <c r="IGR616" s="35"/>
      <c r="IGS616" s="35"/>
      <c r="IGT616" s="35"/>
      <c r="IGU616" s="35"/>
      <c r="IGV616" s="35"/>
      <c r="IGW616" s="35"/>
      <c r="IGX616" s="35"/>
      <c r="IGY616" s="35"/>
      <c r="IGZ616" s="35"/>
      <c r="IHA616" s="35"/>
      <c r="IHB616" s="35"/>
      <c r="IHC616" s="35"/>
      <c r="IHD616" s="35"/>
      <c r="IHE616" s="35"/>
      <c r="IHF616" s="35"/>
      <c r="IHG616" s="35"/>
      <c r="IHH616" s="35"/>
      <c r="IHI616" s="35"/>
      <c r="IHJ616" s="35"/>
      <c r="IHK616" s="35"/>
      <c r="IHL616" s="35"/>
      <c r="IHM616" s="35"/>
      <c r="IHN616" s="35"/>
      <c r="IHO616" s="35"/>
      <c r="IHP616" s="35"/>
      <c r="IHQ616" s="35"/>
      <c r="IHR616" s="35"/>
      <c r="IHS616" s="35"/>
      <c r="IHT616" s="35"/>
      <c r="IHU616" s="35"/>
      <c r="IHV616" s="35"/>
      <c r="IHW616" s="35"/>
      <c r="IHX616" s="35"/>
      <c r="IHY616" s="35"/>
      <c r="IHZ616" s="35"/>
      <c r="IIA616" s="35"/>
      <c r="IIB616" s="35"/>
      <c r="IIC616" s="35"/>
      <c r="IID616" s="35"/>
      <c r="IIE616" s="35"/>
      <c r="IIF616" s="35"/>
      <c r="IIG616" s="35"/>
      <c r="IIH616" s="35"/>
      <c r="III616" s="35"/>
      <c r="IIJ616" s="35"/>
      <c r="IIK616" s="35"/>
      <c r="IIL616" s="35"/>
      <c r="IIM616" s="35"/>
      <c r="IIN616" s="35"/>
      <c r="IIO616" s="35"/>
      <c r="IIP616" s="35"/>
      <c r="IIQ616" s="35"/>
      <c r="IIR616" s="35"/>
      <c r="IIS616" s="35"/>
      <c r="IIT616" s="35"/>
      <c r="IIU616" s="35"/>
      <c r="IIV616" s="35"/>
      <c r="IIW616" s="35"/>
      <c r="IIX616" s="35"/>
      <c r="IIY616" s="35"/>
      <c r="IIZ616" s="35"/>
      <c r="IJA616" s="35"/>
      <c r="IJB616" s="35"/>
      <c r="IJC616" s="35"/>
      <c r="IJD616" s="35"/>
      <c r="IJE616" s="35"/>
      <c r="IJF616" s="35"/>
      <c r="IJG616" s="35"/>
      <c r="IJH616" s="35"/>
      <c r="IJI616" s="35"/>
      <c r="IJJ616" s="35"/>
      <c r="IJK616" s="35"/>
      <c r="IJL616" s="35"/>
      <c r="IJM616" s="35"/>
      <c r="IJN616" s="35"/>
      <c r="IJO616" s="35"/>
      <c r="IJP616" s="35"/>
      <c r="IJQ616" s="35"/>
      <c r="IJR616" s="35"/>
      <c r="IJS616" s="35"/>
      <c r="IJT616" s="35"/>
      <c r="IJU616" s="35"/>
      <c r="IJV616" s="35"/>
      <c r="IJW616" s="35"/>
      <c r="IJX616" s="35"/>
      <c r="IJY616" s="35"/>
      <c r="IJZ616" s="35"/>
      <c r="IKA616" s="35"/>
      <c r="IKB616" s="35"/>
      <c r="IKC616" s="35"/>
      <c r="IKD616" s="35"/>
      <c r="IKE616" s="35"/>
      <c r="IKF616" s="35"/>
      <c r="IKG616" s="35"/>
      <c r="IKH616" s="35"/>
      <c r="IKI616" s="35"/>
      <c r="IKJ616" s="35"/>
      <c r="IKK616" s="35"/>
      <c r="IKL616" s="35"/>
      <c r="IKM616" s="35"/>
      <c r="IKN616" s="35"/>
      <c r="IKO616" s="35"/>
      <c r="IKP616" s="35"/>
      <c r="IKQ616" s="35"/>
      <c r="IKR616" s="35"/>
      <c r="IKS616" s="35"/>
      <c r="IKT616" s="35"/>
      <c r="IKU616" s="35"/>
      <c r="IKV616" s="35"/>
      <c r="IKW616" s="35"/>
      <c r="IKX616" s="35"/>
      <c r="IKY616" s="35"/>
      <c r="IKZ616" s="35"/>
      <c r="ILA616" s="35"/>
      <c r="ILB616" s="35"/>
      <c r="ILC616" s="35"/>
      <c r="ILD616" s="35"/>
      <c r="ILE616" s="35"/>
      <c r="ILF616" s="35"/>
      <c r="ILG616" s="35"/>
      <c r="ILH616" s="35"/>
      <c r="ILI616" s="35"/>
      <c r="ILJ616" s="35"/>
      <c r="ILK616" s="35"/>
      <c r="ILL616" s="35"/>
      <c r="ILM616" s="35"/>
      <c r="ILN616" s="35"/>
      <c r="ILO616" s="35"/>
      <c r="ILP616" s="35"/>
      <c r="ILQ616" s="35"/>
      <c r="ILR616" s="35"/>
      <c r="ILS616" s="35"/>
      <c r="ILT616" s="35"/>
      <c r="ILU616" s="35"/>
      <c r="ILV616" s="35"/>
      <c r="ILW616" s="35"/>
      <c r="ILX616" s="35"/>
      <c r="ILY616" s="35"/>
      <c r="ILZ616" s="35"/>
      <c r="IMA616" s="35"/>
      <c r="IMB616" s="35"/>
      <c r="IMC616" s="35"/>
      <c r="IMD616" s="35"/>
      <c r="IME616" s="35"/>
      <c r="IMF616" s="35"/>
      <c r="IMG616" s="35"/>
      <c r="IMH616" s="35"/>
      <c r="IMI616" s="35"/>
      <c r="IMJ616" s="35"/>
      <c r="IMK616" s="35"/>
      <c r="IML616" s="35"/>
      <c r="IMM616" s="35"/>
      <c r="IMN616" s="35"/>
      <c r="IMO616" s="35"/>
      <c r="IMP616" s="35"/>
      <c r="IMQ616" s="35"/>
      <c r="IMR616" s="35"/>
      <c r="IMS616" s="35"/>
      <c r="IMT616" s="35"/>
      <c r="IMU616" s="35"/>
      <c r="IMV616" s="35"/>
      <c r="IMW616" s="35"/>
      <c r="IMX616" s="35"/>
      <c r="IMY616" s="35"/>
      <c r="IMZ616" s="35"/>
      <c r="INA616" s="35"/>
      <c r="INB616" s="35"/>
      <c r="INC616" s="35"/>
      <c r="IND616" s="35"/>
      <c r="INE616" s="35"/>
      <c r="INF616" s="35"/>
      <c r="ING616" s="35"/>
      <c r="INH616" s="35"/>
      <c r="INI616" s="35"/>
      <c r="INJ616" s="35"/>
      <c r="INK616" s="35"/>
      <c r="INL616" s="35"/>
      <c r="INM616" s="35"/>
      <c r="INN616" s="35"/>
      <c r="INO616" s="35"/>
      <c r="INP616" s="35"/>
      <c r="INQ616" s="35"/>
      <c r="INR616" s="35"/>
      <c r="INS616" s="35"/>
      <c r="INT616" s="35"/>
      <c r="INU616" s="35"/>
      <c r="INV616" s="35"/>
      <c r="INW616" s="35"/>
      <c r="INX616" s="35"/>
      <c r="INY616" s="35"/>
      <c r="INZ616" s="35"/>
      <c r="IOA616" s="35"/>
      <c r="IOB616" s="35"/>
      <c r="IOC616" s="35"/>
      <c r="IOD616" s="35"/>
      <c r="IOE616" s="35"/>
      <c r="IOF616" s="35"/>
      <c r="IOG616" s="35"/>
      <c r="IOH616" s="35"/>
      <c r="IOI616" s="35"/>
      <c r="IOJ616" s="35"/>
      <c r="IOK616" s="35"/>
      <c r="IOL616" s="35"/>
      <c r="IOM616" s="35"/>
      <c r="ION616" s="35"/>
      <c r="IOO616" s="35"/>
      <c r="IOP616" s="35"/>
      <c r="IOQ616" s="35"/>
      <c r="IOR616" s="35"/>
      <c r="IOS616" s="35"/>
      <c r="IOT616" s="35"/>
      <c r="IOU616" s="35"/>
      <c r="IOV616" s="35"/>
      <c r="IOW616" s="35"/>
      <c r="IOX616" s="35"/>
      <c r="IOY616" s="35"/>
      <c r="IOZ616" s="35"/>
      <c r="IPA616" s="35"/>
      <c r="IPB616" s="35"/>
      <c r="IPC616" s="35"/>
      <c r="IPD616" s="35"/>
      <c r="IPE616" s="35"/>
      <c r="IPF616" s="35"/>
      <c r="IPG616" s="35"/>
      <c r="IPH616" s="35"/>
      <c r="IPI616" s="35"/>
      <c r="IPJ616" s="35"/>
      <c r="IPK616" s="35"/>
      <c r="IPL616" s="35"/>
      <c r="IPM616" s="35"/>
      <c r="IPN616" s="35"/>
      <c r="IPO616" s="35"/>
      <c r="IPP616" s="35"/>
      <c r="IPQ616" s="35"/>
      <c r="IPR616" s="35"/>
      <c r="IPS616" s="35"/>
      <c r="IPT616" s="35"/>
      <c r="IPU616" s="35"/>
      <c r="IPV616" s="35"/>
      <c r="IPW616" s="35"/>
      <c r="IPX616" s="35"/>
      <c r="IPY616" s="35"/>
      <c r="IPZ616" s="35"/>
      <c r="IQA616" s="35"/>
      <c r="IQB616" s="35"/>
      <c r="IQC616" s="35"/>
      <c r="IQD616" s="35"/>
      <c r="IQE616" s="35"/>
      <c r="IQF616" s="35"/>
      <c r="IQG616" s="35"/>
      <c r="IQH616" s="35"/>
      <c r="IQI616" s="35"/>
      <c r="IQJ616" s="35"/>
      <c r="IQK616" s="35"/>
      <c r="IQL616" s="35"/>
      <c r="IQM616" s="35"/>
      <c r="IQN616" s="35"/>
      <c r="IQO616" s="35"/>
      <c r="IQP616" s="35"/>
      <c r="IQQ616" s="35"/>
      <c r="IQR616" s="35"/>
      <c r="IQS616" s="35"/>
      <c r="IQT616" s="35"/>
      <c r="IQU616" s="35"/>
      <c r="IQV616" s="35"/>
      <c r="IQW616" s="35"/>
      <c r="IQX616" s="35"/>
      <c r="IQY616" s="35"/>
      <c r="IQZ616" s="35"/>
      <c r="IRA616" s="35"/>
      <c r="IRB616" s="35"/>
      <c r="IRC616" s="35"/>
      <c r="IRD616" s="35"/>
      <c r="IRE616" s="35"/>
      <c r="IRF616" s="35"/>
      <c r="IRG616" s="35"/>
      <c r="IRH616" s="35"/>
      <c r="IRI616" s="35"/>
      <c r="IRJ616" s="35"/>
      <c r="IRK616" s="35"/>
      <c r="IRL616" s="35"/>
      <c r="IRM616" s="35"/>
      <c r="IRN616" s="35"/>
      <c r="IRO616" s="35"/>
      <c r="IRP616" s="35"/>
      <c r="IRQ616" s="35"/>
      <c r="IRR616" s="35"/>
      <c r="IRS616" s="35"/>
      <c r="IRT616" s="35"/>
      <c r="IRU616" s="35"/>
      <c r="IRV616" s="35"/>
      <c r="IRW616" s="35"/>
      <c r="IRX616" s="35"/>
      <c r="IRY616" s="35"/>
      <c r="IRZ616" s="35"/>
      <c r="ISA616" s="35"/>
      <c r="ISB616" s="35"/>
      <c r="ISC616" s="35"/>
      <c r="ISD616" s="35"/>
      <c r="ISE616" s="35"/>
      <c r="ISF616" s="35"/>
      <c r="ISG616" s="35"/>
      <c r="ISH616" s="35"/>
      <c r="ISI616" s="35"/>
      <c r="ISJ616" s="35"/>
      <c r="ISK616" s="35"/>
      <c r="ISL616" s="35"/>
      <c r="ISM616" s="35"/>
      <c r="ISN616" s="35"/>
      <c r="ISO616" s="35"/>
      <c r="ISP616" s="35"/>
      <c r="ISQ616" s="35"/>
      <c r="ISR616" s="35"/>
      <c r="ISS616" s="35"/>
      <c r="IST616" s="35"/>
      <c r="ISU616" s="35"/>
      <c r="ISV616" s="35"/>
      <c r="ISW616" s="35"/>
      <c r="ISX616" s="35"/>
      <c r="ISY616" s="35"/>
      <c r="ISZ616" s="35"/>
      <c r="ITA616" s="35"/>
      <c r="ITB616" s="35"/>
      <c r="ITC616" s="35"/>
      <c r="ITD616" s="35"/>
      <c r="ITE616" s="35"/>
      <c r="ITF616" s="35"/>
      <c r="ITG616" s="35"/>
      <c r="ITH616" s="35"/>
      <c r="ITI616" s="35"/>
      <c r="ITJ616" s="35"/>
      <c r="ITK616" s="35"/>
      <c r="ITL616" s="35"/>
      <c r="ITM616" s="35"/>
      <c r="ITN616" s="35"/>
      <c r="ITO616" s="35"/>
      <c r="ITP616" s="35"/>
      <c r="ITQ616" s="35"/>
      <c r="ITR616" s="35"/>
      <c r="ITS616" s="35"/>
      <c r="ITT616" s="35"/>
      <c r="ITU616" s="35"/>
      <c r="ITV616" s="35"/>
      <c r="ITW616" s="35"/>
      <c r="ITX616" s="35"/>
      <c r="ITY616" s="35"/>
      <c r="ITZ616" s="35"/>
      <c r="IUA616" s="35"/>
      <c r="IUB616" s="35"/>
      <c r="IUC616" s="35"/>
      <c r="IUD616" s="35"/>
      <c r="IUE616" s="35"/>
      <c r="IUF616" s="35"/>
      <c r="IUG616" s="35"/>
      <c r="IUH616" s="35"/>
      <c r="IUI616" s="35"/>
      <c r="IUJ616" s="35"/>
      <c r="IUK616" s="35"/>
      <c r="IUL616" s="35"/>
      <c r="IUM616" s="35"/>
      <c r="IUN616" s="35"/>
      <c r="IUO616" s="35"/>
      <c r="IUP616" s="35"/>
      <c r="IUQ616" s="35"/>
      <c r="IUR616" s="35"/>
      <c r="IUS616" s="35"/>
      <c r="IUT616" s="35"/>
      <c r="IUU616" s="35"/>
      <c r="IUV616" s="35"/>
      <c r="IUW616" s="35"/>
      <c r="IUX616" s="35"/>
      <c r="IUY616" s="35"/>
      <c r="IUZ616" s="35"/>
      <c r="IVA616" s="35"/>
      <c r="IVB616" s="35"/>
      <c r="IVC616" s="35"/>
      <c r="IVD616" s="35"/>
      <c r="IVE616" s="35"/>
      <c r="IVF616" s="35"/>
      <c r="IVG616" s="35"/>
      <c r="IVH616" s="35"/>
      <c r="IVI616" s="35"/>
      <c r="IVJ616" s="35"/>
      <c r="IVK616" s="35"/>
      <c r="IVL616" s="35"/>
      <c r="IVM616" s="35"/>
      <c r="IVN616" s="35"/>
      <c r="IVO616" s="35"/>
      <c r="IVP616" s="35"/>
      <c r="IVQ616" s="35"/>
      <c r="IVR616" s="35"/>
      <c r="IVS616" s="35"/>
      <c r="IVT616" s="35"/>
      <c r="IVU616" s="35"/>
      <c r="IVV616" s="35"/>
      <c r="IVW616" s="35"/>
      <c r="IVX616" s="35"/>
      <c r="IVY616" s="35"/>
      <c r="IVZ616" s="35"/>
      <c r="IWA616" s="35"/>
      <c r="IWB616" s="35"/>
      <c r="IWC616" s="35"/>
      <c r="IWD616" s="35"/>
      <c r="IWE616" s="35"/>
      <c r="IWF616" s="35"/>
      <c r="IWG616" s="35"/>
      <c r="IWH616" s="35"/>
      <c r="IWI616" s="35"/>
      <c r="IWJ616" s="35"/>
      <c r="IWK616" s="35"/>
      <c r="IWL616" s="35"/>
      <c r="IWM616" s="35"/>
      <c r="IWN616" s="35"/>
      <c r="IWO616" s="35"/>
      <c r="IWP616" s="35"/>
      <c r="IWQ616" s="35"/>
      <c r="IWR616" s="35"/>
      <c r="IWS616" s="35"/>
      <c r="IWT616" s="35"/>
      <c r="IWU616" s="35"/>
      <c r="IWV616" s="35"/>
      <c r="IWW616" s="35"/>
      <c r="IWX616" s="35"/>
      <c r="IWY616" s="35"/>
      <c r="IWZ616" s="35"/>
      <c r="IXA616" s="35"/>
      <c r="IXB616" s="35"/>
      <c r="IXC616" s="35"/>
      <c r="IXD616" s="35"/>
      <c r="IXE616" s="35"/>
      <c r="IXF616" s="35"/>
      <c r="IXG616" s="35"/>
      <c r="IXH616" s="35"/>
      <c r="IXI616" s="35"/>
      <c r="IXJ616" s="35"/>
      <c r="IXK616" s="35"/>
      <c r="IXL616" s="35"/>
      <c r="IXM616" s="35"/>
      <c r="IXN616" s="35"/>
      <c r="IXO616" s="35"/>
      <c r="IXP616" s="35"/>
      <c r="IXQ616" s="35"/>
      <c r="IXR616" s="35"/>
      <c r="IXS616" s="35"/>
      <c r="IXT616" s="35"/>
      <c r="IXU616" s="35"/>
      <c r="IXV616" s="35"/>
      <c r="IXW616" s="35"/>
      <c r="IXX616" s="35"/>
      <c r="IXY616" s="35"/>
      <c r="IXZ616" s="35"/>
      <c r="IYA616" s="35"/>
      <c r="IYB616" s="35"/>
      <c r="IYC616" s="35"/>
      <c r="IYD616" s="35"/>
      <c r="IYE616" s="35"/>
      <c r="IYF616" s="35"/>
      <c r="IYG616" s="35"/>
      <c r="IYH616" s="35"/>
      <c r="IYI616" s="35"/>
      <c r="IYJ616" s="35"/>
      <c r="IYK616" s="35"/>
      <c r="IYL616" s="35"/>
      <c r="IYM616" s="35"/>
      <c r="IYN616" s="35"/>
      <c r="IYO616" s="35"/>
      <c r="IYP616" s="35"/>
      <c r="IYQ616" s="35"/>
      <c r="IYR616" s="35"/>
      <c r="IYS616" s="35"/>
      <c r="IYT616" s="35"/>
      <c r="IYU616" s="35"/>
      <c r="IYV616" s="35"/>
      <c r="IYW616" s="35"/>
      <c r="IYX616" s="35"/>
      <c r="IYY616" s="35"/>
      <c r="IYZ616" s="35"/>
      <c r="IZA616" s="35"/>
      <c r="IZB616" s="35"/>
      <c r="IZC616" s="35"/>
      <c r="IZD616" s="35"/>
      <c r="IZE616" s="35"/>
      <c r="IZF616" s="35"/>
      <c r="IZG616" s="35"/>
      <c r="IZH616" s="35"/>
      <c r="IZI616" s="35"/>
      <c r="IZJ616" s="35"/>
      <c r="IZK616" s="35"/>
      <c r="IZL616" s="35"/>
      <c r="IZM616" s="35"/>
      <c r="IZN616" s="35"/>
      <c r="IZO616" s="35"/>
      <c r="IZP616" s="35"/>
      <c r="IZQ616" s="35"/>
      <c r="IZR616" s="35"/>
      <c r="IZS616" s="35"/>
      <c r="IZT616" s="35"/>
      <c r="IZU616" s="35"/>
      <c r="IZV616" s="35"/>
      <c r="IZW616" s="35"/>
      <c r="IZX616" s="35"/>
      <c r="IZY616" s="35"/>
      <c r="IZZ616" s="35"/>
      <c r="JAA616" s="35"/>
      <c r="JAB616" s="35"/>
      <c r="JAC616" s="35"/>
      <c r="JAD616" s="35"/>
      <c r="JAE616" s="35"/>
      <c r="JAF616" s="35"/>
      <c r="JAG616" s="35"/>
      <c r="JAH616" s="35"/>
      <c r="JAI616" s="35"/>
      <c r="JAJ616" s="35"/>
      <c r="JAK616" s="35"/>
      <c r="JAL616" s="35"/>
      <c r="JAM616" s="35"/>
      <c r="JAN616" s="35"/>
      <c r="JAO616" s="35"/>
      <c r="JAP616" s="35"/>
      <c r="JAQ616" s="35"/>
      <c r="JAR616" s="35"/>
      <c r="JAS616" s="35"/>
      <c r="JAT616" s="35"/>
      <c r="JAU616" s="35"/>
      <c r="JAV616" s="35"/>
      <c r="JAW616" s="35"/>
      <c r="JAX616" s="35"/>
      <c r="JAY616" s="35"/>
      <c r="JAZ616" s="35"/>
      <c r="JBA616" s="35"/>
      <c r="JBB616" s="35"/>
      <c r="JBC616" s="35"/>
      <c r="JBD616" s="35"/>
      <c r="JBE616" s="35"/>
      <c r="JBF616" s="35"/>
      <c r="JBG616" s="35"/>
      <c r="JBH616" s="35"/>
      <c r="JBI616" s="35"/>
      <c r="JBJ616" s="35"/>
      <c r="JBK616" s="35"/>
      <c r="JBL616" s="35"/>
      <c r="JBM616" s="35"/>
      <c r="JBN616" s="35"/>
      <c r="JBO616" s="35"/>
      <c r="JBP616" s="35"/>
      <c r="JBQ616" s="35"/>
      <c r="JBR616" s="35"/>
      <c r="JBS616" s="35"/>
      <c r="JBT616" s="35"/>
      <c r="JBU616" s="35"/>
      <c r="JBV616" s="35"/>
      <c r="JBW616" s="35"/>
      <c r="JBX616" s="35"/>
      <c r="JBY616" s="35"/>
      <c r="JBZ616" s="35"/>
      <c r="JCA616" s="35"/>
      <c r="JCB616" s="35"/>
      <c r="JCC616" s="35"/>
      <c r="JCD616" s="35"/>
      <c r="JCE616" s="35"/>
      <c r="JCF616" s="35"/>
      <c r="JCG616" s="35"/>
      <c r="JCH616" s="35"/>
      <c r="JCI616" s="35"/>
      <c r="JCJ616" s="35"/>
      <c r="JCK616" s="35"/>
      <c r="JCL616" s="35"/>
      <c r="JCM616" s="35"/>
      <c r="JCN616" s="35"/>
      <c r="JCO616" s="35"/>
      <c r="JCP616" s="35"/>
      <c r="JCQ616" s="35"/>
      <c r="JCR616" s="35"/>
      <c r="JCS616" s="35"/>
      <c r="JCT616" s="35"/>
      <c r="JCU616" s="35"/>
      <c r="JCV616" s="35"/>
      <c r="JCW616" s="35"/>
      <c r="JCX616" s="35"/>
      <c r="JCY616" s="35"/>
      <c r="JCZ616" s="35"/>
      <c r="JDA616" s="35"/>
      <c r="JDB616" s="35"/>
      <c r="JDC616" s="35"/>
      <c r="JDD616" s="35"/>
      <c r="JDE616" s="35"/>
      <c r="JDF616" s="35"/>
      <c r="JDG616" s="35"/>
      <c r="JDH616" s="35"/>
      <c r="JDI616" s="35"/>
      <c r="JDJ616" s="35"/>
      <c r="JDK616" s="35"/>
      <c r="JDL616" s="35"/>
      <c r="JDM616" s="35"/>
      <c r="JDN616" s="35"/>
      <c r="JDO616" s="35"/>
      <c r="JDP616" s="35"/>
      <c r="JDQ616" s="35"/>
      <c r="JDR616" s="35"/>
      <c r="JDS616" s="35"/>
      <c r="JDT616" s="35"/>
      <c r="JDU616" s="35"/>
      <c r="JDV616" s="35"/>
      <c r="JDW616" s="35"/>
      <c r="JDX616" s="35"/>
      <c r="JDY616" s="35"/>
      <c r="JDZ616" s="35"/>
      <c r="JEA616" s="35"/>
      <c r="JEB616" s="35"/>
      <c r="JEC616" s="35"/>
      <c r="JED616" s="35"/>
      <c r="JEE616" s="35"/>
      <c r="JEF616" s="35"/>
      <c r="JEG616" s="35"/>
      <c r="JEH616" s="35"/>
      <c r="JEI616" s="35"/>
      <c r="JEJ616" s="35"/>
      <c r="JEK616" s="35"/>
      <c r="JEL616" s="35"/>
      <c r="JEM616" s="35"/>
      <c r="JEN616" s="35"/>
      <c r="JEO616" s="35"/>
      <c r="JEP616" s="35"/>
      <c r="JEQ616" s="35"/>
      <c r="JER616" s="35"/>
      <c r="JES616" s="35"/>
      <c r="JET616" s="35"/>
      <c r="JEU616" s="35"/>
      <c r="JEV616" s="35"/>
      <c r="JEW616" s="35"/>
      <c r="JEX616" s="35"/>
      <c r="JEY616" s="35"/>
      <c r="JEZ616" s="35"/>
      <c r="JFA616" s="35"/>
      <c r="JFB616" s="35"/>
      <c r="JFC616" s="35"/>
      <c r="JFD616" s="35"/>
      <c r="JFE616" s="35"/>
      <c r="JFF616" s="35"/>
      <c r="JFG616" s="35"/>
      <c r="JFH616" s="35"/>
      <c r="JFI616" s="35"/>
      <c r="JFJ616" s="35"/>
      <c r="JFK616" s="35"/>
      <c r="JFL616" s="35"/>
      <c r="JFM616" s="35"/>
      <c r="JFN616" s="35"/>
      <c r="JFO616" s="35"/>
      <c r="JFP616" s="35"/>
      <c r="JFQ616" s="35"/>
      <c r="JFR616" s="35"/>
      <c r="JFS616" s="35"/>
      <c r="JFT616" s="35"/>
      <c r="JFU616" s="35"/>
      <c r="JFV616" s="35"/>
      <c r="JFW616" s="35"/>
      <c r="JFX616" s="35"/>
      <c r="JFY616" s="35"/>
      <c r="JFZ616" s="35"/>
      <c r="JGA616" s="35"/>
      <c r="JGB616" s="35"/>
      <c r="JGC616" s="35"/>
      <c r="JGD616" s="35"/>
      <c r="JGE616" s="35"/>
      <c r="JGF616" s="35"/>
      <c r="JGG616" s="35"/>
      <c r="JGH616" s="35"/>
      <c r="JGI616" s="35"/>
      <c r="JGJ616" s="35"/>
      <c r="JGK616" s="35"/>
      <c r="JGL616" s="35"/>
      <c r="JGM616" s="35"/>
      <c r="JGN616" s="35"/>
      <c r="JGO616" s="35"/>
      <c r="JGP616" s="35"/>
      <c r="JGQ616" s="35"/>
      <c r="JGR616" s="35"/>
      <c r="JGS616" s="35"/>
      <c r="JGT616" s="35"/>
      <c r="JGU616" s="35"/>
      <c r="JGV616" s="35"/>
      <c r="JGW616" s="35"/>
      <c r="JGX616" s="35"/>
      <c r="JGY616" s="35"/>
      <c r="JGZ616" s="35"/>
      <c r="JHA616" s="35"/>
      <c r="JHB616" s="35"/>
      <c r="JHC616" s="35"/>
      <c r="JHD616" s="35"/>
      <c r="JHE616" s="35"/>
      <c r="JHF616" s="35"/>
      <c r="JHG616" s="35"/>
      <c r="JHH616" s="35"/>
      <c r="JHI616" s="35"/>
      <c r="JHJ616" s="35"/>
      <c r="JHK616" s="35"/>
      <c r="JHL616" s="35"/>
      <c r="JHM616" s="35"/>
      <c r="JHN616" s="35"/>
      <c r="JHO616" s="35"/>
      <c r="JHP616" s="35"/>
      <c r="JHQ616" s="35"/>
      <c r="JHR616" s="35"/>
      <c r="JHS616" s="35"/>
      <c r="JHT616" s="35"/>
      <c r="JHU616" s="35"/>
      <c r="JHV616" s="35"/>
      <c r="JHW616" s="35"/>
      <c r="JHX616" s="35"/>
      <c r="JHY616" s="35"/>
      <c r="JHZ616" s="35"/>
      <c r="JIA616" s="35"/>
      <c r="JIB616" s="35"/>
      <c r="JIC616" s="35"/>
      <c r="JID616" s="35"/>
      <c r="JIE616" s="35"/>
      <c r="JIF616" s="35"/>
      <c r="JIG616" s="35"/>
      <c r="JIH616" s="35"/>
      <c r="JII616" s="35"/>
      <c r="JIJ616" s="35"/>
      <c r="JIK616" s="35"/>
      <c r="JIL616" s="35"/>
      <c r="JIM616" s="35"/>
      <c r="JIN616" s="35"/>
      <c r="JIO616" s="35"/>
      <c r="JIP616" s="35"/>
      <c r="JIQ616" s="35"/>
      <c r="JIR616" s="35"/>
      <c r="JIS616" s="35"/>
      <c r="JIT616" s="35"/>
      <c r="JIU616" s="35"/>
      <c r="JIV616" s="35"/>
      <c r="JIW616" s="35"/>
      <c r="JIX616" s="35"/>
      <c r="JIY616" s="35"/>
      <c r="JIZ616" s="35"/>
      <c r="JJA616" s="35"/>
      <c r="JJB616" s="35"/>
      <c r="JJC616" s="35"/>
      <c r="JJD616" s="35"/>
      <c r="JJE616" s="35"/>
      <c r="JJF616" s="35"/>
      <c r="JJG616" s="35"/>
      <c r="JJH616" s="35"/>
      <c r="JJI616" s="35"/>
      <c r="JJJ616" s="35"/>
      <c r="JJK616" s="35"/>
      <c r="JJL616" s="35"/>
      <c r="JJM616" s="35"/>
      <c r="JJN616" s="35"/>
      <c r="JJO616" s="35"/>
      <c r="JJP616" s="35"/>
      <c r="JJQ616" s="35"/>
      <c r="JJR616" s="35"/>
      <c r="JJS616" s="35"/>
      <c r="JJT616" s="35"/>
      <c r="JJU616" s="35"/>
      <c r="JJV616" s="35"/>
      <c r="JJW616" s="35"/>
      <c r="JJX616" s="35"/>
      <c r="JJY616" s="35"/>
      <c r="JJZ616" s="35"/>
      <c r="JKA616" s="35"/>
      <c r="JKB616" s="35"/>
      <c r="JKC616" s="35"/>
      <c r="JKD616" s="35"/>
      <c r="JKE616" s="35"/>
      <c r="JKF616" s="35"/>
      <c r="JKG616" s="35"/>
      <c r="JKH616" s="35"/>
      <c r="JKI616" s="35"/>
      <c r="JKJ616" s="35"/>
      <c r="JKK616" s="35"/>
      <c r="JKL616" s="35"/>
      <c r="JKM616" s="35"/>
      <c r="JKN616" s="35"/>
      <c r="JKO616" s="35"/>
      <c r="JKP616" s="35"/>
      <c r="JKQ616" s="35"/>
      <c r="JKR616" s="35"/>
      <c r="JKS616" s="35"/>
      <c r="JKT616" s="35"/>
      <c r="JKU616" s="35"/>
      <c r="JKV616" s="35"/>
      <c r="JKW616" s="35"/>
      <c r="JKX616" s="35"/>
      <c r="JKY616" s="35"/>
      <c r="JKZ616" s="35"/>
      <c r="JLA616" s="35"/>
      <c r="JLB616" s="35"/>
      <c r="JLC616" s="35"/>
      <c r="JLD616" s="35"/>
      <c r="JLE616" s="35"/>
      <c r="JLF616" s="35"/>
      <c r="JLG616" s="35"/>
      <c r="JLH616" s="35"/>
      <c r="JLI616" s="35"/>
      <c r="JLJ616" s="35"/>
      <c r="JLK616" s="35"/>
      <c r="JLL616" s="35"/>
      <c r="JLM616" s="35"/>
      <c r="JLN616" s="35"/>
      <c r="JLO616" s="35"/>
      <c r="JLP616" s="35"/>
      <c r="JLQ616" s="35"/>
      <c r="JLR616" s="35"/>
      <c r="JLS616" s="35"/>
      <c r="JLT616" s="35"/>
      <c r="JLU616" s="35"/>
      <c r="JLV616" s="35"/>
      <c r="JLW616" s="35"/>
      <c r="JLX616" s="35"/>
      <c r="JLY616" s="35"/>
      <c r="JLZ616" s="35"/>
      <c r="JMA616" s="35"/>
      <c r="JMB616" s="35"/>
      <c r="JMC616" s="35"/>
      <c r="JMD616" s="35"/>
      <c r="JME616" s="35"/>
      <c r="JMF616" s="35"/>
      <c r="JMG616" s="35"/>
      <c r="JMH616" s="35"/>
      <c r="JMI616" s="35"/>
      <c r="JMJ616" s="35"/>
      <c r="JMK616" s="35"/>
      <c r="JML616" s="35"/>
      <c r="JMM616" s="35"/>
      <c r="JMN616" s="35"/>
      <c r="JMO616" s="35"/>
      <c r="JMP616" s="35"/>
      <c r="JMQ616" s="35"/>
      <c r="JMR616" s="35"/>
      <c r="JMS616" s="35"/>
      <c r="JMT616" s="35"/>
      <c r="JMU616" s="35"/>
      <c r="JMV616" s="35"/>
      <c r="JMW616" s="35"/>
      <c r="JMX616" s="35"/>
      <c r="JMY616" s="35"/>
      <c r="JMZ616" s="35"/>
      <c r="JNA616" s="35"/>
      <c r="JNB616" s="35"/>
      <c r="JNC616" s="35"/>
      <c r="JND616" s="35"/>
      <c r="JNE616" s="35"/>
      <c r="JNF616" s="35"/>
      <c r="JNG616" s="35"/>
      <c r="JNH616" s="35"/>
      <c r="JNI616" s="35"/>
      <c r="JNJ616" s="35"/>
      <c r="JNK616" s="35"/>
      <c r="JNL616" s="35"/>
      <c r="JNM616" s="35"/>
      <c r="JNN616" s="35"/>
      <c r="JNO616" s="35"/>
      <c r="JNP616" s="35"/>
      <c r="JNQ616" s="35"/>
      <c r="JNR616" s="35"/>
      <c r="JNS616" s="35"/>
      <c r="JNT616" s="35"/>
      <c r="JNU616" s="35"/>
      <c r="JNV616" s="35"/>
      <c r="JNW616" s="35"/>
      <c r="JNX616" s="35"/>
      <c r="JNY616" s="35"/>
      <c r="JNZ616" s="35"/>
      <c r="JOA616" s="35"/>
      <c r="JOB616" s="35"/>
      <c r="JOC616" s="35"/>
      <c r="JOD616" s="35"/>
      <c r="JOE616" s="35"/>
      <c r="JOF616" s="35"/>
      <c r="JOG616" s="35"/>
      <c r="JOH616" s="35"/>
      <c r="JOI616" s="35"/>
      <c r="JOJ616" s="35"/>
      <c r="JOK616" s="35"/>
      <c r="JOL616" s="35"/>
      <c r="JOM616" s="35"/>
      <c r="JON616" s="35"/>
      <c r="JOO616" s="35"/>
      <c r="JOP616" s="35"/>
      <c r="JOQ616" s="35"/>
      <c r="JOR616" s="35"/>
      <c r="JOS616" s="35"/>
      <c r="JOT616" s="35"/>
      <c r="JOU616" s="35"/>
      <c r="JOV616" s="35"/>
      <c r="JOW616" s="35"/>
      <c r="JOX616" s="35"/>
      <c r="JOY616" s="35"/>
      <c r="JOZ616" s="35"/>
      <c r="JPA616" s="35"/>
      <c r="JPB616" s="35"/>
      <c r="JPC616" s="35"/>
      <c r="JPD616" s="35"/>
      <c r="JPE616" s="35"/>
      <c r="JPF616" s="35"/>
      <c r="JPG616" s="35"/>
      <c r="JPH616" s="35"/>
      <c r="JPI616" s="35"/>
      <c r="JPJ616" s="35"/>
      <c r="JPK616" s="35"/>
      <c r="JPL616" s="35"/>
      <c r="JPM616" s="35"/>
      <c r="JPN616" s="35"/>
      <c r="JPO616" s="35"/>
      <c r="JPP616" s="35"/>
      <c r="JPQ616" s="35"/>
      <c r="JPR616" s="35"/>
      <c r="JPS616" s="35"/>
      <c r="JPT616" s="35"/>
      <c r="JPU616" s="35"/>
      <c r="JPV616" s="35"/>
      <c r="JPW616" s="35"/>
      <c r="JPX616" s="35"/>
      <c r="JPY616" s="35"/>
      <c r="JPZ616" s="35"/>
      <c r="JQA616" s="35"/>
      <c r="JQB616" s="35"/>
      <c r="JQC616" s="35"/>
      <c r="JQD616" s="35"/>
      <c r="JQE616" s="35"/>
      <c r="JQF616" s="35"/>
      <c r="JQG616" s="35"/>
      <c r="JQH616" s="35"/>
      <c r="JQI616" s="35"/>
      <c r="JQJ616" s="35"/>
      <c r="JQK616" s="35"/>
      <c r="JQL616" s="35"/>
      <c r="JQM616" s="35"/>
      <c r="JQN616" s="35"/>
      <c r="JQO616" s="35"/>
      <c r="JQP616" s="35"/>
      <c r="JQQ616" s="35"/>
      <c r="JQR616" s="35"/>
      <c r="JQS616" s="35"/>
      <c r="JQT616" s="35"/>
      <c r="JQU616" s="35"/>
      <c r="JQV616" s="35"/>
      <c r="JQW616" s="35"/>
      <c r="JQX616" s="35"/>
      <c r="JQY616" s="35"/>
      <c r="JQZ616" s="35"/>
      <c r="JRA616" s="35"/>
      <c r="JRB616" s="35"/>
      <c r="JRC616" s="35"/>
      <c r="JRD616" s="35"/>
      <c r="JRE616" s="35"/>
      <c r="JRF616" s="35"/>
      <c r="JRG616" s="35"/>
      <c r="JRH616" s="35"/>
      <c r="JRI616" s="35"/>
      <c r="JRJ616" s="35"/>
      <c r="JRK616" s="35"/>
      <c r="JRL616" s="35"/>
      <c r="JRM616" s="35"/>
      <c r="JRN616" s="35"/>
      <c r="JRO616" s="35"/>
      <c r="JRP616" s="35"/>
      <c r="JRQ616" s="35"/>
      <c r="JRR616" s="35"/>
      <c r="JRS616" s="35"/>
      <c r="JRT616" s="35"/>
      <c r="JRU616" s="35"/>
      <c r="JRV616" s="35"/>
      <c r="JRW616" s="35"/>
      <c r="JRX616" s="35"/>
      <c r="JRY616" s="35"/>
      <c r="JRZ616" s="35"/>
      <c r="JSA616" s="35"/>
      <c r="JSB616" s="35"/>
      <c r="JSC616" s="35"/>
      <c r="JSD616" s="35"/>
      <c r="JSE616" s="35"/>
      <c r="JSF616" s="35"/>
      <c r="JSG616" s="35"/>
      <c r="JSH616" s="35"/>
      <c r="JSI616" s="35"/>
      <c r="JSJ616" s="35"/>
      <c r="JSK616" s="35"/>
      <c r="JSL616" s="35"/>
      <c r="JSM616" s="35"/>
      <c r="JSN616" s="35"/>
      <c r="JSO616" s="35"/>
      <c r="JSP616" s="35"/>
      <c r="JSQ616" s="35"/>
      <c r="JSR616" s="35"/>
      <c r="JSS616" s="35"/>
      <c r="JST616" s="35"/>
      <c r="JSU616" s="35"/>
      <c r="JSV616" s="35"/>
      <c r="JSW616" s="35"/>
      <c r="JSX616" s="35"/>
      <c r="JSY616" s="35"/>
      <c r="JSZ616" s="35"/>
      <c r="JTA616" s="35"/>
      <c r="JTB616" s="35"/>
      <c r="JTC616" s="35"/>
      <c r="JTD616" s="35"/>
      <c r="JTE616" s="35"/>
      <c r="JTF616" s="35"/>
      <c r="JTG616" s="35"/>
      <c r="JTH616" s="35"/>
      <c r="JTI616" s="35"/>
      <c r="JTJ616" s="35"/>
      <c r="JTK616" s="35"/>
      <c r="JTL616" s="35"/>
      <c r="JTM616" s="35"/>
      <c r="JTN616" s="35"/>
      <c r="JTO616" s="35"/>
      <c r="JTP616" s="35"/>
      <c r="JTQ616" s="35"/>
      <c r="JTR616" s="35"/>
      <c r="JTS616" s="35"/>
      <c r="JTT616" s="35"/>
      <c r="JTU616" s="35"/>
      <c r="JTV616" s="35"/>
      <c r="JTW616" s="35"/>
      <c r="JTX616" s="35"/>
      <c r="JTY616" s="35"/>
      <c r="JTZ616" s="35"/>
      <c r="JUA616" s="35"/>
      <c r="JUB616" s="35"/>
      <c r="JUC616" s="35"/>
      <c r="JUD616" s="35"/>
      <c r="JUE616" s="35"/>
      <c r="JUF616" s="35"/>
      <c r="JUG616" s="35"/>
      <c r="JUH616" s="35"/>
      <c r="JUI616" s="35"/>
      <c r="JUJ616" s="35"/>
      <c r="JUK616" s="35"/>
      <c r="JUL616" s="35"/>
      <c r="JUM616" s="35"/>
      <c r="JUN616" s="35"/>
      <c r="JUO616" s="35"/>
      <c r="JUP616" s="35"/>
      <c r="JUQ616" s="35"/>
      <c r="JUR616" s="35"/>
      <c r="JUS616" s="35"/>
      <c r="JUT616" s="35"/>
      <c r="JUU616" s="35"/>
      <c r="JUV616" s="35"/>
      <c r="JUW616" s="35"/>
      <c r="JUX616" s="35"/>
      <c r="JUY616" s="35"/>
      <c r="JUZ616" s="35"/>
      <c r="JVA616" s="35"/>
      <c r="JVB616" s="35"/>
      <c r="JVC616" s="35"/>
      <c r="JVD616" s="35"/>
      <c r="JVE616" s="35"/>
      <c r="JVF616" s="35"/>
      <c r="JVG616" s="35"/>
      <c r="JVH616" s="35"/>
      <c r="JVI616" s="35"/>
      <c r="JVJ616" s="35"/>
      <c r="JVK616" s="35"/>
      <c r="JVL616" s="35"/>
      <c r="JVM616" s="35"/>
      <c r="JVN616" s="35"/>
      <c r="JVO616" s="35"/>
      <c r="JVP616" s="35"/>
      <c r="JVQ616" s="35"/>
      <c r="JVR616" s="35"/>
      <c r="JVS616" s="35"/>
      <c r="JVT616" s="35"/>
      <c r="JVU616" s="35"/>
      <c r="JVV616" s="35"/>
      <c r="JVW616" s="35"/>
      <c r="JVX616" s="35"/>
      <c r="JVY616" s="35"/>
      <c r="JVZ616" s="35"/>
      <c r="JWA616" s="35"/>
      <c r="JWB616" s="35"/>
      <c r="JWC616" s="35"/>
      <c r="JWD616" s="35"/>
      <c r="JWE616" s="35"/>
      <c r="JWF616" s="35"/>
      <c r="JWG616" s="35"/>
      <c r="JWH616" s="35"/>
      <c r="JWI616" s="35"/>
      <c r="JWJ616" s="35"/>
      <c r="JWK616" s="35"/>
      <c r="JWL616" s="35"/>
      <c r="JWM616" s="35"/>
      <c r="JWN616" s="35"/>
      <c r="JWO616" s="35"/>
      <c r="JWP616" s="35"/>
      <c r="JWQ616" s="35"/>
      <c r="JWR616" s="35"/>
      <c r="JWS616" s="35"/>
      <c r="JWT616" s="35"/>
      <c r="JWU616" s="35"/>
      <c r="JWV616" s="35"/>
      <c r="JWW616" s="35"/>
      <c r="JWX616" s="35"/>
      <c r="JWY616" s="35"/>
      <c r="JWZ616" s="35"/>
      <c r="JXA616" s="35"/>
      <c r="JXB616" s="35"/>
      <c r="JXC616" s="35"/>
      <c r="JXD616" s="35"/>
      <c r="JXE616" s="35"/>
      <c r="JXF616" s="35"/>
      <c r="JXG616" s="35"/>
      <c r="JXH616" s="35"/>
      <c r="JXI616" s="35"/>
      <c r="JXJ616" s="35"/>
      <c r="JXK616" s="35"/>
      <c r="JXL616" s="35"/>
      <c r="JXM616" s="35"/>
      <c r="JXN616" s="35"/>
      <c r="JXO616" s="35"/>
      <c r="JXP616" s="35"/>
      <c r="JXQ616" s="35"/>
      <c r="JXR616" s="35"/>
      <c r="JXS616" s="35"/>
      <c r="JXT616" s="35"/>
      <c r="JXU616" s="35"/>
      <c r="JXV616" s="35"/>
      <c r="JXW616" s="35"/>
      <c r="JXX616" s="35"/>
      <c r="JXY616" s="35"/>
      <c r="JXZ616" s="35"/>
      <c r="JYA616" s="35"/>
      <c r="JYB616" s="35"/>
      <c r="JYC616" s="35"/>
      <c r="JYD616" s="35"/>
      <c r="JYE616" s="35"/>
      <c r="JYF616" s="35"/>
      <c r="JYG616" s="35"/>
      <c r="JYH616" s="35"/>
      <c r="JYI616" s="35"/>
      <c r="JYJ616" s="35"/>
      <c r="JYK616" s="35"/>
      <c r="JYL616" s="35"/>
      <c r="JYM616" s="35"/>
      <c r="JYN616" s="35"/>
      <c r="JYO616" s="35"/>
      <c r="JYP616" s="35"/>
      <c r="JYQ616" s="35"/>
      <c r="JYR616" s="35"/>
      <c r="JYS616" s="35"/>
      <c r="JYT616" s="35"/>
      <c r="JYU616" s="35"/>
      <c r="JYV616" s="35"/>
      <c r="JYW616" s="35"/>
      <c r="JYX616" s="35"/>
      <c r="JYY616" s="35"/>
      <c r="JYZ616" s="35"/>
      <c r="JZA616" s="35"/>
      <c r="JZB616" s="35"/>
      <c r="JZC616" s="35"/>
      <c r="JZD616" s="35"/>
      <c r="JZE616" s="35"/>
      <c r="JZF616" s="35"/>
      <c r="JZG616" s="35"/>
      <c r="JZH616" s="35"/>
      <c r="JZI616" s="35"/>
      <c r="JZJ616" s="35"/>
      <c r="JZK616" s="35"/>
      <c r="JZL616" s="35"/>
      <c r="JZM616" s="35"/>
      <c r="JZN616" s="35"/>
      <c r="JZO616" s="35"/>
      <c r="JZP616" s="35"/>
      <c r="JZQ616" s="35"/>
      <c r="JZR616" s="35"/>
      <c r="JZS616" s="35"/>
      <c r="JZT616" s="35"/>
      <c r="JZU616" s="35"/>
      <c r="JZV616" s="35"/>
      <c r="JZW616" s="35"/>
      <c r="JZX616" s="35"/>
      <c r="JZY616" s="35"/>
      <c r="JZZ616" s="35"/>
      <c r="KAA616" s="35"/>
      <c r="KAB616" s="35"/>
      <c r="KAC616" s="35"/>
      <c r="KAD616" s="35"/>
      <c r="KAE616" s="35"/>
      <c r="KAF616" s="35"/>
      <c r="KAG616" s="35"/>
      <c r="KAH616" s="35"/>
      <c r="KAI616" s="35"/>
      <c r="KAJ616" s="35"/>
      <c r="KAK616" s="35"/>
      <c r="KAL616" s="35"/>
      <c r="KAM616" s="35"/>
      <c r="KAN616" s="35"/>
      <c r="KAO616" s="35"/>
      <c r="KAP616" s="35"/>
      <c r="KAQ616" s="35"/>
      <c r="KAR616" s="35"/>
      <c r="KAS616" s="35"/>
      <c r="KAT616" s="35"/>
      <c r="KAU616" s="35"/>
      <c r="KAV616" s="35"/>
      <c r="KAW616" s="35"/>
      <c r="KAX616" s="35"/>
      <c r="KAY616" s="35"/>
      <c r="KAZ616" s="35"/>
      <c r="KBA616" s="35"/>
      <c r="KBB616" s="35"/>
      <c r="KBC616" s="35"/>
      <c r="KBD616" s="35"/>
      <c r="KBE616" s="35"/>
      <c r="KBF616" s="35"/>
      <c r="KBG616" s="35"/>
      <c r="KBH616" s="35"/>
      <c r="KBI616" s="35"/>
      <c r="KBJ616" s="35"/>
      <c r="KBK616" s="35"/>
      <c r="KBL616" s="35"/>
      <c r="KBM616" s="35"/>
      <c r="KBN616" s="35"/>
      <c r="KBO616" s="35"/>
      <c r="KBP616" s="35"/>
      <c r="KBQ616" s="35"/>
      <c r="KBR616" s="35"/>
      <c r="KBS616" s="35"/>
      <c r="KBT616" s="35"/>
      <c r="KBU616" s="35"/>
      <c r="KBV616" s="35"/>
      <c r="KBW616" s="35"/>
      <c r="KBX616" s="35"/>
      <c r="KBY616" s="35"/>
      <c r="KBZ616" s="35"/>
      <c r="KCA616" s="35"/>
      <c r="KCB616" s="35"/>
      <c r="KCC616" s="35"/>
      <c r="KCD616" s="35"/>
      <c r="KCE616" s="35"/>
      <c r="KCF616" s="35"/>
      <c r="KCG616" s="35"/>
      <c r="KCH616" s="35"/>
      <c r="KCI616" s="35"/>
      <c r="KCJ616" s="35"/>
      <c r="KCK616" s="35"/>
      <c r="KCL616" s="35"/>
      <c r="KCM616" s="35"/>
      <c r="KCN616" s="35"/>
      <c r="KCO616" s="35"/>
      <c r="KCP616" s="35"/>
      <c r="KCQ616" s="35"/>
      <c r="KCR616" s="35"/>
      <c r="KCS616" s="35"/>
      <c r="KCT616" s="35"/>
      <c r="KCU616" s="35"/>
      <c r="KCV616" s="35"/>
      <c r="KCW616" s="35"/>
      <c r="KCX616" s="35"/>
      <c r="KCY616" s="35"/>
      <c r="KCZ616" s="35"/>
      <c r="KDA616" s="35"/>
      <c r="KDB616" s="35"/>
      <c r="KDC616" s="35"/>
      <c r="KDD616" s="35"/>
      <c r="KDE616" s="35"/>
      <c r="KDF616" s="35"/>
      <c r="KDG616" s="35"/>
      <c r="KDH616" s="35"/>
      <c r="KDI616" s="35"/>
      <c r="KDJ616" s="35"/>
      <c r="KDK616" s="35"/>
      <c r="KDL616" s="35"/>
      <c r="KDM616" s="35"/>
      <c r="KDN616" s="35"/>
      <c r="KDO616" s="35"/>
      <c r="KDP616" s="35"/>
      <c r="KDQ616" s="35"/>
      <c r="KDR616" s="35"/>
      <c r="KDS616" s="35"/>
      <c r="KDT616" s="35"/>
      <c r="KDU616" s="35"/>
      <c r="KDV616" s="35"/>
      <c r="KDW616" s="35"/>
      <c r="KDX616" s="35"/>
      <c r="KDY616" s="35"/>
      <c r="KDZ616" s="35"/>
      <c r="KEA616" s="35"/>
      <c r="KEB616" s="35"/>
      <c r="KEC616" s="35"/>
      <c r="KED616" s="35"/>
      <c r="KEE616" s="35"/>
      <c r="KEF616" s="35"/>
      <c r="KEG616" s="35"/>
      <c r="KEH616" s="35"/>
      <c r="KEI616" s="35"/>
      <c r="KEJ616" s="35"/>
      <c r="KEK616" s="35"/>
      <c r="KEL616" s="35"/>
      <c r="KEM616" s="35"/>
      <c r="KEN616" s="35"/>
      <c r="KEO616" s="35"/>
      <c r="KEP616" s="35"/>
      <c r="KEQ616" s="35"/>
      <c r="KER616" s="35"/>
      <c r="KES616" s="35"/>
      <c r="KET616" s="35"/>
      <c r="KEU616" s="35"/>
      <c r="KEV616" s="35"/>
      <c r="KEW616" s="35"/>
      <c r="KEX616" s="35"/>
      <c r="KEY616" s="35"/>
      <c r="KEZ616" s="35"/>
      <c r="KFA616" s="35"/>
      <c r="KFB616" s="35"/>
      <c r="KFC616" s="35"/>
      <c r="KFD616" s="35"/>
      <c r="KFE616" s="35"/>
      <c r="KFF616" s="35"/>
      <c r="KFG616" s="35"/>
      <c r="KFH616" s="35"/>
      <c r="KFI616" s="35"/>
      <c r="KFJ616" s="35"/>
      <c r="KFK616" s="35"/>
      <c r="KFL616" s="35"/>
      <c r="KFM616" s="35"/>
      <c r="KFN616" s="35"/>
      <c r="KFO616" s="35"/>
      <c r="KFP616" s="35"/>
      <c r="KFQ616" s="35"/>
      <c r="KFR616" s="35"/>
      <c r="KFS616" s="35"/>
      <c r="KFT616" s="35"/>
      <c r="KFU616" s="35"/>
      <c r="KFV616" s="35"/>
      <c r="KFW616" s="35"/>
      <c r="KFX616" s="35"/>
      <c r="KFY616" s="35"/>
      <c r="KFZ616" s="35"/>
      <c r="KGA616" s="35"/>
      <c r="KGB616" s="35"/>
      <c r="KGC616" s="35"/>
      <c r="KGD616" s="35"/>
      <c r="KGE616" s="35"/>
      <c r="KGF616" s="35"/>
      <c r="KGG616" s="35"/>
      <c r="KGH616" s="35"/>
      <c r="KGI616" s="35"/>
      <c r="KGJ616" s="35"/>
      <c r="KGK616" s="35"/>
      <c r="KGL616" s="35"/>
      <c r="KGM616" s="35"/>
      <c r="KGN616" s="35"/>
      <c r="KGO616" s="35"/>
      <c r="KGP616" s="35"/>
      <c r="KGQ616" s="35"/>
      <c r="KGR616" s="35"/>
      <c r="KGS616" s="35"/>
      <c r="KGT616" s="35"/>
      <c r="KGU616" s="35"/>
      <c r="KGV616" s="35"/>
      <c r="KGW616" s="35"/>
      <c r="KGX616" s="35"/>
      <c r="KGY616" s="35"/>
      <c r="KGZ616" s="35"/>
      <c r="KHA616" s="35"/>
      <c r="KHB616" s="35"/>
      <c r="KHC616" s="35"/>
      <c r="KHD616" s="35"/>
      <c r="KHE616" s="35"/>
      <c r="KHF616" s="35"/>
      <c r="KHG616" s="35"/>
      <c r="KHH616" s="35"/>
      <c r="KHI616" s="35"/>
      <c r="KHJ616" s="35"/>
      <c r="KHK616" s="35"/>
      <c r="KHL616" s="35"/>
      <c r="KHM616" s="35"/>
      <c r="KHN616" s="35"/>
      <c r="KHO616" s="35"/>
      <c r="KHP616" s="35"/>
      <c r="KHQ616" s="35"/>
      <c r="KHR616" s="35"/>
      <c r="KHS616" s="35"/>
      <c r="KHT616" s="35"/>
      <c r="KHU616" s="35"/>
      <c r="KHV616" s="35"/>
      <c r="KHW616" s="35"/>
      <c r="KHX616" s="35"/>
      <c r="KHY616" s="35"/>
      <c r="KHZ616" s="35"/>
      <c r="KIA616" s="35"/>
      <c r="KIB616" s="35"/>
      <c r="KIC616" s="35"/>
      <c r="KID616" s="35"/>
      <c r="KIE616" s="35"/>
      <c r="KIF616" s="35"/>
      <c r="KIG616" s="35"/>
      <c r="KIH616" s="35"/>
      <c r="KII616" s="35"/>
      <c r="KIJ616" s="35"/>
      <c r="KIK616" s="35"/>
      <c r="KIL616" s="35"/>
      <c r="KIM616" s="35"/>
      <c r="KIN616" s="35"/>
      <c r="KIO616" s="35"/>
      <c r="KIP616" s="35"/>
      <c r="KIQ616" s="35"/>
      <c r="KIR616" s="35"/>
      <c r="KIS616" s="35"/>
      <c r="KIT616" s="35"/>
      <c r="KIU616" s="35"/>
      <c r="KIV616" s="35"/>
      <c r="KIW616" s="35"/>
      <c r="KIX616" s="35"/>
      <c r="KIY616" s="35"/>
      <c r="KIZ616" s="35"/>
      <c r="KJA616" s="35"/>
      <c r="KJB616" s="35"/>
      <c r="KJC616" s="35"/>
      <c r="KJD616" s="35"/>
      <c r="KJE616" s="35"/>
      <c r="KJF616" s="35"/>
      <c r="KJG616" s="35"/>
      <c r="KJH616" s="35"/>
      <c r="KJI616" s="35"/>
      <c r="KJJ616" s="35"/>
      <c r="KJK616" s="35"/>
      <c r="KJL616" s="35"/>
      <c r="KJM616" s="35"/>
      <c r="KJN616" s="35"/>
      <c r="KJO616" s="35"/>
      <c r="KJP616" s="35"/>
      <c r="KJQ616" s="35"/>
      <c r="KJR616" s="35"/>
      <c r="KJS616" s="35"/>
      <c r="KJT616" s="35"/>
      <c r="KJU616" s="35"/>
      <c r="KJV616" s="35"/>
      <c r="KJW616" s="35"/>
      <c r="KJX616" s="35"/>
      <c r="KJY616" s="35"/>
      <c r="KJZ616" s="35"/>
      <c r="KKA616" s="35"/>
      <c r="KKB616" s="35"/>
      <c r="KKC616" s="35"/>
      <c r="KKD616" s="35"/>
      <c r="KKE616" s="35"/>
      <c r="KKF616" s="35"/>
      <c r="KKG616" s="35"/>
      <c r="KKH616" s="35"/>
      <c r="KKI616" s="35"/>
      <c r="KKJ616" s="35"/>
      <c r="KKK616" s="35"/>
      <c r="KKL616" s="35"/>
      <c r="KKM616" s="35"/>
      <c r="KKN616" s="35"/>
      <c r="KKO616" s="35"/>
      <c r="KKP616" s="35"/>
      <c r="KKQ616" s="35"/>
      <c r="KKR616" s="35"/>
      <c r="KKS616" s="35"/>
      <c r="KKT616" s="35"/>
      <c r="KKU616" s="35"/>
      <c r="KKV616" s="35"/>
      <c r="KKW616" s="35"/>
      <c r="KKX616" s="35"/>
      <c r="KKY616" s="35"/>
      <c r="KKZ616" s="35"/>
      <c r="KLA616" s="35"/>
      <c r="KLB616" s="35"/>
      <c r="KLC616" s="35"/>
      <c r="KLD616" s="35"/>
      <c r="KLE616" s="35"/>
      <c r="KLF616" s="35"/>
      <c r="KLG616" s="35"/>
      <c r="KLH616" s="35"/>
      <c r="KLI616" s="35"/>
      <c r="KLJ616" s="35"/>
      <c r="KLK616" s="35"/>
      <c r="KLL616" s="35"/>
      <c r="KLM616" s="35"/>
      <c r="KLN616" s="35"/>
      <c r="KLO616" s="35"/>
      <c r="KLP616" s="35"/>
      <c r="KLQ616" s="35"/>
      <c r="KLR616" s="35"/>
      <c r="KLS616" s="35"/>
      <c r="KLT616" s="35"/>
      <c r="KLU616" s="35"/>
      <c r="KLV616" s="35"/>
      <c r="KLW616" s="35"/>
      <c r="KLX616" s="35"/>
      <c r="KLY616" s="35"/>
      <c r="KLZ616" s="35"/>
      <c r="KMA616" s="35"/>
      <c r="KMB616" s="35"/>
      <c r="KMC616" s="35"/>
      <c r="KMD616" s="35"/>
      <c r="KME616" s="35"/>
      <c r="KMF616" s="35"/>
      <c r="KMG616" s="35"/>
      <c r="KMH616" s="35"/>
      <c r="KMI616" s="35"/>
      <c r="KMJ616" s="35"/>
      <c r="KMK616" s="35"/>
      <c r="KML616" s="35"/>
      <c r="KMM616" s="35"/>
      <c r="KMN616" s="35"/>
      <c r="KMO616" s="35"/>
      <c r="KMP616" s="35"/>
      <c r="KMQ616" s="35"/>
      <c r="KMR616" s="35"/>
      <c r="KMS616" s="35"/>
      <c r="KMT616" s="35"/>
      <c r="KMU616" s="35"/>
      <c r="KMV616" s="35"/>
      <c r="KMW616" s="35"/>
      <c r="KMX616" s="35"/>
      <c r="KMY616" s="35"/>
      <c r="KMZ616" s="35"/>
      <c r="KNA616" s="35"/>
      <c r="KNB616" s="35"/>
      <c r="KNC616" s="35"/>
      <c r="KND616" s="35"/>
      <c r="KNE616" s="35"/>
      <c r="KNF616" s="35"/>
      <c r="KNG616" s="35"/>
      <c r="KNH616" s="35"/>
      <c r="KNI616" s="35"/>
      <c r="KNJ616" s="35"/>
      <c r="KNK616" s="35"/>
      <c r="KNL616" s="35"/>
      <c r="KNM616" s="35"/>
      <c r="KNN616" s="35"/>
      <c r="KNO616" s="35"/>
      <c r="KNP616" s="35"/>
      <c r="KNQ616" s="35"/>
      <c r="KNR616" s="35"/>
      <c r="KNS616" s="35"/>
      <c r="KNT616" s="35"/>
      <c r="KNU616" s="35"/>
      <c r="KNV616" s="35"/>
      <c r="KNW616" s="35"/>
      <c r="KNX616" s="35"/>
      <c r="KNY616" s="35"/>
      <c r="KNZ616" s="35"/>
      <c r="KOA616" s="35"/>
      <c r="KOB616" s="35"/>
      <c r="KOC616" s="35"/>
      <c r="KOD616" s="35"/>
      <c r="KOE616" s="35"/>
      <c r="KOF616" s="35"/>
      <c r="KOG616" s="35"/>
      <c r="KOH616" s="35"/>
      <c r="KOI616" s="35"/>
      <c r="KOJ616" s="35"/>
      <c r="KOK616" s="35"/>
      <c r="KOL616" s="35"/>
      <c r="KOM616" s="35"/>
      <c r="KON616" s="35"/>
      <c r="KOO616" s="35"/>
      <c r="KOP616" s="35"/>
      <c r="KOQ616" s="35"/>
      <c r="KOR616" s="35"/>
      <c r="KOS616" s="35"/>
      <c r="KOT616" s="35"/>
      <c r="KOU616" s="35"/>
      <c r="KOV616" s="35"/>
      <c r="KOW616" s="35"/>
      <c r="KOX616" s="35"/>
      <c r="KOY616" s="35"/>
      <c r="KOZ616" s="35"/>
      <c r="KPA616" s="35"/>
      <c r="KPB616" s="35"/>
      <c r="KPC616" s="35"/>
      <c r="KPD616" s="35"/>
      <c r="KPE616" s="35"/>
      <c r="KPF616" s="35"/>
      <c r="KPG616" s="35"/>
      <c r="KPH616" s="35"/>
      <c r="KPI616" s="35"/>
      <c r="KPJ616" s="35"/>
      <c r="KPK616" s="35"/>
      <c r="KPL616" s="35"/>
      <c r="KPM616" s="35"/>
      <c r="KPN616" s="35"/>
      <c r="KPO616" s="35"/>
      <c r="KPP616" s="35"/>
      <c r="KPQ616" s="35"/>
      <c r="KPR616" s="35"/>
      <c r="KPS616" s="35"/>
      <c r="KPT616" s="35"/>
      <c r="KPU616" s="35"/>
      <c r="KPV616" s="35"/>
      <c r="KPW616" s="35"/>
      <c r="KPX616" s="35"/>
      <c r="KPY616" s="35"/>
      <c r="KPZ616" s="35"/>
      <c r="KQA616" s="35"/>
      <c r="KQB616" s="35"/>
      <c r="KQC616" s="35"/>
      <c r="KQD616" s="35"/>
      <c r="KQE616" s="35"/>
      <c r="KQF616" s="35"/>
      <c r="KQG616" s="35"/>
      <c r="KQH616" s="35"/>
      <c r="KQI616" s="35"/>
      <c r="KQJ616" s="35"/>
      <c r="KQK616" s="35"/>
      <c r="KQL616" s="35"/>
      <c r="KQM616" s="35"/>
      <c r="KQN616" s="35"/>
      <c r="KQO616" s="35"/>
      <c r="KQP616" s="35"/>
      <c r="KQQ616" s="35"/>
      <c r="KQR616" s="35"/>
      <c r="KQS616" s="35"/>
      <c r="KQT616" s="35"/>
      <c r="KQU616" s="35"/>
      <c r="KQV616" s="35"/>
      <c r="KQW616" s="35"/>
      <c r="KQX616" s="35"/>
      <c r="KQY616" s="35"/>
      <c r="KQZ616" s="35"/>
      <c r="KRA616" s="35"/>
      <c r="KRB616" s="35"/>
      <c r="KRC616" s="35"/>
      <c r="KRD616" s="35"/>
      <c r="KRE616" s="35"/>
      <c r="KRF616" s="35"/>
      <c r="KRG616" s="35"/>
      <c r="KRH616" s="35"/>
      <c r="KRI616" s="35"/>
      <c r="KRJ616" s="35"/>
      <c r="KRK616" s="35"/>
      <c r="KRL616" s="35"/>
      <c r="KRM616" s="35"/>
      <c r="KRN616" s="35"/>
      <c r="KRO616" s="35"/>
      <c r="KRP616" s="35"/>
      <c r="KRQ616" s="35"/>
      <c r="KRR616" s="35"/>
      <c r="KRS616" s="35"/>
      <c r="KRT616" s="35"/>
      <c r="KRU616" s="35"/>
      <c r="KRV616" s="35"/>
      <c r="KRW616" s="35"/>
      <c r="KRX616" s="35"/>
      <c r="KRY616" s="35"/>
      <c r="KRZ616" s="35"/>
      <c r="KSA616" s="35"/>
      <c r="KSB616" s="35"/>
      <c r="KSC616" s="35"/>
      <c r="KSD616" s="35"/>
      <c r="KSE616" s="35"/>
      <c r="KSF616" s="35"/>
      <c r="KSG616" s="35"/>
      <c r="KSH616" s="35"/>
      <c r="KSI616" s="35"/>
      <c r="KSJ616" s="35"/>
      <c r="KSK616" s="35"/>
      <c r="KSL616" s="35"/>
      <c r="KSM616" s="35"/>
      <c r="KSN616" s="35"/>
      <c r="KSO616" s="35"/>
      <c r="KSP616" s="35"/>
      <c r="KSQ616" s="35"/>
      <c r="KSR616" s="35"/>
      <c r="KSS616" s="35"/>
      <c r="KST616" s="35"/>
      <c r="KSU616" s="35"/>
      <c r="KSV616" s="35"/>
      <c r="KSW616" s="35"/>
      <c r="KSX616" s="35"/>
      <c r="KSY616" s="35"/>
      <c r="KSZ616" s="35"/>
      <c r="KTA616" s="35"/>
      <c r="KTB616" s="35"/>
      <c r="KTC616" s="35"/>
      <c r="KTD616" s="35"/>
      <c r="KTE616" s="35"/>
      <c r="KTF616" s="35"/>
      <c r="KTG616" s="35"/>
      <c r="KTH616" s="35"/>
      <c r="KTI616" s="35"/>
      <c r="KTJ616" s="35"/>
      <c r="KTK616" s="35"/>
      <c r="KTL616" s="35"/>
      <c r="KTM616" s="35"/>
      <c r="KTN616" s="35"/>
      <c r="KTO616" s="35"/>
      <c r="KTP616" s="35"/>
      <c r="KTQ616" s="35"/>
      <c r="KTR616" s="35"/>
      <c r="KTS616" s="35"/>
      <c r="KTT616" s="35"/>
      <c r="KTU616" s="35"/>
      <c r="KTV616" s="35"/>
      <c r="KTW616" s="35"/>
      <c r="KTX616" s="35"/>
      <c r="KTY616" s="35"/>
      <c r="KTZ616" s="35"/>
      <c r="KUA616" s="35"/>
      <c r="KUB616" s="35"/>
      <c r="KUC616" s="35"/>
      <c r="KUD616" s="35"/>
      <c r="KUE616" s="35"/>
      <c r="KUF616" s="35"/>
      <c r="KUG616" s="35"/>
      <c r="KUH616" s="35"/>
      <c r="KUI616" s="35"/>
      <c r="KUJ616" s="35"/>
      <c r="KUK616" s="35"/>
      <c r="KUL616" s="35"/>
      <c r="KUM616" s="35"/>
      <c r="KUN616" s="35"/>
      <c r="KUO616" s="35"/>
      <c r="KUP616" s="35"/>
      <c r="KUQ616" s="35"/>
      <c r="KUR616" s="35"/>
      <c r="KUS616" s="35"/>
      <c r="KUT616" s="35"/>
      <c r="KUU616" s="35"/>
      <c r="KUV616" s="35"/>
      <c r="KUW616" s="35"/>
      <c r="KUX616" s="35"/>
      <c r="KUY616" s="35"/>
      <c r="KUZ616" s="35"/>
      <c r="KVA616" s="35"/>
      <c r="KVB616" s="35"/>
      <c r="KVC616" s="35"/>
      <c r="KVD616" s="35"/>
      <c r="KVE616" s="35"/>
      <c r="KVF616" s="35"/>
      <c r="KVG616" s="35"/>
      <c r="KVH616" s="35"/>
      <c r="KVI616" s="35"/>
      <c r="KVJ616" s="35"/>
      <c r="KVK616" s="35"/>
      <c r="KVL616" s="35"/>
      <c r="KVM616" s="35"/>
      <c r="KVN616" s="35"/>
      <c r="KVO616" s="35"/>
      <c r="KVP616" s="35"/>
      <c r="KVQ616" s="35"/>
      <c r="KVR616" s="35"/>
      <c r="KVS616" s="35"/>
      <c r="KVT616" s="35"/>
      <c r="KVU616" s="35"/>
      <c r="KVV616" s="35"/>
      <c r="KVW616" s="35"/>
      <c r="KVX616" s="35"/>
      <c r="KVY616" s="35"/>
      <c r="KVZ616" s="35"/>
      <c r="KWA616" s="35"/>
      <c r="KWB616" s="35"/>
      <c r="KWC616" s="35"/>
      <c r="KWD616" s="35"/>
      <c r="KWE616" s="35"/>
      <c r="KWF616" s="35"/>
      <c r="KWG616" s="35"/>
      <c r="KWH616" s="35"/>
      <c r="KWI616" s="35"/>
      <c r="KWJ616" s="35"/>
      <c r="KWK616" s="35"/>
      <c r="KWL616" s="35"/>
      <c r="KWM616" s="35"/>
      <c r="KWN616" s="35"/>
      <c r="KWO616" s="35"/>
      <c r="KWP616" s="35"/>
      <c r="KWQ616" s="35"/>
      <c r="KWR616" s="35"/>
      <c r="KWS616" s="35"/>
      <c r="KWT616" s="35"/>
      <c r="KWU616" s="35"/>
      <c r="KWV616" s="35"/>
      <c r="KWW616" s="35"/>
      <c r="KWX616" s="35"/>
      <c r="KWY616" s="35"/>
      <c r="KWZ616" s="35"/>
      <c r="KXA616" s="35"/>
      <c r="KXB616" s="35"/>
      <c r="KXC616" s="35"/>
      <c r="KXD616" s="35"/>
      <c r="KXE616" s="35"/>
      <c r="KXF616" s="35"/>
      <c r="KXG616" s="35"/>
      <c r="KXH616" s="35"/>
      <c r="KXI616" s="35"/>
      <c r="KXJ616" s="35"/>
      <c r="KXK616" s="35"/>
      <c r="KXL616" s="35"/>
      <c r="KXM616" s="35"/>
      <c r="KXN616" s="35"/>
      <c r="KXO616" s="35"/>
      <c r="KXP616" s="35"/>
      <c r="KXQ616" s="35"/>
      <c r="KXR616" s="35"/>
      <c r="KXS616" s="35"/>
      <c r="KXT616" s="35"/>
      <c r="KXU616" s="35"/>
      <c r="KXV616" s="35"/>
      <c r="KXW616" s="35"/>
      <c r="KXX616" s="35"/>
      <c r="KXY616" s="35"/>
      <c r="KXZ616" s="35"/>
      <c r="KYA616" s="35"/>
      <c r="KYB616" s="35"/>
      <c r="KYC616" s="35"/>
      <c r="KYD616" s="35"/>
      <c r="KYE616" s="35"/>
      <c r="KYF616" s="35"/>
      <c r="KYG616" s="35"/>
      <c r="KYH616" s="35"/>
      <c r="KYI616" s="35"/>
      <c r="KYJ616" s="35"/>
      <c r="KYK616" s="35"/>
      <c r="KYL616" s="35"/>
      <c r="KYM616" s="35"/>
      <c r="KYN616" s="35"/>
      <c r="KYO616" s="35"/>
      <c r="KYP616" s="35"/>
      <c r="KYQ616" s="35"/>
      <c r="KYR616" s="35"/>
      <c r="KYS616" s="35"/>
      <c r="KYT616" s="35"/>
      <c r="KYU616" s="35"/>
      <c r="KYV616" s="35"/>
      <c r="KYW616" s="35"/>
      <c r="KYX616" s="35"/>
      <c r="KYY616" s="35"/>
      <c r="KYZ616" s="35"/>
      <c r="KZA616" s="35"/>
      <c r="KZB616" s="35"/>
      <c r="KZC616" s="35"/>
      <c r="KZD616" s="35"/>
      <c r="KZE616" s="35"/>
      <c r="KZF616" s="35"/>
      <c r="KZG616" s="35"/>
      <c r="KZH616" s="35"/>
      <c r="KZI616" s="35"/>
      <c r="KZJ616" s="35"/>
      <c r="KZK616" s="35"/>
      <c r="KZL616" s="35"/>
      <c r="KZM616" s="35"/>
      <c r="KZN616" s="35"/>
      <c r="KZO616" s="35"/>
      <c r="KZP616" s="35"/>
      <c r="KZQ616" s="35"/>
      <c r="KZR616" s="35"/>
      <c r="KZS616" s="35"/>
      <c r="KZT616" s="35"/>
      <c r="KZU616" s="35"/>
      <c r="KZV616" s="35"/>
      <c r="KZW616" s="35"/>
      <c r="KZX616" s="35"/>
      <c r="KZY616" s="35"/>
      <c r="KZZ616" s="35"/>
      <c r="LAA616" s="35"/>
      <c r="LAB616" s="35"/>
      <c r="LAC616" s="35"/>
      <c r="LAD616" s="35"/>
      <c r="LAE616" s="35"/>
      <c r="LAF616" s="35"/>
      <c r="LAG616" s="35"/>
      <c r="LAH616" s="35"/>
      <c r="LAI616" s="35"/>
      <c r="LAJ616" s="35"/>
      <c r="LAK616" s="35"/>
      <c r="LAL616" s="35"/>
      <c r="LAM616" s="35"/>
      <c r="LAN616" s="35"/>
      <c r="LAO616" s="35"/>
      <c r="LAP616" s="35"/>
      <c r="LAQ616" s="35"/>
      <c r="LAR616" s="35"/>
      <c r="LAS616" s="35"/>
      <c r="LAT616" s="35"/>
      <c r="LAU616" s="35"/>
      <c r="LAV616" s="35"/>
      <c r="LAW616" s="35"/>
      <c r="LAX616" s="35"/>
      <c r="LAY616" s="35"/>
      <c r="LAZ616" s="35"/>
      <c r="LBA616" s="35"/>
      <c r="LBB616" s="35"/>
      <c r="LBC616" s="35"/>
      <c r="LBD616" s="35"/>
      <c r="LBE616" s="35"/>
      <c r="LBF616" s="35"/>
      <c r="LBG616" s="35"/>
      <c r="LBH616" s="35"/>
      <c r="LBI616" s="35"/>
      <c r="LBJ616" s="35"/>
      <c r="LBK616" s="35"/>
      <c r="LBL616" s="35"/>
      <c r="LBM616" s="35"/>
      <c r="LBN616" s="35"/>
      <c r="LBO616" s="35"/>
      <c r="LBP616" s="35"/>
      <c r="LBQ616" s="35"/>
      <c r="LBR616" s="35"/>
      <c r="LBS616" s="35"/>
      <c r="LBT616" s="35"/>
      <c r="LBU616" s="35"/>
      <c r="LBV616" s="35"/>
      <c r="LBW616" s="35"/>
      <c r="LBX616" s="35"/>
      <c r="LBY616" s="35"/>
      <c r="LBZ616" s="35"/>
      <c r="LCA616" s="35"/>
      <c r="LCB616" s="35"/>
      <c r="LCC616" s="35"/>
      <c r="LCD616" s="35"/>
      <c r="LCE616" s="35"/>
      <c r="LCF616" s="35"/>
      <c r="LCG616" s="35"/>
      <c r="LCH616" s="35"/>
      <c r="LCI616" s="35"/>
      <c r="LCJ616" s="35"/>
      <c r="LCK616" s="35"/>
      <c r="LCL616" s="35"/>
      <c r="LCM616" s="35"/>
      <c r="LCN616" s="35"/>
      <c r="LCO616" s="35"/>
      <c r="LCP616" s="35"/>
      <c r="LCQ616" s="35"/>
      <c r="LCR616" s="35"/>
      <c r="LCS616" s="35"/>
      <c r="LCT616" s="35"/>
      <c r="LCU616" s="35"/>
      <c r="LCV616" s="35"/>
      <c r="LCW616" s="35"/>
      <c r="LCX616" s="35"/>
      <c r="LCY616" s="35"/>
      <c r="LCZ616" s="35"/>
      <c r="LDA616" s="35"/>
      <c r="LDB616" s="35"/>
      <c r="LDC616" s="35"/>
      <c r="LDD616" s="35"/>
      <c r="LDE616" s="35"/>
      <c r="LDF616" s="35"/>
      <c r="LDG616" s="35"/>
      <c r="LDH616" s="35"/>
      <c r="LDI616" s="35"/>
      <c r="LDJ616" s="35"/>
      <c r="LDK616" s="35"/>
      <c r="LDL616" s="35"/>
      <c r="LDM616" s="35"/>
      <c r="LDN616" s="35"/>
      <c r="LDO616" s="35"/>
      <c r="LDP616" s="35"/>
      <c r="LDQ616" s="35"/>
      <c r="LDR616" s="35"/>
      <c r="LDS616" s="35"/>
      <c r="LDT616" s="35"/>
      <c r="LDU616" s="35"/>
      <c r="LDV616" s="35"/>
      <c r="LDW616" s="35"/>
      <c r="LDX616" s="35"/>
      <c r="LDY616" s="35"/>
      <c r="LDZ616" s="35"/>
      <c r="LEA616" s="35"/>
      <c r="LEB616" s="35"/>
      <c r="LEC616" s="35"/>
      <c r="LED616" s="35"/>
      <c r="LEE616" s="35"/>
      <c r="LEF616" s="35"/>
      <c r="LEG616" s="35"/>
      <c r="LEH616" s="35"/>
      <c r="LEI616" s="35"/>
      <c r="LEJ616" s="35"/>
      <c r="LEK616" s="35"/>
      <c r="LEL616" s="35"/>
      <c r="LEM616" s="35"/>
      <c r="LEN616" s="35"/>
      <c r="LEO616" s="35"/>
      <c r="LEP616" s="35"/>
      <c r="LEQ616" s="35"/>
      <c r="LER616" s="35"/>
      <c r="LES616" s="35"/>
      <c r="LET616" s="35"/>
      <c r="LEU616" s="35"/>
      <c r="LEV616" s="35"/>
      <c r="LEW616" s="35"/>
      <c r="LEX616" s="35"/>
      <c r="LEY616" s="35"/>
      <c r="LEZ616" s="35"/>
      <c r="LFA616" s="35"/>
      <c r="LFB616" s="35"/>
      <c r="LFC616" s="35"/>
      <c r="LFD616" s="35"/>
      <c r="LFE616" s="35"/>
      <c r="LFF616" s="35"/>
      <c r="LFG616" s="35"/>
      <c r="LFH616" s="35"/>
      <c r="LFI616" s="35"/>
      <c r="LFJ616" s="35"/>
      <c r="LFK616" s="35"/>
      <c r="LFL616" s="35"/>
      <c r="LFM616" s="35"/>
      <c r="LFN616" s="35"/>
      <c r="LFO616" s="35"/>
      <c r="LFP616" s="35"/>
      <c r="LFQ616" s="35"/>
      <c r="LFR616" s="35"/>
      <c r="LFS616" s="35"/>
      <c r="LFT616" s="35"/>
      <c r="LFU616" s="35"/>
      <c r="LFV616" s="35"/>
      <c r="LFW616" s="35"/>
      <c r="LFX616" s="35"/>
      <c r="LFY616" s="35"/>
      <c r="LFZ616" s="35"/>
      <c r="LGA616" s="35"/>
      <c r="LGB616" s="35"/>
      <c r="LGC616" s="35"/>
      <c r="LGD616" s="35"/>
      <c r="LGE616" s="35"/>
      <c r="LGF616" s="35"/>
      <c r="LGG616" s="35"/>
      <c r="LGH616" s="35"/>
      <c r="LGI616" s="35"/>
      <c r="LGJ616" s="35"/>
      <c r="LGK616" s="35"/>
      <c r="LGL616" s="35"/>
      <c r="LGM616" s="35"/>
      <c r="LGN616" s="35"/>
      <c r="LGO616" s="35"/>
      <c r="LGP616" s="35"/>
      <c r="LGQ616" s="35"/>
      <c r="LGR616" s="35"/>
      <c r="LGS616" s="35"/>
      <c r="LGT616" s="35"/>
      <c r="LGU616" s="35"/>
      <c r="LGV616" s="35"/>
      <c r="LGW616" s="35"/>
      <c r="LGX616" s="35"/>
      <c r="LGY616" s="35"/>
      <c r="LGZ616" s="35"/>
      <c r="LHA616" s="35"/>
      <c r="LHB616" s="35"/>
      <c r="LHC616" s="35"/>
      <c r="LHD616" s="35"/>
      <c r="LHE616" s="35"/>
      <c r="LHF616" s="35"/>
      <c r="LHG616" s="35"/>
      <c r="LHH616" s="35"/>
      <c r="LHI616" s="35"/>
      <c r="LHJ616" s="35"/>
      <c r="LHK616" s="35"/>
      <c r="LHL616" s="35"/>
      <c r="LHM616" s="35"/>
      <c r="LHN616" s="35"/>
      <c r="LHO616" s="35"/>
      <c r="LHP616" s="35"/>
      <c r="LHQ616" s="35"/>
      <c r="LHR616" s="35"/>
      <c r="LHS616" s="35"/>
      <c r="LHT616" s="35"/>
      <c r="LHU616" s="35"/>
      <c r="LHV616" s="35"/>
      <c r="LHW616" s="35"/>
      <c r="LHX616" s="35"/>
      <c r="LHY616" s="35"/>
      <c r="LHZ616" s="35"/>
      <c r="LIA616" s="35"/>
      <c r="LIB616" s="35"/>
      <c r="LIC616" s="35"/>
      <c r="LID616" s="35"/>
      <c r="LIE616" s="35"/>
      <c r="LIF616" s="35"/>
      <c r="LIG616" s="35"/>
      <c r="LIH616" s="35"/>
      <c r="LII616" s="35"/>
      <c r="LIJ616" s="35"/>
      <c r="LIK616" s="35"/>
      <c r="LIL616" s="35"/>
      <c r="LIM616" s="35"/>
      <c r="LIN616" s="35"/>
      <c r="LIO616" s="35"/>
      <c r="LIP616" s="35"/>
      <c r="LIQ616" s="35"/>
      <c r="LIR616" s="35"/>
      <c r="LIS616" s="35"/>
      <c r="LIT616" s="35"/>
      <c r="LIU616" s="35"/>
      <c r="LIV616" s="35"/>
      <c r="LIW616" s="35"/>
      <c r="LIX616" s="35"/>
      <c r="LIY616" s="35"/>
      <c r="LIZ616" s="35"/>
      <c r="LJA616" s="35"/>
      <c r="LJB616" s="35"/>
      <c r="LJC616" s="35"/>
      <c r="LJD616" s="35"/>
      <c r="LJE616" s="35"/>
      <c r="LJF616" s="35"/>
      <c r="LJG616" s="35"/>
      <c r="LJH616" s="35"/>
      <c r="LJI616" s="35"/>
      <c r="LJJ616" s="35"/>
      <c r="LJK616" s="35"/>
      <c r="LJL616" s="35"/>
      <c r="LJM616" s="35"/>
      <c r="LJN616" s="35"/>
      <c r="LJO616" s="35"/>
      <c r="LJP616" s="35"/>
      <c r="LJQ616" s="35"/>
      <c r="LJR616" s="35"/>
      <c r="LJS616" s="35"/>
      <c r="LJT616" s="35"/>
      <c r="LJU616" s="35"/>
      <c r="LJV616" s="35"/>
      <c r="LJW616" s="35"/>
      <c r="LJX616" s="35"/>
      <c r="LJY616" s="35"/>
      <c r="LJZ616" s="35"/>
      <c r="LKA616" s="35"/>
      <c r="LKB616" s="35"/>
      <c r="LKC616" s="35"/>
      <c r="LKD616" s="35"/>
      <c r="LKE616" s="35"/>
      <c r="LKF616" s="35"/>
      <c r="LKG616" s="35"/>
      <c r="LKH616" s="35"/>
      <c r="LKI616" s="35"/>
      <c r="LKJ616" s="35"/>
      <c r="LKK616" s="35"/>
      <c r="LKL616" s="35"/>
      <c r="LKM616" s="35"/>
      <c r="LKN616" s="35"/>
      <c r="LKO616" s="35"/>
      <c r="LKP616" s="35"/>
      <c r="LKQ616" s="35"/>
      <c r="LKR616" s="35"/>
      <c r="LKS616" s="35"/>
      <c r="LKT616" s="35"/>
      <c r="LKU616" s="35"/>
      <c r="LKV616" s="35"/>
      <c r="LKW616" s="35"/>
      <c r="LKX616" s="35"/>
      <c r="LKY616" s="35"/>
      <c r="LKZ616" s="35"/>
      <c r="LLA616" s="35"/>
      <c r="LLB616" s="35"/>
      <c r="LLC616" s="35"/>
      <c r="LLD616" s="35"/>
      <c r="LLE616" s="35"/>
      <c r="LLF616" s="35"/>
      <c r="LLG616" s="35"/>
      <c r="LLH616" s="35"/>
      <c r="LLI616" s="35"/>
      <c r="LLJ616" s="35"/>
      <c r="LLK616" s="35"/>
      <c r="LLL616" s="35"/>
      <c r="LLM616" s="35"/>
      <c r="LLN616" s="35"/>
      <c r="LLO616" s="35"/>
      <c r="LLP616" s="35"/>
      <c r="LLQ616" s="35"/>
      <c r="LLR616" s="35"/>
      <c r="LLS616" s="35"/>
      <c r="LLT616" s="35"/>
      <c r="LLU616" s="35"/>
      <c r="LLV616" s="35"/>
      <c r="LLW616" s="35"/>
      <c r="LLX616" s="35"/>
      <c r="LLY616" s="35"/>
      <c r="LLZ616" s="35"/>
      <c r="LMA616" s="35"/>
      <c r="LMB616" s="35"/>
      <c r="LMC616" s="35"/>
      <c r="LMD616" s="35"/>
      <c r="LME616" s="35"/>
      <c r="LMF616" s="35"/>
      <c r="LMG616" s="35"/>
      <c r="LMH616" s="35"/>
      <c r="LMI616" s="35"/>
      <c r="LMJ616" s="35"/>
      <c r="LMK616" s="35"/>
      <c r="LML616" s="35"/>
      <c r="LMM616" s="35"/>
      <c r="LMN616" s="35"/>
      <c r="LMO616" s="35"/>
      <c r="LMP616" s="35"/>
      <c r="LMQ616" s="35"/>
      <c r="LMR616" s="35"/>
      <c r="LMS616" s="35"/>
      <c r="LMT616" s="35"/>
      <c r="LMU616" s="35"/>
      <c r="LMV616" s="35"/>
      <c r="LMW616" s="35"/>
      <c r="LMX616" s="35"/>
      <c r="LMY616" s="35"/>
      <c r="LMZ616" s="35"/>
      <c r="LNA616" s="35"/>
      <c r="LNB616" s="35"/>
      <c r="LNC616" s="35"/>
      <c r="LND616" s="35"/>
      <c r="LNE616" s="35"/>
      <c r="LNF616" s="35"/>
      <c r="LNG616" s="35"/>
      <c r="LNH616" s="35"/>
      <c r="LNI616" s="35"/>
      <c r="LNJ616" s="35"/>
      <c r="LNK616" s="35"/>
      <c r="LNL616" s="35"/>
      <c r="LNM616" s="35"/>
      <c r="LNN616" s="35"/>
      <c r="LNO616" s="35"/>
      <c r="LNP616" s="35"/>
      <c r="LNQ616" s="35"/>
      <c r="LNR616" s="35"/>
      <c r="LNS616" s="35"/>
      <c r="LNT616" s="35"/>
      <c r="LNU616" s="35"/>
      <c r="LNV616" s="35"/>
      <c r="LNW616" s="35"/>
      <c r="LNX616" s="35"/>
      <c r="LNY616" s="35"/>
      <c r="LNZ616" s="35"/>
      <c r="LOA616" s="35"/>
      <c r="LOB616" s="35"/>
      <c r="LOC616" s="35"/>
      <c r="LOD616" s="35"/>
      <c r="LOE616" s="35"/>
      <c r="LOF616" s="35"/>
      <c r="LOG616" s="35"/>
      <c r="LOH616" s="35"/>
      <c r="LOI616" s="35"/>
      <c r="LOJ616" s="35"/>
      <c r="LOK616" s="35"/>
      <c r="LOL616" s="35"/>
      <c r="LOM616" s="35"/>
      <c r="LON616" s="35"/>
      <c r="LOO616" s="35"/>
      <c r="LOP616" s="35"/>
      <c r="LOQ616" s="35"/>
      <c r="LOR616" s="35"/>
      <c r="LOS616" s="35"/>
      <c r="LOT616" s="35"/>
      <c r="LOU616" s="35"/>
      <c r="LOV616" s="35"/>
      <c r="LOW616" s="35"/>
      <c r="LOX616" s="35"/>
      <c r="LOY616" s="35"/>
      <c r="LOZ616" s="35"/>
      <c r="LPA616" s="35"/>
      <c r="LPB616" s="35"/>
      <c r="LPC616" s="35"/>
      <c r="LPD616" s="35"/>
      <c r="LPE616" s="35"/>
      <c r="LPF616" s="35"/>
      <c r="LPG616" s="35"/>
      <c r="LPH616" s="35"/>
      <c r="LPI616" s="35"/>
      <c r="LPJ616" s="35"/>
      <c r="LPK616" s="35"/>
      <c r="LPL616" s="35"/>
      <c r="LPM616" s="35"/>
      <c r="LPN616" s="35"/>
      <c r="LPO616" s="35"/>
      <c r="LPP616" s="35"/>
      <c r="LPQ616" s="35"/>
      <c r="LPR616" s="35"/>
      <c r="LPS616" s="35"/>
      <c r="LPT616" s="35"/>
      <c r="LPU616" s="35"/>
      <c r="LPV616" s="35"/>
      <c r="LPW616" s="35"/>
      <c r="LPX616" s="35"/>
      <c r="LPY616" s="35"/>
      <c r="LPZ616" s="35"/>
      <c r="LQA616" s="35"/>
      <c r="LQB616" s="35"/>
      <c r="LQC616" s="35"/>
      <c r="LQD616" s="35"/>
      <c r="LQE616" s="35"/>
      <c r="LQF616" s="35"/>
      <c r="LQG616" s="35"/>
      <c r="LQH616" s="35"/>
      <c r="LQI616" s="35"/>
      <c r="LQJ616" s="35"/>
      <c r="LQK616" s="35"/>
      <c r="LQL616" s="35"/>
      <c r="LQM616" s="35"/>
      <c r="LQN616" s="35"/>
      <c r="LQO616" s="35"/>
      <c r="LQP616" s="35"/>
      <c r="LQQ616" s="35"/>
      <c r="LQR616" s="35"/>
      <c r="LQS616" s="35"/>
      <c r="LQT616" s="35"/>
      <c r="LQU616" s="35"/>
      <c r="LQV616" s="35"/>
      <c r="LQW616" s="35"/>
      <c r="LQX616" s="35"/>
      <c r="LQY616" s="35"/>
      <c r="LQZ616" s="35"/>
      <c r="LRA616" s="35"/>
      <c r="LRB616" s="35"/>
      <c r="LRC616" s="35"/>
      <c r="LRD616" s="35"/>
      <c r="LRE616" s="35"/>
      <c r="LRF616" s="35"/>
      <c r="LRG616" s="35"/>
      <c r="LRH616" s="35"/>
      <c r="LRI616" s="35"/>
      <c r="LRJ616" s="35"/>
      <c r="LRK616" s="35"/>
      <c r="LRL616" s="35"/>
      <c r="LRM616" s="35"/>
      <c r="LRN616" s="35"/>
      <c r="LRO616" s="35"/>
      <c r="LRP616" s="35"/>
      <c r="LRQ616" s="35"/>
      <c r="LRR616" s="35"/>
      <c r="LRS616" s="35"/>
      <c r="LRT616" s="35"/>
      <c r="LRU616" s="35"/>
      <c r="LRV616" s="35"/>
      <c r="LRW616" s="35"/>
      <c r="LRX616" s="35"/>
      <c r="LRY616" s="35"/>
      <c r="LRZ616" s="35"/>
      <c r="LSA616" s="35"/>
      <c r="LSB616" s="35"/>
      <c r="LSC616" s="35"/>
      <c r="LSD616" s="35"/>
      <c r="LSE616" s="35"/>
      <c r="LSF616" s="35"/>
      <c r="LSG616" s="35"/>
      <c r="LSH616" s="35"/>
      <c r="LSI616" s="35"/>
      <c r="LSJ616" s="35"/>
      <c r="LSK616" s="35"/>
      <c r="LSL616" s="35"/>
      <c r="LSM616" s="35"/>
      <c r="LSN616" s="35"/>
      <c r="LSO616" s="35"/>
      <c r="LSP616" s="35"/>
      <c r="LSQ616" s="35"/>
      <c r="LSR616" s="35"/>
      <c r="LSS616" s="35"/>
      <c r="LST616" s="35"/>
      <c r="LSU616" s="35"/>
      <c r="LSV616" s="35"/>
      <c r="LSW616" s="35"/>
      <c r="LSX616" s="35"/>
      <c r="LSY616" s="35"/>
      <c r="LSZ616" s="35"/>
      <c r="LTA616" s="35"/>
      <c r="LTB616" s="35"/>
      <c r="LTC616" s="35"/>
      <c r="LTD616" s="35"/>
      <c r="LTE616" s="35"/>
      <c r="LTF616" s="35"/>
      <c r="LTG616" s="35"/>
      <c r="LTH616" s="35"/>
      <c r="LTI616" s="35"/>
      <c r="LTJ616" s="35"/>
      <c r="LTK616" s="35"/>
      <c r="LTL616" s="35"/>
      <c r="LTM616" s="35"/>
      <c r="LTN616" s="35"/>
      <c r="LTO616" s="35"/>
      <c r="LTP616" s="35"/>
      <c r="LTQ616" s="35"/>
      <c r="LTR616" s="35"/>
      <c r="LTS616" s="35"/>
      <c r="LTT616" s="35"/>
      <c r="LTU616" s="35"/>
      <c r="LTV616" s="35"/>
      <c r="LTW616" s="35"/>
      <c r="LTX616" s="35"/>
      <c r="LTY616" s="35"/>
      <c r="LTZ616" s="35"/>
      <c r="LUA616" s="35"/>
      <c r="LUB616" s="35"/>
      <c r="LUC616" s="35"/>
      <c r="LUD616" s="35"/>
      <c r="LUE616" s="35"/>
      <c r="LUF616" s="35"/>
      <c r="LUG616" s="35"/>
      <c r="LUH616" s="35"/>
      <c r="LUI616" s="35"/>
      <c r="LUJ616" s="35"/>
      <c r="LUK616" s="35"/>
      <c r="LUL616" s="35"/>
      <c r="LUM616" s="35"/>
      <c r="LUN616" s="35"/>
      <c r="LUO616" s="35"/>
      <c r="LUP616" s="35"/>
      <c r="LUQ616" s="35"/>
      <c r="LUR616" s="35"/>
      <c r="LUS616" s="35"/>
      <c r="LUT616" s="35"/>
      <c r="LUU616" s="35"/>
      <c r="LUV616" s="35"/>
      <c r="LUW616" s="35"/>
      <c r="LUX616" s="35"/>
      <c r="LUY616" s="35"/>
      <c r="LUZ616" s="35"/>
      <c r="LVA616" s="35"/>
      <c r="LVB616" s="35"/>
      <c r="LVC616" s="35"/>
      <c r="LVD616" s="35"/>
      <c r="LVE616" s="35"/>
      <c r="LVF616" s="35"/>
      <c r="LVG616" s="35"/>
      <c r="LVH616" s="35"/>
      <c r="LVI616" s="35"/>
      <c r="LVJ616" s="35"/>
      <c r="LVK616" s="35"/>
      <c r="LVL616" s="35"/>
      <c r="LVM616" s="35"/>
      <c r="LVN616" s="35"/>
      <c r="LVO616" s="35"/>
      <c r="LVP616" s="35"/>
      <c r="LVQ616" s="35"/>
      <c r="LVR616" s="35"/>
      <c r="LVS616" s="35"/>
      <c r="LVT616" s="35"/>
      <c r="LVU616" s="35"/>
      <c r="LVV616" s="35"/>
      <c r="LVW616" s="35"/>
      <c r="LVX616" s="35"/>
      <c r="LVY616" s="35"/>
      <c r="LVZ616" s="35"/>
      <c r="LWA616" s="35"/>
      <c r="LWB616" s="35"/>
      <c r="LWC616" s="35"/>
      <c r="LWD616" s="35"/>
      <c r="LWE616" s="35"/>
      <c r="LWF616" s="35"/>
      <c r="LWG616" s="35"/>
      <c r="LWH616" s="35"/>
      <c r="LWI616" s="35"/>
      <c r="LWJ616" s="35"/>
      <c r="LWK616" s="35"/>
      <c r="LWL616" s="35"/>
      <c r="LWM616" s="35"/>
      <c r="LWN616" s="35"/>
      <c r="LWO616" s="35"/>
      <c r="LWP616" s="35"/>
      <c r="LWQ616" s="35"/>
      <c r="LWR616" s="35"/>
      <c r="LWS616" s="35"/>
      <c r="LWT616" s="35"/>
      <c r="LWU616" s="35"/>
      <c r="LWV616" s="35"/>
      <c r="LWW616" s="35"/>
      <c r="LWX616" s="35"/>
      <c r="LWY616" s="35"/>
      <c r="LWZ616" s="35"/>
      <c r="LXA616" s="35"/>
      <c r="LXB616" s="35"/>
      <c r="LXC616" s="35"/>
      <c r="LXD616" s="35"/>
      <c r="LXE616" s="35"/>
      <c r="LXF616" s="35"/>
      <c r="LXG616" s="35"/>
      <c r="LXH616" s="35"/>
      <c r="LXI616" s="35"/>
      <c r="LXJ616" s="35"/>
      <c r="LXK616" s="35"/>
      <c r="LXL616" s="35"/>
      <c r="LXM616" s="35"/>
      <c r="LXN616" s="35"/>
      <c r="LXO616" s="35"/>
      <c r="LXP616" s="35"/>
      <c r="LXQ616" s="35"/>
      <c r="LXR616" s="35"/>
      <c r="LXS616" s="35"/>
      <c r="LXT616" s="35"/>
      <c r="LXU616" s="35"/>
      <c r="LXV616" s="35"/>
      <c r="LXW616" s="35"/>
      <c r="LXX616" s="35"/>
      <c r="LXY616" s="35"/>
      <c r="LXZ616" s="35"/>
      <c r="LYA616" s="35"/>
      <c r="LYB616" s="35"/>
      <c r="LYC616" s="35"/>
      <c r="LYD616" s="35"/>
      <c r="LYE616" s="35"/>
      <c r="LYF616" s="35"/>
      <c r="LYG616" s="35"/>
      <c r="LYH616" s="35"/>
      <c r="LYI616" s="35"/>
      <c r="LYJ616" s="35"/>
      <c r="LYK616" s="35"/>
      <c r="LYL616" s="35"/>
      <c r="LYM616" s="35"/>
      <c r="LYN616" s="35"/>
      <c r="LYO616" s="35"/>
      <c r="LYP616" s="35"/>
      <c r="LYQ616" s="35"/>
      <c r="LYR616" s="35"/>
      <c r="LYS616" s="35"/>
      <c r="LYT616" s="35"/>
      <c r="LYU616" s="35"/>
      <c r="LYV616" s="35"/>
      <c r="LYW616" s="35"/>
      <c r="LYX616" s="35"/>
      <c r="LYY616" s="35"/>
      <c r="LYZ616" s="35"/>
      <c r="LZA616" s="35"/>
      <c r="LZB616" s="35"/>
      <c r="LZC616" s="35"/>
      <c r="LZD616" s="35"/>
      <c r="LZE616" s="35"/>
      <c r="LZF616" s="35"/>
      <c r="LZG616" s="35"/>
      <c r="LZH616" s="35"/>
      <c r="LZI616" s="35"/>
      <c r="LZJ616" s="35"/>
      <c r="LZK616" s="35"/>
      <c r="LZL616" s="35"/>
      <c r="LZM616" s="35"/>
      <c r="LZN616" s="35"/>
      <c r="LZO616" s="35"/>
      <c r="LZP616" s="35"/>
      <c r="LZQ616" s="35"/>
      <c r="LZR616" s="35"/>
      <c r="LZS616" s="35"/>
      <c r="LZT616" s="35"/>
      <c r="LZU616" s="35"/>
      <c r="LZV616" s="35"/>
      <c r="LZW616" s="35"/>
      <c r="LZX616" s="35"/>
      <c r="LZY616" s="35"/>
      <c r="LZZ616" s="35"/>
      <c r="MAA616" s="35"/>
      <c r="MAB616" s="35"/>
      <c r="MAC616" s="35"/>
      <c r="MAD616" s="35"/>
      <c r="MAE616" s="35"/>
      <c r="MAF616" s="35"/>
      <c r="MAG616" s="35"/>
      <c r="MAH616" s="35"/>
      <c r="MAI616" s="35"/>
      <c r="MAJ616" s="35"/>
      <c r="MAK616" s="35"/>
      <c r="MAL616" s="35"/>
      <c r="MAM616" s="35"/>
      <c r="MAN616" s="35"/>
      <c r="MAO616" s="35"/>
      <c r="MAP616" s="35"/>
      <c r="MAQ616" s="35"/>
      <c r="MAR616" s="35"/>
      <c r="MAS616" s="35"/>
      <c r="MAT616" s="35"/>
      <c r="MAU616" s="35"/>
      <c r="MAV616" s="35"/>
      <c r="MAW616" s="35"/>
      <c r="MAX616" s="35"/>
      <c r="MAY616" s="35"/>
      <c r="MAZ616" s="35"/>
      <c r="MBA616" s="35"/>
      <c r="MBB616" s="35"/>
      <c r="MBC616" s="35"/>
      <c r="MBD616" s="35"/>
      <c r="MBE616" s="35"/>
      <c r="MBF616" s="35"/>
      <c r="MBG616" s="35"/>
      <c r="MBH616" s="35"/>
      <c r="MBI616" s="35"/>
      <c r="MBJ616" s="35"/>
      <c r="MBK616" s="35"/>
      <c r="MBL616" s="35"/>
      <c r="MBM616" s="35"/>
      <c r="MBN616" s="35"/>
      <c r="MBO616" s="35"/>
      <c r="MBP616" s="35"/>
      <c r="MBQ616" s="35"/>
      <c r="MBR616" s="35"/>
      <c r="MBS616" s="35"/>
      <c r="MBT616" s="35"/>
      <c r="MBU616" s="35"/>
      <c r="MBV616" s="35"/>
      <c r="MBW616" s="35"/>
      <c r="MBX616" s="35"/>
      <c r="MBY616" s="35"/>
      <c r="MBZ616" s="35"/>
      <c r="MCA616" s="35"/>
      <c r="MCB616" s="35"/>
      <c r="MCC616" s="35"/>
      <c r="MCD616" s="35"/>
      <c r="MCE616" s="35"/>
      <c r="MCF616" s="35"/>
      <c r="MCG616" s="35"/>
      <c r="MCH616" s="35"/>
      <c r="MCI616" s="35"/>
      <c r="MCJ616" s="35"/>
      <c r="MCK616" s="35"/>
      <c r="MCL616" s="35"/>
      <c r="MCM616" s="35"/>
      <c r="MCN616" s="35"/>
      <c r="MCO616" s="35"/>
      <c r="MCP616" s="35"/>
      <c r="MCQ616" s="35"/>
      <c r="MCR616" s="35"/>
      <c r="MCS616" s="35"/>
      <c r="MCT616" s="35"/>
      <c r="MCU616" s="35"/>
      <c r="MCV616" s="35"/>
      <c r="MCW616" s="35"/>
      <c r="MCX616" s="35"/>
      <c r="MCY616" s="35"/>
      <c r="MCZ616" s="35"/>
      <c r="MDA616" s="35"/>
      <c r="MDB616" s="35"/>
      <c r="MDC616" s="35"/>
      <c r="MDD616" s="35"/>
      <c r="MDE616" s="35"/>
      <c r="MDF616" s="35"/>
      <c r="MDG616" s="35"/>
      <c r="MDH616" s="35"/>
      <c r="MDI616" s="35"/>
      <c r="MDJ616" s="35"/>
      <c r="MDK616" s="35"/>
      <c r="MDL616" s="35"/>
      <c r="MDM616" s="35"/>
      <c r="MDN616" s="35"/>
      <c r="MDO616" s="35"/>
      <c r="MDP616" s="35"/>
      <c r="MDQ616" s="35"/>
      <c r="MDR616" s="35"/>
      <c r="MDS616" s="35"/>
      <c r="MDT616" s="35"/>
      <c r="MDU616" s="35"/>
      <c r="MDV616" s="35"/>
      <c r="MDW616" s="35"/>
      <c r="MDX616" s="35"/>
      <c r="MDY616" s="35"/>
      <c r="MDZ616" s="35"/>
      <c r="MEA616" s="35"/>
      <c r="MEB616" s="35"/>
      <c r="MEC616" s="35"/>
      <c r="MED616" s="35"/>
      <c r="MEE616" s="35"/>
      <c r="MEF616" s="35"/>
      <c r="MEG616" s="35"/>
      <c r="MEH616" s="35"/>
      <c r="MEI616" s="35"/>
      <c r="MEJ616" s="35"/>
      <c r="MEK616" s="35"/>
      <c r="MEL616" s="35"/>
      <c r="MEM616" s="35"/>
      <c r="MEN616" s="35"/>
      <c r="MEO616" s="35"/>
      <c r="MEP616" s="35"/>
      <c r="MEQ616" s="35"/>
      <c r="MER616" s="35"/>
      <c r="MES616" s="35"/>
      <c r="MET616" s="35"/>
      <c r="MEU616" s="35"/>
      <c r="MEV616" s="35"/>
      <c r="MEW616" s="35"/>
      <c r="MEX616" s="35"/>
      <c r="MEY616" s="35"/>
      <c r="MEZ616" s="35"/>
      <c r="MFA616" s="35"/>
      <c r="MFB616" s="35"/>
      <c r="MFC616" s="35"/>
      <c r="MFD616" s="35"/>
      <c r="MFE616" s="35"/>
      <c r="MFF616" s="35"/>
      <c r="MFG616" s="35"/>
      <c r="MFH616" s="35"/>
      <c r="MFI616" s="35"/>
      <c r="MFJ616" s="35"/>
      <c r="MFK616" s="35"/>
      <c r="MFL616" s="35"/>
      <c r="MFM616" s="35"/>
      <c r="MFN616" s="35"/>
      <c r="MFO616" s="35"/>
      <c r="MFP616" s="35"/>
      <c r="MFQ616" s="35"/>
      <c r="MFR616" s="35"/>
      <c r="MFS616" s="35"/>
      <c r="MFT616" s="35"/>
      <c r="MFU616" s="35"/>
      <c r="MFV616" s="35"/>
      <c r="MFW616" s="35"/>
      <c r="MFX616" s="35"/>
      <c r="MFY616" s="35"/>
      <c r="MFZ616" s="35"/>
      <c r="MGA616" s="35"/>
      <c r="MGB616" s="35"/>
      <c r="MGC616" s="35"/>
      <c r="MGD616" s="35"/>
      <c r="MGE616" s="35"/>
      <c r="MGF616" s="35"/>
      <c r="MGG616" s="35"/>
      <c r="MGH616" s="35"/>
      <c r="MGI616" s="35"/>
      <c r="MGJ616" s="35"/>
      <c r="MGK616" s="35"/>
      <c r="MGL616" s="35"/>
      <c r="MGM616" s="35"/>
      <c r="MGN616" s="35"/>
      <c r="MGO616" s="35"/>
      <c r="MGP616" s="35"/>
      <c r="MGQ616" s="35"/>
      <c r="MGR616" s="35"/>
      <c r="MGS616" s="35"/>
      <c r="MGT616" s="35"/>
      <c r="MGU616" s="35"/>
      <c r="MGV616" s="35"/>
      <c r="MGW616" s="35"/>
      <c r="MGX616" s="35"/>
      <c r="MGY616" s="35"/>
      <c r="MGZ616" s="35"/>
      <c r="MHA616" s="35"/>
      <c r="MHB616" s="35"/>
      <c r="MHC616" s="35"/>
      <c r="MHD616" s="35"/>
      <c r="MHE616" s="35"/>
      <c r="MHF616" s="35"/>
      <c r="MHG616" s="35"/>
      <c r="MHH616" s="35"/>
      <c r="MHI616" s="35"/>
      <c r="MHJ616" s="35"/>
      <c r="MHK616" s="35"/>
      <c r="MHL616" s="35"/>
      <c r="MHM616" s="35"/>
      <c r="MHN616" s="35"/>
      <c r="MHO616" s="35"/>
      <c r="MHP616" s="35"/>
      <c r="MHQ616" s="35"/>
      <c r="MHR616" s="35"/>
      <c r="MHS616" s="35"/>
      <c r="MHT616" s="35"/>
      <c r="MHU616" s="35"/>
      <c r="MHV616" s="35"/>
      <c r="MHW616" s="35"/>
      <c r="MHX616" s="35"/>
      <c r="MHY616" s="35"/>
      <c r="MHZ616" s="35"/>
      <c r="MIA616" s="35"/>
      <c r="MIB616" s="35"/>
      <c r="MIC616" s="35"/>
      <c r="MID616" s="35"/>
      <c r="MIE616" s="35"/>
      <c r="MIF616" s="35"/>
      <c r="MIG616" s="35"/>
      <c r="MIH616" s="35"/>
      <c r="MII616" s="35"/>
      <c r="MIJ616" s="35"/>
      <c r="MIK616" s="35"/>
      <c r="MIL616" s="35"/>
      <c r="MIM616" s="35"/>
      <c r="MIN616" s="35"/>
      <c r="MIO616" s="35"/>
      <c r="MIP616" s="35"/>
      <c r="MIQ616" s="35"/>
      <c r="MIR616" s="35"/>
      <c r="MIS616" s="35"/>
      <c r="MIT616" s="35"/>
      <c r="MIU616" s="35"/>
      <c r="MIV616" s="35"/>
      <c r="MIW616" s="35"/>
      <c r="MIX616" s="35"/>
      <c r="MIY616" s="35"/>
      <c r="MIZ616" s="35"/>
      <c r="MJA616" s="35"/>
      <c r="MJB616" s="35"/>
      <c r="MJC616" s="35"/>
      <c r="MJD616" s="35"/>
      <c r="MJE616" s="35"/>
      <c r="MJF616" s="35"/>
      <c r="MJG616" s="35"/>
      <c r="MJH616" s="35"/>
      <c r="MJI616" s="35"/>
      <c r="MJJ616" s="35"/>
      <c r="MJK616" s="35"/>
      <c r="MJL616" s="35"/>
      <c r="MJM616" s="35"/>
      <c r="MJN616" s="35"/>
      <c r="MJO616" s="35"/>
      <c r="MJP616" s="35"/>
      <c r="MJQ616" s="35"/>
      <c r="MJR616" s="35"/>
      <c r="MJS616" s="35"/>
      <c r="MJT616" s="35"/>
      <c r="MJU616" s="35"/>
      <c r="MJV616" s="35"/>
      <c r="MJW616" s="35"/>
      <c r="MJX616" s="35"/>
      <c r="MJY616" s="35"/>
      <c r="MJZ616" s="35"/>
      <c r="MKA616" s="35"/>
      <c r="MKB616" s="35"/>
      <c r="MKC616" s="35"/>
      <c r="MKD616" s="35"/>
      <c r="MKE616" s="35"/>
      <c r="MKF616" s="35"/>
      <c r="MKG616" s="35"/>
      <c r="MKH616" s="35"/>
      <c r="MKI616" s="35"/>
      <c r="MKJ616" s="35"/>
      <c r="MKK616" s="35"/>
      <c r="MKL616" s="35"/>
      <c r="MKM616" s="35"/>
      <c r="MKN616" s="35"/>
      <c r="MKO616" s="35"/>
      <c r="MKP616" s="35"/>
      <c r="MKQ616" s="35"/>
      <c r="MKR616" s="35"/>
      <c r="MKS616" s="35"/>
      <c r="MKT616" s="35"/>
      <c r="MKU616" s="35"/>
      <c r="MKV616" s="35"/>
      <c r="MKW616" s="35"/>
      <c r="MKX616" s="35"/>
      <c r="MKY616" s="35"/>
      <c r="MKZ616" s="35"/>
      <c r="MLA616" s="35"/>
      <c r="MLB616" s="35"/>
      <c r="MLC616" s="35"/>
      <c r="MLD616" s="35"/>
      <c r="MLE616" s="35"/>
      <c r="MLF616" s="35"/>
      <c r="MLG616" s="35"/>
      <c r="MLH616" s="35"/>
      <c r="MLI616" s="35"/>
      <c r="MLJ616" s="35"/>
      <c r="MLK616" s="35"/>
      <c r="MLL616" s="35"/>
      <c r="MLM616" s="35"/>
      <c r="MLN616" s="35"/>
      <c r="MLO616" s="35"/>
      <c r="MLP616" s="35"/>
      <c r="MLQ616" s="35"/>
      <c r="MLR616" s="35"/>
      <c r="MLS616" s="35"/>
      <c r="MLT616" s="35"/>
      <c r="MLU616" s="35"/>
      <c r="MLV616" s="35"/>
      <c r="MLW616" s="35"/>
      <c r="MLX616" s="35"/>
      <c r="MLY616" s="35"/>
      <c r="MLZ616" s="35"/>
      <c r="MMA616" s="35"/>
      <c r="MMB616" s="35"/>
      <c r="MMC616" s="35"/>
      <c r="MMD616" s="35"/>
      <c r="MME616" s="35"/>
      <c r="MMF616" s="35"/>
      <c r="MMG616" s="35"/>
      <c r="MMH616" s="35"/>
      <c r="MMI616" s="35"/>
      <c r="MMJ616" s="35"/>
      <c r="MMK616" s="35"/>
      <c r="MML616" s="35"/>
      <c r="MMM616" s="35"/>
      <c r="MMN616" s="35"/>
      <c r="MMO616" s="35"/>
      <c r="MMP616" s="35"/>
      <c r="MMQ616" s="35"/>
      <c r="MMR616" s="35"/>
      <c r="MMS616" s="35"/>
      <c r="MMT616" s="35"/>
      <c r="MMU616" s="35"/>
      <c r="MMV616" s="35"/>
      <c r="MMW616" s="35"/>
      <c r="MMX616" s="35"/>
      <c r="MMY616" s="35"/>
      <c r="MMZ616" s="35"/>
      <c r="MNA616" s="35"/>
      <c r="MNB616" s="35"/>
      <c r="MNC616" s="35"/>
      <c r="MND616" s="35"/>
      <c r="MNE616" s="35"/>
      <c r="MNF616" s="35"/>
      <c r="MNG616" s="35"/>
      <c r="MNH616" s="35"/>
      <c r="MNI616" s="35"/>
      <c r="MNJ616" s="35"/>
      <c r="MNK616" s="35"/>
      <c r="MNL616" s="35"/>
      <c r="MNM616" s="35"/>
      <c r="MNN616" s="35"/>
      <c r="MNO616" s="35"/>
      <c r="MNP616" s="35"/>
      <c r="MNQ616" s="35"/>
      <c r="MNR616" s="35"/>
      <c r="MNS616" s="35"/>
      <c r="MNT616" s="35"/>
      <c r="MNU616" s="35"/>
      <c r="MNV616" s="35"/>
      <c r="MNW616" s="35"/>
      <c r="MNX616" s="35"/>
      <c r="MNY616" s="35"/>
      <c r="MNZ616" s="35"/>
      <c r="MOA616" s="35"/>
      <c r="MOB616" s="35"/>
      <c r="MOC616" s="35"/>
      <c r="MOD616" s="35"/>
      <c r="MOE616" s="35"/>
      <c r="MOF616" s="35"/>
      <c r="MOG616" s="35"/>
      <c r="MOH616" s="35"/>
      <c r="MOI616" s="35"/>
      <c r="MOJ616" s="35"/>
      <c r="MOK616" s="35"/>
      <c r="MOL616" s="35"/>
      <c r="MOM616" s="35"/>
      <c r="MON616" s="35"/>
      <c r="MOO616" s="35"/>
      <c r="MOP616" s="35"/>
      <c r="MOQ616" s="35"/>
      <c r="MOR616" s="35"/>
      <c r="MOS616" s="35"/>
      <c r="MOT616" s="35"/>
      <c r="MOU616" s="35"/>
      <c r="MOV616" s="35"/>
      <c r="MOW616" s="35"/>
      <c r="MOX616" s="35"/>
      <c r="MOY616" s="35"/>
      <c r="MOZ616" s="35"/>
      <c r="MPA616" s="35"/>
      <c r="MPB616" s="35"/>
      <c r="MPC616" s="35"/>
      <c r="MPD616" s="35"/>
      <c r="MPE616" s="35"/>
      <c r="MPF616" s="35"/>
      <c r="MPG616" s="35"/>
      <c r="MPH616" s="35"/>
      <c r="MPI616" s="35"/>
      <c r="MPJ616" s="35"/>
      <c r="MPK616" s="35"/>
      <c r="MPL616" s="35"/>
      <c r="MPM616" s="35"/>
      <c r="MPN616" s="35"/>
      <c r="MPO616" s="35"/>
      <c r="MPP616" s="35"/>
      <c r="MPQ616" s="35"/>
      <c r="MPR616" s="35"/>
      <c r="MPS616" s="35"/>
      <c r="MPT616" s="35"/>
      <c r="MPU616" s="35"/>
      <c r="MPV616" s="35"/>
      <c r="MPW616" s="35"/>
      <c r="MPX616" s="35"/>
      <c r="MPY616" s="35"/>
      <c r="MPZ616" s="35"/>
      <c r="MQA616" s="35"/>
      <c r="MQB616" s="35"/>
      <c r="MQC616" s="35"/>
      <c r="MQD616" s="35"/>
      <c r="MQE616" s="35"/>
      <c r="MQF616" s="35"/>
      <c r="MQG616" s="35"/>
      <c r="MQH616" s="35"/>
      <c r="MQI616" s="35"/>
      <c r="MQJ616" s="35"/>
      <c r="MQK616" s="35"/>
      <c r="MQL616" s="35"/>
      <c r="MQM616" s="35"/>
      <c r="MQN616" s="35"/>
      <c r="MQO616" s="35"/>
      <c r="MQP616" s="35"/>
      <c r="MQQ616" s="35"/>
      <c r="MQR616" s="35"/>
      <c r="MQS616" s="35"/>
      <c r="MQT616" s="35"/>
      <c r="MQU616" s="35"/>
      <c r="MQV616" s="35"/>
      <c r="MQW616" s="35"/>
      <c r="MQX616" s="35"/>
      <c r="MQY616" s="35"/>
      <c r="MQZ616" s="35"/>
      <c r="MRA616" s="35"/>
      <c r="MRB616" s="35"/>
      <c r="MRC616" s="35"/>
      <c r="MRD616" s="35"/>
      <c r="MRE616" s="35"/>
      <c r="MRF616" s="35"/>
      <c r="MRG616" s="35"/>
      <c r="MRH616" s="35"/>
      <c r="MRI616" s="35"/>
      <c r="MRJ616" s="35"/>
      <c r="MRK616" s="35"/>
      <c r="MRL616" s="35"/>
      <c r="MRM616" s="35"/>
      <c r="MRN616" s="35"/>
      <c r="MRO616" s="35"/>
      <c r="MRP616" s="35"/>
      <c r="MRQ616" s="35"/>
      <c r="MRR616" s="35"/>
      <c r="MRS616" s="35"/>
      <c r="MRT616" s="35"/>
      <c r="MRU616" s="35"/>
      <c r="MRV616" s="35"/>
      <c r="MRW616" s="35"/>
      <c r="MRX616" s="35"/>
      <c r="MRY616" s="35"/>
      <c r="MRZ616" s="35"/>
      <c r="MSA616" s="35"/>
      <c r="MSB616" s="35"/>
      <c r="MSC616" s="35"/>
      <c r="MSD616" s="35"/>
      <c r="MSE616" s="35"/>
      <c r="MSF616" s="35"/>
      <c r="MSG616" s="35"/>
      <c r="MSH616" s="35"/>
      <c r="MSI616" s="35"/>
      <c r="MSJ616" s="35"/>
      <c r="MSK616" s="35"/>
      <c r="MSL616" s="35"/>
      <c r="MSM616" s="35"/>
      <c r="MSN616" s="35"/>
      <c r="MSO616" s="35"/>
      <c r="MSP616" s="35"/>
      <c r="MSQ616" s="35"/>
      <c r="MSR616" s="35"/>
      <c r="MSS616" s="35"/>
      <c r="MST616" s="35"/>
      <c r="MSU616" s="35"/>
      <c r="MSV616" s="35"/>
      <c r="MSW616" s="35"/>
      <c r="MSX616" s="35"/>
      <c r="MSY616" s="35"/>
      <c r="MSZ616" s="35"/>
      <c r="MTA616" s="35"/>
      <c r="MTB616" s="35"/>
      <c r="MTC616" s="35"/>
      <c r="MTD616" s="35"/>
      <c r="MTE616" s="35"/>
      <c r="MTF616" s="35"/>
      <c r="MTG616" s="35"/>
      <c r="MTH616" s="35"/>
      <c r="MTI616" s="35"/>
      <c r="MTJ616" s="35"/>
      <c r="MTK616" s="35"/>
      <c r="MTL616" s="35"/>
      <c r="MTM616" s="35"/>
      <c r="MTN616" s="35"/>
      <c r="MTO616" s="35"/>
      <c r="MTP616" s="35"/>
      <c r="MTQ616" s="35"/>
      <c r="MTR616" s="35"/>
      <c r="MTS616" s="35"/>
      <c r="MTT616" s="35"/>
      <c r="MTU616" s="35"/>
      <c r="MTV616" s="35"/>
      <c r="MTW616" s="35"/>
      <c r="MTX616" s="35"/>
      <c r="MTY616" s="35"/>
      <c r="MTZ616" s="35"/>
      <c r="MUA616" s="35"/>
      <c r="MUB616" s="35"/>
      <c r="MUC616" s="35"/>
      <c r="MUD616" s="35"/>
      <c r="MUE616" s="35"/>
      <c r="MUF616" s="35"/>
      <c r="MUG616" s="35"/>
      <c r="MUH616" s="35"/>
      <c r="MUI616" s="35"/>
      <c r="MUJ616" s="35"/>
      <c r="MUK616" s="35"/>
      <c r="MUL616" s="35"/>
      <c r="MUM616" s="35"/>
      <c r="MUN616" s="35"/>
      <c r="MUO616" s="35"/>
      <c r="MUP616" s="35"/>
      <c r="MUQ616" s="35"/>
      <c r="MUR616" s="35"/>
      <c r="MUS616" s="35"/>
      <c r="MUT616" s="35"/>
      <c r="MUU616" s="35"/>
      <c r="MUV616" s="35"/>
      <c r="MUW616" s="35"/>
      <c r="MUX616" s="35"/>
      <c r="MUY616" s="35"/>
      <c r="MUZ616" s="35"/>
      <c r="MVA616" s="35"/>
      <c r="MVB616" s="35"/>
      <c r="MVC616" s="35"/>
      <c r="MVD616" s="35"/>
      <c r="MVE616" s="35"/>
      <c r="MVF616" s="35"/>
      <c r="MVG616" s="35"/>
      <c r="MVH616" s="35"/>
      <c r="MVI616" s="35"/>
      <c r="MVJ616" s="35"/>
      <c r="MVK616" s="35"/>
      <c r="MVL616" s="35"/>
      <c r="MVM616" s="35"/>
      <c r="MVN616" s="35"/>
      <c r="MVO616" s="35"/>
      <c r="MVP616" s="35"/>
      <c r="MVQ616" s="35"/>
      <c r="MVR616" s="35"/>
      <c r="MVS616" s="35"/>
      <c r="MVT616" s="35"/>
      <c r="MVU616" s="35"/>
      <c r="MVV616" s="35"/>
      <c r="MVW616" s="35"/>
      <c r="MVX616" s="35"/>
      <c r="MVY616" s="35"/>
      <c r="MVZ616" s="35"/>
      <c r="MWA616" s="35"/>
      <c r="MWB616" s="35"/>
      <c r="MWC616" s="35"/>
      <c r="MWD616" s="35"/>
      <c r="MWE616" s="35"/>
      <c r="MWF616" s="35"/>
      <c r="MWG616" s="35"/>
      <c r="MWH616" s="35"/>
      <c r="MWI616" s="35"/>
      <c r="MWJ616" s="35"/>
      <c r="MWK616" s="35"/>
      <c r="MWL616" s="35"/>
      <c r="MWM616" s="35"/>
      <c r="MWN616" s="35"/>
      <c r="MWO616" s="35"/>
      <c r="MWP616" s="35"/>
      <c r="MWQ616" s="35"/>
      <c r="MWR616" s="35"/>
      <c r="MWS616" s="35"/>
      <c r="MWT616" s="35"/>
      <c r="MWU616" s="35"/>
      <c r="MWV616" s="35"/>
      <c r="MWW616" s="35"/>
      <c r="MWX616" s="35"/>
      <c r="MWY616" s="35"/>
      <c r="MWZ616" s="35"/>
      <c r="MXA616" s="35"/>
      <c r="MXB616" s="35"/>
      <c r="MXC616" s="35"/>
      <c r="MXD616" s="35"/>
      <c r="MXE616" s="35"/>
      <c r="MXF616" s="35"/>
      <c r="MXG616" s="35"/>
      <c r="MXH616" s="35"/>
      <c r="MXI616" s="35"/>
      <c r="MXJ616" s="35"/>
      <c r="MXK616" s="35"/>
      <c r="MXL616" s="35"/>
      <c r="MXM616" s="35"/>
      <c r="MXN616" s="35"/>
      <c r="MXO616" s="35"/>
      <c r="MXP616" s="35"/>
      <c r="MXQ616" s="35"/>
      <c r="MXR616" s="35"/>
      <c r="MXS616" s="35"/>
      <c r="MXT616" s="35"/>
      <c r="MXU616" s="35"/>
      <c r="MXV616" s="35"/>
      <c r="MXW616" s="35"/>
      <c r="MXX616" s="35"/>
      <c r="MXY616" s="35"/>
      <c r="MXZ616" s="35"/>
      <c r="MYA616" s="35"/>
      <c r="MYB616" s="35"/>
      <c r="MYC616" s="35"/>
      <c r="MYD616" s="35"/>
      <c r="MYE616" s="35"/>
      <c r="MYF616" s="35"/>
      <c r="MYG616" s="35"/>
      <c r="MYH616" s="35"/>
      <c r="MYI616" s="35"/>
      <c r="MYJ616" s="35"/>
      <c r="MYK616" s="35"/>
      <c r="MYL616" s="35"/>
      <c r="MYM616" s="35"/>
      <c r="MYN616" s="35"/>
      <c r="MYO616" s="35"/>
      <c r="MYP616" s="35"/>
      <c r="MYQ616" s="35"/>
      <c r="MYR616" s="35"/>
      <c r="MYS616" s="35"/>
      <c r="MYT616" s="35"/>
      <c r="MYU616" s="35"/>
      <c r="MYV616" s="35"/>
      <c r="MYW616" s="35"/>
      <c r="MYX616" s="35"/>
      <c r="MYY616" s="35"/>
      <c r="MYZ616" s="35"/>
      <c r="MZA616" s="35"/>
      <c r="MZB616" s="35"/>
      <c r="MZC616" s="35"/>
      <c r="MZD616" s="35"/>
      <c r="MZE616" s="35"/>
      <c r="MZF616" s="35"/>
      <c r="MZG616" s="35"/>
      <c r="MZH616" s="35"/>
      <c r="MZI616" s="35"/>
      <c r="MZJ616" s="35"/>
      <c r="MZK616" s="35"/>
      <c r="MZL616" s="35"/>
      <c r="MZM616" s="35"/>
      <c r="MZN616" s="35"/>
      <c r="MZO616" s="35"/>
      <c r="MZP616" s="35"/>
      <c r="MZQ616" s="35"/>
      <c r="MZR616" s="35"/>
      <c r="MZS616" s="35"/>
      <c r="MZT616" s="35"/>
      <c r="MZU616" s="35"/>
      <c r="MZV616" s="35"/>
      <c r="MZW616" s="35"/>
      <c r="MZX616" s="35"/>
      <c r="MZY616" s="35"/>
      <c r="MZZ616" s="35"/>
      <c r="NAA616" s="35"/>
      <c r="NAB616" s="35"/>
      <c r="NAC616" s="35"/>
      <c r="NAD616" s="35"/>
      <c r="NAE616" s="35"/>
      <c r="NAF616" s="35"/>
      <c r="NAG616" s="35"/>
      <c r="NAH616" s="35"/>
      <c r="NAI616" s="35"/>
      <c r="NAJ616" s="35"/>
      <c r="NAK616" s="35"/>
      <c r="NAL616" s="35"/>
      <c r="NAM616" s="35"/>
      <c r="NAN616" s="35"/>
      <c r="NAO616" s="35"/>
      <c r="NAP616" s="35"/>
      <c r="NAQ616" s="35"/>
      <c r="NAR616" s="35"/>
      <c r="NAS616" s="35"/>
      <c r="NAT616" s="35"/>
      <c r="NAU616" s="35"/>
      <c r="NAV616" s="35"/>
      <c r="NAW616" s="35"/>
      <c r="NAX616" s="35"/>
      <c r="NAY616" s="35"/>
      <c r="NAZ616" s="35"/>
      <c r="NBA616" s="35"/>
      <c r="NBB616" s="35"/>
      <c r="NBC616" s="35"/>
      <c r="NBD616" s="35"/>
      <c r="NBE616" s="35"/>
      <c r="NBF616" s="35"/>
      <c r="NBG616" s="35"/>
      <c r="NBH616" s="35"/>
      <c r="NBI616" s="35"/>
      <c r="NBJ616" s="35"/>
      <c r="NBK616" s="35"/>
      <c r="NBL616" s="35"/>
      <c r="NBM616" s="35"/>
      <c r="NBN616" s="35"/>
      <c r="NBO616" s="35"/>
      <c r="NBP616" s="35"/>
      <c r="NBQ616" s="35"/>
      <c r="NBR616" s="35"/>
      <c r="NBS616" s="35"/>
      <c r="NBT616" s="35"/>
      <c r="NBU616" s="35"/>
      <c r="NBV616" s="35"/>
      <c r="NBW616" s="35"/>
      <c r="NBX616" s="35"/>
      <c r="NBY616" s="35"/>
      <c r="NBZ616" s="35"/>
      <c r="NCA616" s="35"/>
      <c r="NCB616" s="35"/>
      <c r="NCC616" s="35"/>
      <c r="NCD616" s="35"/>
      <c r="NCE616" s="35"/>
      <c r="NCF616" s="35"/>
      <c r="NCG616" s="35"/>
      <c r="NCH616" s="35"/>
      <c r="NCI616" s="35"/>
      <c r="NCJ616" s="35"/>
      <c r="NCK616" s="35"/>
      <c r="NCL616" s="35"/>
      <c r="NCM616" s="35"/>
      <c r="NCN616" s="35"/>
      <c r="NCO616" s="35"/>
      <c r="NCP616" s="35"/>
      <c r="NCQ616" s="35"/>
      <c r="NCR616" s="35"/>
      <c r="NCS616" s="35"/>
      <c r="NCT616" s="35"/>
      <c r="NCU616" s="35"/>
      <c r="NCV616" s="35"/>
      <c r="NCW616" s="35"/>
      <c r="NCX616" s="35"/>
      <c r="NCY616" s="35"/>
      <c r="NCZ616" s="35"/>
      <c r="NDA616" s="35"/>
      <c r="NDB616" s="35"/>
      <c r="NDC616" s="35"/>
      <c r="NDD616" s="35"/>
      <c r="NDE616" s="35"/>
      <c r="NDF616" s="35"/>
      <c r="NDG616" s="35"/>
      <c r="NDH616" s="35"/>
      <c r="NDI616" s="35"/>
      <c r="NDJ616" s="35"/>
      <c r="NDK616" s="35"/>
      <c r="NDL616" s="35"/>
      <c r="NDM616" s="35"/>
      <c r="NDN616" s="35"/>
      <c r="NDO616" s="35"/>
      <c r="NDP616" s="35"/>
      <c r="NDQ616" s="35"/>
      <c r="NDR616" s="35"/>
      <c r="NDS616" s="35"/>
      <c r="NDT616" s="35"/>
      <c r="NDU616" s="35"/>
      <c r="NDV616" s="35"/>
      <c r="NDW616" s="35"/>
      <c r="NDX616" s="35"/>
      <c r="NDY616" s="35"/>
      <c r="NDZ616" s="35"/>
      <c r="NEA616" s="35"/>
      <c r="NEB616" s="35"/>
      <c r="NEC616" s="35"/>
      <c r="NED616" s="35"/>
      <c r="NEE616" s="35"/>
      <c r="NEF616" s="35"/>
      <c r="NEG616" s="35"/>
      <c r="NEH616" s="35"/>
      <c r="NEI616" s="35"/>
      <c r="NEJ616" s="35"/>
      <c r="NEK616" s="35"/>
      <c r="NEL616" s="35"/>
      <c r="NEM616" s="35"/>
      <c r="NEN616" s="35"/>
      <c r="NEO616" s="35"/>
      <c r="NEP616" s="35"/>
      <c r="NEQ616" s="35"/>
      <c r="NER616" s="35"/>
      <c r="NES616" s="35"/>
      <c r="NET616" s="35"/>
      <c r="NEU616" s="35"/>
      <c r="NEV616" s="35"/>
      <c r="NEW616" s="35"/>
      <c r="NEX616" s="35"/>
      <c r="NEY616" s="35"/>
      <c r="NEZ616" s="35"/>
      <c r="NFA616" s="35"/>
      <c r="NFB616" s="35"/>
      <c r="NFC616" s="35"/>
      <c r="NFD616" s="35"/>
      <c r="NFE616" s="35"/>
      <c r="NFF616" s="35"/>
      <c r="NFG616" s="35"/>
      <c r="NFH616" s="35"/>
      <c r="NFI616" s="35"/>
      <c r="NFJ616" s="35"/>
      <c r="NFK616" s="35"/>
      <c r="NFL616" s="35"/>
      <c r="NFM616" s="35"/>
      <c r="NFN616" s="35"/>
      <c r="NFO616" s="35"/>
      <c r="NFP616" s="35"/>
      <c r="NFQ616" s="35"/>
      <c r="NFR616" s="35"/>
      <c r="NFS616" s="35"/>
      <c r="NFT616" s="35"/>
      <c r="NFU616" s="35"/>
      <c r="NFV616" s="35"/>
      <c r="NFW616" s="35"/>
      <c r="NFX616" s="35"/>
      <c r="NFY616" s="35"/>
      <c r="NFZ616" s="35"/>
      <c r="NGA616" s="35"/>
      <c r="NGB616" s="35"/>
      <c r="NGC616" s="35"/>
      <c r="NGD616" s="35"/>
      <c r="NGE616" s="35"/>
      <c r="NGF616" s="35"/>
      <c r="NGG616" s="35"/>
      <c r="NGH616" s="35"/>
      <c r="NGI616" s="35"/>
      <c r="NGJ616" s="35"/>
      <c r="NGK616" s="35"/>
      <c r="NGL616" s="35"/>
      <c r="NGM616" s="35"/>
      <c r="NGN616" s="35"/>
      <c r="NGO616" s="35"/>
      <c r="NGP616" s="35"/>
      <c r="NGQ616" s="35"/>
      <c r="NGR616" s="35"/>
      <c r="NGS616" s="35"/>
      <c r="NGT616" s="35"/>
      <c r="NGU616" s="35"/>
      <c r="NGV616" s="35"/>
      <c r="NGW616" s="35"/>
      <c r="NGX616" s="35"/>
      <c r="NGY616" s="35"/>
      <c r="NGZ616" s="35"/>
      <c r="NHA616" s="35"/>
      <c r="NHB616" s="35"/>
      <c r="NHC616" s="35"/>
      <c r="NHD616" s="35"/>
      <c r="NHE616" s="35"/>
      <c r="NHF616" s="35"/>
      <c r="NHG616" s="35"/>
      <c r="NHH616" s="35"/>
      <c r="NHI616" s="35"/>
      <c r="NHJ616" s="35"/>
      <c r="NHK616" s="35"/>
      <c r="NHL616" s="35"/>
      <c r="NHM616" s="35"/>
      <c r="NHN616" s="35"/>
      <c r="NHO616" s="35"/>
      <c r="NHP616" s="35"/>
      <c r="NHQ616" s="35"/>
      <c r="NHR616" s="35"/>
      <c r="NHS616" s="35"/>
      <c r="NHT616" s="35"/>
      <c r="NHU616" s="35"/>
      <c r="NHV616" s="35"/>
      <c r="NHW616" s="35"/>
      <c r="NHX616" s="35"/>
      <c r="NHY616" s="35"/>
      <c r="NHZ616" s="35"/>
      <c r="NIA616" s="35"/>
      <c r="NIB616" s="35"/>
      <c r="NIC616" s="35"/>
      <c r="NID616" s="35"/>
      <c r="NIE616" s="35"/>
      <c r="NIF616" s="35"/>
      <c r="NIG616" s="35"/>
      <c r="NIH616" s="35"/>
      <c r="NII616" s="35"/>
      <c r="NIJ616" s="35"/>
      <c r="NIK616" s="35"/>
      <c r="NIL616" s="35"/>
      <c r="NIM616" s="35"/>
      <c r="NIN616" s="35"/>
      <c r="NIO616" s="35"/>
      <c r="NIP616" s="35"/>
      <c r="NIQ616" s="35"/>
      <c r="NIR616" s="35"/>
      <c r="NIS616" s="35"/>
      <c r="NIT616" s="35"/>
      <c r="NIU616" s="35"/>
      <c r="NIV616" s="35"/>
      <c r="NIW616" s="35"/>
      <c r="NIX616" s="35"/>
      <c r="NIY616" s="35"/>
      <c r="NIZ616" s="35"/>
      <c r="NJA616" s="35"/>
      <c r="NJB616" s="35"/>
      <c r="NJC616" s="35"/>
      <c r="NJD616" s="35"/>
      <c r="NJE616" s="35"/>
      <c r="NJF616" s="35"/>
      <c r="NJG616" s="35"/>
      <c r="NJH616" s="35"/>
      <c r="NJI616" s="35"/>
      <c r="NJJ616" s="35"/>
      <c r="NJK616" s="35"/>
      <c r="NJL616" s="35"/>
      <c r="NJM616" s="35"/>
      <c r="NJN616" s="35"/>
      <c r="NJO616" s="35"/>
      <c r="NJP616" s="35"/>
      <c r="NJQ616" s="35"/>
      <c r="NJR616" s="35"/>
      <c r="NJS616" s="35"/>
      <c r="NJT616" s="35"/>
      <c r="NJU616" s="35"/>
      <c r="NJV616" s="35"/>
      <c r="NJW616" s="35"/>
      <c r="NJX616" s="35"/>
      <c r="NJY616" s="35"/>
      <c r="NJZ616" s="35"/>
      <c r="NKA616" s="35"/>
      <c r="NKB616" s="35"/>
      <c r="NKC616" s="35"/>
      <c r="NKD616" s="35"/>
      <c r="NKE616" s="35"/>
      <c r="NKF616" s="35"/>
      <c r="NKG616" s="35"/>
      <c r="NKH616" s="35"/>
      <c r="NKI616" s="35"/>
      <c r="NKJ616" s="35"/>
      <c r="NKK616" s="35"/>
      <c r="NKL616" s="35"/>
      <c r="NKM616" s="35"/>
      <c r="NKN616" s="35"/>
      <c r="NKO616" s="35"/>
      <c r="NKP616" s="35"/>
      <c r="NKQ616" s="35"/>
      <c r="NKR616" s="35"/>
      <c r="NKS616" s="35"/>
      <c r="NKT616" s="35"/>
      <c r="NKU616" s="35"/>
      <c r="NKV616" s="35"/>
      <c r="NKW616" s="35"/>
      <c r="NKX616" s="35"/>
      <c r="NKY616" s="35"/>
      <c r="NKZ616" s="35"/>
      <c r="NLA616" s="35"/>
      <c r="NLB616" s="35"/>
      <c r="NLC616" s="35"/>
      <c r="NLD616" s="35"/>
      <c r="NLE616" s="35"/>
      <c r="NLF616" s="35"/>
      <c r="NLG616" s="35"/>
      <c r="NLH616" s="35"/>
      <c r="NLI616" s="35"/>
      <c r="NLJ616" s="35"/>
      <c r="NLK616" s="35"/>
      <c r="NLL616" s="35"/>
      <c r="NLM616" s="35"/>
      <c r="NLN616" s="35"/>
      <c r="NLO616" s="35"/>
      <c r="NLP616" s="35"/>
      <c r="NLQ616" s="35"/>
      <c r="NLR616" s="35"/>
      <c r="NLS616" s="35"/>
      <c r="NLT616" s="35"/>
      <c r="NLU616" s="35"/>
      <c r="NLV616" s="35"/>
      <c r="NLW616" s="35"/>
      <c r="NLX616" s="35"/>
      <c r="NLY616" s="35"/>
      <c r="NLZ616" s="35"/>
      <c r="NMA616" s="35"/>
      <c r="NMB616" s="35"/>
      <c r="NMC616" s="35"/>
      <c r="NMD616" s="35"/>
      <c r="NME616" s="35"/>
      <c r="NMF616" s="35"/>
      <c r="NMG616" s="35"/>
      <c r="NMH616" s="35"/>
      <c r="NMI616" s="35"/>
      <c r="NMJ616" s="35"/>
      <c r="NMK616" s="35"/>
      <c r="NML616" s="35"/>
      <c r="NMM616" s="35"/>
      <c r="NMN616" s="35"/>
      <c r="NMO616" s="35"/>
      <c r="NMP616" s="35"/>
      <c r="NMQ616" s="35"/>
      <c r="NMR616" s="35"/>
      <c r="NMS616" s="35"/>
      <c r="NMT616" s="35"/>
      <c r="NMU616" s="35"/>
      <c r="NMV616" s="35"/>
      <c r="NMW616" s="35"/>
      <c r="NMX616" s="35"/>
      <c r="NMY616" s="35"/>
      <c r="NMZ616" s="35"/>
      <c r="NNA616" s="35"/>
      <c r="NNB616" s="35"/>
      <c r="NNC616" s="35"/>
      <c r="NND616" s="35"/>
      <c r="NNE616" s="35"/>
      <c r="NNF616" s="35"/>
      <c r="NNG616" s="35"/>
      <c r="NNH616" s="35"/>
      <c r="NNI616" s="35"/>
      <c r="NNJ616" s="35"/>
      <c r="NNK616" s="35"/>
      <c r="NNL616" s="35"/>
      <c r="NNM616" s="35"/>
      <c r="NNN616" s="35"/>
      <c r="NNO616" s="35"/>
      <c r="NNP616" s="35"/>
      <c r="NNQ616" s="35"/>
      <c r="NNR616" s="35"/>
      <c r="NNS616" s="35"/>
      <c r="NNT616" s="35"/>
      <c r="NNU616" s="35"/>
      <c r="NNV616" s="35"/>
      <c r="NNW616" s="35"/>
      <c r="NNX616" s="35"/>
      <c r="NNY616" s="35"/>
      <c r="NNZ616" s="35"/>
      <c r="NOA616" s="35"/>
      <c r="NOB616" s="35"/>
      <c r="NOC616" s="35"/>
      <c r="NOD616" s="35"/>
      <c r="NOE616" s="35"/>
      <c r="NOF616" s="35"/>
      <c r="NOG616" s="35"/>
      <c r="NOH616" s="35"/>
      <c r="NOI616" s="35"/>
      <c r="NOJ616" s="35"/>
      <c r="NOK616" s="35"/>
      <c r="NOL616" s="35"/>
      <c r="NOM616" s="35"/>
      <c r="NON616" s="35"/>
      <c r="NOO616" s="35"/>
      <c r="NOP616" s="35"/>
      <c r="NOQ616" s="35"/>
      <c r="NOR616" s="35"/>
      <c r="NOS616" s="35"/>
      <c r="NOT616" s="35"/>
      <c r="NOU616" s="35"/>
      <c r="NOV616" s="35"/>
      <c r="NOW616" s="35"/>
      <c r="NOX616" s="35"/>
      <c r="NOY616" s="35"/>
      <c r="NOZ616" s="35"/>
      <c r="NPA616" s="35"/>
      <c r="NPB616" s="35"/>
      <c r="NPC616" s="35"/>
      <c r="NPD616" s="35"/>
      <c r="NPE616" s="35"/>
      <c r="NPF616" s="35"/>
      <c r="NPG616" s="35"/>
      <c r="NPH616" s="35"/>
      <c r="NPI616" s="35"/>
      <c r="NPJ616" s="35"/>
      <c r="NPK616" s="35"/>
      <c r="NPL616" s="35"/>
      <c r="NPM616" s="35"/>
      <c r="NPN616" s="35"/>
      <c r="NPO616" s="35"/>
      <c r="NPP616" s="35"/>
      <c r="NPQ616" s="35"/>
      <c r="NPR616" s="35"/>
      <c r="NPS616" s="35"/>
      <c r="NPT616" s="35"/>
      <c r="NPU616" s="35"/>
      <c r="NPV616" s="35"/>
      <c r="NPW616" s="35"/>
      <c r="NPX616" s="35"/>
      <c r="NPY616" s="35"/>
      <c r="NPZ616" s="35"/>
      <c r="NQA616" s="35"/>
      <c r="NQB616" s="35"/>
      <c r="NQC616" s="35"/>
      <c r="NQD616" s="35"/>
      <c r="NQE616" s="35"/>
      <c r="NQF616" s="35"/>
      <c r="NQG616" s="35"/>
      <c r="NQH616" s="35"/>
      <c r="NQI616" s="35"/>
      <c r="NQJ616" s="35"/>
      <c r="NQK616" s="35"/>
      <c r="NQL616" s="35"/>
      <c r="NQM616" s="35"/>
      <c r="NQN616" s="35"/>
      <c r="NQO616" s="35"/>
      <c r="NQP616" s="35"/>
      <c r="NQQ616" s="35"/>
      <c r="NQR616" s="35"/>
      <c r="NQS616" s="35"/>
      <c r="NQT616" s="35"/>
      <c r="NQU616" s="35"/>
      <c r="NQV616" s="35"/>
      <c r="NQW616" s="35"/>
      <c r="NQX616" s="35"/>
      <c r="NQY616" s="35"/>
      <c r="NQZ616" s="35"/>
      <c r="NRA616" s="35"/>
      <c r="NRB616" s="35"/>
      <c r="NRC616" s="35"/>
      <c r="NRD616" s="35"/>
      <c r="NRE616" s="35"/>
      <c r="NRF616" s="35"/>
      <c r="NRG616" s="35"/>
      <c r="NRH616" s="35"/>
      <c r="NRI616" s="35"/>
      <c r="NRJ616" s="35"/>
      <c r="NRK616" s="35"/>
      <c r="NRL616" s="35"/>
      <c r="NRM616" s="35"/>
      <c r="NRN616" s="35"/>
      <c r="NRO616" s="35"/>
      <c r="NRP616" s="35"/>
      <c r="NRQ616" s="35"/>
      <c r="NRR616" s="35"/>
      <c r="NRS616" s="35"/>
      <c r="NRT616" s="35"/>
      <c r="NRU616" s="35"/>
      <c r="NRV616" s="35"/>
      <c r="NRW616" s="35"/>
      <c r="NRX616" s="35"/>
      <c r="NRY616" s="35"/>
      <c r="NRZ616" s="35"/>
      <c r="NSA616" s="35"/>
      <c r="NSB616" s="35"/>
      <c r="NSC616" s="35"/>
      <c r="NSD616" s="35"/>
      <c r="NSE616" s="35"/>
      <c r="NSF616" s="35"/>
      <c r="NSG616" s="35"/>
      <c r="NSH616" s="35"/>
      <c r="NSI616" s="35"/>
      <c r="NSJ616" s="35"/>
      <c r="NSK616" s="35"/>
      <c r="NSL616" s="35"/>
      <c r="NSM616" s="35"/>
      <c r="NSN616" s="35"/>
      <c r="NSO616" s="35"/>
      <c r="NSP616" s="35"/>
      <c r="NSQ616" s="35"/>
      <c r="NSR616" s="35"/>
      <c r="NSS616" s="35"/>
      <c r="NST616" s="35"/>
      <c r="NSU616" s="35"/>
      <c r="NSV616" s="35"/>
      <c r="NSW616" s="35"/>
      <c r="NSX616" s="35"/>
      <c r="NSY616" s="35"/>
      <c r="NSZ616" s="35"/>
      <c r="NTA616" s="35"/>
      <c r="NTB616" s="35"/>
      <c r="NTC616" s="35"/>
      <c r="NTD616" s="35"/>
      <c r="NTE616" s="35"/>
      <c r="NTF616" s="35"/>
      <c r="NTG616" s="35"/>
      <c r="NTH616" s="35"/>
      <c r="NTI616" s="35"/>
      <c r="NTJ616" s="35"/>
      <c r="NTK616" s="35"/>
      <c r="NTL616" s="35"/>
      <c r="NTM616" s="35"/>
      <c r="NTN616" s="35"/>
      <c r="NTO616" s="35"/>
      <c r="NTP616" s="35"/>
      <c r="NTQ616" s="35"/>
      <c r="NTR616" s="35"/>
      <c r="NTS616" s="35"/>
      <c r="NTT616" s="35"/>
      <c r="NTU616" s="35"/>
      <c r="NTV616" s="35"/>
      <c r="NTW616" s="35"/>
      <c r="NTX616" s="35"/>
      <c r="NTY616" s="35"/>
      <c r="NTZ616" s="35"/>
      <c r="NUA616" s="35"/>
      <c r="NUB616" s="35"/>
      <c r="NUC616" s="35"/>
      <c r="NUD616" s="35"/>
      <c r="NUE616" s="35"/>
      <c r="NUF616" s="35"/>
      <c r="NUG616" s="35"/>
      <c r="NUH616" s="35"/>
      <c r="NUI616" s="35"/>
      <c r="NUJ616" s="35"/>
      <c r="NUK616" s="35"/>
      <c r="NUL616" s="35"/>
      <c r="NUM616" s="35"/>
      <c r="NUN616" s="35"/>
      <c r="NUO616" s="35"/>
      <c r="NUP616" s="35"/>
      <c r="NUQ616" s="35"/>
      <c r="NUR616" s="35"/>
      <c r="NUS616" s="35"/>
      <c r="NUT616" s="35"/>
      <c r="NUU616" s="35"/>
      <c r="NUV616" s="35"/>
      <c r="NUW616" s="35"/>
      <c r="NUX616" s="35"/>
      <c r="NUY616" s="35"/>
      <c r="NUZ616" s="35"/>
      <c r="NVA616" s="35"/>
      <c r="NVB616" s="35"/>
      <c r="NVC616" s="35"/>
      <c r="NVD616" s="35"/>
      <c r="NVE616" s="35"/>
      <c r="NVF616" s="35"/>
      <c r="NVG616" s="35"/>
      <c r="NVH616" s="35"/>
      <c r="NVI616" s="35"/>
      <c r="NVJ616" s="35"/>
      <c r="NVK616" s="35"/>
      <c r="NVL616" s="35"/>
      <c r="NVM616" s="35"/>
      <c r="NVN616" s="35"/>
      <c r="NVO616" s="35"/>
      <c r="NVP616" s="35"/>
      <c r="NVQ616" s="35"/>
      <c r="NVR616" s="35"/>
      <c r="NVS616" s="35"/>
      <c r="NVT616" s="35"/>
      <c r="NVU616" s="35"/>
      <c r="NVV616" s="35"/>
      <c r="NVW616" s="35"/>
      <c r="NVX616" s="35"/>
      <c r="NVY616" s="35"/>
      <c r="NVZ616" s="35"/>
      <c r="NWA616" s="35"/>
      <c r="NWB616" s="35"/>
      <c r="NWC616" s="35"/>
      <c r="NWD616" s="35"/>
      <c r="NWE616" s="35"/>
      <c r="NWF616" s="35"/>
      <c r="NWG616" s="35"/>
      <c r="NWH616" s="35"/>
      <c r="NWI616" s="35"/>
      <c r="NWJ616" s="35"/>
      <c r="NWK616" s="35"/>
      <c r="NWL616" s="35"/>
      <c r="NWM616" s="35"/>
      <c r="NWN616" s="35"/>
      <c r="NWO616" s="35"/>
      <c r="NWP616" s="35"/>
      <c r="NWQ616" s="35"/>
      <c r="NWR616" s="35"/>
      <c r="NWS616" s="35"/>
      <c r="NWT616" s="35"/>
      <c r="NWU616" s="35"/>
      <c r="NWV616" s="35"/>
      <c r="NWW616" s="35"/>
      <c r="NWX616" s="35"/>
      <c r="NWY616" s="35"/>
      <c r="NWZ616" s="35"/>
      <c r="NXA616" s="35"/>
      <c r="NXB616" s="35"/>
      <c r="NXC616" s="35"/>
      <c r="NXD616" s="35"/>
      <c r="NXE616" s="35"/>
      <c r="NXF616" s="35"/>
      <c r="NXG616" s="35"/>
      <c r="NXH616" s="35"/>
      <c r="NXI616" s="35"/>
      <c r="NXJ616" s="35"/>
      <c r="NXK616" s="35"/>
      <c r="NXL616" s="35"/>
      <c r="NXM616" s="35"/>
      <c r="NXN616" s="35"/>
      <c r="NXO616" s="35"/>
      <c r="NXP616" s="35"/>
      <c r="NXQ616" s="35"/>
      <c r="NXR616" s="35"/>
      <c r="NXS616" s="35"/>
      <c r="NXT616" s="35"/>
      <c r="NXU616" s="35"/>
      <c r="NXV616" s="35"/>
      <c r="NXW616" s="35"/>
      <c r="NXX616" s="35"/>
      <c r="NXY616" s="35"/>
      <c r="NXZ616" s="35"/>
      <c r="NYA616" s="35"/>
      <c r="NYB616" s="35"/>
      <c r="NYC616" s="35"/>
      <c r="NYD616" s="35"/>
      <c r="NYE616" s="35"/>
      <c r="NYF616" s="35"/>
      <c r="NYG616" s="35"/>
      <c r="NYH616" s="35"/>
      <c r="NYI616" s="35"/>
      <c r="NYJ616" s="35"/>
      <c r="NYK616" s="35"/>
      <c r="NYL616" s="35"/>
      <c r="NYM616" s="35"/>
      <c r="NYN616" s="35"/>
      <c r="NYO616" s="35"/>
      <c r="NYP616" s="35"/>
      <c r="NYQ616" s="35"/>
      <c r="NYR616" s="35"/>
      <c r="NYS616" s="35"/>
      <c r="NYT616" s="35"/>
      <c r="NYU616" s="35"/>
      <c r="NYV616" s="35"/>
      <c r="NYW616" s="35"/>
      <c r="NYX616" s="35"/>
      <c r="NYY616" s="35"/>
      <c r="NYZ616" s="35"/>
      <c r="NZA616" s="35"/>
      <c r="NZB616" s="35"/>
      <c r="NZC616" s="35"/>
      <c r="NZD616" s="35"/>
      <c r="NZE616" s="35"/>
      <c r="NZF616" s="35"/>
      <c r="NZG616" s="35"/>
      <c r="NZH616" s="35"/>
      <c r="NZI616" s="35"/>
      <c r="NZJ616" s="35"/>
      <c r="NZK616" s="35"/>
      <c r="NZL616" s="35"/>
      <c r="NZM616" s="35"/>
      <c r="NZN616" s="35"/>
      <c r="NZO616" s="35"/>
      <c r="NZP616" s="35"/>
      <c r="NZQ616" s="35"/>
      <c r="NZR616" s="35"/>
      <c r="NZS616" s="35"/>
      <c r="NZT616" s="35"/>
      <c r="NZU616" s="35"/>
      <c r="NZV616" s="35"/>
      <c r="NZW616" s="35"/>
      <c r="NZX616" s="35"/>
      <c r="NZY616" s="35"/>
      <c r="NZZ616" s="35"/>
      <c r="OAA616" s="35"/>
      <c r="OAB616" s="35"/>
      <c r="OAC616" s="35"/>
      <c r="OAD616" s="35"/>
      <c r="OAE616" s="35"/>
      <c r="OAF616" s="35"/>
      <c r="OAG616" s="35"/>
      <c r="OAH616" s="35"/>
      <c r="OAI616" s="35"/>
      <c r="OAJ616" s="35"/>
      <c r="OAK616" s="35"/>
      <c r="OAL616" s="35"/>
      <c r="OAM616" s="35"/>
      <c r="OAN616" s="35"/>
      <c r="OAO616" s="35"/>
      <c r="OAP616" s="35"/>
      <c r="OAQ616" s="35"/>
      <c r="OAR616" s="35"/>
      <c r="OAS616" s="35"/>
      <c r="OAT616" s="35"/>
      <c r="OAU616" s="35"/>
      <c r="OAV616" s="35"/>
      <c r="OAW616" s="35"/>
      <c r="OAX616" s="35"/>
      <c r="OAY616" s="35"/>
      <c r="OAZ616" s="35"/>
      <c r="OBA616" s="35"/>
      <c r="OBB616" s="35"/>
      <c r="OBC616" s="35"/>
      <c r="OBD616" s="35"/>
      <c r="OBE616" s="35"/>
      <c r="OBF616" s="35"/>
      <c r="OBG616" s="35"/>
      <c r="OBH616" s="35"/>
      <c r="OBI616" s="35"/>
      <c r="OBJ616" s="35"/>
      <c r="OBK616" s="35"/>
      <c r="OBL616" s="35"/>
      <c r="OBM616" s="35"/>
      <c r="OBN616" s="35"/>
      <c r="OBO616" s="35"/>
      <c r="OBP616" s="35"/>
      <c r="OBQ616" s="35"/>
      <c r="OBR616" s="35"/>
      <c r="OBS616" s="35"/>
      <c r="OBT616" s="35"/>
      <c r="OBU616" s="35"/>
      <c r="OBV616" s="35"/>
      <c r="OBW616" s="35"/>
      <c r="OBX616" s="35"/>
      <c r="OBY616" s="35"/>
      <c r="OBZ616" s="35"/>
      <c r="OCA616" s="35"/>
      <c r="OCB616" s="35"/>
      <c r="OCC616" s="35"/>
      <c r="OCD616" s="35"/>
      <c r="OCE616" s="35"/>
      <c r="OCF616" s="35"/>
      <c r="OCG616" s="35"/>
      <c r="OCH616" s="35"/>
      <c r="OCI616" s="35"/>
      <c r="OCJ616" s="35"/>
      <c r="OCK616" s="35"/>
      <c r="OCL616" s="35"/>
      <c r="OCM616" s="35"/>
      <c r="OCN616" s="35"/>
      <c r="OCO616" s="35"/>
      <c r="OCP616" s="35"/>
      <c r="OCQ616" s="35"/>
      <c r="OCR616" s="35"/>
      <c r="OCS616" s="35"/>
      <c r="OCT616" s="35"/>
      <c r="OCU616" s="35"/>
      <c r="OCV616" s="35"/>
      <c r="OCW616" s="35"/>
      <c r="OCX616" s="35"/>
      <c r="OCY616" s="35"/>
      <c r="OCZ616" s="35"/>
      <c r="ODA616" s="35"/>
      <c r="ODB616" s="35"/>
      <c r="ODC616" s="35"/>
      <c r="ODD616" s="35"/>
      <c r="ODE616" s="35"/>
      <c r="ODF616" s="35"/>
      <c r="ODG616" s="35"/>
      <c r="ODH616" s="35"/>
      <c r="ODI616" s="35"/>
      <c r="ODJ616" s="35"/>
      <c r="ODK616" s="35"/>
      <c r="ODL616" s="35"/>
      <c r="ODM616" s="35"/>
      <c r="ODN616" s="35"/>
      <c r="ODO616" s="35"/>
      <c r="ODP616" s="35"/>
      <c r="ODQ616" s="35"/>
      <c r="ODR616" s="35"/>
      <c r="ODS616" s="35"/>
      <c r="ODT616" s="35"/>
      <c r="ODU616" s="35"/>
      <c r="ODV616" s="35"/>
      <c r="ODW616" s="35"/>
      <c r="ODX616" s="35"/>
      <c r="ODY616" s="35"/>
      <c r="ODZ616" s="35"/>
      <c r="OEA616" s="35"/>
      <c r="OEB616" s="35"/>
      <c r="OEC616" s="35"/>
      <c r="OED616" s="35"/>
      <c r="OEE616" s="35"/>
      <c r="OEF616" s="35"/>
      <c r="OEG616" s="35"/>
      <c r="OEH616" s="35"/>
      <c r="OEI616" s="35"/>
      <c r="OEJ616" s="35"/>
      <c r="OEK616" s="35"/>
      <c r="OEL616" s="35"/>
      <c r="OEM616" s="35"/>
      <c r="OEN616" s="35"/>
      <c r="OEO616" s="35"/>
      <c r="OEP616" s="35"/>
      <c r="OEQ616" s="35"/>
      <c r="OER616" s="35"/>
      <c r="OES616" s="35"/>
      <c r="OET616" s="35"/>
      <c r="OEU616" s="35"/>
      <c r="OEV616" s="35"/>
      <c r="OEW616" s="35"/>
      <c r="OEX616" s="35"/>
      <c r="OEY616" s="35"/>
      <c r="OEZ616" s="35"/>
      <c r="OFA616" s="35"/>
      <c r="OFB616" s="35"/>
      <c r="OFC616" s="35"/>
      <c r="OFD616" s="35"/>
      <c r="OFE616" s="35"/>
      <c r="OFF616" s="35"/>
      <c r="OFG616" s="35"/>
      <c r="OFH616" s="35"/>
      <c r="OFI616" s="35"/>
      <c r="OFJ616" s="35"/>
      <c r="OFK616" s="35"/>
      <c r="OFL616" s="35"/>
      <c r="OFM616" s="35"/>
      <c r="OFN616" s="35"/>
      <c r="OFO616" s="35"/>
      <c r="OFP616" s="35"/>
      <c r="OFQ616" s="35"/>
      <c r="OFR616" s="35"/>
      <c r="OFS616" s="35"/>
      <c r="OFT616" s="35"/>
      <c r="OFU616" s="35"/>
      <c r="OFV616" s="35"/>
      <c r="OFW616" s="35"/>
      <c r="OFX616" s="35"/>
      <c r="OFY616" s="35"/>
      <c r="OFZ616" s="35"/>
      <c r="OGA616" s="35"/>
      <c r="OGB616" s="35"/>
      <c r="OGC616" s="35"/>
      <c r="OGD616" s="35"/>
      <c r="OGE616" s="35"/>
      <c r="OGF616" s="35"/>
      <c r="OGG616" s="35"/>
      <c r="OGH616" s="35"/>
      <c r="OGI616" s="35"/>
      <c r="OGJ616" s="35"/>
      <c r="OGK616" s="35"/>
      <c r="OGL616" s="35"/>
      <c r="OGM616" s="35"/>
      <c r="OGN616" s="35"/>
      <c r="OGO616" s="35"/>
      <c r="OGP616" s="35"/>
      <c r="OGQ616" s="35"/>
      <c r="OGR616" s="35"/>
      <c r="OGS616" s="35"/>
      <c r="OGT616" s="35"/>
      <c r="OGU616" s="35"/>
      <c r="OGV616" s="35"/>
      <c r="OGW616" s="35"/>
      <c r="OGX616" s="35"/>
      <c r="OGY616" s="35"/>
      <c r="OGZ616" s="35"/>
      <c r="OHA616" s="35"/>
      <c r="OHB616" s="35"/>
      <c r="OHC616" s="35"/>
      <c r="OHD616" s="35"/>
      <c r="OHE616" s="35"/>
      <c r="OHF616" s="35"/>
      <c r="OHG616" s="35"/>
      <c r="OHH616" s="35"/>
      <c r="OHI616" s="35"/>
      <c r="OHJ616" s="35"/>
      <c r="OHK616" s="35"/>
      <c r="OHL616" s="35"/>
      <c r="OHM616" s="35"/>
      <c r="OHN616" s="35"/>
      <c r="OHO616" s="35"/>
      <c r="OHP616" s="35"/>
      <c r="OHQ616" s="35"/>
      <c r="OHR616" s="35"/>
      <c r="OHS616" s="35"/>
      <c r="OHT616" s="35"/>
      <c r="OHU616" s="35"/>
      <c r="OHV616" s="35"/>
      <c r="OHW616" s="35"/>
      <c r="OHX616" s="35"/>
      <c r="OHY616" s="35"/>
      <c r="OHZ616" s="35"/>
      <c r="OIA616" s="35"/>
      <c r="OIB616" s="35"/>
      <c r="OIC616" s="35"/>
      <c r="OID616" s="35"/>
      <c r="OIE616" s="35"/>
      <c r="OIF616" s="35"/>
      <c r="OIG616" s="35"/>
      <c r="OIH616" s="35"/>
      <c r="OII616" s="35"/>
      <c r="OIJ616" s="35"/>
      <c r="OIK616" s="35"/>
      <c r="OIL616" s="35"/>
      <c r="OIM616" s="35"/>
      <c r="OIN616" s="35"/>
      <c r="OIO616" s="35"/>
      <c r="OIP616" s="35"/>
      <c r="OIQ616" s="35"/>
      <c r="OIR616" s="35"/>
      <c r="OIS616" s="35"/>
      <c r="OIT616" s="35"/>
      <c r="OIU616" s="35"/>
      <c r="OIV616" s="35"/>
      <c r="OIW616" s="35"/>
      <c r="OIX616" s="35"/>
      <c r="OIY616" s="35"/>
      <c r="OIZ616" s="35"/>
      <c r="OJA616" s="35"/>
      <c r="OJB616" s="35"/>
      <c r="OJC616" s="35"/>
      <c r="OJD616" s="35"/>
      <c r="OJE616" s="35"/>
      <c r="OJF616" s="35"/>
      <c r="OJG616" s="35"/>
      <c r="OJH616" s="35"/>
      <c r="OJI616" s="35"/>
      <c r="OJJ616" s="35"/>
      <c r="OJK616" s="35"/>
      <c r="OJL616" s="35"/>
      <c r="OJM616" s="35"/>
      <c r="OJN616" s="35"/>
      <c r="OJO616" s="35"/>
      <c r="OJP616" s="35"/>
      <c r="OJQ616" s="35"/>
      <c r="OJR616" s="35"/>
      <c r="OJS616" s="35"/>
      <c r="OJT616" s="35"/>
      <c r="OJU616" s="35"/>
      <c r="OJV616" s="35"/>
      <c r="OJW616" s="35"/>
      <c r="OJX616" s="35"/>
      <c r="OJY616" s="35"/>
      <c r="OJZ616" s="35"/>
      <c r="OKA616" s="35"/>
      <c r="OKB616" s="35"/>
      <c r="OKC616" s="35"/>
      <c r="OKD616" s="35"/>
      <c r="OKE616" s="35"/>
      <c r="OKF616" s="35"/>
      <c r="OKG616" s="35"/>
      <c r="OKH616" s="35"/>
      <c r="OKI616" s="35"/>
      <c r="OKJ616" s="35"/>
      <c r="OKK616" s="35"/>
      <c r="OKL616" s="35"/>
      <c r="OKM616" s="35"/>
      <c r="OKN616" s="35"/>
      <c r="OKO616" s="35"/>
      <c r="OKP616" s="35"/>
      <c r="OKQ616" s="35"/>
      <c r="OKR616" s="35"/>
      <c r="OKS616" s="35"/>
      <c r="OKT616" s="35"/>
      <c r="OKU616" s="35"/>
      <c r="OKV616" s="35"/>
      <c r="OKW616" s="35"/>
      <c r="OKX616" s="35"/>
      <c r="OKY616" s="35"/>
      <c r="OKZ616" s="35"/>
      <c r="OLA616" s="35"/>
      <c r="OLB616" s="35"/>
      <c r="OLC616" s="35"/>
      <c r="OLD616" s="35"/>
      <c r="OLE616" s="35"/>
      <c r="OLF616" s="35"/>
      <c r="OLG616" s="35"/>
      <c r="OLH616" s="35"/>
      <c r="OLI616" s="35"/>
      <c r="OLJ616" s="35"/>
      <c r="OLK616" s="35"/>
      <c r="OLL616" s="35"/>
      <c r="OLM616" s="35"/>
      <c r="OLN616" s="35"/>
      <c r="OLO616" s="35"/>
      <c r="OLP616" s="35"/>
      <c r="OLQ616" s="35"/>
      <c r="OLR616" s="35"/>
      <c r="OLS616" s="35"/>
      <c r="OLT616" s="35"/>
      <c r="OLU616" s="35"/>
      <c r="OLV616" s="35"/>
      <c r="OLW616" s="35"/>
      <c r="OLX616" s="35"/>
      <c r="OLY616" s="35"/>
      <c r="OLZ616" s="35"/>
      <c r="OMA616" s="35"/>
      <c r="OMB616" s="35"/>
      <c r="OMC616" s="35"/>
      <c r="OMD616" s="35"/>
      <c r="OME616" s="35"/>
      <c r="OMF616" s="35"/>
      <c r="OMG616" s="35"/>
      <c r="OMH616" s="35"/>
      <c r="OMI616" s="35"/>
      <c r="OMJ616" s="35"/>
      <c r="OMK616" s="35"/>
      <c r="OML616" s="35"/>
      <c r="OMM616" s="35"/>
      <c r="OMN616" s="35"/>
      <c r="OMO616" s="35"/>
      <c r="OMP616" s="35"/>
      <c r="OMQ616" s="35"/>
      <c r="OMR616" s="35"/>
      <c r="OMS616" s="35"/>
      <c r="OMT616" s="35"/>
      <c r="OMU616" s="35"/>
      <c r="OMV616" s="35"/>
      <c r="OMW616" s="35"/>
      <c r="OMX616" s="35"/>
      <c r="OMY616" s="35"/>
      <c r="OMZ616" s="35"/>
      <c r="ONA616" s="35"/>
      <c r="ONB616" s="35"/>
      <c r="ONC616" s="35"/>
      <c r="OND616" s="35"/>
      <c r="ONE616" s="35"/>
      <c r="ONF616" s="35"/>
      <c r="ONG616" s="35"/>
      <c r="ONH616" s="35"/>
      <c r="ONI616" s="35"/>
      <c r="ONJ616" s="35"/>
      <c r="ONK616" s="35"/>
      <c r="ONL616" s="35"/>
      <c r="ONM616" s="35"/>
      <c r="ONN616" s="35"/>
      <c r="ONO616" s="35"/>
      <c r="ONP616" s="35"/>
      <c r="ONQ616" s="35"/>
      <c r="ONR616" s="35"/>
      <c r="ONS616" s="35"/>
      <c r="ONT616" s="35"/>
      <c r="ONU616" s="35"/>
      <c r="ONV616" s="35"/>
      <c r="ONW616" s="35"/>
      <c r="ONX616" s="35"/>
      <c r="ONY616" s="35"/>
      <c r="ONZ616" s="35"/>
      <c r="OOA616" s="35"/>
      <c r="OOB616" s="35"/>
      <c r="OOC616" s="35"/>
      <c r="OOD616" s="35"/>
      <c r="OOE616" s="35"/>
      <c r="OOF616" s="35"/>
      <c r="OOG616" s="35"/>
      <c r="OOH616" s="35"/>
      <c r="OOI616" s="35"/>
      <c r="OOJ616" s="35"/>
      <c r="OOK616" s="35"/>
      <c r="OOL616" s="35"/>
      <c r="OOM616" s="35"/>
      <c r="OON616" s="35"/>
      <c r="OOO616" s="35"/>
      <c r="OOP616" s="35"/>
      <c r="OOQ616" s="35"/>
      <c r="OOR616" s="35"/>
      <c r="OOS616" s="35"/>
      <c r="OOT616" s="35"/>
      <c r="OOU616" s="35"/>
      <c r="OOV616" s="35"/>
      <c r="OOW616" s="35"/>
      <c r="OOX616" s="35"/>
      <c r="OOY616" s="35"/>
      <c r="OOZ616" s="35"/>
      <c r="OPA616" s="35"/>
      <c r="OPB616" s="35"/>
      <c r="OPC616" s="35"/>
      <c r="OPD616" s="35"/>
      <c r="OPE616" s="35"/>
      <c r="OPF616" s="35"/>
      <c r="OPG616" s="35"/>
      <c r="OPH616" s="35"/>
      <c r="OPI616" s="35"/>
      <c r="OPJ616" s="35"/>
      <c r="OPK616" s="35"/>
      <c r="OPL616" s="35"/>
      <c r="OPM616" s="35"/>
      <c r="OPN616" s="35"/>
      <c r="OPO616" s="35"/>
      <c r="OPP616" s="35"/>
      <c r="OPQ616" s="35"/>
      <c r="OPR616" s="35"/>
      <c r="OPS616" s="35"/>
      <c r="OPT616" s="35"/>
      <c r="OPU616" s="35"/>
      <c r="OPV616" s="35"/>
      <c r="OPW616" s="35"/>
      <c r="OPX616" s="35"/>
      <c r="OPY616" s="35"/>
      <c r="OPZ616" s="35"/>
      <c r="OQA616" s="35"/>
      <c r="OQB616" s="35"/>
      <c r="OQC616" s="35"/>
      <c r="OQD616" s="35"/>
      <c r="OQE616" s="35"/>
      <c r="OQF616" s="35"/>
      <c r="OQG616" s="35"/>
      <c r="OQH616" s="35"/>
      <c r="OQI616" s="35"/>
      <c r="OQJ616" s="35"/>
      <c r="OQK616" s="35"/>
      <c r="OQL616" s="35"/>
      <c r="OQM616" s="35"/>
      <c r="OQN616" s="35"/>
      <c r="OQO616" s="35"/>
      <c r="OQP616" s="35"/>
      <c r="OQQ616" s="35"/>
      <c r="OQR616" s="35"/>
      <c r="OQS616" s="35"/>
      <c r="OQT616" s="35"/>
      <c r="OQU616" s="35"/>
      <c r="OQV616" s="35"/>
      <c r="OQW616" s="35"/>
      <c r="OQX616" s="35"/>
      <c r="OQY616" s="35"/>
      <c r="OQZ616" s="35"/>
      <c r="ORA616" s="35"/>
      <c r="ORB616" s="35"/>
      <c r="ORC616" s="35"/>
      <c r="ORD616" s="35"/>
      <c r="ORE616" s="35"/>
      <c r="ORF616" s="35"/>
      <c r="ORG616" s="35"/>
      <c r="ORH616" s="35"/>
      <c r="ORI616" s="35"/>
      <c r="ORJ616" s="35"/>
      <c r="ORK616" s="35"/>
      <c r="ORL616" s="35"/>
      <c r="ORM616" s="35"/>
      <c r="ORN616" s="35"/>
      <c r="ORO616" s="35"/>
      <c r="ORP616" s="35"/>
      <c r="ORQ616" s="35"/>
      <c r="ORR616" s="35"/>
      <c r="ORS616" s="35"/>
      <c r="ORT616" s="35"/>
      <c r="ORU616" s="35"/>
      <c r="ORV616" s="35"/>
      <c r="ORW616" s="35"/>
      <c r="ORX616" s="35"/>
      <c r="ORY616" s="35"/>
      <c r="ORZ616" s="35"/>
      <c r="OSA616" s="35"/>
      <c r="OSB616" s="35"/>
      <c r="OSC616" s="35"/>
      <c r="OSD616" s="35"/>
      <c r="OSE616" s="35"/>
      <c r="OSF616" s="35"/>
      <c r="OSG616" s="35"/>
      <c r="OSH616" s="35"/>
      <c r="OSI616" s="35"/>
      <c r="OSJ616" s="35"/>
      <c r="OSK616" s="35"/>
      <c r="OSL616" s="35"/>
      <c r="OSM616" s="35"/>
      <c r="OSN616" s="35"/>
      <c r="OSO616" s="35"/>
      <c r="OSP616" s="35"/>
      <c r="OSQ616" s="35"/>
      <c r="OSR616" s="35"/>
      <c r="OSS616" s="35"/>
      <c r="OST616" s="35"/>
      <c r="OSU616" s="35"/>
      <c r="OSV616" s="35"/>
      <c r="OSW616" s="35"/>
      <c r="OSX616" s="35"/>
      <c r="OSY616" s="35"/>
      <c r="OSZ616" s="35"/>
      <c r="OTA616" s="35"/>
      <c r="OTB616" s="35"/>
      <c r="OTC616" s="35"/>
      <c r="OTD616" s="35"/>
      <c r="OTE616" s="35"/>
      <c r="OTF616" s="35"/>
      <c r="OTG616" s="35"/>
      <c r="OTH616" s="35"/>
      <c r="OTI616" s="35"/>
      <c r="OTJ616" s="35"/>
      <c r="OTK616" s="35"/>
      <c r="OTL616" s="35"/>
      <c r="OTM616" s="35"/>
      <c r="OTN616" s="35"/>
      <c r="OTO616" s="35"/>
      <c r="OTP616" s="35"/>
      <c r="OTQ616" s="35"/>
      <c r="OTR616" s="35"/>
      <c r="OTS616" s="35"/>
      <c r="OTT616" s="35"/>
      <c r="OTU616" s="35"/>
      <c r="OTV616" s="35"/>
      <c r="OTW616" s="35"/>
      <c r="OTX616" s="35"/>
      <c r="OTY616" s="35"/>
      <c r="OTZ616" s="35"/>
      <c r="OUA616" s="35"/>
      <c r="OUB616" s="35"/>
      <c r="OUC616" s="35"/>
      <c r="OUD616" s="35"/>
      <c r="OUE616" s="35"/>
      <c r="OUF616" s="35"/>
      <c r="OUG616" s="35"/>
      <c r="OUH616" s="35"/>
      <c r="OUI616" s="35"/>
      <c r="OUJ616" s="35"/>
      <c r="OUK616" s="35"/>
      <c r="OUL616" s="35"/>
      <c r="OUM616" s="35"/>
      <c r="OUN616" s="35"/>
      <c r="OUO616" s="35"/>
      <c r="OUP616" s="35"/>
      <c r="OUQ616" s="35"/>
      <c r="OUR616" s="35"/>
      <c r="OUS616" s="35"/>
      <c r="OUT616" s="35"/>
      <c r="OUU616" s="35"/>
      <c r="OUV616" s="35"/>
      <c r="OUW616" s="35"/>
      <c r="OUX616" s="35"/>
      <c r="OUY616" s="35"/>
      <c r="OUZ616" s="35"/>
      <c r="OVA616" s="35"/>
      <c r="OVB616" s="35"/>
      <c r="OVC616" s="35"/>
      <c r="OVD616" s="35"/>
      <c r="OVE616" s="35"/>
      <c r="OVF616" s="35"/>
      <c r="OVG616" s="35"/>
      <c r="OVH616" s="35"/>
      <c r="OVI616" s="35"/>
      <c r="OVJ616" s="35"/>
      <c r="OVK616" s="35"/>
      <c r="OVL616" s="35"/>
      <c r="OVM616" s="35"/>
      <c r="OVN616" s="35"/>
      <c r="OVO616" s="35"/>
      <c r="OVP616" s="35"/>
      <c r="OVQ616" s="35"/>
      <c r="OVR616" s="35"/>
      <c r="OVS616" s="35"/>
      <c r="OVT616" s="35"/>
      <c r="OVU616" s="35"/>
      <c r="OVV616" s="35"/>
      <c r="OVW616" s="35"/>
      <c r="OVX616" s="35"/>
      <c r="OVY616" s="35"/>
      <c r="OVZ616" s="35"/>
      <c r="OWA616" s="35"/>
      <c r="OWB616" s="35"/>
      <c r="OWC616" s="35"/>
      <c r="OWD616" s="35"/>
      <c r="OWE616" s="35"/>
      <c r="OWF616" s="35"/>
      <c r="OWG616" s="35"/>
      <c r="OWH616" s="35"/>
      <c r="OWI616" s="35"/>
      <c r="OWJ616" s="35"/>
      <c r="OWK616" s="35"/>
      <c r="OWL616" s="35"/>
      <c r="OWM616" s="35"/>
      <c r="OWN616" s="35"/>
      <c r="OWO616" s="35"/>
      <c r="OWP616" s="35"/>
      <c r="OWQ616" s="35"/>
      <c r="OWR616" s="35"/>
      <c r="OWS616" s="35"/>
      <c r="OWT616" s="35"/>
      <c r="OWU616" s="35"/>
      <c r="OWV616" s="35"/>
      <c r="OWW616" s="35"/>
      <c r="OWX616" s="35"/>
      <c r="OWY616" s="35"/>
      <c r="OWZ616" s="35"/>
      <c r="OXA616" s="35"/>
      <c r="OXB616" s="35"/>
      <c r="OXC616" s="35"/>
      <c r="OXD616" s="35"/>
      <c r="OXE616" s="35"/>
      <c r="OXF616" s="35"/>
      <c r="OXG616" s="35"/>
      <c r="OXH616" s="35"/>
      <c r="OXI616" s="35"/>
      <c r="OXJ616" s="35"/>
      <c r="OXK616" s="35"/>
      <c r="OXL616" s="35"/>
      <c r="OXM616" s="35"/>
      <c r="OXN616" s="35"/>
      <c r="OXO616" s="35"/>
      <c r="OXP616" s="35"/>
      <c r="OXQ616" s="35"/>
      <c r="OXR616" s="35"/>
      <c r="OXS616" s="35"/>
      <c r="OXT616" s="35"/>
      <c r="OXU616" s="35"/>
      <c r="OXV616" s="35"/>
      <c r="OXW616" s="35"/>
      <c r="OXX616" s="35"/>
      <c r="OXY616" s="35"/>
      <c r="OXZ616" s="35"/>
      <c r="OYA616" s="35"/>
      <c r="OYB616" s="35"/>
      <c r="OYC616" s="35"/>
      <c r="OYD616" s="35"/>
      <c r="OYE616" s="35"/>
      <c r="OYF616" s="35"/>
      <c r="OYG616" s="35"/>
      <c r="OYH616" s="35"/>
      <c r="OYI616" s="35"/>
      <c r="OYJ616" s="35"/>
      <c r="OYK616" s="35"/>
      <c r="OYL616" s="35"/>
      <c r="OYM616" s="35"/>
      <c r="OYN616" s="35"/>
      <c r="OYO616" s="35"/>
      <c r="OYP616" s="35"/>
      <c r="OYQ616" s="35"/>
      <c r="OYR616" s="35"/>
      <c r="OYS616" s="35"/>
      <c r="OYT616" s="35"/>
      <c r="OYU616" s="35"/>
      <c r="OYV616" s="35"/>
      <c r="OYW616" s="35"/>
      <c r="OYX616" s="35"/>
      <c r="OYY616" s="35"/>
      <c r="OYZ616" s="35"/>
      <c r="OZA616" s="35"/>
      <c r="OZB616" s="35"/>
      <c r="OZC616" s="35"/>
      <c r="OZD616" s="35"/>
      <c r="OZE616" s="35"/>
      <c r="OZF616" s="35"/>
      <c r="OZG616" s="35"/>
      <c r="OZH616" s="35"/>
      <c r="OZI616" s="35"/>
      <c r="OZJ616" s="35"/>
      <c r="OZK616" s="35"/>
      <c r="OZL616" s="35"/>
      <c r="OZM616" s="35"/>
      <c r="OZN616" s="35"/>
      <c r="OZO616" s="35"/>
      <c r="OZP616" s="35"/>
      <c r="OZQ616" s="35"/>
      <c r="OZR616" s="35"/>
      <c r="OZS616" s="35"/>
      <c r="OZT616" s="35"/>
      <c r="OZU616" s="35"/>
      <c r="OZV616" s="35"/>
      <c r="OZW616" s="35"/>
      <c r="OZX616" s="35"/>
      <c r="OZY616" s="35"/>
      <c r="OZZ616" s="35"/>
      <c r="PAA616" s="35"/>
      <c r="PAB616" s="35"/>
      <c r="PAC616" s="35"/>
      <c r="PAD616" s="35"/>
      <c r="PAE616" s="35"/>
      <c r="PAF616" s="35"/>
      <c r="PAG616" s="35"/>
      <c r="PAH616" s="35"/>
      <c r="PAI616" s="35"/>
      <c r="PAJ616" s="35"/>
      <c r="PAK616" s="35"/>
      <c r="PAL616" s="35"/>
      <c r="PAM616" s="35"/>
      <c r="PAN616" s="35"/>
      <c r="PAO616" s="35"/>
      <c r="PAP616" s="35"/>
      <c r="PAQ616" s="35"/>
      <c r="PAR616" s="35"/>
      <c r="PAS616" s="35"/>
      <c r="PAT616" s="35"/>
      <c r="PAU616" s="35"/>
      <c r="PAV616" s="35"/>
      <c r="PAW616" s="35"/>
      <c r="PAX616" s="35"/>
      <c r="PAY616" s="35"/>
      <c r="PAZ616" s="35"/>
      <c r="PBA616" s="35"/>
      <c r="PBB616" s="35"/>
      <c r="PBC616" s="35"/>
      <c r="PBD616" s="35"/>
      <c r="PBE616" s="35"/>
      <c r="PBF616" s="35"/>
      <c r="PBG616" s="35"/>
      <c r="PBH616" s="35"/>
      <c r="PBI616" s="35"/>
      <c r="PBJ616" s="35"/>
      <c r="PBK616" s="35"/>
      <c r="PBL616" s="35"/>
      <c r="PBM616" s="35"/>
      <c r="PBN616" s="35"/>
      <c r="PBO616" s="35"/>
      <c r="PBP616" s="35"/>
      <c r="PBQ616" s="35"/>
      <c r="PBR616" s="35"/>
      <c r="PBS616" s="35"/>
      <c r="PBT616" s="35"/>
      <c r="PBU616" s="35"/>
      <c r="PBV616" s="35"/>
      <c r="PBW616" s="35"/>
      <c r="PBX616" s="35"/>
      <c r="PBY616" s="35"/>
      <c r="PBZ616" s="35"/>
      <c r="PCA616" s="35"/>
      <c r="PCB616" s="35"/>
      <c r="PCC616" s="35"/>
      <c r="PCD616" s="35"/>
      <c r="PCE616" s="35"/>
      <c r="PCF616" s="35"/>
      <c r="PCG616" s="35"/>
      <c r="PCH616" s="35"/>
      <c r="PCI616" s="35"/>
      <c r="PCJ616" s="35"/>
      <c r="PCK616" s="35"/>
      <c r="PCL616" s="35"/>
      <c r="PCM616" s="35"/>
      <c r="PCN616" s="35"/>
      <c r="PCO616" s="35"/>
      <c r="PCP616" s="35"/>
      <c r="PCQ616" s="35"/>
      <c r="PCR616" s="35"/>
      <c r="PCS616" s="35"/>
      <c r="PCT616" s="35"/>
      <c r="PCU616" s="35"/>
      <c r="PCV616" s="35"/>
      <c r="PCW616" s="35"/>
      <c r="PCX616" s="35"/>
      <c r="PCY616" s="35"/>
      <c r="PCZ616" s="35"/>
      <c r="PDA616" s="35"/>
      <c r="PDB616" s="35"/>
      <c r="PDC616" s="35"/>
      <c r="PDD616" s="35"/>
      <c r="PDE616" s="35"/>
      <c r="PDF616" s="35"/>
      <c r="PDG616" s="35"/>
      <c r="PDH616" s="35"/>
      <c r="PDI616" s="35"/>
      <c r="PDJ616" s="35"/>
      <c r="PDK616" s="35"/>
      <c r="PDL616" s="35"/>
      <c r="PDM616" s="35"/>
      <c r="PDN616" s="35"/>
      <c r="PDO616" s="35"/>
      <c r="PDP616" s="35"/>
      <c r="PDQ616" s="35"/>
      <c r="PDR616" s="35"/>
      <c r="PDS616" s="35"/>
      <c r="PDT616" s="35"/>
      <c r="PDU616" s="35"/>
      <c r="PDV616" s="35"/>
      <c r="PDW616" s="35"/>
      <c r="PDX616" s="35"/>
      <c r="PDY616" s="35"/>
      <c r="PDZ616" s="35"/>
      <c r="PEA616" s="35"/>
      <c r="PEB616" s="35"/>
      <c r="PEC616" s="35"/>
      <c r="PED616" s="35"/>
      <c r="PEE616" s="35"/>
      <c r="PEF616" s="35"/>
      <c r="PEG616" s="35"/>
      <c r="PEH616" s="35"/>
      <c r="PEI616" s="35"/>
      <c r="PEJ616" s="35"/>
      <c r="PEK616" s="35"/>
      <c r="PEL616" s="35"/>
      <c r="PEM616" s="35"/>
      <c r="PEN616" s="35"/>
      <c r="PEO616" s="35"/>
      <c r="PEP616" s="35"/>
      <c r="PEQ616" s="35"/>
      <c r="PER616" s="35"/>
      <c r="PES616" s="35"/>
      <c r="PET616" s="35"/>
      <c r="PEU616" s="35"/>
      <c r="PEV616" s="35"/>
      <c r="PEW616" s="35"/>
      <c r="PEX616" s="35"/>
      <c r="PEY616" s="35"/>
      <c r="PEZ616" s="35"/>
      <c r="PFA616" s="35"/>
      <c r="PFB616" s="35"/>
      <c r="PFC616" s="35"/>
      <c r="PFD616" s="35"/>
      <c r="PFE616" s="35"/>
      <c r="PFF616" s="35"/>
      <c r="PFG616" s="35"/>
      <c r="PFH616" s="35"/>
      <c r="PFI616" s="35"/>
      <c r="PFJ616" s="35"/>
      <c r="PFK616" s="35"/>
      <c r="PFL616" s="35"/>
      <c r="PFM616" s="35"/>
      <c r="PFN616" s="35"/>
      <c r="PFO616" s="35"/>
      <c r="PFP616" s="35"/>
      <c r="PFQ616" s="35"/>
      <c r="PFR616" s="35"/>
      <c r="PFS616" s="35"/>
      <c r="PFT616" s="35"/>
      <c r="PFU616" s="35"/>
      <c r="PFV616" s="35"/>
      <c r="PFW616" s="35"/>
      <c r="PFX616" s="35"/>
      <c r="PFY616" s="35"/>
      <c r="PFZ616" s="35"/>
      <c r="PGA616" s="35"/>
      <c r="PGB616" s="35"/>
      <c r="PGC616" s="35"/>
      <c r="PGD616" s="35"/>
      <c r="PGE616" s="35"/>
      <c r="PGF616" s="35"/>
      <c r="PGG616" s="35"/>
      <c r="PGH616" s="35"/>
      <c r="PGI616" s="35"/>
      <c r="PGJ616" s="35"/>
      <c r="PGK616" s="35"/>
      <c r="PGL616" s="35"/>
      <c r="PGM616" s="35"/>
      <c r="PGN616" s="35"/>
      <c r="PGO616" s="35"/>
      <c r="PGP616" s="35"/>
      <c r="PGQ616" s="35"/>
      <c r="PGR616" s="35"/>
      <c r="PGS616" s="35"/>
      <c r="PGT616" s="35"/>
      <c r="PGU616" s="35"/>
      <c r="PGV616" s="35"/>
      <c r="PGW616" s="35"/>
      <c r="PGX616" s="35"/>
      <c r="PGY616" s="35"/>
      <c r="PGZ616" s="35"/>
      <c r="PHA616" s="35"/>
      <c r="PHB616" s="35"/>
      <c r="PHC616" s="35"/>
      <c r="PHD616" s="35"/>
      <c r="PHE616" s="35"/>
      <c r="PHF616" s="35"/>
      <c r="PHG616" s="35"/>
      <c r="PHH616" s="35"/>
      <c r="PHI616" s="35"/>
      <c r="PHJ616" s="35"/>
      <c r="PHK616" s="35"/>
      <c r="PHL616" s="35"/>
      <c r="PHM616" s="35"/>
      <c r="PHN616" s="35"/>
      <c r="PHO616" s="35"/>
      <c r="PHP616" s="35"/>
      <c r="PHQ616" s="35"/>
      <c r="PHR616" s="35"/>
      <c r="PHS616" s="35"/>
      <c r="PHT616" s="35"/>
      <c r="PHU616" s="35"/>
      <c r="PHV616" s="35"/>
      <c r="PHW616" s="35"/>
      <c r="PHX616" s="35"/>
      <c r="PHY616" s="35"/>
      <c r="PHZ616" s="35"/>
      <c r="PIA616" s="35"/>
      <c r="PIB616" s="35"/>
      <c r="PIC616" s="35"/>
      <c r="PID616" s="35"/>
      <c r="PIE616" s="35"/>
      <c r="PIF616" s="35"/>
      <c r="PIG616" s="35"/>
      <c r="PIH616" s="35"/>
      <c r="PII616" s="35"/>
      <c r="PIJ616" s="35"/>
      <c r="PIK616" s="35"/>
      <c r="PIL616" s="35"/>
      <c r="PIM616" s="35"/>
      <c r="PIN616" s="35"/>
      <c r="PIO616" s="35"/>
      <c r="PIP616" s="35"/>
      <c r="PIQ616" s="35"/>
      <c r="PIR616" s="35"/>
      <c r="PIS616" s="35"/>
      <c r="PIT616" s="35"/>
      <c r="PIU616" s="35"/>
      <c r="PIV616" s="35"/>
      <c r="PIW616" s="35"/>
      <c r="PIX616" s="35"/>
      <c r="PIY616" s="35"/>
      <c r="PIZ616" s="35"/>
      <c r="PJA616" s="35"/>
      <c r="PJB616" s="35"/>
      <c r="PJC616" s="35"/>
      <c r="PJD616" s="35"/>
      <c r="PJE616" s="35"/>
      <c r="PJF616" s="35"/>
      <c r="PJG616" s="35"/>
      <c r="PJH616" s="35"/>
      <c r="PJI616" s="35"/>
      <c r="PJJ616" s="35"/>
      <c r="PJK616" s="35"/>
      <c r="PJL616" s="35"/>
      <c r="PJM616" s="35"/>
      <c r="PJN616" s="35"/>
      <c r="PJO616" s="35"/>
      <c r="PJP616" s="35"/>
      <c r="PJQ616" s="35"/>
      <c r="PJR616" s="35"/>
      <c r="PJS616" s="35"/>
      <c r="PJT616" s="35"/>
      <c r="PJU616" s="35"/>
      <c r="PJV616" s="35"/>
      <c r="PJW616" s="35"/>
      <c r="PJX616" s="35"/>
      <c r="PJY616" s="35"/>
      <c r="PJZ616" s="35"/>
      <c r="PKA616" s="35"/>
      <c r="PKB616" s="35"/>
      <c r="PKC616" s="35"/>
      <c r="PKD616" s="35"/>
      <c r="PKE616" s="35"/>
      <c r="PKF616" s="35"/>
      <c r="PKG616" s="35"/>
      <c r="PKH616" s="35"/>
      <c r="PKI616" s="35"/>
      <c r="PKJ616" s="35"/>
      <c r="PKK616" s="35"/>
      <c r="PKL616" s="35"/>
      <c r="PKM616" s="35"/>
      <c r="PKN616" s="35"/>
      <c r="PKO616" s="35"/>
      <c r="PKP616" s="35"/>
      <c r="PKQ616" s="35"/>
      <c r="PKR616" s="35"/>
      <c r="PKS616" s="35"/>
      <c r="PKT616" s="35"/>
      <c r="PKU616" s="35"/>
      <c r="PKV616" s="35"/>
      <c r="PKW616" s="35"/>
      <c r="PKX616" s="35"/>
      <c r="PKY616" s="35"/>
      <c r="PKZ616" s="35"/>
      <c r="PLA616" s="35"/>
      <c r="PLB616" s="35"/>
      <c r="PLC616" s="35"/>
      <c r="PLD616" s="35"/>
      <c r="PLE616" s="35"/>
      <c r="PLF616" s="35"/>
      <c r="PLG616" s="35"/>
      <c r="PLH616" s="35"/>
      <c r="PLI616" s="35"/>
      <c r="PLJ616" s="35"/>
      <c r="PLK616" s="35"/>
      <c r="PLL616" s="35"/>
      <c r="PLM616" s="35"/>
      <c r="PLN616" s="35"/>
      <c r="PLO616" s="35"/>
      <c r="PLP616" s="35"/>
      <c r="PLQ616" s="35"/>
      <c r="PLR616" s="35"/>
      <c r="PLS616" s="35"/>
      <c r="PLT616" s="35"/>
      <c r="PLU616" s="35"/>
      <c r="PLV616" s="35"/>
      <c r="PLW616" s="35"/>
      <c r="PLX616" s="35"/>
      <c r="PLY616" s="35"/>
      <c r="PLZ616" s="35"/>
      <c r="PMA616" s="35"/>
      <c r="PMB616" s="35"/>
      <c r="PMC616" s="35"/>
      <c r="PMD616" s="35"/>
      <c r="PME616" s="35"/>
      <c r="PMF616" s="35"/>
      <c r="PMG616" s="35"/>
      <c r="PMH616" s="35"/>
      <c r="PMI616" s="35"/>
      <c r="PMJ616" s="35"/>
      <c r="PMK616" s="35"/>
      <c r="PML616" s="35"/>
      <c r="PMM616" s="35"/>
      <c r="PMN616" s="35"/>
      <c r="PMO616" s="35"/>
      <c r="PMP616" s="35"/>
      <c r="PMQ616" s="35"/>
      <c r="PMR616" s="35"/>
      <c r="PMS616" s="35"/>
      <c r="PMT616" s="35"/>
      <c r="PMU616" s="35"/>
      <c r="PMV616" s="35"/>
      <c r="PMW616" s="35"/>
      <c r="PMX616" s="35"/>
      <c r="PMY616" s="35"/>
      <c r="PMZ616" s="35"/>
      <c r="PNA616" s="35"/>
      <c r="PNB616" s="35"/>
      <c r="PNC616" s="35"/>
      <c r="PND616" s="35"/>
      <c r="PNE616" s="35"/>
      <c r="PNF616" s="35"/>
      <c r="PNG616" s="35"/>
      <c r="PNH616" s="35"/>
      <c r="PNI616" s="35"/>
      <c r="PNJ616" s="35"/>
      <c r="PNK616" s="35"/>
      <c r="PNL616" s="35"/>
      <c r="PNM616" s="35"/>
      <c r="PNN616" s="35"/>
      <c r="PNO616" s="35"/>
      <c r="PNP616" s="35"/>
      <c r="PNQ616" s="35"/>
      <c r="PNR616" s="35"/>
      <c r="PNS616" s="35"/>
      <c r="PNT616" s="35"/>
      <c r="PNU616" s="35"/>
      <c r="PNV616" s="35"/>
      <c r="PNW616" s="35"/>
      <c r="PNX616" s="35"/>
      <c r="PNY616" s="35"/>
      <c r="PNZ616" s="35"/>
      <c r="POA616" s="35"/>
      <c r="POB616" s="35"/>
      <c r="POC616" s="35"/>
      <c r="POD616" s="35"/>
      <c r="POE616" s="35"/>
      <c r="POF616" s="35"/>
      <c r="POG616" s="35"/>
      <c r="POH616" s="35"/>
      <c r="POI616" s="35"/>
      <c r="POJ616" s="35"/>
      <c r="POK616" s="35"/>
      <c r="POL616" s="35"/>
      <c r="POM616" s="35"/>
      <c r="PON616" s="35"/>
      <c r="POO616" s="35"/>
      <c r="POP616" s="35"/>
      <c r="POQ616" s="35"/>
      <c r="POR616" s="35"/>
      <c r="POS616" s="35"/>
      <c r="POT616" s="35"/>
      <c r="POU616" s="35"/>
      <c r="POV616" s="35"/>
      <c r="POW616" s="35"/>
      <c r="POX616" s="35"/>
      <c r="POY616" s="35"/>
      <c r="POZ616" s="35"/>
      <c r="PPA616" s="35"/>
      <c r="PPB616" s="35"/>
      <c r="PPC616" s="35"/>
      <c r="PPD616" s="35"/>
      <c r="PPE616" s="35"/>
      <c r="PPF616" s="35"/>
      <c r="PPG616" s="35"/>
      <c r="PPH616" s="35"/>
      <c r="PPI616" s="35"/>
      <c r="PPJ616" s="35"/>
      <c r="PPK616" s="35"/>
      <c r="PPL616" s="35"/>
      <c r="PPM616" s="35"/>
      <c r="PPN616" s="35"/>
      <c r="PPO616" s="35"/>
      <c r="PPP616" s="35"/>
      <c r="PPQ616" s="35"/>
      <c r="PPR616" s="35"/>
      <c r="PPS616" s="35"/>
      <c r="PPT616" s="35"/>
      <c r="PPU616" s="35"/>
      <c r="PPV616" s="35"/>
      <c r="PPW616" s="35"/>
      <c r="PPX616" s="35"/>
      <c r="PPY616" s="35"/>
      <c r="PPZ616" s="35"/>
      <c r="PQA616" s="35"/>
      <c r="PQB616" s="35"/>
      <c r="PQC616" s="35"/>
      <c r="PQD616" s="35"/>
      <c r="PQE616" s="35"/>
      <c r="PQF616" s="35"/>
      <c r="PQG616" s="35"/>
      <c r="PQH616" s="35"/>
      <c r="PQI616" s="35"/>
      <c r="PQJ616" s="35"/>
      <c r="PQK616" s="35"/>
      <c r="PQL616" s="35"/>
      <c r="PQM616" s="35"/>
      <c r="PQN616" s="35"/>
      <c r="PQO616" s="35"/>
      <c r="PQP616" s="35"/>
      <c r="PQQ616" s="35"/>
      <c r="PQR616" s="35"/>
      <c r="PQS616" s="35"/>
      <c r="PQT616" s="35"/>
      <c r="PQU616" s="35"/>
      <c r="PQV616" s="35"/>
      <c r="PQW616" s="35"/>
      <c r="PQX616" s="35"/>
      <c r="PQY616" s="35"/>
      <c r="PQZ616" s="35"/>
      <c r="PRA616" s="35"/>
      <c r="PRB616" s="35"/>
      <c r="PRC616" s="35"/>
      <c r="PRD616" s="35"/>
      <c r="PRE616" s="35"/>
      <c r="PRF616" s="35"/>
      <c r="PRG616" s="35"/>
      <c r="PRH616" s="35"/>
      <c r="PRI616" s="35"/>
      <c r="PRJ616" s="35"/>
      <c r="PRK616" s="35"/>
      <c r="PRL616" s="35"/>
      <c r="PRM616" s="35"/>
      <c r="PRN616" s="35"/>
      <c r="PRO616" s="35"/>
      <c r="PRP616" s="35"/>
      <c r="PRQ616" s="35"/>
      <c r="PRR616" s="35"/>
      <c r="PRS616" s="35"/>
      <c r="PRT616" s="35"/>
      <c r="PRU616" s="35"/>
      <c r="PRV616" s="35"/>
      <c r="PRW616" s="35"/>
      <c r="PRX616" s="35"/>
      <c r="PRY616" s="35"/>
      <c r="PRZ616" s="35"/>
      <c r="PSA616" s="35"/>
      <c r="PSB616" s="35"/>
      <c r="PSC616" s="35"/>
      <c r="PSD616" s="35"/>
      <c r="PSE616" s="35"/>
      <c r="PSF616" s="35"/>
      <c r="PSG616" s="35"/>
      <c r="PSH616" s="35"/>
      <c r="PSI616" s="35"/>
      <c r="PSJ616" s="35"/>
      <c r="PSK616" s="35"/>
      <c r="PSL616" s="35"/>
      <c r="PSM616" s="35"/>
      <c r="PSN616" s="35"/>
      <c r="PSO616" s="35"/>
      <c r="PSP616" s="35"/>
      <c r="PSQ616" s="35"/>
      <c r="PSR616" s="35"/>
      <c r="PSS616" s="35"/>
      <c r="PST616" s="35"/>
      <c r="PSU616" s="35"/>
      <c r="PSV616" s="35"/>
      <c r="PSW616" s="35"/>
      <c r="PSX616" s="35"/>
      <c r="PSY616" s="35"/>
      <c r="PSZ616" s="35"/>
      <c r="PTA616" s="35"/>
      <c r="PTB616" s="35"/>
      <c r="PTC616" s="35"/>
      <c r="PTD616" s="35"/>
      <c r="PTE616" s="35"/>
      <c r="PTF616" s="35"/>
      <c r="PTG616" s="35"/>
      <c r="PTH616" s="35"/>
      <c r="PTI616" s="35"/>
      <c r="PTJ616" s="35"/>
      <c r="PTK616" s="35"/>
      <c r="PTL616" s="35"/>
      <c r="PTM616" s="35"/>
      <c r="PTN616" s="35"/>
      <c r="PTO616" s="35"/>
      <c r="PTP616" s="35"/>
      <c r="PTQ616" s="35"/>
      <c r="PTR616" s="35"/>
      <c r="PTS616" s="35"/>
      <c r="PTT616" s="35"/>
      <c r="PTU616" s="35"/>
      <c r="PTV616" s="35"/>
      <c r="PTW616" s="35"/>
      <c r="PTX616" s="35"/>
      <c r="PTY616" s="35"/>
      <c r="PTZ616" s="35"/>
      <c r="PUA616" s="35"/>
      <c r="PUB616" s="35"/>
      <c r="PUC616" s="35"/>
      <c r="PUD616" s="35"/>
      <c r="PUE616" s="35"/>
      <c r="PUF616" s="35"/>
      <c r="PUG616" s="35"/>
      <c r="PUH616" s="35"/>
      <c r="PUI616" s="35"/>
      <c r="PUJ616" s="35"/>
      <c r="PUK616" s="35"/>
      <c r="PUL616" s="35"/>
      <c r="PUM616" s="35"/>
      <c r="PUN616" s="35"/>
      <c r="PUO616" s="35"/>
      <c r="PUP616" s="35"/>
      <c r="PUQ616" s="35"/>
      <c r="PUR616" s="35"/>
      <c r="PUS616" s="35"/>
      <c r="PUT616" s="35"/>
      <c r="PUU616" s="35"/>
      <c r="PUV616" s="35"/>
      <c r="PUW616" s="35"/>
      <c r="PUX616" s="35"/>
      <c r="PUY616" s="35"/>
      <c r="PUZ616" s="35"/>
      <c r="PVA616" s="35"/>
      <c r="PVB616" s="35"/>
      <c r="PVC616" s="35"/>
      <c r="PVD616" s="35"/>
      <c r="PVE616" s="35"/>
      <c r="PVF616" s="35"/>
      <c r="PVG616" s="35"/>
      <c r="PVH616" s="35"/>
      <c r="PVI616" s="35"/>
      <c r="PVJ616" s="35"/>
      <c r="PVK616" s="35"/>
      <c r="PVL616" s="35"/>
      <c r="PVM616" s="35"/>
      <c r="PVN616" s="35"/>
      <c r="PVO616" s="35"/>
      <c r="PVP616" s="35"/>
      <c r="PVQ616" s="35"/>
      <c r="PVR616" s="35"/>
      <c r="PVS616" s="35"/>
      <c r="PVT616" s="35"/>
      <c r="PVU616" s="35"/>
      <c r="PVV616" s="35"/>
      <c r="PVW616" s="35"/>
      <c r="PVX616" s="35"/>
      <c r="PVY616" s="35"/>
      <c r="PVZ616" s="35"/>
      <c r="PWA616" s="35"/>
      <c r="PWB616" s="35"/>
      <c r="PWC616" s="35"/>
      <c r="PWD616" s="35"/>
      <c r="PWE616" s="35"/>
      <c r="PWF616" s="35"/>
      <c r="PWG616" s="35"/>
      <c r="PWH616" s="35"/>
      <c r="PWI616" s="35"/>
      <c r="PWJ616" s="35"/>
      <c r="PWK616" s="35"/>
      <c r="PWL616" s="35"/>
      <c r="PWM616" s="35"/>
      <c r="PWN616" s="35"/>
      <c r="PWO616" s="35"/>
      <c r="PWP616" s="35"/>
      <c r="PWQ616" s="35"/>
      <c r="PWR616" s="35"/>
      <c r="PWS616" s="35"/>
      <c r="PWT616" s="35"/>
      <c r="PWU616" s="35"/>
      <c r="PWV616" s="35"/>
      <c r="PWW616" s="35"/>
      <c r="PWX616" s="35"/>
      <c r="PWY616" s="35"/>
      <c r="PWZ616" s="35"/>
      <c r="PXA616" s="35"/>
      <c r="PXB616" s="35"/>
      <c r="PXC616" s="35"/>
      <c r="PXD616" s="35"/>
      <c r="PXE616" s="35"/>
      <c r="PXF616" s="35"/>
      <c r="PXG616" s="35"/>
      <c r="PXH616" s="35"/>
      <c r="PXI616" s="35"/>
      <c r="PXJ616" s="35"/>
      <c r="PXK616" s="35"/>
      <c r="PXL616" s="35"/>
      <c r="PXM616" s="35"/>
      <c r="PXN616" s="35"/>
      <c r="PXO616" s="35"/>
      <c r="PXP616" s="35"/>
      <c r="PXQ616" s="35"/>
      <c r="PXR616" s="35"/>
      <c r="PXS616" s="35"/>
      <c r="PXT616" s="35"/>
      <c r="PXU616" s="35"/>
      <c r="PXV616" s="35"/>
      <c r="PXW616" s="35"/>
      <c r="PXX616" s="35"/>
      <c r="PXY616" s="35"/>
      <c r="PXZ616" s="35"/>
      <c r="PYA616" s="35"/>
      <c r="PYB616" s="35"/>
      <c r="PYC616" s="35"/>
      <c r="PYD616" s="35"/>
      <c r="PYE616" s="35"/>
      <c r="PYF616" s="35"/>
      <c r="PYG616" s="35"/>
      <c r="PYH616" s="35"/>
      <c r="PYI616" s="35"/>
      <c r="PYJ616" s="35"/>
      <c r="PYK616" s="35"/>
      <c r="PYL616" s="35"/>
      <c r="PYM616" s="35"/>
      <c r="PYN616" s="35"/>
      <c r="PYO616" s="35"/>
      <c r="PYP616" s="35"/>
      <c r="PYQ616" s="35"/>
      <c r="PYR616" s="35"/>
      <c r="PYS616" s="35"/>
      <c r="PYT616" s="35"/>
      <c r="PYU616" s="35"/>
      <c r="PYV616" s="35"/>
      <c r="PYW616" s="35"/>
      <c r="PYX616" s="35"/>
      <c r="PYY616" s="35"/>
      <c r="PYZ616" s="35"/>
      <c r="PZA616" s="35"/>
      <c r="PZB616" s="35"/>
      <c r="PZC616" s="35"/>
      <c r="PZD616" s="35"/>
      <c r="PZE616" s="35"/>
      <c r="PZF616" s="35"/>
      <c r="PZG616" s="35"/>
      <c r="PZH616" s="35"/>
      <c r="PZI616" s="35"/>
      <c r="PZJ616" s="35"/>
      <c r="PZK616" s="35"/>
      <c r="PZL616" s="35"/>
      <c r="PZM616" s="35"/>
      <c r="PZN616" s="35"/>
      <c r="PZO616" s="35"/>
      <c r="PZP616" s="35"/>
      <c r="PZQ616" s="35"/>
      <c r="PZR616" s="35"/>
      <c r="PZS616" s="35"/>
      <c r="PZT616" s="35"/>
      <c r="PZU616" s="35"/>
      <c r="PZV616" s="35"/>
      <c r="PZW616" s="35"/>
      <c r="PZX616" s="35"/>
      <c r="PZY616" s="35"/>
      <c r="PZZ616" s="35"/>
      <c r="QAA616" s="35"/>
      <c r="QAB616" s="35"/>
      <c r="QAC616" s="35"/>
      <c r="QAD616" s="35"/>
      <c r="QAE616" s="35"/>
      <c r="QAF616" s="35"/>
      <c r="QAG616" s="35"/>
      <c r="QAH616" s="35"/>
      <c r="QAI616" s="35"/>
      <c r="QAJ616" s="35"/>
      <c r="QAK616" s="35"/>
      <c r="QAL616" s="35"/>
      <c r="QAM616" s="35"/>
      <c r="QAN616" s="35"/>
      <c r="QAO616" s="35"/>
      <c r="QAP616" s="35"/>
      <c r="QAQ616" s="35"/>
      <c r="QAR616" s="35"/>
      <c r="QAS616" s="35"/>
      <c r="QAT616" s="35"/>
      <c r="QAU616" s="35"/>
      <c r="QAV616" s="35"/>
      <c r="QAW616" s="35"/>
      <c r="QAX616" s="35"/>
      <c r="QAY616" s="35"/>
      <c r="QAZ616" s="35"/>
      <c r="QBA616" s="35"/>
      <c r="QBB616" s="35"/>
      <c r="QBC616" s="35"/>
      <c r="QBD616" s="35"/>
      <c r="QBE616" s="35"/>
      <c r="QBF616" s="35"/>
      <c r="QBG616" s="35"/>
      <c r="QBH616" s="35"/>
      <c r="QBI616" s="35"/>
      <c r="QBJ616" s="35"/>
      <c r="QBK616" s="35"/>
      <c r="QBL616" s="35"/>
      <c r="QBM616" s="35"/>
      <c r="QBN616" s="35"/>
      <c r="QBO616" s="35"/>
      <c r="QBP616" s="35"/>
      <c r="QBQ616" s="35"/>
      <c r="QBR616" s="35"/>
      <c r="QBS616" s="35"/>
      <c r="QBT616" s="35"/>
      <c r="QBU616" s="35"/>
      <c r="QBV616" s="35"/>
      <c r="QBW616" s="35"/>
      <c r="QBX616" s="35"/>
      <c r="QBY616" s="35"/>
      <c r="QBZ616" s="35"/>
      <c r="QCA616" s="35"/>
      <c r="QCB616" s="35"/>
      <c r="QCC616" s="35"/>
      <c r="QCD616" s="35"/>
      <c r="QCE616" s="35"/>
      <c r="QCF616" s="35"/>
      <c r="QCG616" s="35"/>
      <c r="QCH616" s="35"/>
      <c r="QCI616" s="35"/>
      <c r="QCJ616" s="35"/>
      <c r="QCK616" s="35"/>
      <c r="QCL616" s="35"/>
      <c r="QCM616" s="35"/>
      <c r="QCN616" s="35"/>
      <c r="QCO616" s="35"/>
      <c r="QCP616" s="35"/>
      <c r="QCQ616" s="35"/>
      <c r="QCR616" s="35"/>
      <c r="QCS616" s="35"/>
      <c r="QCT616" s="35"/>
      <c r="QCU616" s="35"/>
      <c r="QCV616" s="35"/>
      <c r="QCW616" s="35"/>
      <c r="QCX616" s="35"/>
      <c r="QCY616" s="35"/>
      <c r="QCZ616" s="35"/>
      <c r="QDA616" s="35"/>
      <c r="QDB616" s="35"/>
      <c r="QDC616" s="35"/>
      <c r="QDD616" s="35"/>
      <c r="QDE616" s="35"/>
      <c r="QDF616" s="35"/>
      <c r="QDG616" s="35"/>
      <c r="QDH616" s="35"/>
      <c r="QDI616" s="35"/>
      <c r="QDJ616" s="35"/>
      <c r="QDK616" s="35"/>
      <c r="QDL616" s="35"/>
      <c r="QDM616" s="35"/>
      <c r="QDN616" s="35"/>
      <c r="QDO616" s="35"/>
      <c r="QDP616" s="35"/>
      <c r="QDQ616" s="35"/>
      <c r="QDR616" s="35"/>
      <c r="QDS616" s="35"/>
      <c r="QDT616" s="35"/>
      <c r="QDU616" s="35"/>
      <c r="QDV616" s="35"/>
      <c r="QDW616" s="35"/>
      <c r="QDX616" s="35"/>
      <c r="QDY616" s="35"/>
      <c r="QDZ616" s="35"/>
      <c r="QEA616" s="35"/>
      <c r="QEB616" s="35"/>
      <c r="QEC616" s="35"/>
      <c r="QED616" s="35"/>
      <c r="QEE616" s="35"/>
      <c r="QEF616" s="35"/>
      <c r="QEG616" s="35"/>
      <c r="QEH616" s="35"/>
      <c r="QEI616" s="35"/>
      <c r="QEJ616" s="35"/>
      <c r="QEK616" s="35"/>
      <c r="QEL616" s="35"/>
      <c r="QEM616" s="35"/>
      <c r="QEN616" s="35"/>
      <c r="QEO616" s="35"/>
      <c r="QEP616" s="35"/>
      <c r="QEQ616" s="35"/>
      <c r="QER616" s="35"/>
      <c r="QES616" s="35"/>
      <c r="QET616" s="35"/>
      <c r="QEU616" s="35"/>
      <c r="QEV616" s="35"/>
      <c r="QEW616" s="35"/>
      <c r="QEX616" s="35"/>
      <c r="QEY616" s="35"/>
      <c r="QEZ616" s="35"/>
      <c r="QFA616" s="35"/>
      <c r="QFB616" s="35"/>
      <c r="QFC616" s="35"/>
      <c r="QFD616" s="35"/>
      <c r="QFE616" s="35"/>
      <c r="QFF616" s="35"/>
      <c r="QFG616" s="35"/>
      <c r="QFH616" s="35"/>
      <c r="QFI616" s="35"/>
      <c r="QFJ616" s="35"/>
      <c r="QFK616" s="35"/>
      <c r="QFL616" s="35"/>
      <c r="QFM616" s="35"/>
      <c r="QFN616" s="35"/>
      <c r="QFO616" s="35"/>
      <c r="QFP616" s="35"/>
      <c r="QFQ616" s="35"/>
      <c r="QFR616" s="35"/>
      <c r="QFS616" s="35"/>
      <c r="QFT616" s="35"/>
      <c r="QFU616" s="35"/>
      <c r="QFV616" s="35"/>
      <c r="QFW616" s="35"/>
      <c r="QFX616" s="35"/>
      <c r="QFY616" s="35"/>
      <c r="QFZ616" s="35"/>
      <c r="QGA616" s="35"/>
      <c r="QGB616" s="35"/>
      <c r="QGC616" s="35"/>
      <c r="QGD616" s="35"/>
      <c r="QGE616" s="35"/>
      <c r="QGF616" s="35"/>
      <c r="QGG616" s="35"/>
      <c r="QGH616" s="35"/>
      <c r="QGI616" s="35"/>
      <c r="QGJ616" s="35"/>
      <c r="QGK616" s="35"/>
      <c r="QGL616" s="35"/>
      <c r="QGM616" s="35"/>
      <c r="QGN616" s="35"/>
      <c r="QGO616" s="35"/>
      <c r="QGP616" s="35"/>
      <c r="QGQ616" s="35"/>
      <c r="QGR616" s="35"/>
      <c r="QGS616" s="35"/>
      <c r="QGT616" s="35"/>
      <c r="QGU616" s="35"/>
      <c r="QGV616" s="35"/>
      <c r="QGW616" s="35"/>
      <c r="QGX616" s="35"/>
      <c r="QGY616" s="35"/>
      <c r="QGZ616" s="35"/>
      <c r="QHA616" s="35"/>
      <c r="QHB616" s="35"/>
      <c r="QHC616" s="35"/>
      <c r="QHD616" s="35"/>
      <c r="QHE616" s="35"/>
      <c r="QHF616" s="35"/>
      <c r="QHG616" s="35"/>
      <c r="QHH616" s="35"/>
      <c r="QHI616" s="35"/>
      <c r="QHJ616" s="35"/>
      <c r="QHK616" s="35"/>
      <c r="QHL616" s="35"/>
      <c r="QHM616" s="35"/>
      <c r="QHN616" s="35"/>
      <c r="QHO616" s="35"/>
      <c r="QHP616" s="35"/>
      <c r="QHQ616" s="35"/>
      <c r="QHR616" s="35"/>
      <c r="QHS616" s="35"/>
      <c r="QHT616" s="35"/>
      <c r="QHU616" s="35"/>
      <c r="QHV616" s="35"/>
      <c r="QHW616" s="35"/>
      <c r="QHX616" s="35"/>
      <c r="QHY616" s="35"/>
      <c r="QHZ616" s="35"/>
      <c r="QIA616" s="35"/>
      <c r="QIB616" s="35"/>
      <c r="QIC616" s="35"/>
      <c r="QID616" s="35"/>
      <c r="QIE616" s="35"/>
      <c r="QIF616" s="35"/>
      <c r="QIG616" s="35"/>
      <c r="QIH616" s="35"/>
      <c r="QII616" s="35"/>
      <c r="QIJ616" s="35"/>
      <c r="QIK616" s="35"/>
      <c r="QIL616" s="35"/>
      <c r="QIM616" s="35"/>
      <c r="QIN616" s="35"/>
      <c r="QIO616" s="35"/>
      <c r="QIP616" s="35"/>
      <c r="QIQ616" s="35"/>
      <c r="QIR616" s="35"/>
      <c r="QIS616" s="35"/>
      <c r="QIT616" s="35"/>
      <c r="QIU616" s="35"/>
      <c r="QIV616" s="35"/>
      <c r="QIW616" s="35"/>
      <c r="QIX616" s="35"/>
      <c r="QIY616" s="35"/>
      <c r="QIZ616" s="35"/>
      <c r="QJA616" s="35"/>
      <c r="QJB616" s="35"/>
      <c r="QJC616" s="35"/>
      <c r="QJD616" s="35"/>
      <c r="QJE616" s="35"/>
      <c r="QJF616" s="35"/>
      <c r="QJG616" s="35"/>
      <c r="QJH616" s="35"/>
      <c r="QJI616" s="35"/>
      <c r="QJJ616" s="35"/>
      <c r="QJK616" s="35"/>
      <c r="QJL616" s="35"/>
      <c r="QJM616" s="35"/>
      <c r="QJN616" s="35"/>
      <c r="QJO616" s="35"/>
      <c r="QJP616" s="35"/>
      <c r="QJQ616" s="35"/>
      <c r="QJR616" s="35"/>
      <c r="QJS616" s="35"/>
      <c r="QJT616" s="35"/>
      <c r="QJU616" s="35"/>
      <c r="QJV616" s="35"/>
      <c r="QJW616" s="35"/>
      <c r="QJX616" s="35"/>
      <c r="QJY616" s="35"/>
      <c r="QJZ616" s="35"/>
      <c r="QKA616" s="35"/>
      <c r="QKB616" s="35"/>
      <c r="QKC616" s="35"/>
      <c r="QKD616" s="35"/>
      <c r="QKE616" s="35"/>
      <c r="QKF616" s="35"/>
      <c r="QKG616" s="35"/>
      <c r="QKH616" s="35"/>
      <c r="QKI616" s="35"/>
      <c r="QKJ616" s="35"/>
      <c r="QKK616" s="35"/>
      <c r="QKL616" s="35"/>
      <c r="QKM616" s="35"/>
      <c r="QKN616" s="35"/>
      <c r="QKO616" s="35"/>
      <c r="QKP616" s="35"/>
      <c r="QKQ616" s="35"/>
      <c r="QKR616" s="35"/>
      <c r="QKS616" s="35"/>
      <c r="QKT616" s="35"/>
      <c r="QKU616" s="35"/>
      <c r="QKV616" s="35"/>
      <c r="QKW616" s="35"/>
      <c r="QKX616" s="35"/>
      <c r="QKY616" s="35"/>
      <c r="QKZ616" s="35"/>
      <c r="QLA616" s="35"/>
      <c r="QLB616" s="35"/>
      <c r="QLC616" s="35"/>
      <c r="QLD616" s="35"/>
      <c r="QLE616" s="35"/>
      <c r="QLF616" s="35"/>
      <c r="QLG616" s="35"/>
      <c r="QLH616" s="35"/>
      <c r="QLI616" s="35"/>
      <c r="QLJ616" s="35"/>
      <c r="QLK616" s="35"/>
      <c r="QLL616" s="35"/>
      <c r="QLM616" s="35"/>
      <c r="QLN616" s="35"/>
      <c r="QLO616" s="35"/>
      <c r="QLP616" s="35"/>
      <c r="QLQ616" s="35"/>
      <c r="QLR616" s="35"/>
      <c r="QLS616" s="35"/>
      <c r="QLT616" s="35"/>
      <c r="QLU616" s="35"/>
      <c r="QLV616" s="35"/>
      <c r="QLW616" s="35"/>
      <c r="QLX616" s="35"/>
      <c r="QLY616" s="35"/>
      <c r="QLZ616" s="35"/>
      <c r="QMA616" s="35"/>
      <c r="QMB616" s="35"/>
      <c r="QMC616" s="35"/>
      <c r="QMD616" s="35"/>
      <c r="QME616" s="35"/>
      <c r="QMF616" s="35"/>
      <c r="QMG616" s="35"/>
      <c r="QMH616" s="35"/>
      <c r="QMI616" s="35"/>
      <c r="QMJ616" s="35"/>
      <c r="QMK616" s="35"/>
      <c r="QML616" s="35"/>
      <c r="QMM616" s="35"/>
      <c r="QMN616" s="35"/>
      <c r="QMO616" s="35"/>
      <c r="QMP616" s="35"/>
      <c r="QMQ616" s="35"/>
      <c r="QMR616" s="35"/>
      <c r="QMS616" s="35"/>
      <c r="QMT616" s="35"/>
      <c r="QMU616" s="35"/>
      <c r="QMV616" s="35"/>
      <c r="QMW616" s="35"/>
      <c r="QMX616" s="35"/>
      <c r="QMY616" s="35"/>
      <c r="QMZ616" s="35"/>
      <c r="QNA616" s="35"/>
      <c r="QNB616" s="35"/>
      <c r="QNC616" s="35"/>
      <c r="QND616" s="35"/>
      <c r="QNE616" s="35"/>
      <c r="QNF616" s="35"/>
      <c r="QNG616" s="35"/>
      <c r="QNH616" s="35"/>
      <c r="QNI616" s="35"/>
      <c r="QNJ616" s="35"/>
      <c r="QNK616" s="35"/>
      <c r="QNL616" s="35"/>
      <c r="QNM616" s="35"/>
      <c r="QNN616" s="35"/>
      <c r="QNO616" s="35"/>
      <c r="QNP616" s="35"/>
      <c r="QNQ616" s="35"/>
      <c r="QNR616" s="35"/>
      <c r="QNS616" s="35"/>
      <c r="QNT616" s="35"/>
      <c r="QNU616" s="35"/>
      <c r="QNV616" s="35"/>
      <c r="QNW616" s="35"/>
      <c r="QNX616" s="35"/>
      <c r="QNY616" s="35"/>
      <c r="QNZ616" s="35"/>
      <c r="QOA616" s="35"/>
      <c r="QOB616" s="35"/>
      <c r="QOC616" s="35"/>
      <c r="QOD616" s="35"/>
      <c r="QOE616" s="35"/>
      <c r="QOF616" s="35"/>
      <c r="QOG616" s="35"/>
      <c r="QOH616" s="35"/>
      <c r="QOI616" s="35"/>
      <c r="QOJ616" s="35"/>
      <c r="QOK616" s="35"/>
      <c r="QOL616" s="35"/>
      <c r="QOM616" s="35"/>
      <c r="QON616" s="35"/>
      <c r="QOO616" s="35"/>
      <c r="QOP616" s="35"/>
      <c r="QOQ616" s="35"/>
      <c r="QOR616" s="35"/>
      <c r="QOS616" s="35"/>
      <c r="QOT616" s="35"/>
      <c r="QOU616" s="35"/>
      <c r="QOV616" s="35"/>
      <c r="QOW616" s="35"/>
      <c r="QOX616" s="35"/>
      <c r="QOY616" s="35"/>
      <c r="QOZ616" s="35"/>
      <c r="QPA616" s="35"/>
      <c r="QPB616" s="35"/>
      <c r="QPC616" s="35"/>
      <c r="QPD616" s="35"/>
      <c r="QPE616" s="35"/>
      <c r="QPF616" s="35"/>
      <c r="QPG616" s="35"/>
      <c r="QPH616" s="35"/>
      <c r="QPI616" s="35"/>
      <c r="QPJ616" s="35"/>
      <c r="QPK616" s="35"/>
      <c r="QPL616" s="35"/>
      <c r="QPM616" s="35"/>
      <c r="QPN616" s="35"/>
      <c r="QPO616" s="35"/>
      <c r="QPP616" s="35"/>
      <c r="QPQ616" s="35"/>
      <c r="QPR616" s="35"/>
      <c r="QPS616" s="35"/>
      <c r="QPT616" s="35"/>
      <c r="QPU616" s="35"/>
      <c r="QPV616" s="35"/>
      <c r="QPW616" s="35"/>
      <c r="QPX616" s="35"/>
      <c r="QPY616" s="35"/>
      <c r="QPZ616" s="35"/>
      <c r="QQA616" s="35"/>
      <c r="QQB616" s="35"/>
      <c r="QQC616" s="35"/>
      <c r="QQD616" s="35"/>
      <c r="QQE616" s="35"/>
      <c r="QQF616" s="35"/>
      <c r="QQG616" s="35"/>
      <c r="QQH616" s="35"/>
      <c r="QQI616" s="35"/>
      <c r="QQJ616" s="35"/>
      <c r="QQK616" s="35"/>
      <c r="QQL616" s="35"/>
      <c r="QQM616" s="35"/>
      <c r="QQN616" s="35"/>
      <c r="QQO616" s="35"/>
      <c r="QQP616" s="35"/>
      <c r="QQQ616" s="35"/>
      <c r="QQR616" s="35"/>
      <c r="QQS616" s="35"/>
      <c r="QQT616" s="35"/>
      <c r="QQU616" s="35"/>
      <c r="QQV616" s="35"/>
      <c r="QQW616" s="35"/>
      <c r="QQX616" s="35"/>
      <c r="QQY616" s="35"/>
      <c r="QQZ616" s="35"/>
      <c r="QRA616" s="35"/>
      <c r="QRB616" s="35"/>
      <c r="QRC616" s="35"/>
      <c r="QRD616" s="35"/>
      <c r="QRE616" s="35"/>
      <c r="QRF616" s="35"/>
      <c r="QRG616" s="35"/>
      <c r="QRH616" s="35"/>
      <c r="QRI616" s="35"/>
      <c r="QRJ616" s="35"/>
      <c r="QRK616" s="35"/>
      <c r="QRL616" s="35"/>
      <c r="QRM616" s="35"/>
      <c r="QRN616" s="35"/>
      <c r="QRO616" s="35"/>
      <c r="QRP616" s="35"/>
      <c r="QRQ616" s="35"/>
      <c r="QRR616" s="35"/>
      <c r="QRS616" s="35"/>
      <c r="QRT616" s="35"/>
      <c r="QRU616" s="35"/>
      <c r="QRV616" s="35"/>
      <c r="QRW616" s="35"/>
      <c r="QRX616" s="35"/>
      <c r="QRY616" s="35"/>
      <c r="QRZ616" s="35"/>
      <c r="QSA616" s="35"/>
      <c r="QSB616" s="35"/>
      <c r="QSC616" s="35"/>
      <c r="QSD616" s="35"/>
      <c r="QSE616" s="35"/>
      <c r="QSF616" s="35"/>
      <c r="QSG616" s="35"/>
      <c r="QSH616" s="35"/>
      <c r="QSI616" s="35"/>
      <c r="QSJ616" s="35"/>
      <c r="QSK616" s="35"/>
      <c r="QSL616" s="35"/>
      <c r="QSM616" s="35"/>
      <c r="QSN616" s="35"/>
      <c r="QSO616" s="35"/>
      <c r="QSP616" s="35"/>
      <c r="QSQ616" s="35"/>
      <c r="QSR616" s="35"/>
      <c r="QSS616" s="35"/>
      <c r="QST616" s="35"/>
      <c r="QSU616" s="35"/>
      <c r="QSV616" s="35"/>
      <c r="QSW616" s="35"/>
      <c r="QSX616" s="35"/>
      <c r="QSY616" s="35"/>
      <c r="QSZ616" s="35"/>
      <c r="QTA616" s="35"/>
      <c r="QTB616" s="35"/>
      <c r="QTC616" s="35"/>
      <c r="QTD616" s="35"/>
      <c r="QTE616" s="35"/>
      <c r="QTF616" s="35"/>
      <c r="QTG616" s="35"/>
      <c r="QTH616" s="35"/>
      <c r="QTI616" s="35"/>
      <c r="QTJ616" s="35"/>
      <c r="QTK616" s="35"/>
      <c r="QTL616" s="35"/>
      <c r="QTM616" s="35"/>
      <c r="QTN616" s="35"/>
      <c r="QTO616" s="35"/>
      <c r="QTP616" s="35"/>
      <c r="QTQ616" s="35"/>
      <c r="QTR616" s="35"/>
      <c r="QTS616" s="35"/>
      <c r="QTT616" s="35"/>
      <c r="QTU616" s="35"/>
      <c r="QTV616" s="35"/>
      <c r="QTW616" s="35"/>
      <c r="QTX616" s="35"/>
      <c r="QTY616" s="35"/>
      <c r="QTZ616" s="35"/>
      <c r="QUA616" s="35"/>
      <c r="QUB616" s="35"/>
      <c r="QUC616" s="35"/>
      <c r="QUD616" s="35"/>
      <c r="QUE616" s="35"/>
      <c r="QUF616" s="35"/>
      <c r="QUG616" s="35"/>
      <c r="QUH616" s="35"/>
      <c r="QUI616" s="35"/>
      <c r="QUJ616" s="35"/>
      <c r="QUK616" s="35"/>
      <c r="QUL616" s="35"/>
      <c r="QUM616" s="35"/>
      <c r="QUN616" s="35"/>
      <c r="QUO616" s="35"/>
      <c r="QUP616" s="35"/>
      <c r="QUQ616" s="35"/>
      <c r="QUR616" s="35"/>
      <c r="QUS616" s="35"/>
      <c r="QUT616" s="35"/>
      <c r="QUU616" s="35"/>
      <c r="QUV616" s="35"/>
      <c r="QUW616" s="35"/>
      <c r="QUX616" s="35"/>
      <c r="QUY616" s="35"/>
      <c r="QUZ616" s="35"/>
      <c r="QVA616" s="35"/>
      <c r="QVB616" s="35"/>
      <c r="QVC616" s="35"/>
      <c r="QVD616" s="35"/>
      <c r="QVE616" s="35"/>
      <c r="QVF616" s="35"/>
      <c r="QVG616" s="35"/>
      <c r="QVH616" s="35"/>
      <c r="QVI616" s="35"/>
      <c r="QVJ616" s="35"/>
      <c r="QVK616" s="35"/>
      <c r="QVL616" s="35"/>
      <c r="QVM616" s="35"/>
      <c r="QVN616" s="35"/>
      <c r="QVO616" s="35"/>
      <c r="QVP616" s="35"/>
      <c r="QVQ616" s="35"/>
      <c r="QVR616" s="35"/>
      <c r="QVS616" s="35"/>
      <c r="QVT616" s="35"/>
      <c r="QVU616" s="35"/>
      <c r="QVV616" s="35"/>
      <c r="QVW616" s="35"/>
      <c r="QVX616" s="35"/>
      <c r="QVY616" s="35"/>
      <c r="QVZ616" s="35"/>
      <c r="QWA616" s="35"/>
      <c r="QWB616" s="35"/>
      <c r="QWC616" s="35"/>
      <c r="QWD616" s="35"/>
      <c r="QWE616" s="35"/>
      <c r="QWF616" s="35"/>
      <c r="QWG616" s="35"/>
      <c r="QWH616" s="35"/>
      <c r="QWI616" s="35"/>
      <c r="QWJ616" s="35"/>
      <c r="QWK616" s="35"/>
      <c r="QWL616" s="35"/>
      <c r="QWM616" s="35"/>
      <c r="QWN616" s="35"/>
      <c r="QWO616" s="35"/>
      <c r="QWP616" s="35"/>
      <c r="QWQ616" s="35"/>
      <c r="QWR616" s="35"/>
      <c r="QWS616" s="35"/>
      <c r="QWT616" s="35"/>
      <c r="QWU616" s="35"/>
      <c r="QWV616" s="35"/>
      <c r="QWW616" s="35"/>
      <c r="QWX616" s="35"/>
      <c r="QWY616" s="35"/>
      <c r="QWZ616" s="35"/>
      <c r="QXA616" s="35"/>
      <c r="QXB616" s="35"/>
      <c r="QXC616" s="35"/>
      <c r="QXD616" s="35"/>
      <c r="QXE616" s="35"/>
      <c r="QXF616" s="35"/>
      <c r="QXG616" s="35"/>
      <c r="QXH616" s="35"/>
      <c r="QXI616" s="35"/>
      <c r="QXJ616" s="35"/>
      <c r="QXK616" s="35"/>
      <c r="QXL616" s="35"/>
      <c r="QXM616" s="35"/>
      <c r="QXN616" s="35"/>
      <c r="QXO616" s="35"/>
      <c r="QXP616" s="35"/>
      <c r="QXQ616" s="35"/>
      <c r="QXR616" s="35"/>
      <c r="QXS616" s="35"/>
      <c r="QXT616" s="35"/>
      <c r="QXU616" s="35"/>
      <c r="QXV616" s="35"/>
      <c r="QXW616" s="35"/>
      <c r="QXX616" s="35"/>
      <c r="QXY616" s="35"/>
      <c r="QXZ616" s="35"/>
      <c r="QYA616" s="35"/>
      <c r="QYB616" s="35"/>
      <c r="QYC616" s="35"/>
      <c r="QYD616" s="35"/>
      <c r="QYE616" s="35"/>
      <c r="QYF616" s="35"/>
      <c r="QYG616" s="35"/>
      <c r="QYH616" s="35"/>
      <c r="QYI616" s="35"/>
      <c r="QYJ616" s="35"/>
      <c r="QYK616" s="35"/>
      <c r="QYL616" s="35"/>
      <c r="QYM616" s="35"/>
      <c r="QYN616" s="35"/>
      <c r="QYO616" s="35"/>
      <c r="QYP616" s="35"/>
      <c r="QYQ616" s="35"/>
      <c r="QYR616" s="35"/>
      <c r="QYS616" s="35"/>
      <c r="QYT616" s="35"/>
      <c r="QYU616" s="35"/>
      <c r="QYV616" s="35"/>
      <c r="QYW616" s="35"/>
      <c r="QYX616" s="35"/>
      <c r="QYY616" s="35"/>
      <c r="QYZ616" s="35"/>
      <c r="QZA616" s="35"/>
      <c r="QZB616" s="35"/>
      <c r="QZC616" s="35"/>
      <c r="QZD616" s="35"/>
      <c r="QZE616" s="35"/>
      <c r="QZF616" s="35"/>
      <c r="QZG616" s="35"/>
      <c r="QZH616" s="35"/>
      <c r="QZI616" s="35"/>
      <c r="QZJ616" s="35"/>
      <c r="QZK616" s="35"/>
      <c r="QZL616" s="35"/>
      <c r="QZM616" s="35"/>
      <c r="QZN616" s="35"/>
      <c r="QZO616" s="35"/>
      <c r="QZP616" s="35"/>
      <c r="QZQ616" s="35"/>
      <c r="QZR616" s="35"/>
      <c r="QZS616" s="35"/>
      <c r="QZT616" s="35"/>
      <c r="QZU616" s="35"/>
      <c r="QZV616" s="35"/>
      <c r="QZW616" s="35"/>
      <c r="QZX616" s="35"/>
      <c r="QZY616" s="35"/>
      <c r="QZZ616" s="35"/>
      <c r="RAA616" s="35"/>
      <c r="RAB616" s="35"/>
      <c r="RAC616" s="35"/>
      <c r="RAD616" s="35"/>
      <c r="RAE616" s="35"/>
      <c r="RAF616" s="35"/>
      <c r="RAG616" s="35"/>
      <c r="RAH616" s="35"/>
      <c r="RAI616" s="35"/>
      <c r="RAJ616" s="35"/>
      <c r="RAK616" s="35"/>
      <c r="RAL616" s="35"/>
      <c r="RAM616" s="35"/>
      <c r="RAN616" s="35"/>
      <c r="RAO616" s="35"/>
      <c r="RAP616" s="35"/>
      <c r="RAQ616" s="35"/>
      <c r="RAR616" s="35"/>
      <c r="RAS616" s="35"/>
      <c r="RAT616" s="35"/>
      <c r="RAU616" s="35"/>
      <c r="RAV616" s="35"/>
      <c r="RAW616" s="35"/>
      <c r="RAX616" s="35"/>
      <c r="RAY616" s="35"/>
      <c r="RAZ616" s="35"/>
      <c r="RBA616" s="35"/>
      <c r="RBB616" s="35"/>
      <c r="RBC616" s="35"/>
      <c r="RBD616" s="35"/>
      <c r="RBE616" s="35"/>
      <c r="RBF616" s="35"/>
      <c r="RBG616" s="35"/>
      <c r="RBH616" s="35"/>
      <c r="RBI616" s="35"/>
      <c r="RBJ616" s="35"/>
      <c r="RBK616" s="35"/>
      <c r="RBL616" s="35"/>
      <c r="RBM616" s="35"/>
      <c r="RBN616" s="35"/>
      <c r="RBO616" s="35"/>
      <c r="RBP616" s="35"/>
      <c r="RBQ616" s="35"/>
      <c r="RBR616" s="35"/>
      <c r="RBS616" s="35"/>
      <c r="RBT616" s="35"/>
      <c r="RBU616" s="35"/>
      <c r="RBV616" s="35"/>
      <c r="RBW616" s="35"/>
      <c r="RBX616" s="35"/>
      <c r="RBY616" s="35"/>
      <c r="RBZ616" s="35"/>
      <c r="RCA616" s="35"/>
      <c r="RCB616" s="35"/>
      <c r="RCC616" s="35"/>
      <c r="RCD616" s="35"/>
      <c r="RCE616" s="35"/>
      <c r="RCF616" s="35"/>
      <c r="RCG616" s="35"/>
      <c r="RCH616" s="35"/>
      <c r="RCI616" s="35"/>
      <c r="RCJ616" s="35"/>
      <c r="RCK616" s="35"/>
      <c r="RCL616" s="35"/>
      <c r="RCM616" s="35"/>
      <c r="RCN616" s="35"/>
      <c r="RCO616" s="35"/>
      <c r="RCP616" s="35"/>
      <c r="RCQ616" s="35"/>
      <c r="RCR616" s="35"/>
      <c r="RCS616" s="35"/>
      <c r="RCT616" s="35"/>
      <c r="RCU616" s="35"/>
      <c r="RCV616" s="35"/>
      <c r="RCW616" s="35"/>
      <c r="RCX616" s="35"/>
      <c r="RCY616" s="35"/>
      <c r="RCZ616" s="35"/>
      <c r="RDA616" s="35"/>
      <c r="RDB616" s="35"/>
      <c r="RDC616" s="35"/>
      <c r="RDD616" s="35"/>
      <c r="RDE616" s="35"/>
      <c r="RDF616" s="35"/>
      <c r="RDG616" s="35"/>
      <c r="RDH616" s="35"/>
      <c r="RDI616" s="35"/>
      <c r="RDJ616" s="35"/>
      <c r="RDK616" s="35"/>
      <c r="RDL616" s="35"/>
      <c r="RDM616" s="35"/>
      <c r="RDN616" s="35"/>
      <c r="RDO616" s="35"/>
      <c r="RDP616" s="35"/>
      <c r="RDQ616" s="35"/>
      <c r="RDR616" s="35"/>
      <c r="RDS616" s="35"/>
      <c r="RDT616" s="35"/>
      <c r="RDU616" s="35"/>
      <c r="RDV616" s="35"/>
      <c r="RDW616" s="35"/>
      <c r="RDX616" s="35"/>
      <c r="RDY616" s="35"/>
      <c r="RDZ616" s="35"/>
      <c r="REA616" s="35"/>
      <c r="REB616" s="35"/>
      <c r="REC616" s="35"/>
      <c r="RED616" s="35"/>
      <c r="REE616" s="35"/>
      <c r="REF616" s="35"/>
      <c r="REG616" s="35"/>
      <c r="REH616" s="35"/>
      <c r="REI616" s="35"/>
      <c r="REJ616" s="35"/>
      <c r="REK616" s="35"/>
      <c r="REL616" s="35"/>
      <c r="REM616" s="35"/>
      <c r="REN616" s="35"/>
      <c r="REO616" s="35"/>
      <c r="REP616" s="35"/>
      <c r="REQ616" s="35"/>
      <c r="RER616" s="35"/>
      <c r="RES616" s="35"/>
      <c r="RET616" s="35"/>
      <c r="REU616" s="35"/>
      <c r="REV616" s="35"/>
      <c r="REW616" s="35"/>
      <c r="REX616" s="35"/>
      <c r="REY616" s="35"/>
      <c r="REZ616" s="35"/>
      <c r="RFA616" s="35"/>
      <c r="RFB616" s="35"/>
      <c r="RFC616" s="35"/>
      <c r="RFD616" s="35"/>
      <c r="RFE616" s="35"/>
      <c r="RFF616" s="35"/>
      <c r="RFG616" s="35"/>
      <c r="RFH616" s="35"/>
      <c r="RFI616" s="35"/>
      <c r="RFJ616" s="35"/>
      <c r="RFK616" s="35"/>
      <c r="RFL616" s="35"/>
      <c r="RFM616" s="35"/>
      <c r="RFN616" s="35"/>
      <c r="RFO616" s="35"/>
      <c r="RFP616" s="35"/>
      <c r="RFQ616" s="35"/>
      <c r="RFR616" s="35"/>
      <c r="RFS616" s="35"/>
      <c r="RFT616" s="35"/>
      <c r="RFU616" s="35"/>
      <c r="RFV616" s="35"/>
      <c r="RFW616" s="35"/>
      <c r="RFX616" s="35"/>
      <c r="RFY616" s="35"/>
      <c r="RFZ616" s="35"/>
      <c r="RGA616" s="35"/>
      <c r="RGB616" s="35"/>
      <c r="RGC616" s="35"/>
      <c r="RGD616" s="35"/>
      <c r="RGE616" s="35"/>
      <c r="RGF616" s="35"/>
      <c r="RGG616" s="35"/>
      <c r="RGH616" s="35"/>
      <c r="RGI616" s="35"/>
      <c r="RGJ616" s="35"/>
      <c r="RGK616" s="35"/>
      <c r="RGL616" s="35"/>
      <c r="RGM616" s="35"/>
      <c r="RGN616" s="35"/>
      <c r="RGO616" s="35"/>
      <c r="RGP616" s="35"/>
      <c r="RGQ616" s="35"/>
      <c r="RGR616" s="35"/>
      <c r="RGS616" s="35"/>
      <c r="RGT616" s="35"/>
      <c r="RGU616" s="35"/>
      <c r="RGV616" s="35"/>
      <c r="RGW616" s="35"/>
      <c r="RGX616" s="35"/>
      <c r="RGY616" s="35"/>
      <c r="RGZ616" s="35"/>
      <c r="RHA616" s="35"/>
      <c r="RHB616" s="35"/>
      <c r="RHC616" s="35"/>
      <c r="RHD616" s="35"/>
      <c r="RHE616" s="35"/>
      <c r="RHF616" s="35"/>
      <c r="RHG616" s="35"/>
      <c r="RHH616" s="35"/>
      <c r="RHI616" s="35"/>
      <c r="RHJ616" s="35"/>
      <c r="RHK616" s="35"/>
      <c r="RHL616" s="35"/>
      <c r="RHM616" s="35"/>
      <c r="RHN616" s="35"/>
      <c r="RHO616" s="35"/>
      <c r="RHP616" s="35"/>
      <c r="RHQ616" s="35"/>
      <c r="RHR616" s="35"/>
      <c r="RHS616" s="35"/>
      <c r="RHT616" s="35"/>
      <c r="RHU616" s="35"/>
      <c r="RHV616" s="35"/>
      <c r="RHW616" s="35"/>
      <c r="RHX616" s="35"/>
      <c r="RHY616" s="35"/>
      <c r="RHZ616" s="35"/>
      <c r="RIA616" s="35"/>
      <c r="RIB616" s="35"/>
      <c r="RIC616" s="35"/>
      <c r="RID616" s="35"/>
      <c r="RIE616" s="35"/>
      <c r="RIF616" s="35"/>
      <c r="RIG616" s="35"/>
      <c r="RIH616" s="35"/>
      <c r="RII616" s="35"/>
      <c r="RIJ616" s="35"/>
      <c r="RIK616" s="35"/>
      <c r="RIL616" s="35"/>
      <c r="RIM616" s="35"/>
      <c r="RIN616" s="35"/>
      <c r="RIO616" s="35"/>
      <c r="RIP616" s="35"/>
      <c r="RIQ616" s="35"/>
      <c r="RIR616" s="35"/>
      <c r="RIS616" s="35"/>
      <c r="RIT616" s="35"/>
      <c r="RIU616" s="35"/>
      <c r="RIV616" s="35"/>
      <c r="RIW616" s="35"/>
      <c r="RIX616" s="35"/>
      <c r="RIY616" s="35"/>
      <c r="RIZ616" s="35"/>
      <c r="RJA616" s="35"/>
      <c r="RJB616" s="35"/>
      <c r="RJC616" s="35"/>
      <c r="RJD616" s="35"/>
      <c r="RJE616" s="35"/>
      <c r="RJF616" s="35"/>
      <c r="RJG616" s="35"/>
      <c r="RJH616" s="35"/>
      <c r="RJI616" s="35"/>
      <c r="RJJ616" s="35"/>
      <c r="RJK616" s="35"/>
      <c r="RJL616" s="35"/>
      <c r="RJM616" s="35"/>
      <c r="RJN616" s="35"/>
      <c r="RJO616" s="35"/>
      <c r="RJP616" s="35"/>
      <c r="RJQ616" s="35"/>
      <c r="RJR616" s="35"/>
      <c r="RJS616" s="35"/>
      <c r="RJT616" s="35"/>
      <c r="RJU616" s="35"/>
      <c r="RJV616" s="35"/>
      <c r="RJW616" s="35"/>
      <c r="RJX616" s="35"/>
      <c r="RJY616" s="35"/>
      <c r="RJZ616" s="35"/>
      <c r="RKA616" s="35"/>
      <c r="RKB616" s="35"/>
      <c r="RKC616" s="35"/>
      <c r="RKD616" s="35"/>
      <c r="RKE616" s="35"/>
      <c r="RKF616" s="35"/>
      <c r="RKG616" s="35"/>
      <c r="RKH616" s="35"/>
      <c r="RKI616" s="35"/>
      <c r="RKJ616" s="35"/>
      <c r="RKK616" s="35"/>
      <c r="RKL616" s="35"/>
      <c r="RKM616" s="35"/>
      <c r="RKN616" s="35"/>
      <c r="RKO616" s="35"/>
      <c r="RKP616" s="35"/>
      <c r="RKQ616" s="35"/>
      <c r="RKR616" s="35"/>
      <c r="RKS616" s="35"/>
      <c r="RKT616" s="35"/>
      <c r="RKU616" s="35"/>
      <c r="RKV616" s="35"/>
      <c r="RKW616" s="35"/>
      <c r="RKX616" s="35"/>
      <c r="RKY616" s="35"/>
      <c r="RKZ616" s="35"/>
      <c r="RLA616" s="35"/>
      <c r="RLB616" s="35"/>
      <c r="RLC616" s="35"/>
      <c r="RLD616" s="35"/>
      <c r="RLE616" s="35"/>
      <c r="RLF616" s="35"/>
      <c r="RLG616" s="35"/>
      <c r="RLH616" s="35"/>
      <c r="RLI616" s="35"/>
      <c r="RLJ616" s="35"/>
      <c r="RLK616" s="35"/>
      <c r="RLL616" s="35"/>
      <c r="RLM616" s="35"/>
      <c r="RLN616" s="35"/>
      <c r="RLO616" s="35"/>
      <c r="RLP616" s="35"/>
      <c r="RLQ616" s="35"/>
      <c r="RLR616" s="35"/>
      <c r="RLS616" s="35"/>
      <c r="RLT616" s="35"/>
      <c r="RLU616" s="35"/>
      <c r="RLV616" s="35"/>
      <c r="RLW616" s="35"/>
      <c r="RLX616" s="35"/>
      <c r="RLY616" s="35"/>
      <c r="RLZ616" s="35"/>
      <c r="RMA616" s="35"/>
      <c r="RMB616" s="35"/>
      <c r="RMC616" s="35"/>
      <c r="RMD616" s="35"/>
      <c r="RME616" s="35"/>
      <c r="RMF616" s="35"/>
      <c r="RMG616" s="35"/>
      <c r="RMH616" s="35"/>
      <c r="RMI616" s="35"/>
      <c r="RMJ616" s="35"/>
      <c r="RMK616" s="35"/>
      <c r="RML616" s="35"/>
      <c r="RMM616" s="35"/>
      <c r="RMN616" s="35"/>
      <c r="RMO616" s="35"/>
      <c r="RMP616" s="35"/>
      <c r="RMQ616" s="35"/>
      <c r="RMR616" s="35"/>
      <c r="RMS616" s="35"/>
      <c r="RMT616" s="35"/>
      <c r="RMU616" s="35"/>
      <c r="RMV616" s="35"/>
      <c r="RMW616" s="35"/>
      <c r="RMX616" s="35"/>
      <c r="RMY616" s="35"/>
      <c r="RMZ616" s="35"/>
      <c r="RNA616" s="35"/>
      <c r="RNB616" s="35"/>
      <c r="RNC616" s="35"/>
      <c r="RND616" s="35"/>
      <c r="RNE616" s="35"/>
      <c r="RNF616" s="35"/>
      <c r="RNG616" s="35"/>
      <c r="RNH616" s="35"/>
      <c r="RNI616" s="35"/>
      <c r="RNJ616" s="35"/>
      <c r="RNK616" s="35"/>
      <c r="RNL616" s="35"/>
      <c r="RNM616" s="35"/>
      <c r="RNN616" s="35"/>
      <c r="RNO616" s="35"/>
      <c r="RNP616" s="35"/>
      <c r="RNQ616" s="35"/>
      <c r="RNR616" s="35"/>
      <c r="RNS616" s="35"/>
      <c r="RNT616" s="35"/>
      <c r="RNU616" s="35"/>
      <c r="RNV616" s="35"/>
      <c r="RNW616" s="35"/>
      <c r="RNX616" s="35"/>
      <c r="RNY616" s="35"/>
      <c r="RNZ616" s="35"/>
      <c r="ROA616" s="35"/>
      <c r="ROB616" s="35"/>
      <c r="ROC616" s="35"/>
      <c r="ROD616" s="35"/>
      <c r="ROE616" s="35"/>
      <c r="ROF616" s="35"/>
      <c r="ROG616" s="35"/>
      <c r="ROH616" s="35"/>
      <c r="ROI616" s="35"/>
      <c r="ROJ616" s="35"/>
      <c r="ROK616" s="35"/>
      <c r="ROL616" s="35"/>
      <c r="ROM616" s="35"/>
      <c r="RON616" s="35"/>
      <c r="ROO616" s="35"/>
      <c r="ROP616" s="35"/>
      <c r="ROQ616" s="35"/>
      <c r="ROR616" s="35"/>
      <c r="ROS616" s="35"/>
      <c r="ROT616" s="35"/>
      <c r="ROU616" s="35"/>
      <c r="ROV616" s="35"/>
      <c r="ROW616" s="35"/>
      <c r="ROX616" s="35"/>
      <c r="ROY616" s="35"/>
      <c r="ROZ616" s="35"/>
      <c r="RPA616" s="35"/>
      <c r="RPB616" s="35"/>
      <c r="RPC616" s="35"/>
      <c r="RPD616" s="35"/>
      <c r="RPE616" s="35"/>
      <c r="RPF616" s="35"/>
      <c r="RPG616" s="35"/>
      <c r="RPH616" s="35"/>
      <c r="RPI616" s="35"/>
      <c r="RPJ616" s="35"/>
      <c r="RPK616" s="35"/>
      <c r="RPL616" s="35"/>
      <c r="RPM616" s="35"/>
      <c r="RPN616" s="35"/>
      <c r="RPO616" s="35"/>
      <c r="RPP616" s="35"/>
      <c r="RPQ616" s="35"/>
      <c r="RPR616" s="35"/>
      <c r="RPS616" s="35"/>
      <c r="RPT616" s="35"/>
      <c r="RPU616" s="35"/>
      <c r="RPV616" s="35"/>
      <c r="RPW616" s="35"/>
      <c r="RPX616" s="35"/>
      <c r="RPY616" s="35"/>
      <c r="RPZ616" s="35"/>
      <c r="RQA616" s="35"/>
      <c r="RQB616" s="35"/>
      <c r="RQC616" s="35"/>
      <c r="RQD616" s="35"/>
      <c r="RQE616" s="35"/>
      <c r="RQF616" s="35"/>
      <c r="RQG616" s="35"/>
      <c r="RQH616" s="35"/>
      <c r="RQI616" s="35"/>
      <c r="RQJ616" s="35"/>
      <c r="RQK616" s="35"/>
      <c r="RQL616" s="35"/>
      <c r="RQM616" s="35"/>
      <c r="RQN616" s="35"/>
      <c r="RQO616" s="35"/>
      <c r="RQP616" s="35"/>
      <c r="RQQ616" s="35"/>
      <c r="RQR616" s="35"/>
      <c r="RQS616" s="35"/>
      <c r="RQT616" s="35"/>
      <c r="RQU616" s="35"/>
      <c r="RQV616" s="35"/>
      <c r="RQW616" s="35"/>
      <c r="RQX616" s="35"/>
      <c r="RQY616" s="35"/>
      <c r="RQZ616" s="35"/>
      <c r="RRA616" s="35"/>
      <c r="RRB616" s="35"/>
      <c r="RRC616" s="35"/>
      <c r="RRD616" s="35"/>
      <c r="RRE616" s="35"/>
      <c r="RRF616" s="35"/>
      <c r="RRG616" s="35"/>
      <c r="RRH616" s="35"/>
      <c r="RRI616" s="35"/>
      <c r="RRJ616" s="35"/>
      <c r="RRK616" s="35"/>
      <c r="RRL616" s="35"/>
      <c r="RRM616" s="35"/>
      <c r="RRN616" s="35"/>
      <c r="RRO616" s="35"/>
      <c r="RRP616" s="35"/>
      <c r="RRQ616" s="35"/>
      <c r="RRR616" s="35"/>
      <c r="RRS616" s="35"/>
      <c r="RRT616" s="35"/>
      <c r="RRU616" s="35"/>
      <c r="RRV616" s="35"/>
      <c r="RRW616" s="35"/>
      <c r="RRX616" s="35"/>
      <c r="RRY616" s="35"/>
      <c r="RRZ616" s="35"/>
      <c r="RSA616" s="35"/>
      <c r="RSB616" s="35"/>
      <c r="RSC616" s="35"/>
      <c r="RSD616" s="35"/>
      <c r="RSE616" s="35"/>
      <c r="RSF616" s="35"/>
      <c r="RSG616" s="35"/>
      <c r="RSH616" s="35"/>
      <c r="RSI616" s="35"/>
      <c r="RSJ616" s="35"/>
      <c r="RSK616" s="35"/>
      <c r="RSL616" s="35"/>
      <c r="RSM616" s="35"/>
      <c r="RSN616" s="35"/>
      <c r="RSO616" s="35"/>
      <c r="RSP616" s="35"/>
      <c r="RSQ616" s="35"/>
      <c r="RSR616" s="35"/>
      <c r="RSS616" s="35"/>
      <c r="RST616" s="35"/>
      <c r="RSU616" s="35"/>
      <c r="RSV616" s="35"/>
      <c r="RSW616" s="35"/>
      <c r="RSX616" s="35"/>
      <c r="RSY616" s="35"/>
      <c r="RSZ616" s="35"/>
      <c r="RTA616" s="35"/>
      <c r="RTB616" s="35"/>
      <c r="RTC616" s="35"/>
      <c r="RTD616" s="35"/>
      <c r="RTE616" s="35"/>
      <c r="RTF616" s="35"/>
      <c r="RTG616" s="35"/>
      <c r="RTH616" s="35"/>
      <c r="RTI616" s="35"/>
      <c r="RTJ616" s="35"/>
      <c r="RTK616" s="35"/>
      <c r="RTL616" s="35"/>
      <c r="RTM616" s="35"/>
      <c r="RTN616" s="35"/>
      <c r="RTO616" s="35"/>
      <c r="RTP616" s="35"/>
      <c r="RTQ616" s="35"/>
      <c r="RTR616" s="35"/>
      <c r="RTS616" s="35"/>
      <c r="RTT616" s="35"/>
      <c r="RTU616" s="35"/>
      <c r="RTV616" s="35"/>
      <c r="RTW616" s="35"/>
      <c r="RTX616" s="35"/>
      <c r="RTY616" s="35"/>
      <c r="RTZ616" s="35"/>
      <c r="RUA616" s="35"/>
      <c r="RUB616" s="35"/>
      <c r="RUC616" s="35"/>
      <c r="RUD616" s="35"/>
      <c r="RUE616" s="35"/>
      <c r="RUF616" s="35"/>
      <c r="RUG616" s="35"/>
      <c r="RUH616" s="35"/>
      <c r="RUI616" s="35"/>
      <c r="RUJ616" s="35"/>
      <c r="RUK616" s="35"/>
      <c r="RUL616" s="35"/>
      <c r="RUM616" s="35"/>
      <c r="RUN616" s="35"/>
      <c r="RUO616" s="35"/>
      <c r="RUP616" s="35"/>
      <c r="RUQ616" s="35"/>
      <c r="RUR616" s="35"/>
      <c r="RUS616" s="35"/>
      <c r="RUT616" s="35"/>
      <c r="RUU616" s="35"/>
      <c r="RUV616" s="35"/>
      <c r="RUW616" s="35"/>
      <c r="RUX616" s="35"/>
      <c r="RUY616" s="35"/>
      <c r="RUZ616" s="35"/>
      <c r="RVA616" s="35"/>
      <c r="RVB616" s="35"/>
      <c r="RVC616" s="35"/>
      <c r="RVD616" s="35"/>
      <c r="RVE616" s="35"/>
      <c r="RVF616" s="35"/>
      <c r="RVG616" s="35"/>
      <c r="RVH616" s="35"/>
      <c r="RVI616" s="35"/>
      <c r="RVJ616" s="35"/>
      <c r="RVK616" s="35"/>
      <c r="RVL616" s="35"/>
      <c r="RVM616" s="35"/>
      <c r="RVN616" s="35"/>
      <c r="RVO616" s="35"/>
      <c r="RVP616" s="35"/>
      <c r="RVQ616" s="35"/>
      <c r="RVR616" s="35"/>
      <c r="RVS616" s="35"/>
      <c r="RVT616" s="35"/>
      <c r="RVU616" s="35"/>
      <c r="RVV616" s="35"/>
      <c r="RVW616" s="35"/>
      <c r="RVX616" s="35"/>
      <c r="RVY616" s="35"/>
      <c r="RVZ616" s="35"/>
      <c r="RWA616" s="35"/>
      <c r="RWB616" s="35"/>
      <c r="RWC616" s="35"/>
      <c r="RWD616" s="35"/>
      <c r="RWE616" s="35"/>
      <c r="RWF616" s="35"/>
      <c r="RWG616" s="35"/>
      <c r="RWH616" s="35"/>
      <c r="RWI616" s="35"/>
      <c r="RWJ616" s="35"/>
      <c r="RWK616" s="35"/>
      <c r="RWL616" s="35"/>
      <c r="RWM616" s="35"/>
      <c r="RWN616" s="35"/>
      <c r="RWO616" s="35"/>
      <c r="RWP616" s="35"/>
      <c r="RWQ616" s="35"/>
      <c r="RWR616" s="35"/>
      <c r="RWS616" s="35"/>
      <c r="RWT616" s="35"/>
      <c r="RWU616" s="35"/>
      <c r="RWV616" s="35"/>
      <c r="RWW616" s="35"/>
      <c r="RWX616" s="35"/>
      <c r="RWY616" s="35"/>
      <c r="RWZ616" s="35"/>
      <c r="RXA616" s="35"/>
      <c r="RXB616" s="35"/>
      <c r="RXC616" s="35"/>
      <c r="RXD616" s="35"/>
      <c r="RXE616" s="35"/>
      <c r="RXF616" s="35"/>
      <c r="RXG616" s="35"/>
      <c r="RXH616" s="35"/>
      <c r="RXI616" s="35"/>
      <c r="RXJ616" s="35"/>
      <c r="RXK616" s="35"/>
      <c r="RXL616" s="35"/>
      <c r="RXM616" s="35"/>
      <c r="RXN616" s="35"/>
      <c r="RXO616" s="35"/>
      <c r="RXP616" s="35"/>
      <c r="RXQ616" s="35"/>
      <c r="RXR616" s="35"/>
      <c r="RXS616" s="35"/>
      <c r="RXT616" s="35"/>
      <c r="RXU616" s="35"/>
      <c r="RXV616" s="35"/>
      <c r="RXW616" s="35"/>
      <c r="RXX616" s="35"/>
      <c r="RXY616" s="35"/>
      <c r="RXZ616" s="35"/>
      <c r="RYA616" s="35"/>
      <c r="RYB616" s="35"/>
      <c r="RYC616" s="35"/>
      <c r="RYD616" s="35"/>
      <c r="RYE616" s="35"/>
      <c r="RYF616" s="35"/>
      <c r="RYG616" s="35"/>
      <c r="RYH616" s="35"/>
      <c r="RYI616" s="35"/>
      <c r="RYJ616" s="35"/>
      <c r="RYK616" s="35"/>
      <c r="RYL616" s="35"/>
      <c r="RYM616" s="35"/>
      <c r="RYN616" s="35"/>
      <c r="RYO616" s="35"/>
      <c r="RYP616" s="35"/>
      <c r="RYQ616" s="35"/>
      <c r="RYR616" s="35"/>
      <c r="RYS616" s="35"/>
      <c r="RYT616" s="35"/>
      <c r="RYU616" s="35"/>
      <c r="RYV616" s="35"/>
      <c r="RYW616" s="35"/>
      <c r="RYX616" s="35"/>
      <c r="RYY616" s="35"/>
      <c r="RYZ616" s="35"/>
      <c r="RZA616" s="35"/>
      <c r="RZB616" s="35"/>
      <c r="RZC616" s="35"/>
      <c r="RZD616" s="35"/>
      <c r="RZE616" s="35"/>
      <c r="RZF616" s="35"/>
      <c r="RZG616" s="35"/>
      <c r="RZH616" s="35"/>
      <c r="RZI616" s="35"/>
      <c r="RZJ616" s="35"/>
      <c r="RZK616" s="35"/>
      <c r="RZL616" s="35"/>
      <c r="RZM616" s="35"/>
      <c r="RZN616" s="35"/>
      <c r="RZO616" s="35"/>
      <c r="RZP616" s="35"/>
      <c r="RZQ616" s="35"/>
      <c r="RZR616" s="35"/>
      <c r="RZS616" s="35"/>
      <c r="RZT616" s="35"/>
      <c r="RZU616" s="35"/>
      <c r="RZV616" s="35"/>
      <c r="RZW616" s="35"/>
      <c r="RZX616" s="35"/>
      <c r="RZY616" s="35"/>
      <c r="RZZ616" s="35"/>
      <c r="SAA616" s="35"/>
      <c r="SAB616" s="35"/>
      <c r="SAC616" s="35"/>
      <c r="SAD616" s="35"/>
      <c r="SAE616" s="35"/>
      <c r="SAF616" s="35"/>
      <c r="SAG616" s="35"/>
      <c r="SAH616" s="35"/>
      <c r="SAI616" s="35"/>
      <c r="SAJ616" s="35"/>
      <c r="SAK616" s="35"/>
      <c r="SAL616" s="35"/>
      <c r="SAM616" s="35"/>
      <c r="SAN616" s="35"/>
      <c r="SAO616" s="35"/>
      <c r="SAP616" s="35"/>
      <c r="SAQ616" s="35"/>
      <c r="SAR616" s="35"/>
      <c r="SAS616" s="35"/>
      <c r="SAT616" s="35"/>
      <c r="SAU616" s="35"/>
      <c r="SAV616" s="35"/>
      <c r="SAW616" s="35"/>
      <c r="SAX616" s="35"/>
      <c r="SAY616" s="35"/>
      <c r="SAZ616" s="35"/>
      <c r="SBA616" s="35"/>
      <c r="SBB616" s="35"/>
      <c r="SBC616" s="35"/>
      <c r="SBD616" s="35"/>
      <c r="SBE616" s="35"/>
      <c r="SBF616" s="35"/>
      <c r="SBG616" s="35"/>
      <c r="SBH616" s="35"/>
      <c r="SBI616" s="35"/>
      <c r="SBJ616" s="35"/>
      <c r="SBK616" s="35"/>
      <c r="SBL616" s="35"/>
      <c r="SBM616" s="35"/>
      <c r="SBN616" s="35"/>
      <c r="SBO616" s="35"/>
      <c r="SBP616" s="35"/>
      <c r="SBQ616" s="35"/>
      <c r="SBR616" s="35"/>
      <c r="SBS616" s="35"/>
      <c r="SBT616" s="35"/>
      <c r="SBU616" s="35"/>
      <c r="SBV616" s="35"/>
      <c r="SBW616" s="35"/>
      <c r="SBX616" s="35"/>
      <c r="SBY616" s="35"/>
      <c r="SBZ616" s="35"/>
      <c r="SCA616" s="35"/>
      <c r="SCB616" s="35"/>
      <c r="SCC616" s="35"/>
      <c r="SCD616" s="35"/>
      <c r="SCE616" s="35"/>
      <c r="SCF616" s="35"/>
      <c r="SCG616" s="35"/>
      <c r="SCH616" s="35"/>
      <c r="SCI616" s="35"/>
      <c r="SCJ616" s="35"/>
      <c r="SCK616" s="35"/>
      <c r="SCL616" s="35"/>
      <c r="SCM616" s="35"/>
      <c r="SCN616" s="35"/>
      <c r="SCO616" s="35"/>
      <c r="SCP616" s="35"/>
      <c r="SCQ616" s="35"/>
      <c r="SCR616" s="35"/>
      <c r="SCS616" s="35"/>
      <c r="SCT616" s="35"/>
      <c r="SCU616" s="35"/>
      <c r="SCV616" s="35"/>
      <c r="SCW616" s="35"/>
      <c r="SCX616" s="35"/>
      <c r="SCY616" s="35"/>
      <c r="SCZ616" s="35"/>
      <c r="SDA616" s="35"/>
      <c r="SDB616" s="35"/>
      <c r="SDC616" s="35"/>
      <c r="SDD616" s="35"/>
      <c r="SDE616" s="35"/>
      <c r="SDF616" s="35"/>
      <c r="SDG616" s="35"/>
      <c r="SDH616" s="35"/>
      <c r="SDI616" s="35"/>
      <c r="SDJ616" s="35"/>
      <c r="SDK616" s="35"/>
      <c r="SDL616" s="35"/>
      <c r="SDM616" s="35"/>
      <c r="SDN616" s="35"/>
      <c r="SDO616" s="35"/>
      <c r="SDP616" s="35"/>
      <c r="SDQ616" s="35"/>
      <c r="SDR616" s="35"/>
      <c r="SDS616" s="35"/>
      <c r="SDT616" s="35"/>
      <c r="SDU616" s="35"/>
      <c r="SDV616" s="35"/>
      <c r="SDW616" s="35"/>
      <c r="SDX616" s="35"/>
      <c r="SDY616" s="35"/>
      <c r="SDZ616" s="35"/>
      <c r="SEA616" s="35"/>
      <c r="SEB616" s="35"/>
      <c r="SEC616" s="35"/>
      <c r="SED616" s="35"/>
      <c r="SEE616" s="35"/>
      <c r="SEF616" s="35"/>
      <c r="SEG616" s="35"/>
      <c r="SEH616" s="35"/>
      <c r="SEI616" s="35"/>
      <c r="SEJ616" s="35"/>
      <c r="SEK616" s="35"/>
      <c r="SEL616" s="35"/>
      <c r="SEM616" s="35"/>
      <c r="SEN616" s="35"/>
      <c r="SEO616" s="35"/>
      <c r="SEP616" s="35"/>
      <c r="SEQ616" s="35"/>
      <c r="SER616" s="35"/>
      <c r="SES616" s="35"/>
      <c r="SET616" s="35"/>
      <c r="SEU616" s="35"/>
      <c r="SEV616" s="35"/>
      <c r="SEW616" s="35"/>
      <c r="SEX616" s="35"/>
      <c r="SEY616" s="35"/>
      <c r="SEZ616" s="35"/>
      <c r="SFA616" s="35"/>
      <c r="SFB616" s="35"/>
      <c r="SFC616" s="35"/>
      <c r="SFD616" s="35"/>
      <c r="SFE616" s="35"/>
      <c r="SFF616" s="35"/>
      <c r="SFG616" s="35"/>
      <c r="SFH616" s="35"/>
      <c r="SFI616" s="35"/>
      <c r="SFJ616" s="35"/>
      <c r="SFK616" s="35"/>
      <c r="SFL616" s="35"/>
      <c r="SFM616" s="35"/>
      <c r="SFN616" s="35"/>
      <c r="SFO616" s="35"/>
      <c r="SFP616" s="35"/>
      <c r="SFQ616" s="35"/>
      <c r="SFR616" s="35"/>
      <c r="SFS616" s="35"/>
      <c r="SFT616" s="35"/>
      <c r="SFU616" s="35"/>
      <c r="SFV616" s="35"/>
      <c r="SFW616" s="35"/>
      <c r="SFX616" s="35"/>
      <c r="SFY616" s="35"/>
      <c r="SFZ616" s="35"/>
      <c r="SGA616" s="35"/>
      <c r="SGB616" s="35"/>
      <c r="SGC616" s="35"/>
      <c r="SGD616" s="35"/>
      <c r="SGE616" s="35"/>
      <c r="SGF616" s="35"/>
      <c r="SGG616" s="35"/>
      <c r="SGH616" s="35"/>
      <c r="SGI616" s="35"/>
      <c r="SGJ616" s="35"/>
      <c r="SGK616" s="35"/>
      <c r="SGL616" s="35"/>
      <c r="SGM616" s="35"/>
      <c r="SGN616" s="35"/>
      <c r="SGO616" s="35"/>
      <c r="SGP616" s="35"/>
      <c r="SGQ616" s="35"/>
      <c r="SGR616" s="35"/>
      <c r="SGS616" s="35"/>
      <c r="SGT616" s="35"/>
      <c r="SGU616" s="35"/>
      <c r="SGV616" s="35"/>
      <c r="SGW616" s="35"/>
      <c r="SGX616" s="35"/>
      <c r="SGY616" s="35"/>
      <c r="SGZ616" s="35"/>
      <c r="SHA616" s="35"/>
      <c r="SHB616" s="35"/>
      <c r="SHC616" s="35"/>
      <c r="SHD616" s="35"/>
      <c r="SHE616" s="35"/>
      <c r="SHF616" s="35"/>
      <c r="SHG616" s="35"/>
      <c r="SHH616" s="35"/>
      <c r="SHI616" s="35"/>
      <c r="SHJ616" s="35"/>
      <c r="SHK616" s="35"/>
      <c r="SHL616" s="35"/>
      <c r="SHM616" s="35"/>
      <c r="SHN616" s="35"/>
      <c r="SHO616" s="35"/>
      <c r="SHP616" s="35"/>
      <c r="SHQ616" s="35"/>
      <c r="SHR616" s="35"/>
      <c r="SHS616" s="35"/>
      <c r="SHT616" s="35"/>
      <c r="SHU616" s="35"/>
      <c r="SHV616" s="35"/>
      <c r="SHW616" s="35"/>
      <c r="SHX616" s="35"/>
      <c r="SHY616" s="35"/>
      <c r="SHZ616" s="35"/>
      <c r="SIA616" s="35"/>
      <c r="SIB616" s="35"/>
      <c r="SIC616" s="35"/>
      <c r="SID616" s="35"/>
      <c r="SIE616" s="35"/>
      <c r="SIF616" s="35"/>
      <c r="SIG616" s="35"/>
      <c r="SIH616" s="35"/>
      <c r="SII616" s="35"/>
      <c r="SIJ616" s="35"/>
      <c r="SIK616" s="35"/>
      <c r="SIL616" s="35"/>
      <c r="SIM616" s="35"/>
      <c r="SIN616" s="35"/>
      <c r="SIO616" s="35"/>
      <c r="SIP616" s="35"/>
      <c r="SIQ616" s="35"/>
      <c r="SIR616" s="35"/>
      <c r="SIS616" s="35"/>
      <c r="SIT616" s="35"/>
      <c r="SIU616" s="35"/>
      <c r="SIV616" s="35"/>
      <c r="SIW616" s="35"/>
      <c r="SIX616" s="35"/>
      <c r="SIY616" s="35"/>
      <c r="SIZ616" s="35"/>
      <c r="SJA616" s="35"/>
      <c r="SJB616" s="35"/>
      <c r="SJC616" s="35"/>
      <c r="SJD616" s="35"/>
      <c r="SJE616" s="35"/>
      <c r="SJF616" s="35"/>
      <c r="SJG616" s="35"/>
      <c r="SJH616" s="35"/>
      <c r="SJI616" s="35"/>
      <c r="SJJ616" s="35"/>
      <c r="SJK616" s="35"/>
      <c r="SJL616" s="35"/>
      <c r="SJM616" s="35"/>
      <c r="SJN616" s="35"/>
      <c r="SJO616" s="35"/>
      <c r="SJP616" s="35"/>
      <c r="SJQ616" s="35"/>
      <c r="SJR616" s="35"/>
      <c r="SJS616" s="35"/>
      <c r="SJT616" s="35"/>
      <c r="SJU616" s="35"/>
      <c r="SJV616" s="35"/>
      <c r="SJW616" s="35"/>
      <c r="SJX616" s="35"/>
      <c r="SJY616" s="35"/>
      <c r="SJZ616" s="35"/>
      <c r="SKA616" s="35"/>
      <c r="SKB616" s="35"/>
      <c r="SKC616" s="35"/>
      <c r="SKD616" s="35"/>
      <c r="SKE616" s="35"/>
      <c r="SKF616" s="35"/>
      <c r="SKG616" s="35"/>
      <c r="SKH616" s="35"/>
      <c r="SKI616" s="35"/>
      <c r="SKJ616" s="35"/>
      <c r="SKK616" s="35"/>
      <c r="SKL616" s="35"/>
      <c r="SKM616" s="35"/>
      <c r="SKN616" s="35"/>
      <c r="SKO616" s="35"/>
      <c r="SKP616" s="35"/>
      <c r="SKQ616" s="35"/>
      <c r="SKR616" s="35"/>
      <c r="SKS616" s="35"/>
      <c r="SKT616" s="35"/>
      <c r="SKU616" s="35"/>
      <c r="SKV616" s="35"/>
      <c r="SKW616" s="35"/>
      <c r="SKX616" s="35"/>
      <c r="SKY616" s="35"/>
      <c r="SKZ616" s="35"/>
      <c r="SLA616" s="35"/>
      <c r="SLB616" s="35"/>
      <c r="SLC616" s="35"/>
      <c r="SLD616" s="35"/>
      <c r="SLE616" s="35"/>
      <c r="SLF616" s="35"/>
      <c r="SLG616" s="35"/>
      <c r="SLH616" s="35"/>
      <c r="SLI616" s="35"/>
      <c r="SLJ616" s="35"/>
      <c r="SLK616" s="35"/>
      <c r="SLL616" s="35"/>
      <c r="SLM616" s="35"/>
      <c r="SLN616" s="35"/>
      <c r="SLO616" s="35"/>
      <c r="SLP616" s="35"/>
      <c r="SLQ616" s="35"/>
      <c r="SLR616" s="35"/>
      <c r="SLS616" s="35"/>
      <c r="SLT616" s="35"/>
      <c r="SLU616" s="35"/>
      <c r="SLV616" s="35"/>
      <c r="SLW616" s="35"/>
      <c r="SLX616" s="35"/>
      <c r="SLY616" s="35"/>
      <c r="SLZ616" s="35"/>
      <c r="SMA616" s="35"/>
      <c r="SMB616" s="35"/>
      <c r="SMC616" s="35"/>
      <c r="SMD616" s="35"/>
      <c r="SME616" s="35"/>
      <c r="SMF616" s="35"/>
      <c r="SMG616" s="35"/>
      <c r="SMH616" s="35"/>
      <c r="SMI616" s="35"/>
      <c r="SMJ616" s="35"/>
      <c r="SMK616" s="35"/>
      <c r="SML616" s="35"/>
      <c r="SMM616" s="35"/>
      <c r="SMN616" s="35"/>
      <c r="SMO616" s="35"/>
      <c r="SMP616" s="35"/>
      <c r="SMQ616" s="35"/>
      <c r="SMR616" s="35"/>
      <c r="SMS616" s="35"/>
      <c r="SMT616" s="35"/>
      <c r="SMU616" s="35"/>
      <c r="SMV616" s="35"/>
      <c r="SMW616" s="35"/>
      <c r="SMX616" s="35"/>
      <c r="SMY616" s="35"/>
      <c r="SMZ616" s="35"/>
      <c r="SNA616" s="35"/>
      <c r="SNB616" s="35"/>
      <c r="SNC616" s="35"/>
      <c r="SND616" s="35"/>
      <c r="SNE616" s="35"/>
      <c r="SNF616" s="35"/>
      <c r="SNG616" s="35"/>
      <c r="SNH616" s="35"/>
      <c r="SNI616" s="35"/>
      <c r="SNJ616" s="35"/>
      <c r="SNK616" s="35"/>
      <c r="SNL616" s="35"/>
      <c r="SNM616" s="35"/>
      <c r="SNN616" s="35"/>
      <c r="SNO616" s="35"/>
      <c r="SNP616" s="35"/>
      <c r="SNQ616" s="35"/>
      <c r="SNR616" s="35"/>
      <c r="SNS616" s="35"/>
      <c r="SNT616" s="35"/>
      <c r="SNU616" s="35"/>
      <c r="SNV616" s="35"/>
      <c r="SNW616" s="35"/>
      <c r="SNX616" s="35"/>
      <c r="SNY616" s="35"/>
      <c r="SNZ616" s="35"/>
      <c r="SOA616" s="35"/>
      <c r="SOB616" s="35"/>
      <c r="SOC616" s="35"/>
      <c r="SOD616" s="35"/>
      <c r="SOE616" s="35"/>
      <c r="SOF616" s="35"/>
      <c r="SOG616" s="35"/>
      <c r="SOH616" s="35"/>
      <c r="SOI616" s="35"/>
      <c r="SOJ616" s="35"/>
      <c r="SOK616" s="35"/>
      <c r="SOL616" s="35"/>
      <c r="SOM616" s="35"/>
      <c r="SON616" s="35"/>
      <c r="SOO616" s="35"/>
      <c r="SOP616" s="35"/>
      <c r="SOQ616" s="35"/>
      <c r="SOR616" s="35"/>
      <c r="SOS616" s="35"/>
      <c r="SOT616" s="35"/>
      <c r="SOU616" s="35"/>
      <c r="SOV616" s="35"/>
      <c r="SOW616" s="35"/>
      <c r="SOX616" s="35"/>
      <c r="SOY616" s="35"/>
      <c r="SOZ616" s="35"/>
      <c r="SPA616" s="35"/>
      <c r="SPB616" s="35"/>
      <c r="SPC616" s="35"/>
      <c r="SPD616" s="35"/>
      <c r="SPE616" s="35"/>
      <c r="SPF616" s="35"/>
      <c r="SPG616" s="35"/>
      <c r="SPH616" s="35"/>
      <c r="SPI616" s="35"/>
      <c r="SPJ616" s="35"/>
      <c r="SPK616" s="35"/>
      <c r="SPL616" s="35"/>
      <c r="SPM616" s="35"/>
      <c r="SPN616" s="35"/>
      <c r="SPO616" s="35"/>
      <c r="SPP616" s="35"/>
      <c r="SPQ616" s="35"/>
      <c r="SPR616" s="35"/>
      <c r="SPS616" s="35"/>
      <c r="SPT616" s="35"/>
      <c r="SPU616" s="35"/>
      <c r="SPV616" s="35"/>
      <c r="SPW616" s="35"/>
      <c r="SPX616" s="35"/>
      <c r="SPY616" s="35"/>
      <c r="SPZ616" s="35"/>
      <c r="SQA616" s="35"/>
      <c r="SQB616" s="35"/>
      <c r="SQC616" s="35"/>
      <c r="SQD616" s="35"/>
      <c r="SQE616" s="35"/>
      <c r="SQF616" s="35"/>
      <c r="SQG616" s="35"/>
      <c r="SQH616" s="35"/>
      <c r="SQI616" s="35"/>
      <c r="SQJ616" s="35"/>
      <c r="SQK616" s="35"/>
      <c r="SQL616" s="35"/>
      <c r="SQM616" s="35"/>
      <c r="SQN616" s="35"/>
      <c r="SQO616" s="35"/>
      <c r="SQP616" s="35"/>
      <c r="SQQ616" s="35"/>
      <c r="SQR616" s="35"/>
      <c r="SQS616" s="35"/>
      <c r="SQT616" s="35"/>
      <c r="SQU616" s="35"/>
      <c r="SQV616" s="35"/>
      <c r="SQW616" s="35"/>
      <c r="SQX616" s="35"/>
      <c r="SQY616" s="35"/>
      <c r="SQZ616" s="35"/>
      <c r="SRA616" s="35"/>
      <c r="SRB616" s="35"/>
      <c r="SRC616" s="35"/>
      <c r="SRD616" s="35"/>
      <c r="SRE616" s="35"/>
      <c r="SRF616" s="35"/>
      <c r="SRG616" s="35"/>
      <c r="SRH616" s="35"/>
      <c r="SRI616" s="35"/>
      <c r="SRJ616" s="35"/>
      <c r="SRK616" s="35"/>
      <c r="SRL616" s="35"/>
      <c r="SRM616" s="35"/>
      <c r="SRN616" s="35"/>
      <c r="SRO616" s="35"/>
      <c r="SRP616" s="35"/>
      <c r="SRQ616" s="35"/>
      <c r="SRR616" s="35"/>
      <c r="SRS616" s="35"/>
      <c r="SRT616" s="35"/>
      <c r="SRU616" s="35"/>
      <c r="SRV616" s="35"/>
      <c r="SRW616" s="35"/>
      <c r="SRX616" s="35"/>
      <c r="SRY616" s="35"/>
      <c r="SRZ616" s="35"/>
      <c r="SSA616" s="35"/>
      <c r="SSB616" s="35"/>
      <c r="SSC616" s="35"/>
      <c r="SSD616" s="35"/>
      <c r="SSE616" s="35"/>
      <c r="SSF616" s="35"/>
      <c r="SSG616" s="35"/>
      <c r="SSH616" s="35"/>
      <c r="SSI616" s="35"/>
      <c r="SSJ616" s="35"/>
      <c r="SSK616" s="35"/>
      <c r="SSL616" s="35"/>
      <c r="SSM616" s="35"/>
      <c r="SSN616" s="35"/>
      <c r="SSO616" s="35"/>
      <c r="SSP616" s="35"/>
      <c r="SSQ616" s="35"/>
      <c r="SSR616" s="35"/>
      <c r="SSS616" s="35"/>
      <c r="SST616" s="35"/>
      <c r="SSU616" s="35"/>
      <c r="SSV616" s="35"/>
      <c r="SSW616" s="35"/>
      <c r="SSX616" s="35"/>
      <c r="SSY616" s="35"/>
      <c r="SSZ616" s="35"/>
      <c r="STA616" s="35"/>
      <c r="STB616" s="35"/>
      <c r="STC616" s="35"/>
      <c r="STD616" s="35"/>
      <c r="STE616" s="35"/>
      <c r="STF616" s="35"/>
      <c r="STG616" s="35"/>
      <c r="STH616" s="35"/>
      <c r="STI616" s="35"/>
      <c r="STJ616" s="35"/>
      <c r="STK616" s="35"/>
      <c r="STL616" s="35"/>
      <c r="STM616" s="35"/>
      <c r="STN616" s="35"/>
      <c r="STO616" s="35"/>
      <c r="STP616" s="35"/>
      <c r="STQ616" s="35"/>
      <c r="STR616" s="35"/>
      <c r="STS616" s="35"/>
      <c r="STT616" s="35"/>
      <c r="STU616" s="35"/>
      <c r="STV616" s="35"/>
      <c r="STW616" s="35"/>
      <c r="STX616" s="35"/>
      <c r="STY616" s="35"/>
      <c r="STZ616" s="35"/>
      <c r="SUA616" s="35"/>
      <c r="SUB616" s="35"/>
      <c r="SUC616" s="35"/>
      <c r="SUD616" s="35"/>
      <c r="SUE616" s="35"/>
      <c r="SUF616" s="35"/>
      <c r="SUG616" s="35"/>
      <c r="SUH616" s="35"/>
      <c r="SUI616" s="35"/>
      <c r="SUJ616" s="35"/>
      <c r="SUK616" s="35"/>
      <c r="SUL616" s="35"/>
      <c r="SUM616" s="35"/>
      <c r="SUN616" s="35"/>
      <c r="SUO616" s="35"/>
      <c r="SUP616" s="35"/>
      <c r="SUQ616" s="35"/>
      <c r="SUR616" s="35"/>
      <c r="SUS616" s="35"/>
      <c r="SUT616" s="35"/>
      <c r="SUU616" s="35"/>
      <c r="SUV616" s="35"/>
      <c r="SUW616" s="35"/>
      <c r="SUX616" s="35"/>
      <c r="SUY616" s="35"/>
      <c r="SUZ616" s="35"/>
      <c r="SVA616" s="35"/>
      <c r="SVB616" s="35"/>
      <c r="SVC616" s="35"/>
      <c r="SVD616" s="35"/>
      <c r="SVE616" s="35"/>
      <c r="SVF616" s="35"/>
      <c r="SVG616" s="35"/>
      <c r="SVH616" s="35"/>
      <c r="SVI616" s="35"/>
      <c r="SVJ616" s="35"/>
      <c r="SVK616" s="35"/>
      <c r="SVL616" s="35"/>
      <c r="SVM616" s="35"/>
      <c r="SVN616" s="35"/>
      <c r="SVO616" s="35"/>
      <c r="SVP616" s="35"/>
      <c r="SVQ616" s="35"/>
      <c r="SVR616" s="35"/>
      <c r="SVS616" s="35"/>
      <c r="SVT616" s="35"/>
      <c r="SVU616" s="35"/>
      <c r="SVV616" s="35"/>
      <c r="SVW616" s="35"/>
      <c r="SVX616" s="35"/>
      <c r="SVY616" s="35"/>
      <c r="SVZ616" s="35"/>
      <c r="SWA616" s="35"/>
      <c r="SWB616" s="35"/>
      <c r="SWC616" s="35"/>
      <c r="SWD616" s="35"/>
      <c r="SWE616" s="35"/>
      <c r="SWF616" s="35"/>
      <c r="SWG616" s="35"/>
      <c r="SWH616" s="35"/>
      <c r="SWI616" s="35"/>
      <c r="SWJ616" s="35"/>
      <c r="SWK616" s="35"/>
      <c r="SWL616" s="35"/>
      <c r="SWM616" s="35"/>
      <c r="SWN616" s="35"/>
      <c r="SWO616" s="35"/>
      <c r="SWP616" s="35"/>
      <c r="SWQ616" s="35"/>
      <c r="SWR616" s="35"/>
      <c r="SWS616" s="35"/>
      <c r="SWT616" s="35"/>
      <c r="SWU616" s="35"/>
      <c r="SWV616" s="35"/>
      <c r="SWW616" s="35"/>
      <c r="SWX616" s="35"/>
      <c r="SWY616" s="35"/>
      <c r="SWZ616" s="35"/>
      <c r="SXA616" s="35"/>
      <c r="SXB616" s="35"/>
      <c r="SXC616" s="35"/>
      <c r="SXD616" s="35"/>
      <c r="SXE616" s="35"/>
      <c r="SXF616" s="35"/>
      <c r="SXG616" s="35"/>
      <c r="SXH616" s="35"/>
      <c r="SXI616" s="35"/>
      <c r="SXJ616" s="35"/>
      <c r="SXK616" s="35"/>
      <c r="SXL616" s="35"/>
      <c r="SXM616" s="35"/>
      <c r="SXN616" s="35"/>
      <c r="SXO616" s="35"/>
      <c r="SXP616" s="35"/>
      <c r="SXQ616" s="35"/>
      <c r="SXR616" s="35"/>
      <c r="SXS616" s="35"/>
      <c r="SXT616" s="35"/>
      <c r="SXU616" s="35"/>
      <c r="SXV616" s="35"/>
      <c r="SXW616" s="35"/>
      <c r="SXX616" s="35"/>
      <c r="SXY616" s="35"/>
      <c r="SXZ616" s="35"/>
      <c r="SYA616" s="35"/>
      <c r="SYB616" s="35"/>
      <c r="SYC616" s="35"/>
      <c r="SYD616" s="35"/>
      <c r="SYE616" s="35"/>
      <c r="SYF616" s="35"/>
      <c r="SYG616" s="35"/>
      <c r="SYH616" s="35"/>
      <c r="SYI616" s="35"/>
      <c r="SYJ616" s="35"/>
      <c r="SYK616" s="35"/>
      <c r="SYL616" s="35"/>
      <c r="SYM616" s="35"/>
      <c r="SYN616" s="35"/>
      <c r="SYO616" s="35"/>
      <c r="SYP616" s="35"/>
      <c r="SYQ616" s="35"/>
      <c r="SYR616" s="35"/>
      <c r="SYS616" s="35"/>
      <c r="SYT616" s="35"/>
      <c r="SYU616" s="35"/>
      <c r="SYV616" s="35"/>
      <c r="SYW616" s="35"/>
      <c r="SYX616" s="35"/>
      <c r="SYY616" s="35"/>
      <c r="SYZ616" s="35"/>
      <c r="SZA616" s="35"/>
      <c r="SZB616" s="35"/>
      <c r="SZC616" s="35"/>
      <c r="SZD616" s="35"/>
      <c r="SZE616" s="35"/>
      <c r="SZF616" s="35"/>
      <c r="SZG616" s="35"/>
      <c r="SZH616" s="35"/>
      <c r="SZI616" s="35"/>
      <c r="SZJ616" s="35"/>
      <c r="SZK616" s="35"/>
      <c r="SZL616" s="35"/>
      <c r="SZM616" s="35"/>
      <c r="SZN616" s="35"/>
      <c r="SZO616" s="35"/>
      <c r="SZP616" s="35"/>
      <c r="SZQ616" s="35"/>
      <c r="SZR616" s="35"/>
      <c r="SZS616" s="35"/>
      <c r="SZT616" s="35"/>
      <c r="SZU616" s="35"/>
      <c r="SZV616" s="35"/>
      <c r="SZW616" s="35"/>
      <c r="SZX616" s="35"/>
      <c r="SZY616" s="35"/>
      <c r="SZZ616" s="35"/>
      <c r="TAA616" s="35"/>
      <c r="TAB616" s="35"/>
      <c r="TAC616" s="35"/>
      <c r="TAD616" s="35"/>
      <c r="TAE616" s="35"/>
      <c r="TAF616" s="35"/>
      <c r="TAG616" s="35"/>
      <c r="TAH616" s="35"/>
      <c r="TAI616" s="35"/>
      <c r="TAJ616" s="35"/>
      <c r="TAK616" s="35"/>
      <c r="TAL616" s="35"/>
      <c r="TAM616" s="35"/>
      <c r="TAN616" s="35"/>
      <c r="TAO616" s="35"/>
      <c r="TAP616" s="35"/>
      <c r="TAQ616" s="35"/>
      <c r="TAR616" s="35"/>
      <c r="TAS616" s="35"/>
      <c r="TAT616" s="35"/>
      <c r="TAU616" s="35"/>
      <c r="TAV616" s="35"/>
      <c r="TAW616" s="35"/>
      <c r="TAX616" s="35"/>
      <c r="TAY616" s="35"/>
      <c r="TAZ616" s="35"/>
      <c r="TBA616" s="35"/>
      <c r="TBB616" s="35"/>
      <c r="TBC616" s="35"/>
      <c r="TBD616" s="35"/>
      <c r="TBE616" s="35"/>
      <c r="TBF616" s="35"/>
      <c r="TBG616" s="35"/>
      <c r="TBH616" s="35"/>
      <c r="TBI616" s="35"/>
      <c r="TBJ616" s="35"/>
      <c r="TBK616" s="35"/>
      <c r="TBL616" s="35"/>
      <c r="TBM616" s="35"/>
      <c r="TBN616" s="35"/>
      <c r="TBO616" s="35"/>
      <c r="TBP616" s="35"/>
      <c r="TBQ616" s="35"/>
      <c r="TBR616" s="35"/>
      <c r="TBS616" s="35"/>
      <c r="TBT616" s="35"/>
      <c r="TBU616" s="35"/>
      <c r="TBV616" s="35"/>
      <c r="TBW616" s="35"/>
      <c r="TBX616" s="35"/>
      <c r="TBY616" s="35"/>
      <c r="TBZ616" s="35"/>
      <c r="TCA616" s="35"/>
      <c r="TCB616" s="35"/>
      <c r="TCC616" s="35"/>
      <c r="TCD616" s="35"/>
      <c r="TCE616" s="35"/>
      <c r="TCF616" s="35"/>
      <c r="TCG616" s="35"/>
      <c r="TCH616" s="35"/>
      <c r="TCI616" s="35"/>
      <c r="TCJ616" s="35"/>
      <c r="TCK616" s="35"/>
      <c r="TCL616" s="35"/>
      <c r="TCM616" s="35"/>
      <c r="TCN616" s="35"/>
      <c r="TCO616" s="35"/>
      <c r="TCP616" s="35"/>
      <c r="TCQ616" s="35"/>
      <c r="TCR616" s="35"/>
      <c r="TCS616" s="35"/>
      <c r="TCT616" s="35"/>
      <c r="TCU616" s="35"/>
      <c r="TCV616" s="35"/>
      <c r="TCW616" s="35"/>
      <c r="TCX616" s="35"/>
      <c r="TCY616" s="35"/>
      <c r="TCZ616" s="35"/>
      <c r="TDA616" s="35"/>
      <c r="TDB616" s="35"/>
      <c r="TDC616" s="35"/>
      <c r="TDD616" s="35"/>
      <c r="TDE616" s="35"/>
      <c r="TDF616" s="35"/>
      <c r="TDG616" s="35"/>
      <c r="TDH616" s="35"/>
      <c r="TDI616" s="35"/>
      <c r="TDJ616" s="35"/>
      <c r="TDK616" s="35"/>
      <c r="TDL616" s="35"/>
      <c r="TDM616" s="35"/>
      <c r="TDN616" s="35"/>
      <c r="TDO616" s="35"/>
      <c r="TDP616" s="35"/>
      <c r="TDQ616" s="35"/>
      <c r="TDR616" s="35"/>
      <c r="TDS616" s="35"/>
      <c r="TDT616" s="35"/>
      <c r="TDU616" s="35"/>
      <c r="TDV616" s="35"/>
      <c r="TDW616" s="35"/>
      <c r="TDX616" s="35"/>
      <c r="TDY616" s="35"/>
      <c r="TDZ616" s="35"/>
      <c r="TEA616" s="35"/>
      <c r="TEB616" s="35"/>
      <c r="TEC616" s="35"/>
      <c r="TED616" s="35"/>
      <c r="TEE616" s="35"/>
      <c r="TEF616" s="35"/>
      <c r="TEG616" s="35"/>
      <c r="TEH616" s="35"/>
      <c r="TEI616" s="35"/>
      <c r="TEJ616" s="35"/>
      <c r="TEK616" s="35"/>
      <c r="TEL616" s="35"/>
      <c r="TEM616" s="35"/>
      <c r="TEN616" s="35"/>
      <c r="TEO616" s="35"/>
      <c r="TEP616" s="35"/>
      <c r="TEQ616" s="35"/>
      <c r="TER616" s="35"/>
      <c r="TES616" s="35"/>
      <c r="TET616" s="35"/>
      <c r="TEU616" s="35"/>
      <c r="TEV616" s="35"/>
      <c r="TEW616" s="35"/>
      <c r="TEX616" s="35"/>
      <c r="TEY616" s="35"/>
      <c r="TEZ616" s="35"/>
      <c r="TFA616" s="35"/>
      <c r="TFB616" s="35"/>
      <c r="TFC616" s="35"/>
      <c r="TFD616" s="35"/>
      <c r="TFE616" s="35"/>
      <c r="TFF616" s="35"/>
      <c r="TFG616" s="35"/>
      <c r="TFH616" s="35"/>
      <c r="TFI616" s="35"/>
      <c r="TFJ616" s="35"/>
      <c r="TFK616" s="35"/>
      <c r="TFL616" s="35"/>
      <c r="TFM616" s="35"/>
      <c r="TFN616" s="35"/>
      <c r="TFO616" s="35"/>
      <c r="TFP616" s="35"/>
      <c r="TFQ616" s="35"/>
      <c r="TFR616" s="35"/>
      <c r="TFS616" s="35"/>
      <c r="TFT616" s="35"/>
      <c r="TFU616" s="35"/>
      <c r="TFV616" s="35"/>
      <c r="TFW616" s="35"/>
      <c r="TFX616" s="35"/>
      <c r="TFY616" s="35"/>
      <c r="TFZ616" s="35"/>
      <c r="TGA616" s="35"/>
      <c r="TGB616" s="35"/>
      <c r="TGC616" s="35"/>
      <c r="TGD616" s="35"/>
      <c r="TGE616" s="35"/>
      <c r="TGF616" s="35"/>
      <c r="TGG616" s="35"/>
      <c r="TGH616" s="35"/>
      <c r="TGI616" s="35"/>
      <c r="TGJ616" s="35"/>
      <c r="TGK616" s="35"/>
      <c r="TGL616" s="35"/>
      <c r="TGM616" s="35"/>
      <c r="TGN616" s="35"/>
      <c r="TGO616" s="35"/>
      <c r="TGP616" s="35"/>
      <c r="TGQ616" s="35"/>
      <c r="TGR616" s="35"/>
      <c r="TGS616" s="35"/>
      <c r="TGT616" s="35"/>
      <c r="TGU616" s="35"/>
      <c r="TGV616" s="35"/>
      <c r="TGW616" s="35"/>
      <c r="TGX616" s="35"/>
      <c r="TGY616" s="35"/>
      <c r="TGZ616" s="35"/>
      <c r="THA616" s="35"/>
      <c r="THB616" s="35"/>
      <c r="THC616" s="35"/>
      <c r="THD616" s="35"/>
      <c r="THE616" s="35"/>
      <c r="THF616" s="35"/>
      <c r="THG616" s="35"/>
      <c r="THH616" s="35"/>
      <c r="THI616" s="35"/>
      <c r="THJ616" s="35"/>
      <c r="THK616" s="35"/>
      <c r="THL616" s="35"/>
      <c r="THM616" s="35"/>
      <c r="THN616" s="35"/>
      <c r="THO616" s="35"/>
      <c r="THP616" s="35"/>
      <c r="THQ616" s="35"/>
      <c r="THR616" s="35"/>
      <c r="THS616" s="35"/>
      <c r="THT616" s="35"/>
      <c r="THU616" s="35"/>
      <c r="THV616" s="35"/>
      <c r="THW616" s="35"/>
      <c r="THX616" s="35"/>
      <c r="THY616" s="35"/>
      <c r="THZ616" s="35"/>
      <c r="TIA616" s="35"/>
      <c r="TIB616" s="35"/>
      <c r="TIC616" s="35"/>
      <c r="TID616" s="35"/>
      <c r="TIE616" s="35"/>
      <c r="TIF616" s="35"/>
      <c r="TIG616" s="35"/>
      <c r="TIH616" s="35"/>
      <c r="TII616" s="35"/>
      <c r="TIJ616" s="35"/>
      <c r="TIK616" s="35"/>
      <c r="TIL616" s="35"/>
      <c r="TIM616" s="35"/>
      <c r="TIN616" s="35"/>
      <c r="TIO616" s="35"/>
      <c r="TIP616" s="35"/>
      <c r="TIQ616" s="35"/>
      <c r="TIR616" s="35"/>
      <c r="TIS616" s="35"/>
      <c r="TIT616" s="35"/>
      <c r="TIU616" s="35"/>
      <c r="TIV616" s="35"/>
      <c r="TIW616" s="35"/>
      <c r="TIX616" s="35"/>
      <c r="TIY616" s="35"/>
      <c r="TIZ616" s="35"/>
      <c r="TJA616" s="35"/>
      <c r="TJB616" s="35"/>
      <c r="TJC616" s="35"/>
      <c r="TJD616" s="35"/>
      <c r="TJE616" s="35"/>
      <c r="TJF616" s="35"/>
      <c r="TJG616" s="35"/>
      <c r="TJH616" s="35"/>
      <c r="TJI616" s="35"/>
      <c r="TJJ616" s="35"/>
      <c r="TJK616" s="35"/>
      <c r="TJL616" s="35"/>
      <c r="TJM616" s="35"/>
      <c r="TJN616" s="35"/>
      <c r="TJO616" s="35"/>
      <c r="TJP616" s="35"/>
      <c r="TJQ616" s="35"/>
      <c r="TJR616" s="35"/>
      <c r="TJS616" s="35"/>
      <c r="TJT616" s="35"/>
      <c r="TJU616" s="35"/>
      <c r="TJV616" s="35"/>
      <c r="TJW616" s="35"/>
      <c r="TJX616" s="35"/>
      <c r="TJY616" s="35"/>
      <c r="TJZ616" s="35"/>
      <c r="TKA616" s="35"/>
      <c r="TKB616" s="35"/>
      <c r="TKC616" s="35"/>
      <c r="TKD616" s="35"/>
      <c r="TKE616" s="35"/>
      <c r="TKF616" s="35"/>
      <c r="TKG616" s="35"/>
      <c r="TKH616" s="35"/>
      <c r="TKI616" s="35"/>
      <c r="TKJ616" s="35"/>
      <c r="TKK616" s="35"/>
      <c r="TKL616" s="35"/>
      <c r="TKM616" s="35"/>
      <c r="TKN616" s="35"/>
      <c r="TKO616" s="35"/>
      <c r="TKP616" s="35"/>
      <c r="TKQ616" s="35"/>
      <c r="TKR616" s="35"/>
      <c r="TKS616" s="35"/>
      <c r="TKT616" s="35"/>
      <c r="TKU616" s="35"/>
      <c r="TKV616" s="35"/>
      <c r="TKW616" s="35"/>
      <c r="TKX616" s="35"/>
      <c r="TKY616" s="35"/>
      <c r="TKZ616" s="35"/>
      <c r="TLA616" s="35"/>
      <c r="TLB616" s="35"/>
      <c r="TLC616" s="35"/>
      <c r="TLD616" s="35"/>
      <c r="TLE616" s="35"/>
      <c r="TLF616" s="35"/>
      <c r="TLG616" s="35"/>
      <c r="TLH616" s="35"/>
      <c r="TLI616" s="35"/>
      <c r="TLJ616" s="35"/>
      <c r="TLK616" s="35"/>
      <c r="TLL616" s="35"/>
      <c r="TLM616" s="35"/>
      <c r="TLN616" s="35"/>
      <c r="TLO616" s="35"/>
      <c r="TLP616" s="35"/>
      <c r="TLQ616" s="35"/>
      <c r="TLR616" s="35"/>
      <c r="TLS616" s="35"/>
      <c r="TLT616" s="35"/>
      <c r="TLU616" s="35"/>
      <c r="TLV616" s="35"/>
      <c r="TLW616" s="35"/>
      <c r="TLX616" s="35"/>
      <c r="TLY616" s="35"/>
      <c r="TLZ616" s="35"/>
      <c r="TMA616" s="35"/>
      <c r="TMB616" s="35"/>
      <c r="TMC616" s="35"/>
      <c r="TMD616" s="35"/>
      <c r="TME616" s="35"/>
      <c r="TMF616" s="35"/>
      <c r="TMG616" s="35"/>
      <c r="TMH616" s="35"/>
      <c r="TMI616" s="35"/>
      <c r="TMJ616" s="35"/>
      <c r="TMK616" s="35"/>
      <c r="TML616" s="35"/>
      <c r="TMM616" s="35"/>
      <c r="TMN616" s="35"/>
      <c r="TMO616" s="35"/>
      <c r="TMP616" s="35"/>
      <c r="TMQ616" s="35"/>
      <c r="TMR616" s="35"/>
      <c r="TMS616" s="35"/>
      <c r="TMT616" s="35"/>
      <c r="TMU616" s="35"/>
      <c r="TMV616" s="35"/>
      <c r="TMW616" s="35"/>
      <c r="TMX616" s="35"/>
      <c r="TMY616" s="35"/>
      <c r="TMZ616" s="35"/>
      <c r="TNA616" s="35"/>
      <c r="TNB616" s="35"/>
      <c r="TNC616" s="35"/>
      <c r="TND616" s="35"/>
      <c r="TNE616" s="35"/>
      <c r="TNF616" s="35"/>
      <c r="TNG616" s="35"/>
      <c r="TNH616" s="35"/>
      <c r="TNI616" s="35"/>
      <c r="TNJ616" s="35"/>
      <c r="TNK616" s="35"/>
      <c r="TNL616" s="35"/>
      <c r="TNM616" s="35"/>
      <c r="TNN616" s="35"/>
      <c r="TNO616" s="35"/>
      <c r="TNP616" s="35"/>
      <c r="TNQ616" s="35"/>
      <c r="TNR616" s="35"/>
      <c r="TNS616" s="35"/>
      <c r="TNT616" s="35"/>
      <c r="TNU616" s="35"/>
      <c r="TNV616" s="35"/>
      <c r="TNW616" s="35"/>
      <c r="TNX616" s="35"/>
      <c r="TNY616" s="35"/>
      <c r="TNZ616" s="35"/>
      <c r="TOA616" s="35"/>
      <c r="TOB616" s="35"/>
      <c r="TOC616" s="35"/>
      <c r="TOD616" s="35"/>
      <c r="TOE616" s="35"/>
      <c r="TOF616" s="35"/>
      <c r="TOG616" s="35"/>
      <c r="TOH616" s="35"/>
      <c r="TOI616" s="35"/>
      <c r="TOJ616" s="35"/>
      <c r="TOK616" s="35"/>
      <c r="TOL616" s="35"/>
      <c r="TOM616" s="35"/>
      <c r="TON616" s="35"/>
      <c r="TOO616" s="35"/>
      <c r="TOP616" s="35"/>
      <c r="TOQ616" s="35"/>
      <c r="TOR616" s="35"/>
      <c r="TOS616" s="35"/>
      <c r="TOT616" s="35"/>
      <c r="TOU616" s="35"/>
      <c r="TOV616" s="35"/>
      <c r="TOW616" s="35"/>
      <c r="TOX616" s="35"/>
      <c r="TOY616" s="35"/>
      <c r="TOZ616" s="35"/>
      <c r="TPA616" s="35"/>
      <c r="TPB616" s="35"/>
      <c r="TPC616" s="35"/>
      <c r="TPD616" s="35"/>
      <c r="TPE616" s="35"/>
      <c r="TPF616" s="35"/>
      <c r="TPG616" s="35"/>
      <c r="TPH616" s="35"/>
      <c r="TPI616" s="35"/>
      <c r="TPJ616" s="35"/>
      <c r="TPK616" s="35"/>
      <c r="TPL616" s="35"/>
      <c r="TPM616" s="35"/>
      <c r="TPN616" s="35"/>
      <c r="TPO616" s="35"/>
      <c r="TPP616" s="35"/>
      <c r="TPQ616" s="35"/>
      <c r="TPR616" s="35"/>
      <c r="TPS616" s="35"/>
      <c r="TPT616" s="35"/>
      <c r="TPU616" s="35"/>
      <c r="TPV616" s="35"/>
      <c r="TPW616" s="35"/>
      <c r="TPX616" s="35"/>
      <c r="TPY616" s="35"/>
      <c r="TPZ616" s="35"/>
      <c r="TQA616" s="35"/>
      <c r="TQB616" s="35"/>
      <c r="TQC616" s="35"/>
      <c r="TQD616" s="35"/>
      <c r="TQE616" s="35"/>
      <c r="TQF616" s="35"/>
      <c r="TQG616" s="35"/>
      <c r="TQH616" s="35"/>
      <c r="TQI616" s="35"/>
      <c r="TQJ616" s="35"/>
      <c r="TQK616" s="35"/>
      <c r="TQL616" s="35"/>
      <c r="TQM616" s="35"/>
      <c r="TQN616" s="35"/>
      <c r="TQO616" s="35"/>
      <c r="TQP616" s="35"/>
      <c r="TQQ616" s="35"/>
      <c r="TQR616" s="35"/>
      <c r="TQS616" s="35"/>
      <c r="TQT616" s="35"/>
      <c r="TQU616" s="35"/>
      <c r="TQV616" s="35"/>
      <c r="TQW616" s="35"/>
      <c r="TQX616" s="35"/>
      <c r="TQY616" s="35"/>
      <c r="TQZ616" s="35"/>
      <c r="TRA616" s="35"/>
      <c r="TRB616" s="35"/>
      <c r="TRC616" s="35"/>
      <c r="TRD616" s="35"/>
      <c r="TRE616" s="35"/>
      <c r="TRF616" s="35"/>
      <c r="TRG616" s="35"/>
      <c r="TRH616" s="35"/>
      <c r="TRI616" s="35"/>
      <c r="TRJ616" s="35"/>
      <c r="TRK616" s="35"/>
      <c r="TRL616" s="35"/>
      <c r="TRM616" s="35"/>
      <c r="TRN616" s="35"/>
      <c r="TRO616" s="35"/>
      <c r="TRP616" s="35"/>
      <c r="TRQ616" s="35"/>
      <c r="TRR616" s="35"/>
      <c r="TRS616" s="35"/>
      <c r="TRT616" s="35"/>
      <c r="TRU616" s="35"/>
      <c r="TRV616" s="35"/>
      <c r="TRW616" s="35"/>
      <c r="TRX616" s="35"/>
      <c r="TRY616" s="35"/>
      <c r="TRZ616" s="35"/>
      <c r="TSA616" s="35"/>
      <c r="TSB616" s="35"/>
      <c r="TSC616" s="35"/>
      <c r="TSD616" s="35"/>
      <c r="TSE616" s="35"/>
      <c r="TSF616" s="35"/>
      <c r="TSG616" s="35"/>
      <c r="TSH616" s="35"/>
      <c r="TSI616" s="35"/>
      <c r="TSJ616" s="35"/>
      <c r="TSK616" s="35"/>
      <c r="TSL616" s="35"/>
      <c r="TSM616" s="35"/>
      <c r="TSN616" s="35"/>
      <c r="TSO616" s="35"/>
      <c r="TSP616" s="35"/>
      <c r="TSQ616" s="35"/>
      <c r="TSR616" s="35"/>
      <c r="TSS616" s="35"/>
      <c r="TST616" s="35"/>
      <c r="TSU616" s="35"/>
      <c r="TSV616" s="35"/>
      <c r="TSW616" s="35"/>
      <c r="TSX616" s="35"/>
      <c r="TSY616" s="35"/>
      <c r="TSZ616" s="35"/>
      <c r="TTA616" s="35"/>
      <c r="TTB616" s="35"/>
      <c r="TTC616" s="35"/>
      <c r="TTD616" s="35"/>
      <c r="TTE616" s="35"/>
      <c r="TTF616" s="35"/>
      <c r="TTG616" s="35"/>
      <c r="TTH616" s="35"/>
      <c r="TTI616" s="35"/>
      <c r="TTJ616" s="35"/>
      <c r="TTK616" s="35"/>
      <c r="TTL616" s="35"/>
      <c r="TTM616" s="35"/>
      <c r="TTN616" s="35"/>
      <c r="TTO616" s="35"/>
      <c r="TTP616" s="35"/>
      <c r="TTQ616" s="35"/>
      <c r="TTR616" s="35"/>
      <c r="TTS616" s="35"/>
      <c r="TTT616" s="35"/>
      <c r="TTU616" s="35"/>
      <c r="TTV616" s="35"/>
      <c r="TTW616" s="35"/>
      <c r="TTX616" s="35"/>
      <c r="TTY616" s="35"/>
      <c r="TTZ616" s="35"/>
      <c r="TUA616" s="35"/>
      <c r="TUB616" s="35"/>
      <c r="TUC616" s="35"/>
      <c r="TUD616" s="35"/>
      <c r="TUE616" s="35"/>
      <c r="TUF616" s="35"/>
      <c r="TUG616" s="35"/>
      <c r="TUH616" s="35"/>
      <c r="TUI616" s="35"/>
      <c r="TUJ616" s="35"/>
      <c r="TUK616" s="35"/>
      <c r="TUL616" s="35"/>
      <c r="TUM616" s="35"/>
      <c r="TUN616" s="35"/>
      <c r="TUO616" s="35"/>
      <c r="TUP616" s="35"/>
      <c r="TUQ616" s="35"/>
      <c r="TUR616" s="35"/>
      <c r="TUS616" s="35"/>
      <c r="TUT616" s="35"/>
      <c r="TUU616" s="35"/>
      <c r="TUV616" s="35"/>
      <c r="TUW616" s="35"/>
      <c r="TUX616" s="35"/>
      <c r="TUY616" s="35"/>
      <c r="TUZ616" s="35"/>
      <c r="TVA616" s="35"/>
      <c r="TVB616" s="35"/>
      <c r="TVC616" s="35"/>
      <c r="TVD616" s="35"/>
      <c r="TVE616" s="35"/>
      <c r="TVF616" s="35"/>
      <c r="TVG616" s="35"/>
      <c r="TVH616" s="35"/>
      <c r="TVI616" s="35"/>
      <c r="TVJ616" s="35"/>
      <c r="TVK616" s="35"/>
      <c r="TVL616" s="35"/>
      <c r="TVM616" s="35"/>
      <c r="TVN616" s="35"/>
      <c r="TVO616" s="35"/>
      <c r="TVP616" s="35"/>
      <c r="TVQ616" s="35"/>
      <c r="TVR616" s="35"/>
      <c r="TVS616" s="35"/>
      <c r="TVT616" s="35"/>
      <c r="TVU616" s="35"/>
      <c r="TVV616" s="35"/>
      <c r="TVW616" s="35"/>
      <c r="TVX616" s="35"/>
      <c r="TVY616" s="35"/>
      <c r="TVZ616" s="35"/>
      <c r="TWA616" s="35"/>
      <c r="TWB616" s="35"/>
      <c r="TWC616" s="35"/>
      <c r="TWD616" s="35"/>
      <c r="TWE616" s="35"/>
      <c r="TWF616" s="35"/>
      <c r="TWG616" s="35"/>
      <c r="TWH616" s="35"/>
      <c r="TWI616" s="35"/>
      <c r="TWJ616" s="35"/>
      <c r="TWK616" s="35"/>
      <c r="TWL616" s="35"/>
      <c r="TWM616" s="35"/>
      <c r="TWN616" s="35"/>
      <c r="TWO616" s="35"/>
      <c r="TWP616" s="35"/>
      <c r="TWQ616" s="35"/>
      <c r="TWR616" s="35"/>
      <c r="TWS616" s="35"/>
      <c r="TWT616" s="35"/>
      <c r="TWU616" s="35"/>
      <c r="TWV616" s="35"/>
      <c r="TWW616" s="35"/>
      <c r="TWX616" s="35"/>
      <c r="TWY616" s="35"/>
      <c r="TWZ616" s="35"/>
      <c r="TXA616" s="35"/>
      <c r="TXB616" s="35"/>
      <c r="TXC616" s="35"/>
      <c r="TXD616" s="35"/>
      <c r="TXE616" s="35"/>
      <c r="TXF616" s="35"/>
      <c r="TXG616" s="35"/>
      <c r="TXH616" s="35"/>
      <c r="TXI616" s="35"/>
      <c r="TXJ616" s="35"/>
      <c r="TXK616" s="35"/>
      <c r="TXL616" s="35"/>
      <c r="TXM616" s="35"/>
      <c r="TXN616" s="35"/>
      <c r="TXO616" s="35"/>
      <c r="TXP616" s="35"/>
      <c r="TXQ616" s="35"/>
      <c r="TXR616" s="35"/>
      <c r="TXS616" s="35"/>
      <c r="TXT616" s="35"/>
      <c r="TXU616" s="35"/>
      <c r="TXV616" s="35"/>
      <c r="TXW616" s="35"/>
      <c r="TXX616" s="35"/>
      <c r="TXY616" s="35"/>
      <c r="TXZ616" s="35"/>
      <c r="TYA616" s="35"/>
      <c r="TYB616" s="35"/>
      <c r="TYC616" s="35"/>
      <c r="TYD616" s="35"/>
      <c r="TYE616" s="35"/>
      <c r="TYF616" s="35"/>
      <c r="TYG616" s="35"/>
      <c r="TYH616" s="35"/>
      <c r="TYI616" s="35"/>
      <c r="TYJ616" s="35"/>
      <c r="TYK616" s="35"/>
      <c r="TYL616" s="35"/>
      <c r="TYM616" s="35"/>
      <c r="TYN616" s="35"/>
      <c r="TYO616" s="35"/>
      <c r="TYP616" s="35"/>
      <c r="TYQ616" s="35"/>
      <c r="TYR616" s="35"/>
      <c r="TYS616" s="35"/>
      <c r="TYT616" s="35"/>
      <c r="TYU616" s="35"/>
      <c r="TYV616" s="35"/>
      <c r="TYW616" s="35"/>
      <c r="TYX616" s="35"/>
      <c r="TYY616" s="35"/>
      <c r="TYZ616" s="35"/>
      <c r="TZA616" s="35"/>
      <c r="TZB616" s="35"/>
      <c r="TZC616" s="35"/>
      <c r="TZD616" s="35"/>
      <c r="TZE616" s="35"/>
      <c r="TZF616" s="35"/>
      <c r="TZG616" s="35"/>
      <c r="TZH616" s="35"/>
      <c r="TZI616" s="35"/>
      <c r="TZJ616" s="35"/>
      <c r="TZK616" s="35"/>
      <c r="TZL616" s="35"/>
      <c r="TZM616" s="35"/>
      <c r="TZN616" s="35"/>
      <c r="TZO616" s="35"/>
      <c r="TZP616" s="35"/>
      <c r="TZQ616" s="35"/>
      <c r="TZR616" s="35"/>
      <c r="TZS616" s="35"/>
      <c r="TZT616" s="35"/>
      <c r="TZU616" s="35"/>
      <c r="TZV616" s="35"/>
      <c r="TZW616" s="35"/>
      <c r="TZX616" s="35"/>
      <c r="TZY616" s="35"/>
      <c r="TZZ616" s="35"/>
      <c r="UAA616" s="35"/>
      <c r="UAB616" s="35"/>
      <c r="UAC616" s="35"/>
      <c r="UAD616" s="35"/>
      <c r="UAE616" s="35"/>
      <c r="UAF616" s="35"/>
      <c r="UAG616" s="35"/>
      <c r="UAH616" s="35"/>
      <c r="UAI616" s="35"/>
      <c r="UAJ616" s="35"/>
      <c r="UAK616" s="35"/>
      <c r="UAL616" s="35"/>
      <c r="UAM616" s="35"/>
      <c r="UAN616" s="35"/>
      <c r="UAO616" s="35"/>
      <c r="UAP616" s="35"/>
      <c r="UAQ616" s="35"/>
      <c r="UAR616" s="35"/>
      <c r="UAS616" s="35"/>
      <c r="UAT616" s="35"/>
      <c r="UAU616" s="35"/>
      <c r="UAV616" s="35"/>
      <c r="UAW616" s="35"/>
      <c r="UAX616" s="35"/>
      <c r="UAY616" s="35"/>
      <c r="UAZ616" s="35"/>
      <c r="UBA616" s="35"/>
      <c r="UBB616" s="35"/>
      <c r="UBC616" s="35"/>
      <c r="UBD616" s="35"/>
      <c r="UBE616" s="35"/>
      <c r="UBF616" s="35"/>
      <c r="UBG616" s="35"/>
      <c r="UBH616" s="35"/>
      <c r="UBI616" s="35"/>
      <c r="UBJ616" s="35"/>
      <c r="UBK616" s="35"/>
      <c r="UBL616" s="35"/>
      <c r="UBM616" s="35"/>
      <c r="UBN616" s="35"/>
      <c r="UBO616" s="35"/>
      <c r="UBP616" s="35"/>
      <c r="UBQ616" s="35"/>
      <c r="UBR616" s="35"/>
      <c r="UBS616" s="35"/>
      <c r="UBT616" s="35"/>
      <c r="UBU616" s="35"/>
      <c r="UBV616" s="35"/>
      <c r="UBW616" s="35"/>
      <c r="UBX616" s="35"/>
      <c r="UBY616" s="35"/>
      <c r="UBZ616" s="35"/>
      <c r="UCA616" s="35"/>
      <c r="UCB616" s="35"/>
      <c r="UCC616" s="35"/>
      <c r="UCD616" s="35"/>
      <c r="UCE616" s="35"/>
      <c r="UCF616" s="35"/>
      <c r="UCG616" s="35"/>
      <c r="UCH616" s="35"/>
      <c r="UCI616" s="35"/>
      <c r="UCJ616" s="35"/>
      <c r="UCK616" s="35"/>
      <c r="UCL616" s="35"/>
      <c r="UCM616" s="35"/>
      <c r="UCN616" s="35"/>
      <c r="UCO616" s="35"/>
      <c r="UCP616" s="35"/>
      <c r="UCQ616" s="35"/>
      <c r="UCR616" s="35"/>
      <c r="UCS616" s="35"/>
      <c r="UCT616" s="35"/>
      <c r="UCU616" s="35"/>
      <c r="UCV616" s="35"/>
      <c r="UCW616" s="35"/>
      <c r="UCX616" s="35"/>
      <c r="UCY616" s="35"/>
      <c r="UCZ616" s="35"/>
      <c r="UDA616" s="35"/>
      <c r="UDB616" s="35"/>
      <c r="UDC616" s="35"/>
      <c r="UDD616" s="35"/>
      <c r="UDE616" s="35"/>
      <c r="UDF616" s="35"/>
      <c r="UDG616" s="35"/>
      <c r="UDH616" s="35"/>
      <c r="UDI616" s="35"/>
      <c r="UDJ616" s="35"/>
      <c r="UDK616" s="35"/>
      <c r="UDL616" s="35"/>
      <c r="UDM616" s="35"/>
      <c r="UDN616" s="35"/>
      <c r="UDO616" s="35"/>
      <c r="UDP616" s="35"/>
      <c r="UDQ616" s="35"/>
      <c r="UDR616" s="35"/>
      <c r="UDS616" s="35"/>
      <c r="UDT616" s="35"/>
      <c r="UDU616" s="35"/>
      <c r="UDV616" s="35"/>
      <c r="UDW616" s="35"/>
      <c r="UDX616" s="35"/>
      <c r="UDY616" s="35"/>
      <c r="UDZ616" s="35"/>
      <c r="UEA616" s="35"/>
      <c r="UEB616" s="35"/>
      <c r="UEC616" s="35"/>
      <c r="UED616" s="35"/>
      <c r="UEE616" s="35"/>
      <c r="UEF616" s="35"/>
      <c r="UEG616" s="35"/>
      <c r="UEH616" s="35"/>
      <c r="UEI616" s="35"/>
      <c r="UEJ616" s="35"/>
      <c r="UEK616" s="35"/>
      <c r="UEL616" s="35"/>
      <c r="UEM616" s="35"/>
      <c r="UEN616" s="35"/>
      <c r="UEO616" s="35"/>
      <c r="UEP616" s="35"/>
      <c r="UEQ616" s="35"/>
      <c r="UER616" s="35"/>
      <c r="UES616" s="35"/>
      <c r="UET616" s="35"/>
      <c r="UEU616" s="35"/>
      <c r="UEV616" s="35"/>
      <c r="UEW616" s="35"/>
      <c r="UEX616" s="35"/>
      <c r="UEY616" s="35"/>
      <c r="UEZ616" s="35"/>
      <c r="UFA616" s="35"/>
      <c r="UFB616" s="35"/>
      <c r="UFC616" s="35"/>
      <c r="UFD616" s="35"/>
      <c r="UFE616" s="35"/>
      <c r="UFF616" s="35"/>
      <c r="UFG616" s="35"/>
      <c r="UFH616" s="35"/>
      <c r="UFI616" s="35"/>
      <c r="UFJ616" s="35"/>
      <c r="UFK616" s="35"/>
      <c r="UFL616" s="35"/>
      <c r="UFM616" s="35"/>
      <c r="UFN616" s="35"/>
      <c r="UFO616" s="35"/>
      <c r="UFP616" s="35"/>
      <c r="UFQ616" s="35"/>
      <c r="UFR616" s="35"/>
      <c r="UFS616" s="35"/>
      <c r="UFT616" s="35"/>
      <c r="UFU616" s="35"/>
      <c r="UFV616" s="35"/>
      <c r="UFW616" s="35"/>
      <c r="UFX616" s="35"/>
      <c r="UFY616" s="35"/>
      <c r="UFZ616" s="35"/>
      <c r="UGA616" s="35"/>
      <c r="UGB616" s="35"/>
      <c r="UGC616" s="35"/>
      <c r="UGD616" s="35"/>
      <c r="UGE616" s="35"/>
      <c r="UGF616" s="35"/>
      <c r="UGG616" s="35"/>
      <c r="UGH616" s="35"/>
      <c r="UGI616" s="35"/>
      <c r="UGJ616" s="35"/>
      <c r="UGK616" s="35"/>
      <c r="UGL616" s="35"/>
      <c r="UGM616" s="35"/>
      <c r="UGN616" s="35"/>
      <c r="UGO616" s="35"/>
      <c r="UGP616" s="35"/>
      <c r="UGQ616" s="35"/>
      <c r="UGR616" s="35"/>
      <c r="UGS616" s="35"/>
      <c r="UGT616" s="35"/>
      <c r="UGU616" s="35"/>
      <c r="UGV616" s="35"/>
      <c r="UGW616" s="35"/>
      <c r="UGX616" s="35"/>
      <c r="UGY616" s="35"/>
      <c r="UGZ616" s="35"/>
      <c r="UHA616" s="35"/>
      <c r="UHB616" s="35"/>
      <c r="UHC616" s="35"/>
      <c r="UHD616" s="35"/>
      <c r="UHE616" s="35"/>
      <c r="UHF616" s="35"/>
      <c r="UHG616" s="35"/>
      <c r="UHH616" s="35"/>
      <c r="UHI616" s="35"/>
      <c r="UHJ616" s="35"/>
      <c r="UHK616" s="35"/>
      <c r="UHL616" s="35"/>
      <c r="UHM616" s="35"/>
      <c r="UHN616" s="35"/>
      <c r="UHO616" s="35"/>
      <c r="UHP616" s="35"/>
      <c r="UHQ616" s="35"/>
      <c r="UHR616" s="35"/>
      <c r="UHS616" s="35"/>
      <c r="UHT616" s="35"/>
      <c r="UHU616" s="35"/>
      <c r="UHV616" s="35"/>
      <c r="UHW616" s="35"/>
      <c r="UHX616" s="35"/>
      <c r="UHY616" s="35"/>
      <c r="UHZ616" s="35"/>
      <c r="UIA616" s="35"/>
      <c r="UIB616" s="35"/>
      <c r="UIC616" s="35"/>
      <c r="UID616" s="35"/>
      <c r="UIE616" s="35"/>
      <c r="UIF616" s="35"/>
      <c r="UIG616" s="35"/>
      <c r="UIH616" s="35"/>
      <c r="UII616" s="35"/>
      <c r="UIJ616" s="35"/>
      <c r="UIK616" s="35"/>
      <c r="UIL616" s="35"/>
      <c r="UIM616" s="35"/>
      <c r="UIN616" s="35"/>
      <c r="UIO616" s="35"/>
      <c r="UIP616" s="35"/>
      <c r="UIQ616" s="35"/>
      <c r="UIR616" s="35"/>
      <c r="UIS616" s="35"/>
      <c r="UIT616" s="35"/>
      <c r="UIU616" s="35"/>
      <c r="UIV616" s="35"/>
      <c r="UIW616" s="35"/>
      <c r="UIX616" s="35"/>
      <c r="UIY616" s="35"/>
      <c r="UIZ616" s="35"/>
      <c r="UJA616" s="35"/>
      <c r="UJB616" s="35"/>
      <c r="UJC616" s="35"/>
      <c r="UJD616" s="35"/>
      <c r="UJE616" s="35"/>
      <c r="UJF616" s="35"/>
      <c r="UJG616" s="35"/>
      <c r="UJH616" s="35"/>
      <c r="UJI616" s="35"/>
      <c r="UJJ616" s="35"/>
      <c r="UJK616" s="35"/>
      <c r="UJL616" s="35"/>
      <c r="UJM616" s="35"/>
      <c r="UJN616" s="35"/>
      <c r="UJO616" s="35"/>
      <c r="UJP616" s="35"/>
      <c r="UJQ616" s="35"/>
      <c r="UJR616" s="35"/>
      <c r="UJS616" s="35"/>
      <c r="UJT616" s="35"/>
      <c r="UJU616" s="35"/>
      <c r="UJV616" s="35"/>
      <c r="UJW616" s="35"/>
      <c r="UJX616" s="35"/>
      <c r="UJY616" s="35"/>
      <c r="UJZ616" s="35"/>
      <c r="UKA616" s="35"/>
      <c r="UKB616" s="35"/>
      <c r="UKC616" s="35"/>
      <c r="UKD616" s="35"/>
      <c r="UKE616" s="35"/>
      <c r="UKF616" s="35"/>
      <c r="UKG616" s="35"/>
      <c r="UKH616" s="35"/>
      <c r="UKI616" s="35"/>
      <c r="UKJ616" s="35"/>
      <c r="UKK616" s="35"/>
      <c r="UKL616" s="35"/>
      <c r="UKM616" s="35"/>
      <c r="UKN616" s="35"/>
      <c r="UKO616" s="35"/>
      <c r="UKP616" s="35"/>
      <c r="UKQ616" s="35"/>
      <c r="UKR616" s="35"/>
      <c r="UKS616" s="35"/>
      <c r="UKT616" s="35"/>
      <c r="UKU616" s="35"/>
      <c r="UKV616" s="35"/>
      <c r="UKW616" s="35"/>
      <c r="UKX616" s="35"/>
      <c r="UKY616" s="35"/>
      <c r="UKZ616" s="35"/>
      <c r="ULA616" s="35"/>
      <c r="ULB616" s="35"/>
      <c r="ULC616" s="35"/>
      <c r="ULD616" s="35"/>
      <c r="ULE616" s="35"/>
      <c r="ULF616" s="35"/>
      <c r="ULG616" s="35"/>
      <c r="ULH616" s="35"/>
      <c r="ULI616" s="35"/>
      <c r="ULJ616" s="35"/>
      <c r="ULK616" s="35"/>
      <c r="ULL616" s="35"/>
      <c r="ULM616" s="35"/>
      <c r="ULN616" s="35"/>
      <c r="ULO616" s="35"/>
      <c r="ULP616" s="35"/>
      <c r="ULQ616" s="35"/>
      <c r="ULR616" s="35"/>
      <c r="ULS616" s="35"/>
      <c r="ULT616" s="35"/>
      <c r="ULU616" s="35"/>
      <c r="ULV616" s="35"/>
      <c r="ULW616" s="35"/>
      <c r="ULX616" s="35"/>
      <c r="ULY616" s="35"/>
      <c r="ULZ616" s="35"/>
      <c r="UMA616" s="35"/>
      <c r="UMB616" s="35"/>
      <c r="UMC616" s="35"/>
      <c r="UMD616" s="35"/>
      <c r="UME616" s="35"/>
      <c r="UMF616" s="35"/>
      <c r="UMG616" s="35"/>
      <c r="UMH616" s="35"/>
      <c r="UMI616" s="35"/>
      <c r="UMJ616" s="35"/>
      <c r="UMK616" s="35"/>
      <c r="UML616" s="35"/>
      <c r="UMM616" s="35"/>
      <c r="UMN616" s="35"/>
      <c r="UMO616" s="35"/>
      <c r="UMP616" s="35"/>
      <c r="UMQ616" s="35"/>
      <c r="UMR616" s="35"/>
      <c r="UMS616" s="35"/>
      <c r="UMT616" s="35"/>
      <c r="UMU616" s="35"/>
      <c r="UMV616" s="35"/>
      <c r="UMW616" s="35"/>
      <c r="UMX616" s="35"/>
      <c r="UMY616" s="35"/>
      <c r="UMZ616" s="35"/>
      <c r="UNA616" s="35"/>
      <c r="UNB616" s="35"/>
      <c r="UNC616" s="35"/>
      <c r="UND616" s="35"/>
      <c r="UNE616" s="35"/>
      <c r="UNF616" s="35"/>
      <c r="UNG616" s="35"/>
      <c r="UNH616" s="35"/>
      <c r="UNI616" s="35"/>
      <c r="UNJ616" s="35"/>
      <c r="UNK616" s="35"/>
      <c r="UNL616" s="35"/>
      <c r="UNM616" s="35"/>
      <c r="UNN616" s="35"/>
      <c r="UNO616" s="35"/>
      <c r="UNP616" s="35"/>
      <c r="UNQ616" s="35"/>
      <c r="UNR616" s="35"/>
      <c r="UNS616" s="35"/>
      <c r="UNT616" s="35"/>
      <c r="UNU616" s="35"/>
      <c r="UNV616" s="35"/>
      <c r="UNW616" s="35"/>
      <c r="UNX616" s="35"/>
      <c r="UNY616" s="35"/>
      <c r="UNZ616" s="35"/>
      <c r="UOA616" s="35"/>
      <c r="UOB616" s="35"/>
      <c r="UOC616" s="35"/>
      <c r="UOD616" s="35"/>
      <c r="UOE616" s="35"/>
      <c r="UOF616" s="35"/>
      <c r="UOG616" s="35"/>
      <c r="UOH616" s="35"/>
      <c r="UOI616" s="35"/>
      <c r="UOJ616" s="35"/>
      <c r="UOK616" s="35"/>
      <c r="UOL616" s="35"/>
      <c r="UOM616" s="35"/>
      <c r="UON616" s="35"/>
      <c r="UOO616" s="35"/>
      <c r="UOP616" s="35"/>
      <c r="UOQ616" s="35"/>
      <c r="UOR616" s="35"/>
      <c r="UOS616" s="35"/>
      <c r="UOT616" s="35"/>
      <c r="UOU616" s="35"/>
      <c r="UOV616" s="35"/>
      <c r="UOW616" s="35"/>
      <c r="UOX616" s="35"/>
      <c r="UOY616" s="35"/>
      <c r="UOZ616" s="35"/>
      <c r="UPA616" s="35"/>
      <c r="UPB616" s="35"/>
      <c r="UPC616" s="35"/>
      <c r="UPD616" s="35"/>
      <c r="UPE616" s="35"/>
      <c r="UPF616" s="35"/>
      <c r="UPG616" s="35"/>
      <c r="UPH616" s="35"/>
      <c r="UPI616" s="35"/>
      <c r="UPJ616" s="35"/>
      <c r="UPK616" s="35"/>
      <c r="UPL616" s="35"/>
      <c r="UPM616" s="35"/>
      <c r="UPN616" s="35"/>
      <c r="UPO616" s="35"/>
      <c r="UPP616" s="35"/>
      <c r="UPQ616" s="35"/>
      <c r="UPR616" s="35"/>
      <c r="UPS616" s="35"/>
      <c r="UPT616" s="35"/>
      <c r="UPU616" s="35"/>
      <c r="UPV616" s="35"/>
      <c r="UPW616" s="35"/>
      <c r="UPX616" s="35"/>
      <c r="UPY616" s="35"/>
      <c r="UPZ616" s="35"/>
      <c r="UQA616" s="35"/>
      <c r="UQB616" s="35"/>
      <c r="UQC616" s="35"/>
      <c r="UQD616" s="35"/>
      <c r="UQE616" s="35"/>
      <c r="UQF616" s="35"/>
      <c r="UQG616" s="35"/>
      <c r="UQH616" s="35"/>
      <c r="UQI616" s="35"/>
      <c r="UQJ616" s="35"/>
      <c r="UQK616" s="35"/>
      <c r="UQL616" s="35"/>
      <c r="UQM616" s="35"/>
      <c r="UQN616" s="35"/>
      <c r="UQO616" s="35"/>
      <c r="UQP616" s="35"/>
      <c r="UQQ616" s="35"/>
      <c r="UQR616" s="35"/>
      <c r="UQS616" s="35"/>
      <c r="UQT616" s="35"/>
      <c r="UQU616" s="35"/>
      <c r="UQV616" s="35"/>
      <c r="UQW616" s="35"/>
      <c r="UQX616" s="35"/>
      <c r="UQY616" s="35"/>
      <c r="UQZ616" s="35"/>
      <c r="URA616" s="35"/>
      <c r="URB616" s="35"/>
      <c r="URC616" s="35"/>
      <c r="URD616" s="35"/>
      <c r="URE616" s="35"/>
      <c r="URF616" s="35"/>
      <c r="URG616" s="35"/>
      <c r="URH616" s="35"/>
      <c r="URI616" s="35"/>
      <c r="URJ616" s="35"/>
      <c r="URK616" s="35"/>
      <c r="URL616" s="35"/>
      <c r="URM616" s="35"/>
      <c r="URN616" s="35"/>
      <c r="URO616" s="35"/>
      <c r="URP616" s="35"/>
      <c r="URQ616" s="35"/>
      <c r="URR616" s="35"/>
      <c r="URS616" s="35"/>
      <c r="URT616" s="35"/>
      <c r="URU616" s="35"/>
      <c r="URV616" s="35"/>
      <c r="URW616" s="35"/>
      <c r="URX616" s="35"/>
      <c r="URY616" s="35"/>
      <c r="URZ616" s="35"/>
      <c r="USA616" s="35"/>
      <c r="USB616" s="35"/>
      <c r="USC616" s="35"/>
      <c r="USD616" s="35"/>
      <c r="USE616" s="35"/>
      <c r="USF616" s="35"/>
      <c r="USG616" s="35"/>
      <c r="USH616" s="35"/>
      <c r="USI616" s="35"/>
      <c r="USJ616" s="35"/>
      <c r="USK616" s="35"/>
      <c r="USL616" s="35"/>
      <c r="USM616" s="35"/>
      <c r="USN616" s="35"/>
      <c r="USO616" s="35"/>
      <c r="USP616" s="35"/>
      <c r="USQ616" s="35"/>
      <c r="USR616" s="35"/>
      <c r="USS616" s="35"/>
      <c r="UST616" s="35"/>
      <c r="USU616" s="35"/>
      <c r="USV616" s="35"/>
      <c r="USW616" s="35"/>
      <c r="USX616" s="35"/>
      <c r="USY616" s="35"/>
      <c r="USZ616" s="35"/>
      <c r="UTA616" s="35"/>
      <c r="UTB616" s="35"/>
      <c r="UTC616" s="35"/>
      <c r="UTD616" s="35"/>
      <c r="UTE616" s="35"/>
      <c r="UTF616" s="35"/>
      <c r="UTG616" s="35"/>
      <c r="UTH616" s="35"/>
      <c r="UTI616" s="35"/>
      <c r="UTJ616" s="35"/>
      <c r="UTK616" s="35"/>
      <c r="UTL616" s="35"/>
      <c r="UTM616" s="35"/>
      <c r="UTN616" s="35"/>
      <c r="UTO616" s="35"/>
      <c r="UTP616" s="35"/>
      <c r="UTQ616" s="35"/>
      <c r="UTR616" s="35"/>
      <c r="UTS616" s="35"/>
      <c r="UTT616" s="35"/>
      <c r="UTU616" s="35"/>
      <c r="UTV616" s="35"/>
      <c r="UTW616" s="35"/>
      <c r="UTX616" s="35"/>
      <c r="UTY616" s="35"/>
      <c r="UTZ616" s="35"/>
      <c r="UUA616" s="35"/>
      <c r="UUB616" s="35"/>
      <c r="UUC616" s="35"/>
      <c r="UUD616" s="35"/>
      <c r="UUE616" s="35"/>
      <c r="UUF616" s="35"/>
      <c r="UUG616" s="35"/>
      <c r="UUH616" s="35"/>
      <c r="UUI616" s="35"/>
      <c r="UUJ616" s="35"/>
      <c r="UUK616" s="35"/>
      <c r="UUL616" s="35"/>
      <c r="UUM616" s="35"/>
      <c r="UUN616" s="35"/>
      <c r="UUO616" s="35"/>
      <c r="UUP616" s="35"/>
      <c r="UUQ616" s="35"/>
      <c r="UUR616" s="35"/>
      <c r="UUS616" s="35"/>
      <c r="UUT616" s="35"/>
      <c r="UUU616" s="35"/>
      <c r="UUV616" s="35"/>
      <c r="UUW616" s="35"/>
      <c r="UUX616" s="35"/>
      <c r="UUY616" s="35"/>
      <c r="UUZ616" s="35"/>
      <c r="UVA616" s="35"/>
      <c r="UVB616" s="35"/>
      <c r="UVC616" s="35"/>
      <c r="UVD616" s="35"/>
      <c r="UVE616" s="35"/>
      <c r="UVF616" s="35"/>
      <c r="UVG616" s="35"/>
      <c r="UVH616" s="35"/>
      <c r="UVI616" s="35"/>
      <c r="UVJ616" s="35"/>
      <c r="UVK616" s="35"/>
      <c r="UVL616" s="35"/>
      <c r="UVM616" s="35"/>
      <c r="UVN616" s="35"/>
      <c r="UVO616" s="35"/>
      <c r="UVP616" s="35"/>
      <c r="UVQ616" s="35"/>
      <c r="UVR616" s="35"/>
      <c r="UVS616" s="35"/>
      <c r="UVT616" s="35"/>
      <c r="UVU616" s="35"/>
      <c r="UVV616" s="35"/>
      <c r="UVW616" s="35"/>
      <c r="UVX616" s="35"/>
      <c r="UVY616" s="35"/>
      <c r="UVZ616" s="35"/>
      <c r="UWA616" s="35"/>
      <c r="UWB616" s="35"/>
      <c r="UWC616" s="35"/>
      <c r="UWD616" s="35"/>
      <c r="UWE616" s="35"/>
      <c r="UWF616" s="35"/>
      <c r="UWG616" s="35"/>
      <c r="UWH616" s="35"/>
      <c r="UWI616" s="35"/>
      <c r="UWJ616" s="35"/>
      <c r="UWK616" s="35"/>
      <c r="UWL616" s="35"/>
      <c r="UWM616" s="35"/>
      <c r="UWN616" s="35"/>
      <c r="UWO616" s="35"/>
      <c r="UWP616" s="35"/>
      <c r="UWQ616" s="35"/>
      <c r="UWR616" s="35"/>
      <c r="UWS616" s="35"/>
      <c r="UWT616" s="35"/>
      <c r="UWU616" s="35"/>
      <c r="UWV616" s="35"/>
      <c r="UWW616" s="35"/>
      <c r="UWX616" s="35"/>
      <c r="UWY616" s="35"/>
      <c r="UWZ616" s="35"/>
      <c r="UXA616" s="35"/>
      <c r="UXB616" s="35"/>
      <c r="UXC616" s="35"/>
      <c r="UXD616" s="35"/>
      <c r="UXE616" s="35"/>
      <c r="UXF616" s="35"/>
      <c r="UXG616" s="35"/>
      <c r="UXH616" s="35"/>
      <c r="UXI616" s="35"/>
      <c r="UXJ616" s="35"/>
      <c r="UXK616" s="35"/>
      <c r="UXL616" s="35"/>
      <c r="UXM616" s="35"/>
      <c r="UXN616" s="35"/>
      <c r="UXO616" s="35"/>
      <c r="UXP616" s="35"/>
      <c r="UXQ616" s="35"/>
      <c r="UXR616" s="35"/>
      <c r="UXS616" s="35"/>
      <c r="UXT616" s="35"/>
      <c r="UXU616" s="35"/>
      <c r="UXV616" s="35"/>
      <c r="UXW616" s="35"/>
      <c r="UXX616" s="35"/>
      <c r="UXY616" s="35"/>
      <c r="UXZ616" s="35"/>
      <c r="UYA616" s="35"/>
      <c r="UYB616" s="35"/>
      <c r="UYC616" s="35"/>
      <c r="UYD616" s="35"/>
      <c r="UYE616" s="35"/>
      <c r="UYF616" s="35"/>
      <c r="UYG616" s="35"/>
      <c r="UYH616" s="35"/>
      <c r="UYI616" s="35"/>
      <c r="UYJ616" s="35"/>
      <c r="UYK616" s="35"/>
      <c r="UYL616" s="35"/>
      <c r="UYM616" s="35"/>
      <c r="UYN616" s="35"/>
      <c r="UYO616" s="35"/>
      <c r="UYP616" s="35"/>
      <c r="UYQ616" s="35"/>
      <c r="UYR616" s="35"/>
      <c r="UYS616" s="35"/>
      <c r="UYT616" s="35"/>
      <c r="UYU616" s="35"/>
      <c r="UYV616" s="35"/>
      <c r="UYW616" s="35"/>
      <c r="UYX616" s="35"/>
      <c r="UYY616" s="35"/>
      <c r="UYZ616" s="35"/>
      <c r="UZA616" s="35"/>
      <c r="UZB616" s="35"/>
      <c r="UZC616" s="35"/>
      <c r="UZD616" s="35"/>
      <c r="UZE616" s="35"/>
      <c r="UZF616" s="35"/>
      <c r="UZG616" s="35"/>
      <c r="UZH616" s="35"/>
      <c r="UZI616" s="35"/>
      <c r="UZJ616" s="35"/>
      <c r="UZK616" s="35"/>
      <c r="UZL616" s="35"/>
      <c r="UZM616" s="35"/>
      <c r="UZN616" s="35"/>
      <c r="UZO616" s="35"/>
      <c r="UZP616" s="35"/>
      <c r="UZQ616" s="35"/>
      <c r="UZR616" s="35"/>
      <c r="UZS616" s="35"/>
      <c r="UZT616" s="35"/>
      <c r="UZU616" s="35"/>
      <c r="UZV616" s="35"/>
      <c r="UZW616" s="35"/>
      <c r="UZX616" s="35"/>
      <c r="UZY616" s="35"/>
      <c r="UZZ616" s="35"/>
      <c r="VAA616" s="35"/>
      <c r="VAB616" s="35"/>
      <c r="VAC616" s="35"/>
      <c r="VAD616" s="35"/>
      <c r="VAE616" s="35"/>
      <c r="VAF616" s="35"/>
      <c r="VAG616" s="35"/>
      <c r="VAH616" s="35"/>
      <c r="VAI616" s="35"/>
      <c r="VAJ616" s="35"/>
      <c r="VAK616" s="35"/>
      <c r="VAL616" s="35"/>
      <c r="VAM616" s="35"/>
      <c r="VAN616" s="35"/>
      <c r="VAO616" s="35"/>
      <c r="VAP616" s="35"/>
      <c r="VAQ616" s="35"/>
      <c r="VAR616" s="35"/>
      <c r="VAS616" s="35"/>
      <c r="VAT616" s="35"/>
      <c r="VAU616" s="35"/>
      <c r="VAV616" s="35"/>
      <c r="VAW616" s="35"/>
      <c r="VAX616" s="35"/>
      <c r="VAY616" s="35"/>
      <c r="VAZ616" s="35"/>
      <c r="VBA616" s="35"/>
      <c r="VBB616" s="35"/>
      <c r="VBC616" s="35"/>
      <c r="VBD616" s="35"/>
      <c r="VBE616" s="35"/>
      <c r="VBF616" s="35"/>
      <c r="VBG616" s="35"/>
      <c r="VBH616" s="35"/>
      <c r="VBI616" s="35"/>
      <c r="VBJ616" s="35"/>
      <c r="VBK616" s="35"/>
      <c r="VBL616" s="35"/>
      <c r="VBM616" s="35"/>
      <c r="VBN616" s="35"/>
      <c r="VBO616" s="35"/>
      <c r="VBP616" s="35"/>
      <c r="VBQ616" s="35"/>
      <c r="VBR616" s="35"/>
      <c r="VBS616" s="35"/>
      <c r="VBT616" s="35"/>
      <c r="VBU616" s="35"/>
      <c r="VBV616" s="35"/>
      <c r="VBW616" s="35"/>
      <c r="VBX616" s="35"/>
      <c r="VBY616" s="35"/>
      <c r="VBZ616" s="35"/>
      <c r="VCA616" s="35"/>
      <c r="VCB616" s="35"/>
      <c r="VCC616" s="35"/>
      <c r="VCD616" s="35"/>
      <c r="VCE616" s="35"/>
      <c r="VCF616" s="35"/>
      <c r="VCG616" s="35"/>
      <c r="VCH616" s="35"/>
      <c r="VCI616" s="35"/>
      <c r="VCJ616" s="35"/>
      <c r="VCK616" s="35"/>
      <c r="VCL616" s="35"/>
      <c r="VCM616" s="35"/>
      <c r="VCN616" s="35"/>
      <c r="VCO616" s="35"/>
      <c r="VCP616" s="35"/>
      <c r="VCQ616" s="35"/>
      <c r="VCR616" s="35"/>
      <c r="VCS616" s="35"/>
      <c r="VCT616" s="35"/>
      <c r="VCU616" s="35"/>
      <c r="VCV616" s="35"/>
      <c r="VCW616" s="35"/>
      <c r="VCX616" s="35"/>
      <c r="VCY616" s="35"/>
      <c r="VCZ616" s="35"/>
      <c r="VDA616" s="35"/>
      <c r="VDB616" s="35"/>
      <c r="VDC616" s="35"/>
      <c r="VDD616" s="35"/>
      <c r="VDE616" s="35"/>
      <c r="VDF616" s="35"/>
      <c r="VDG616" s="35"/>
      <c r="VDH616" s="35"/>
      <c r="VDI616" s="35"/>
      <c r="VDJ616" s="35"/>
      <c r="VDK616" s="35"/>
      <c r="VDL616" s="35"/>
      <c r="VDM616" s="35"/>
      <c r="VDN616" s="35"/>
      <c r="VDO616" s="35"/>
      <c r="VDP616" s="35"/>
      <c r="VDQ616" s="35"/>
      <c r="VDR616" s="35"/>
      <c r="VDS616" s="35"/>
      <c r="VDT616" s="35"/>
      <c r="VDU616" s="35"/>
      <c r="VDV616" s="35"/>
      <c r="VDW616" s="35"/>
      <c r="VDX616" s="35"/>
      <c r="VDY616" s="35"/>
      <c r="VDZ616" s="35"/>
      <c r="VEA616" s="35"/>
      <c r="VEB616" s="35"/>
      <c r="VEC616" s="35"/>
      <c r="VED616" s="35"/>
      <c r="VEE616" s="35"/>
      <c r="VEF616" s="35"/>
      <c r="VEG616" s="35"/>
      <c r="VEH616" s="35"/>
      <c r="VEI616" s="35"/>
      <c r="VEJ616" s="35"/>
      <c r="VEK616" s="35"/>
      <c r="VEL616" s="35"/>
      <c r="VEM616" s="35"/>
      <c r="VEN616" s="35"/>
      <c r="VEO616" s="35"/>
      <c r="VEP616" s="35"/>
      <c r="VEQ616" s="35"/>
      <c r="VER616" s="35"/>
      <c r="VES616" s="35"/>
      <c r="VET616" s="35"/>
      <c r="VEU616" s="35"/>
      <c r="VEV616" s="35"/>
      <c r="VEW616" s="35"/>
      <c r="VEX616" s="35"/>
      <c r="VEY616" s="35"/>
      <c r="VEZ616" s="35"/>
      <c r="VFA616" s="35"/>
      <c r="VFB616" s="35"/>
      <c r="VFC616" s="35"/>
      <c r="VFD616" s="35"/>
      <c r="VFE616" s="35"/>
      <c r="VFF616" s="35"/>
      <c r="VFG616" s="35"/>
      <c r="VFH616" s="35"/>
      <c r="VFI616" s="35"/>
      <c r="VFJ616" s="35"/>
      <c r="VFK616" s="35"/>
      <c r="VFL616" s="35"/>
      <c r="VFM616" s="35"/>
      <c r="VFN616" s="35"/>
      <c r="VFO616" s="35"/>
      <c r="VFP616" s="35"/>
      <c r="VFQ616" s="35"/>
      <c r="VFR616" s="35"/>
      <c r="VFS616" s="35"/>
      <c r="VFT616" s="35"/>
      <c r="VFU616" s="35"/>
      <c r="VFV616" s="35"/>
      <c r="VFW616" s="35"/>
      <c r="VFX616" s="35"/>
      <c r="VFY616" s="35"/>
      <c r="VFZ616" s="35"/>
      <c r="VGA616" s="35"/>
      <c r="VGB616" s="35"/>
      <c r="VGC616" s="35"/>
      <c r="VGD616" s="35"/>
      <c r="VGE616" s="35"/>
      <c r="VGF616" s="35"/>
      <c r="VGG616" s="35"/>
      <c r="VGH616" s="35"/>
      <c r="VGI616" s="35"/>
      <c r="VGJ616" s="35"/>
      <c r="VGK616" s="35"/>
      <c r="VGL616" s="35"/>
      <c r="VGM616" s="35"/>
      <c r="VGN616" s="35"/>
      <c r="VGO616" s="35"/>
      <c r="VGP616" s="35"/>
      <c r="VGQ616" s="35"/>
      <c r="VGR616" s="35"/>
      <c r="VGS616" s="35"/>
      <c r="VGT616" s="35"/>
      <c r="VGU616" s="35"/>
      <c r="VGV616" s="35"/>
      <c r="VGW616" s="35"/>
      <c r="VGX616" s="35"/>
      <c r="VGY616" s="35"/>
      <c r="VGZ616" s="35"/>
      <c r="VHA616" s="35"/>
      <c r="VHB616" s="35"/>
      <c r="VHC616" s="35"/>
      <c r="VHD616" s="35"/>
      <c r="VHE616" s="35"/>
      <c r="VHF616" s="35"/>
      <c r="VHG616" s="35"/>
      <c r="VHH616" s="35"/>
      <c r="VHI616" s="35"/>
      <c r="VHJ616" s="35"/>
      <c r="VHK616" s="35"/>
      <c r="VHL616" s="35"/>
      <c r="VHM616" s="35"/>
      <c r="VHN616" s="35"/>
      <c r="VHO616" s="35"/>
      <c r="VHP616" s="35"/>
      <c r="VHQ616" s="35"/>
      <c r="VHR616" s="35"/>
      <c r="VHS616" s="35"/>
      <c r="VHT616" s="35"/>
      <c r="VHU616" s="35"/>
      <c r="VHV616" s="35"/>
      <c r="VHW616" s="35"/>
      <c r="VHX616" s="35"/>
      <c r="VHY616" s="35"/>
      <c r="VHZ616" s="35"/>
      <c r="VIA616" s="35"/>
      <c r="VIB616" s="35"/>
      <c r="VIC616" s="35"/>
      <c r="VID616" s="35"/>
      <c r="VIE616" s="35"/>
      <c r="VIF616" s="35"/>
      <c r="VIG616" s="35"/>
      <c r="VIH616" s="35"/>
      <c r="VII616" s="35"/>
      <c r="VIJ616" s="35"/>
      <c r="VIK616" s="35"/>
      <c r="VIL616" s="35"/>
      <c r="VIM616" s="35"/>
      <c r="VIN616" s="35"/>
      <c r="VIO616" s="35"/>
      <c r="VIP616" s="35"/>
      <c r="VIQ616" s="35"/>
      <c r="VIR616" s="35"/>
      <c r="VIS616" s="35"/>
      <c r="VIT616" s="35"/>
      <c r="VIU616" s="35"/>
      <c r="VIV616" s="35"/>
      <c r="VIW616" s="35"/>
      <c r="VIX616" s="35"/>
      <c r="VIY616" s="35"/>
      <c r="VIZ616" s="35"/>
      <c r="VJA616" s="35"/>
      <c r="VJB616" s="35"/>
      <c r="VJC616" s="35"/>
      <c r="VJD616" s="35"/>
      <c r="VJE616" s="35"/>
      <c r="VJF616" s="35"/>
      <c r="VJG616" s="35"/>
      <c r="VJH616" s="35"/>
      <c r="VJI616" s="35"/>
      <c r="VJJ616" s="35"/>
      <c r="VJK616" s="35"/>
      <c r="VJL616" s="35"/>
      <c r="VJM616" s="35"/>
      <c r="VJN616" s="35"/>
      <c r="VJO616" s="35"/>
      <c r="VJP616" s="35"/>
      <c r="VJQ616" s="35"/>
      <c r="VJR616" s="35"/>
      <c r="VJS616" s="35"/>
      <c r="VJT616" s="35"/>
      <c r="VJU616" s="35"/>
      <c r="VJV616" s="35"/>
      <c r="VJW616" s="35"/>
      <c r="VJX616" s="35"/>
      <c r="VJY616" s="35"/>
      <c r="VJZ616" s="35"/>
      <c r="VKA616" s="35"/>
      <c r="VKB616" s="35"/>
      <c r="VKC616" s="35"/>
      <c r="VKD616" s="35"/>
      <c r="VKE616" s="35"/>
      <c r="VKF616" s="35"/>
      <c r="VKG616" s="35"/>
      <c r="VKH616" s="35"/>
      <c r="VKI616" s="35"/>
      <c r="VKJ616" s="35"/>
      <c r="VKK616" s="35"/>
      <c r="VKL616" s="35"/>
      <c r="VKM616" s="35"/>
      <c r="VKN616" s="35"/>
      <c r="VKO616" s="35"/>
      <c r="VKP616" s="35"/>
      <c r="VKQ616" s="35"/>
      <c r="VKR616" s="35"/>
      <c r="VKS616" s="35"/>
      <c r="VKT616" s="35"/>
      <c r="VKU616" s="35"/>
      <c r="VKV616" s="35"/>
      <c r="VKW616" s="35"/>
      <c r="VKX616" s="35"/>
      <c r="VKY616" s="35"/>
      <c r="VKZ616" s="35"/>
      <c r="VLA616" s="35"/>
      <c r="VLB616" s="35"/>
      <c r="VLC616" s="35"/>
      <c r="VLD616" s="35"/>
      <c r="VLE616" s="35"/>
      <c r="VLF616" s="35"/>
      <c r="VLG616" s="35"/>
      <c r="VLH616" s="35"/>
      <c r="VLI616" s="35"/>
      <c r="VLJ616" s="35"/>
      <c r="VLK616" s="35"/>
      <c r="VLL616" s="35"/>
      <c r="VLM616" s="35"/>
      <c r="VLN616" s="35"/>
      <c r="VLO616" s="35"/>
      <c r="VLP616" s="35"/>
      <c r="VLQ616" s="35"/>
      <c r="VLR616" s="35"/>
      <c r="VLS616" s="35"/>
      <c r="VLT616" s="35"/>
      <c r="VLU616" s="35"/>
      <c r="VLV616" s="35"/>
      <c r="VLW616" s="35"/>
      <c r="VLX616" s="35"/>
      <c r="VLY616" s="35"/>
      <c r="VLZ616" s="35"/>
      <c r="VMA616" s="35"/>
      <c r="VMB616" s="35"/>
      <c r="VMC616" s="35"/>
      <c r="VMD616" s="35"/>
      <c r="VME616" s="35"/>
      <c r="VMF616" s="35"/>
      <c r="VMG616" s="35"/>
      <c r="VMH616" s="35"/>
      <c r="VMI616" s="35"/>
      <c r="VMJ616" s="35"/>
      <c r="VMK616" s="35"/>
      <c r="VML616" s="35"/>
      <c r="VMM616" s="35"/>
      <c r="VMN616" s="35"/>
      <c r="VMO616" s="35"/>
      <c r="VMP616" s="35"/>
      <c r="VMQ616" s="35"/>
      <c r="VMR616" s="35"/>
      <c r="VMS616" s="35"/>
      <c r="VMT616" s="35"/>
      <c r="VMU616" s="35"/>
      <c r="VMV616" s="35"/>
      <c r="VMW616" s="35"/>
      <c r="VMX616" s="35"/>
      <c r="VMY616" s="35"/>
      <c r="VMZ616" s="35"/>
      <c r="VNA616" s="35"/>
      <c r="VNB616" s="35"/>
      <c r="VNC616" s="35"/>
      <c r="VND616" s="35"/>
      <c r="VNE616" s="35"/>
      <c r="VNF616" s="35"/>
      <c r="VNG616" s="35"/>
      <c r="VNH616" s="35"/>
      <c r="VNI616" s="35"/>
      <c r="VNJ616" s="35"/>
      <c r="VNK616" s="35"/>
      <c r="VNL616" s="35"/>
      <c r="VNM616" s="35"/>
      <c r="VNN616" s="35"/>
      <c r="VNO616" s="35"/>
      <c r="VNP616" s="35"/>
      <c r="VNQ616" s="35"/>
      <c r="VNR616" s="35"/>
      <c r="VNS616" s="35"/>
      <c r="VNT616" s="35"/>
      <c r="VNU616" s="35"/>
      <c r="VNV616" s="35"/>
      <c r="VNW616" s="35"/>
      <c r="VNX616" s="35"/>
      <c r="VNY616" s="35"/>
      <c r="VNZ616" s="35"/>
      <c r="VOA616" s="35"/>
      <c r="VOB616" s="35"/>
      <c r="VOC616" s="35"/>
      <c r="VOD616" s="35"/>
      <c r="VOE616" s="35"/>
      <c r="VOF616" s="35"/>
      <c r="VOG616" s="35"/>
      <c r="VOH616" s="35"/>
      <c r="VOI616" s="35"/>
      <c r="VOJ616" s="35"/>
      <c r="VOK616" s="35"/>
      <c r="VOL616" s="35"/>
      <c r="VOM616" s="35"/>
      <c r="VON616" s="35"/>
      <c r="VOO616" s="35"/>
      <c r="VOP616" s="35"/>
      <c r="VOQ616" s="35"/>
      <c r="VOR616" s="35"/>
      <c r="VOS616" s="35"/>
      <c r="VOT616" s="35"/>
      <c r="VOU616" s="35"/>
      <c r="VOV616" s="35"/>
      <c r="VOW616" s="35"/>
      <c r="VOX616" s="35"/>
      <c r="VOY616" s="35"/>
      <c r="VOZ616" s="35"/>
      <c r="VPA616" s="35"/>
      <c r="VPB616" s="35"/>
      <c r="VPC616" s="35"/>
      <c r="VPD616" s="35"/>
      <c r="VPE616" s="35"/>
      <c r="VPF616" s="35"/>
      <c r="VPG616" s="35"/>
      <c r="VPH616" s="35"/>
      <c r="VPI616" s="35"/>
      <c r="VPJ616" s="35"/>
      <c r="VPK616" s="35"/>
      <c r="VPL616" s="35"/>
      <c r="VPM616" s="35"/>
      <c r="VPN616" s="35"/>
      <c r="VPO616" s="35"/>
      <c r="VPP616" s="35"/>
      <c r="VPQ616" s="35"/>
      <c r="VPR616" s="35"/>
      <c r="VPS616" s="35"/>
      <c r="VPT616" s="35"/>
      <c r="VPU616" s="35"/>
      <c r="VPV616" s="35"/>
      <c r="VPW616" s="35"/>
      <c r="VPX616" s="35"/>
      <c r="VPY616" s="35"/>
      <c r="VPZ616" s="35"/>
      <c r="VQA616" s="35"/>
      <c r="VQB616" s="35"/>
      <c r="VQC616" s="35"/>
      <c r="VQD616" s="35"/>
      <c r="VQE616" s="35"/>
      <c r="VQF616" s="35"/>
      <c r="VQG616" s="35"/>
      <c r="VQH616" s="35"/>
      <c r="VQI616" s="35"/>
      <c r="VQJ616" s="35"/>
      <c r="VQK616" s="35"/>
      <c r="VQL616" s="35"/>
      <c r="VQM616" s="35"/>
      <c r="VQN616" s="35"/>
      <c r="VQO616" s="35"/>
      <c r="VQP616" s="35"/>
      <c r="VQQ616" s="35"/>
      <c r="VQR616" s="35"/>
      <c r="VQS616" s="35"/>
      <c r="VQT616" s="35"/>
      <c r="VQU616" s="35"/>
      <c r="VQV616" s="35"/>
      <c r="VQW616" s="35"/>
      <c r="VQX616" s="35"/>
      <c r="VQY616" s="35"/>
      <c r="VQZ616" s="35"/>
      <c r="VRA616" s="35"/>
      <c r="VRB616" s="35"/>
      <c r="VRC616" s="35"/>
      <c r="VRD616" s="35"/>
      <c r="VRE616" s="35"/>
      <c r="VRF616" s="35"/>
      <c r="VRG616" s="35"/>
      <c r="VRH616" s="35"/>
      <c r="VRI616" s="35"/>
      <c r="VRJ616" s="35"/>
      <c r="VRK616" s="35"/>
      <c r="VRL616" s="35"/>
      <c r="VRM616" s="35"/>
      <c r="VRN616" s="35"/>
      <c r="VRO616" s="35"/>
      <c r="VRP616" s="35"/>
      <c r="VRQ616" s="35"/>
      <c r="VRR616" s="35"/>
      <c r="VRS616" s="35"/>
      <c r="VRT616" s="35"/>
      <c r="VRU616" s="35"/>
      <c r="VRV616" s="35"/>
      <c r="VRW616" s="35"/>
      <c r="VRX616" s="35"/>
      <c r="VRY616" s="35"/>
      <c r="VRZ616" s="35"/>
      <c r="VSA616" s="35"/>
      <c r="VSB616" s="35"/>
      <c r="VSC616" s="35"/>
      <c r="VSD616" s="35"/>
      <c r="VSE616" s="35"/>
      <c r="VSF616" s="35"/>
      <c r="VSG616" s="35"/>
      <c r="VSH616" s="35"/>
      <c r="VSI616" s="35"/>
      <c r="VSJ616" s="35"/>
      <c r="VSK616" s="35"/>
      <c r="VSL616" s="35"/>
      <c r="VSM616" s="35"/>
      <c r="VSN616" s="35"/>
      <c r="VSO616" s="35"/>
      <c r="VSP616" s="35"/>
      <c r="VSQ616" s="35"/>
      <c r="VSR616" s="35"/>
      <c r="VSS616" s="35"/>
      <c r="VST616" s="35"/>
      <c r="VSU616" s="35"/>
      <c r="VSV616" s="35"/>
      <c r="VSW616" s="35"/>
      <c r="VSX616" s="35"/>
      <c r="VSY616" s="35"/>
      <c r="VSZ616" s="35"/>
      <c r="VTA616" s="35"/>
      <c r="VTB616" s="35"/>
      <c r="VTC616" s="35"/>
      <c r="VTD616" s="35"/>
      <c r="VTE616" s="35"/>
      <c r="VTF616" s="35"/>
      <c r="VTG616" s="35"/>
      <c r="VTH616" s="35"/>
      <c r="VTI616" s="35"/>
      <c r="VTJ616" s="35"/>
      <c r="VTK616" s="35"/>
      <c r="VTL616" s="35"/>
      <c r="VTM616" s="35"/>
      <c r="VTN616" s="35"/>
      <c r="VTO616" s="35"/>
      <c r="VTP616" s="35"/>
      <c r="VTQ616" s="35"/>
      <c r="VTR616" s="35"/>
      <c r="VTS616" s="35"/>
      <c r="VTT616" s="35"/>
      <c r="VTU616" s="35"/>
      <c r="VTV616" s="35"/>
      <c r="VTW616" s="35"/>
      <c r="VTX616" s="35"/>
      <c r="VTY616" s="35"/>
      <c r="VTZ616" s="35"/>
      <c r="VUA616" s="35"/>
      <c r="VUB616" s="35"/>
      <c r="VUC616" s="35"/>
      <c r="VUD616" s="35"/>
      <c r="VUE616" s="35"/>
      <c r="VUF616" s="35"/>
      <c r="VUG616" s="35"/>
      <c r="VUH616" s="35"/>
      <c r="VUI616" s="35"/>
      <c r="VUJ616" s="35"/>
      <c r="VUK616" s="35"/>
      <c r="VUL616" s="35"/>
      <c r="VUM616" s="35"/>
      <c r="VUN616" s="35"/>
      <c r="VUO616" s="35"/>
      <c r="VUP616" s="35"/>
      <c r="VUQ616" s="35"/>
      <c r="VUR616" s="35"/>
      <c r="VUS616" s="35"/>
      <c r="VUT616" s="35"/>
      <c r="VUU616" s="35"/>
      <c r="VUV616" s="35"/>
      <c r="VUW616" s="35"/>
      <c r="VUX616" s="35"/>
      <c r="VUY616" s="35"/>
      <c r="VUZ616" s="35"/>
      <c r="VVA616" s="35"/>
      <c r="VVB616" s="35"/>
      <c r="VVC616" s="35"/>
      <c r="VVD616" s="35"/>
      <c r="VVE616" s="35"/>
      <c r="VVF616" s="35"/>
      <c r="VVG616" s="35"/>
      <c r="VVH616" s="35"/>
      <c r="VVI616" s="35"/>
      <c r="VVJ616" s="35"/>
      <c r="VVK616" s="35"/>
      <c r="VVL616" s="35"/>
      <c r="VVM616" s="35"/>
      <c r="VVN616" s="35"/>
      <c r="VVO616" s="35"/>
      <c r="VVP616" s="35"/>
      <c r="VVQ616" s="35"/>
      <c r="VVR616" s="35"/>
      <c r="VVS616" s="35"/>
      <c r="VVT616" s="35"/>
      <c r="VVU616" s="35"/>
      <c r="VVV616" s="35"/>
      <c r="VVW616" s="35"/>
      <c r="VVX616" s="35"/>
      <c r="VVY616" s="35"/>
      <c r="VVZ616" s="35"/>
      <c r="VWA616" s="35"/>
      <c r="VWB616" s="35"/>
      <c r="VWC616" s="35"/>
      <c r="VWD616" s="35"/>
      <c r="VWE616" s="35"/>
      <c r="VWF616" s="35"/>
      <c r="VWG616" s="35"/>
      <c r="VWH616" s="35"/>
      <c r="VWI616" s="35"/>
      <c r="VWJ616" s="35"/>
      <c r="VWK616" s="35"/>
      <c r="VWL616" s="35"/>
      <c r="VWM616" s="35"/>
      <c r="VWN616" s="35"/>
      <c r="VWO616" s="35"/>
      <c r="VWP616" s="35"/>
      <c r="VWQ616" s="35"/>
      <c r="VWR616" s="35"/>
      <c r="VWS616" s="35"/>
      <c r="VWT616" s="35"/>
      <c r="VWU616" s="35"/>
      <c r="VWV616" s="35"/>
      <c r="VWW616" s="35"/>
      <c r="VWX616" s="35"/>
      <c r="VWY616" s="35"/>
      <c r="VWZ616" s="35"/>
      <c r="VXA616" s="35"/>
      <c r="VXB616" s="35"/>
      <c r="VXC616" s="35"/>
      <c r="VXD616" s="35"/>
      <c r="VXE616" s="35"/>
      <c r="VXF616" s="35"/>
      <c r="VXG616" s="35"/>
      <c r="VXH616" s="35"/>
      <c r="VXI616" s="35"/>
      <c r="VXJ616" s="35"/>
      <c r="VXK616" s="35"/>
      <c r="VXL616" s="35"/>
      <c r="VXM616" s="35"/>
      <c r="VXN616" s="35"/>
      <c r="VXO616" s="35"/>
      <c r="VXP616" s="35"/>
      <c r="VXQ616" s="35"/>
      <c r="VXR616" s="35"/>
      <c r="VXS616" s="35"/>
      <c r="VXT616" s="35"/>
      <c r="VXU616" s="35"/>
      <c r="VXV616" s="35"/>
      <c r="VXW616" s="35"/>
      <c r="VXX616" s="35"/>
      <c r="VXY616" s="35"/>
      <c r="VXZ616" s="35"/>
      <c r="VYA616" s="35"/>
      <c r="VYB616" s="35"/>
      <c r="VYC616" s="35"/>
      <c r="VYD616" s="35"/>
      <c r="VYE616" s="35"/>
      <c r="VYF616" s="35"/>
      <c r="VYG616" s="35"/>
      <c r="VYH616" s="35"/>
      <c r="VYI616" s="35"/>
      <c r="VYJ616" s="35"/>
      <c r="VYK616" s="35"/>
      <c r="VYL616" s="35"/>
      <c r="VYM616" s="35"/>
      <c r="VYN616" s="35"/>
      <c r="VYO616" s="35"/>
      <c r="VYP616" s="35"/>
      <c r="VYQ616" s="35"/>
      <c r="VYR616" s="35"/>
      <c r="VYS616" s="35"/>
      <c r="VYT616" s="35"/>
      <c r="VYU616" s="35"/>
      <c r="VYV616" s="35"/>
      <c r="VYW616" s="35"/>
      <c r="VYX616" s="35"/>
      <c r="VYY616" s="35"/>
      <c r="VYZ616" s="35"/>
      <c r="VZA616" s="35"/>
      <c r="VZB616" s="35"/>
      <c r="VZC616" s="35"/>
      <c r="VZD616" s="35"/>
      <c r="VZE616" s="35"/>
      <c r="VZF616" s="35"/>
      <c r="VZG616" s="35"/>
      <c r="VZH616" s="35"/>
      <c r="VZI616" s="35"/>
      <c r="VZJ616" s="35"/>
      <c r="VZK616" s="35"/>
      <c r="VZL616" s="35"/>
      <c r="VZM616" s="35"/>
      <c r="VZN616" s="35"/>
      <c r="VZO616" s="35"/>
      <c r="VZP616" s="35"/>
      <c r="VZQ616" s="35"/>
      <c r="VZR616" s="35"/>
      <c r="VZS616" s="35"/>
      <c r="VZT616" s="35"/>
      <c r="VZU616" s="35"/>
      <c r="VZV616" s="35"/>
      <c r="VZW616" s="35"/>
      <c r="VZX616" s="35"/>
      <c r="VZY616" s="35"/>
      <c r="VZZ616" s="35"/>
      <c r="WAA616" s="35"/>
      <c r="WAB616" s="35"/>
      <c r="WAC616" s="35"/>
      <c r="WAD616" s="35"/>
      <c r="WAE616" s="35"/>
      <c r="WAF616" s="35"/>
      <c r="WAG616" s="35"/>
      <c r="WAH616" s="35"/>
      <c r="WAI616" s="35"/>
      <c r="WAJ616" s="35"/>
      <c r="WAK616" s="35"/>
      <c r="WAL616" s="35"/>
      <c r="WAM616" s="35"/>
      <c r="WAN616" s="35"/>
      <c r="WAO616" s="35"/>
      <c r="WAP616" s="35"/>
      <c r="WAQ616" s="35"/>
      <c r="WAR616" s="35"/>
      <c r="WAS616" s="35"/>
      <c r="WAT616" s="35"/>
      <c r="WAU616" s="35"/>
      <c r="WAV616" s="35"/>
      <c r="WAW616" s="35"/>
      <c r="WAX616" s="35"/>
      <c r="WAY616" s="35"/>
      <c r="WAZ616" s="35"/>
      <c r="WBA616" s="35"/>
      <c r="WBB616" s="35"/>
      <c r="WBC616" s="35"/>
      <c r="WBD616" s="35"/>
      <c r="WBE616" s="35"/>
      <c r="WBF616" s="35"/>
      <c r="WBG616" s="35"/>
      <c r="WBH616" s="35"/>
      <c r="WBI616" s="35"/>
      <c r="WBJ616" s="35"/>
      <c r="WBK616" s="35"/>
      <c r="WBL616" s="35"/>
      <c r="WBM616" s="35"/>
      <c r="WBN616" s="35"/>
      <c r="WBO616" s="35"/>
      <c r="WBP616" s="35"/>
      <c r="WBQ616" s="35"/>
      <c r="WBR616" s="35"/>
      <c r="WBS616" s="35"/>
      <c r="WBT616" s="35"/>
      <c r="WBU616" s="35"/>
      <c r="WBV616" s="35"/>
      <c r="WBW616" s="35"/>
      <c r="WBX616" s="35"/>
      <c r="WBY616" s="35"/>
      <c r="WBZ616" s="35"/>
      <c r="WCA616" s="35"/>
      <c r="WCB616" s="35"/>
      <c r="WCC616" s="35"/>
      <c r="WCD616" s="35"/>
      <c r="WCE616" s="35"/>
      <c r="WCF616" s="35"/>
      <c r="WCG616" s="35"/>
      <c r="WCH616" s="35"/>
      <c r="WCI616" s="35"/>
      <c r="WCJ616" s="35"/>
      <c r="WCK616" s="35"/>
      <c r="WCL616" s="35"/>
      <c r="WCM616" s="35"/>
      <c r="WCN616" s="35"/>
      <c r="WCO616" s="35"/>
      <c r="WCP616" s="35"/>
      <c r="WCQ616" s="35"/>
      <c r="WCR616" s="35"/>
      <c r="WCS616" s="35"/>
      <c r="WCT616" s="35"/>
      <c r="WCU616" s="35"/>
      <c r="WCV616" s="35"/>
      <c r="WCW616" s="35"/>
      <c r="WCX616" s="35"/>
      <c r="WCY616" s="35"/>
      <c r="WCZ616" s="35"/>
      <c r="WDA616" s="35"/>
      <c r="WDB616" s="35"/>
      <c r="WDC616" s="35"/>
      <c r="WDD616" s="35"/>
      <c r="WDE616" s="35"/>
      <c r="WDF616" s="35"/>
      <c r="WDG616" s="35"/>
      <c r="WDH616" s="35"/>
      <c r="WDI616" s="35"/>
      <c r="WDJ616" s="35"/>
      <c r="WDK616" s="35"/>
      <c r="WDL616" s="35"/>
      <c r="WDM616" s="35"/>
      <c r="WDN616" s="35"/>
      <c r="WDO616" s="35"/>
      <c r="WDP616" s="35"/>
      <c r="WDQ616" s="35"/>
      <c r="WDR616" s="35"/>
      <c r="WDS616" s="35"/>
      <c r="WDT616" s="35"/>
      <c r="WDU616" s="35"/>
      <c r="WDV616" s="35"/>
      <c r="WDW616" s="35"/>
      <c r="WDX616" s="35"/>
      <c r="WDY616" s="35"/>
      <c r="WDZ616" s="35"/>
      <c r="WEA616" s="35"/>
      <c r="WEB616" s="35"/>
      <c r="WEC616" s="35"/>
      <c r="WED616" s="35"/>
      <c r="WEE616" s="35"/>
      <c r="WEF616" s="35"/>
      <c r="WEG616" s="35"/>
      <c r="WEH616" s="35"/>
      <c r="WEI616" s="35"/>
      <c r="WEJ616" s="35"/>
      <c r="WEK616" s="35"/>
      <c r="WEL616" s="35"/>
      <c r="WEM616" s="35"/>
      <c r="WEN616" s="35"/>
      <c r="WEO616" s="35"/>
      <c r="WEP616" s="35"/>
      <c r="WEQ616" s="35"/>
      <c r="WER616" s="35"/>
      <c r="WES616" s="35"/>
      <c r="WET616" s="35"/>
      <c r="WEU616" s="35"/>
      <c r="WEV616" s="35"/>
      <c r="WEW616" s="35"/>
      <c r="WEX616" s="35"/>
      <c r="WEY616" s="35"/>
      <c r="WEZ616" s="35"/>
      <c r="WFA616" s="35"/>
      <c r="WFB616" s="35"/>
      <c r="WFC616" s="35"/>
      <c r="WFD616" s="35"/>
      <c r="WFE616" s="35"/>
      <c r="WFF616" s="35"/>
      <c r="WFG616" s="35"/>
      <c r="WFH616" s="35"/>
      <c r="WFI616" s="35"/>
      <c r="WFJ616" s="35"/>
      <c r="WFK616" s="35"/>
      <c r="WFL616" s="35"/>
      <c r="WFM616" s="35"/>
      <c r="WFN616" s="35"/>
      <c r="WFO616" s="35"/>
      <c r="WFP616" s="35"/>
      <c r="WFQ616" s="35"/>
      <c r="WFR616" s="35"/>
      <c r="WFS616" s="35"/>
      <c r="WFT616" s="35"/>
      <c r="WFU616" s="35"/>
      <c r="WFV616" s="35"/>
      <c r="WFW616" s="35"/>
      <c r="WFX616" s="35"/>
      <c r="WFY616" s="35"/>
      <c r="WFZ616" s="35"/>
      <c r="WGA616" s="35"/>
      <c r="WGB616" s="35"/>
      <c r="WGC616" s="35"/>
      <c r="WGD616" s="35"/>
      <c r="WGE616" s="35"/>
      <c r="WGF616" s="35"/>
      <c r="WGG616" s="35"/>
      <c r="WGH616" s="35"/>
      <c r="WGI616" s="35"/>
      <c r="WGJ616" s="35"/>
      <c r="WGK616" s="35"/>
      <c r="WGL616" s="35"/>
      <c r="WGM616" s="35"/>
      <c r="WGN616" s="35"/>
      <c r="WGO616" s="35"/>
      <c r="WGP616" s="35"/>
      <c r="WGQ616" s="35"/>
      <c r="WGR616" s="35"/>
      <c r="WGS616" s="35"/>
      <c r="WGT616" s="35"/>
      <c r="WGU616" s="35"/>
      <c r="WGV616" s="35"/>
      <c r="WGW616" s="35"/>
      <c r="WGX616" s="35"/>
      <c r="WGY616" s="35"/>
      <c r="WGZ616" s="35"/>
      <c r="WHA616" s="35"/>
      <c r="WHB616" s="35"/>
      <c r="WHC616" s="35"/>
      <c r="WHD616" s="35"/>
      <c r="WHE616" s="35"/>
      <c r="WHF616" s="35"/>
      <c r="WHG616" s="35"/>
      <c r="WHH616" s="35"/>
      <c r="WHI616" s="35"/>
      <c r="WHJ616" s="35"/>
      <c r="WHK616" s="35"/>
      <c r="WHL616" s="35"/>
      <c r="WHM616" s="35"/>
      <c r="WHN616" s="35"/>
      <c r="WHO616" s="35"/>
      <c r="WHP616" s="35"/>
      <c r="WHQ616" s="35"/>
      <c r="WHR616" s="35"/>
      <c r="WHS616" s="35"/>
      <c r="WHT616" s="35"/>
      <c r="WHU616" s="35"/>
      <c r="WHV616" s="35"/>
      <c r="WHW616" s="35"/>
      <c r="WHX616" s="35"/>
      <c r="WHY616" s="35"/>
      <c r="WHZ616" s="35"/>
      <c r="WIA616" s="35"/>
      <c r="WIB616" s="35"/>
      <c r="WIC616" s="35"/>
      <c r="WID616" s="35"/>
      <c r="WIE616" s="35"/>
      <c r="WIF616" s="35"/>
      <c r="WIG616" s="35"/>
      <c r="WIH616" s="35"/>
      <c r="WII616" s="35"/>
      <c r="WIJ616" s="35"/>
      <c r="WIK616" s="35"/>
      <c r="WIL616" s="35"/>
      <c r="WIM616" s="35"/>
      <c r="WIN616" s="35"/>
      <c r="WIO616" s="35"/>
      <c r="WIP616" s="35"/>
      <c r="WIQ616" s="35"/>
      <c r="WIR616" s="35"/>
      <c r="WIS616" s="35"/>
      <c r="WIT616" s="35"/>
      <c r="WIU616" s="35"/>
      <c r="WIV616" s="35"/>
      <c r="WIW616" s="35"/>
      <c r="WIX616" s="35"/>
      <c r="WIY616" s="35"/>
      <c r="WIZ616" s="35"/>
      <c r="WJA616" s="35"/>
      <c r="WJB616" s="35"/>
      <c r="WJC616" s="35"/>
      <c r="WJD616" s="35"/>
      <c r="WJE616" s="35"/>
      <c r="WJF616" s="35"/>
      <c r="WJG616" s="35"/>
      <c r="WJH616" s="35"/>
      <c r="WJI616" s="35"/>
      <c r="WJJ616" s="35"/>
      <c r="WJK616" s="35"/>
      <c r="WJL616" s="35"/>
      <c r="WJM616" s="35"/>
      <c r="WJN616" s="35"/>
      <c r="WJO616" s="35"/>
      <c r="WJP616" s="35"/>
      <c r="WJQ616" s="35"/>
      <c r="WJR616" s="35"/>
      <c r="WJS616" s="35"/>
      <c r="WJT616" s="35"/>
      <c r="WJU616" s="35"/>
      <c r="WJV616" s="35"/>
      <c r="WJW616" s="35"/>
      <c r="WJX616" s="35"/>
      <c r="WJY616" s="35"/>
      <c r="WJZ616" s="35"/>
      <c r="WKA616" s="35"/>
      <c r="WKB616" s="35"/>
      <c r="WKC616" s="35"/>
      <c r="WKD616" s="35"/>
      <c r="WKE616" s="35"/>
      <c r="WKF616" s="35"/>
      <c r="WKG616" s="35"/>
      <c r="WKH616" s="35"/>
      <c r="WKI616" s="35"/>
      <c r="WKJ616" s="35"/>
      <c r="WKK616" s="35"/>
      <c r="WKL616" s="35"/>
      <c r="WKM616" s="35"/>
      <c r="WKN616" s="35"/>
      <c r="WKO616" s="35"/>
      <c r="WKP616" s="35"/>
      <c r="WKQ616" s="35"/>
      <c r="WKR616" s="35"/>
      <c r="WKS616" s="35"/>
      <c r="WKT616" s="35"/>
      <c r="WKU616" s="35"/>
      <c r="WKV616" s="35"/>
      <c r="WKW616" s="35"/>
      <c r="WKX616" s="35"/>
      <c r="WKY616" s="35"/>
      <c r="WKZ616" s="35"/>
      <c r="WLA616" s="35"/>
      <c r="WLB616" s="35"/>
      <c r="WLC616" s="35"/>
      <c r="WLD616" s="35"/>
      <c r="WLE616" s="35"/>
      <c r="WLF616" s="35"/>
      <c r="WLG616" s="35"/>
      <c r="WLH616" s="35"/>
      <c r="WLI616" s="35"/>
      <c r="WLJ616" s="35"/>
      <c r="WLK616" s="35"/>
      <c r="WLL616" s="35"/>
      <c r="WLM616" s="35"/>
      <c r="WLN616" s="35"/>
      <c r="WLO616" s="35"/>
      <c r="WLP616" s="35"/>
      <c r="WLQ616" s="35"/>
      <c r="WLR616" s="35"/>
      <c r="WLS616" s="35"/>
      <c r="WLT616" s="35"/>
      <c r="WLU616" s="35"/>
      <c r="WLV616" s="35"/>
      <c r="WLW616" s="35"/>
      <c r="WLX616" s="35"/>
      <c r="WLY616" s="35"/>
      <c r="WLZ616" s="35"/>
      <c r="WMA616" s="35"/>
      <c r="WMB616" s="35"/>
      <c r="WMC616" s="35"/>
      <c r="WMD616" s="35"/>
      <c r="WME616" s="35"/>
      <c r="WMF616" s="35"/>
      <c r="WMG616" s="35"/>
      <c r="WMH616" s="35"/>
      <c r="WMI616" s="35"/>
      <c r="WMJ616" s="35"/>
      <c r="WMK616" s="35"/>
      <c r="WML616" s="35"/>
      <c r="WMM616" s="35"/>
      <c r="WMN616" s="35"/>
      <c r="WMO616" s="35"/>
      <c r="WMP616" s="35"/>
      <c r="WMQ616" s="35"/>
      <c r="WMR616" s="35"/>
      <c r="WMS616" s="35"/>
      <c r="WMT616" s="35"/>
      <c r="WMU616" s="35"/>
      <c r="WMV616" s="35"/>
      <c r="WMW616" s="35"/>
      <c r="WMX616" s="35"/>
      <c r="WMY616" s="35"/>
      <c r="WMZ616" s="35"/>
      <c r="WNA616" s="35"/>
      <c r="WNB616" s="35"/>
      <c r="WNC616" s="35"/>
      <c r="WND616" s="35"/>
      <c r="WNE616" s="35"/>
      <c r="WNF616" s="35"/>
      <c r="WNG616" s="35"/>
      <c r="WNH616" s="35"/>
      <c r="WNI616" s="35"/>
      <c r="WNJ616" s="35"/>
      <c r="WNK616" s="35"/>
      <c r="WNL616" s="35"/>
      <c r="WNM616" s="35"/>
      <c r="WNN616" s="35"/>
      <c r="WNO616" s="35"/>
      <c r="WNP616" s="35"/>
      <c r="WNQ616" s="35"/>
      <c r="WNR616" s="35"/>
      <c r="WNS616" s="35"/>
      <c r="WNT616" s="35"/>
      <c r="WNU616" s="35"/>
      <c r="WNV616" s="35"/>
      <c r="WNW616" s="35"/>
      <c r="WNX616" s="35"/>
      <c r="WNY616" s="35"/>
      <c r="WNZ616" s="35"/>
      <c r="WOA616" s="35"/>
      <c r="WOB616" s="35"/>
      <c r="WOC616" s="35"/>
      <c r="WOD616" s="35"/>
      <c r="WOE616" s="35"/>
      <c r="WOF616" s="35"/>
      <c r="WOG616" s="35"/>
      <c r="WOH616" s="35"/>
      <c r="WOI616" s="35"/>
      <c r="WOJ616" s="35"/>
      <c r="WOK616" s="35"/>
      <c r="WOL616" s="35"/>
      <c r="WOM616" s="35"/>
      <c r="WON616" s="35"/>
      <c r="WOO616" s="35"/>
      <c r="WOP616" s="35"/>
      <c r="WOQ616" s="35"/>
      <c r="WOR616" s="35"/>
      <c r="WOS616" s="35"/>
      <c r="WOT616" s="35"/>
      <c r="WOU616" s="35"/>
      <c r="WOV616" s="35"/>
      <c r="WOW616" s="35"/>
      <c r="WOX616" s="35"/>
      <c r="WOY616" s="35"/>
      <c r="WOZ616" s="35"/>
      <c r="WPA616" s="35"/>
      <c r="WPB616" s="35"/>
      <c r="WPC616" s="35"/>
      <c r="WPD616" s="35"/>
      <c r="WPE616" s="35"/>
      <c r="WPF616" s="35"/>
      <c r="WPG616" s="35"/>
      <c r="WPH616" s="35"/>
      <c r="WPI616" s="35"/>
      <c r="WPJ616" s="35"/>
      <c r="WPK616" s="35"/>
      <c r="WPL616" s="35"/>
      <c r="WPM616" s="35"/>
      <c r="WPN616" s="35"/>
      <c r="WPO616" s="35"/>
      <c r="WPP616" s="35"/>
      <c r="WPQ616" s="35"/>
      <c r="WPR616" s="35"/>
      <c r="WPS616" s="35"/>
      <c r="WPT616" s="35"/>
      <c r="WPU616" s="35"/>
      <c r="WPV616" s="35"/>
      <c r="WPW616" s="35"/>
      <c r="WPX616" s="35"/>
      <c r="WPY616" s="35"/>
      <c r="WPZ616" s="35"/>
      <c r="WQA616" s="35"/>
      <c r="WQB616" s="35"/>
      <c r="WQC616" s="35"/>
      <c r="WQD616" s="35"/>
      <c r="WQE616" s="35"/>
      <c r="WQF616" s="35"/>
      <c r="WQG616" s="35"/>
      <c r="WQH616" s="35"/>
      <c r="WQI616" s="35"/>
      <c r="WQJ616" s="35"/>
      <c r="WQK616" s="35"/>
      <c r="WQL616" s="35"/>
      <c r="WQM616" s="35"/>
      <c r="WQN616" s="35"/>
      <c r="WQO616" s="35"/>
      <c r="WQP616" s="35"/>
      <c r="WQQ616" s="35"/>
      <c r="WQR616" s="35"/>
      <c r="WQS616" s="35"/>
      <c r="WQT616" s="35"/>
      <c r="WQU616" s="35"/>
      <c r="WQV616" s="35"/>
      <c r="WQW616" s="35"/>
      <c r="WQX616" s="35"/>
      <c r="WQY616" s="35"/>
      <c r="WQZ616" s="35"/>
      <c r="WRA616" s="35"/>
      <c r="WRB616" s="35"/>
      <c r="WRC616" s="35"/>
      <c r="WRD616" s="35"/>
      <c r="WRE616" s="35"/>
      <c r="WRF616" s="35"/>
      <c r="WRG616" s="35"/>
      <c r="WRH616" s="35"/>
      <c r="WRI616" s="35"/>
      <c r="WRJ616" s="35"/>
      <c r="WRK616" s="35"/>
      <c r="WRL616" s="35"/>
      <c r="WRM616" s="35"/>
      <c r="WRN616" s="35"/>
      <c r="WRO616" s="35"/>
      <c r="WRP616" s="35"/>
      <c r="WRQ616" s="35"/>
      <c r="WRR616" s="35"/>
      <c r="WRS616" s="35"/>
      <c r="WRT616" s="35"/>
      <c r="WRU616" s="35"/>
      <c r="WRV616" s="35"/>
      <c r="WRW616" s="35"/>
      <c r="WRX616" s="35"/>
      <c r="WRY616" s="35"/>
      <c r="WRZ616" s="35"/>
      <c r="WSA616" s="35"/>
      <c r="WSB616" s="35"/>
      <c r="WSC616" s="35"/>
      <c r="WSD616" s="35"/>
      <c r="WSE616" s="35"/>
      <c r="WSF616" s="35"/>
      <c r="WSG616" s="35"/>
      <c r="WSH616" s="35"/>
      <c r="WSI616" s="35"/>
      <c r="WSJ616" s="35"/>
      <c r="WSK616" s="35"/>
      <c r="WSL616" s="35"/>
      <c r="WSM616" s="35"/>
      <c r="WSN616" s="35"/>
      <c r="WSO616" s="35"/>
      <c r="WSP616" s="35"/>
      <c r="WSQ616" s="35"/>
      <c r="WSR616" s="35"/>
      <c r="WSS616" s="35"/>
      <c r="WST616" s="35"/>
      <c r="WSU616" s="35"/>
      <c r="WSV616" s="35"/>
      <c r="WSW616" s="35"/>
      <c r="WSX616" s="35"/>
      <c r="WSY616" s="35"/>
      <c r="WSZ616" s="35"/>
      <c r="WTA616" s="35"/>
      <c r="WTB616" s="35"/>
      <c r="WTC616" s="35"/>
      <c r="WTD616" s="35"/>
      <c r="WTE616" s="35"/>
      <c r="WTF616" s="35"/>
      <c r="WTG616" s="35"/>
      <c r="WTH616" s="35"/>
      <c r="WTI616" s="35"/>
      <c r="WTJ616" s="35"/>
      <c r="WTK616" s="35"/>
      <c r="WTL616" s="35"/>
      <c r="WTM616" s="35"/>
      <c r="WTN616" s="35"/>
      <c r="WTO616" s="35"/>
      <c r="WTP616" s="35"/>
      <c r="WTQ616" s="35"/>
      <c r="WTR616" s="35"/>
      <c r="WTS616" s="35"/>
      <c r="WTT616" s="35"/>
      <c r="WTU616" s="35"/>
      <c r="WTV616" s="35"/>
      <c r="WTW616" s="35"/>
      <c r="WTX616" s="35"/>
      <c r="WTY616" s="35"/>
      <c r="WTZ616" s="35"/>
      <c r="WUA616" s="35"/>
      <c r="WUB616" s="35"/>
      <c r="WUC616" s="35"/>
      <c r="WUD616" s="35"/>
      <c r="WUE616" s="35"/>
      <c r="WUF616" s="35"/>
      <c r="WUG616" s="35"/>
      <c r="WUH616" s="35"/>
      <c r="WUI616" s="35"/>
      <c r="WUJ616" s="35"/>
      <c r="WUK616" s="35"/>
      <c r="WUL616" s="35"/>
      <c r="WUM616" s="35"/>
      <c r="WUN616" s="35"/>
      <c r="WUO616" s="35"/>
      <c r="WUP616" s="35"/>
      <c r="WUQ616" s="35"/>
      <c r="WUR616" s="35"/>
      <c r="WUS616" s="35"/>
      <c r="WUT616" s="35"/>
      <c r="WUU616" s="35"/>
      <c r="WUV616" s="35"/>
      <c r="WUW616" s="35"/>
      <c r="WUX616" s="35"/>
      <c r="WUY616" s="35"/>
      <c r="WUZ616" s="35"/>
      <c r="WVA616" s="35"/>
      <c r="WVB616" s="35"/>
      <c r="WVC616" s="35"/>
      <c r="WVD616" s="35"/>
      <c r="WVE616" s="35"/>
      <c r="WVF616" s="35"/>
      <c r="WVG616" s="35"/>
      <c r="WVH616" s="35"/>
      <c r="WVI616" s="35"/>
      <c r="WVJ616" s="35"/>
      <c r="WVK616" s="35"/>
      <c r="WVL616" s="35"/>
      <c r="WVM616" s="35"/>
      <c r="WVN616" s="35"/>
      <c r="WVO616" s="35"/>
      <c r="WVP616" s="35"/>
      <c r="WVQ616" s="35"/>
      <c r="WVR616" s="35"/>
      <c r="WVS616" s="35"/>
      <c r="WVT616" s="35"/>
      <c r="WVU616" s="35"/>
      <c r="WVV616" s="35"/>
      <c r="WVW616" s="35"/>
      <c r="WVX616" s="35"/>
      <c r="WVY616" s="35"/>
      <c r="WVZ616" s="35"/>
      <c r="WWA616" s="35"/>
      <c r="WWB616" s="35"/>
      <c r="WWC616" s="35"/>
      <c r="WWD616" s="35"/>
      <c r="WWE616" s="35"/>
      <c r="WWF616" s="35"/>
      <c r="WWG616" s="35"/>
      <c r="WWH616" s="35"/>
      <c r="WWI616" s="35"/>
      <c r="WWJ616" s="35"/>
      <c r="WWK616" s="35"/>
      <c r="WWL616" s="35"/>
      <c r="WWM616" s="35"/>
      <c r="WWN616" s="35"/>
      <c r="WWO616" s="35"/>
      <c r="WWP616" s="35"/>
      <c r="WWQ616" s="35"/>
      <c r="WWR616" s="35"/>
      <c r="WWS616" s="35"/>
      <c r="WWT616" s="35"/>
      <c r="WWU616" s="35"/>
      <c r="WWV616" s="35"/>
      <c r="WWW616" s="35"/>
      <c r="WWX616" s="35"/>
      <c r="WWY616" s="35"/>
      <c r="WWZ616" s="35"/>
      <c r="WXA616" s="35"/>
      <c r="WXB616" s="35"/>
      <c r="WXC616" s="35"/>
      <c r="WXD616" s="35"/>
      <c r="WXE616" s="35"/>
      <c r="WXF616" s="35"/>
      <c r="WXG616" s="35"/>
      <c r="WXH616" s="35"/>
      <c r="WXI616" s="35"/>
      <c r="WXJ616" s="35"/>
      <c r="WXK616" s="35"/>
      <c r="WXL616" s="35"/>
      <c r="WXM616" s="35"/>
      <c r="WXN616" s="35"/>
      <c r="WXO616" s="35"/>
      <c r="WXP616" s="35"/>
      <c r="WXQ616" s="35"/>
      <c r="WXR616" s="35"/>
      <c r="WXS616" s="35"/>
      <c r="WXT616" s="35"/>
      <c r="WXU616" s="35"/>
      <c r="WXV616" s="35"/>
      <c r="WXW616" s="35"/>
      <c r="WXX616" s="35"/>
      <c r="WXY616" s="35"/>
      <c r="WXZ616" s="35"/>
      <c r="WYA616" s="35"/>
      <c r="WYB616" s="35"/>
      <c r="WYC616" s="35"/>
      <c r="WYD616" s="35"/>
      <c r="WYE616" s="35"/>
      <c r="WYF616" s="35"/>
      <c r="WYG616" s="35"/>
      <c r="WYH616" s="35"/>
      <c r="WYI616" s="35"/>
      <c r="WYJ616" s="35"/>
      <c r="WYK616" s="35"/>
      <c r="WYL616" s="35"/>
      <c r="WYM616" s="35"/>
      <c r="WYN616" s="35"/>
      <c r="WYO616" s="35"/>
      <c r="WYP616" s="35"/>
      <c r="WYQ616" s="35"/>
      <c r="WYR616" s="35"/>
      <c r="WYS616" s="35"/>
      <c r="WYT616" s="35"/>
      <c r="WYU616" s="35"/>
      <c r="WYV616" s="35"/>
      <c r="WYW616" s="35"/>
      <c r="WYX616" s="35"/>
      <c r="WYY616" s="35"/>
      <c r="WYZ616" s="35"/>
      <c r="WZA616" s="35"/>
      <c r="WZB616" s="35"/>
    </row>
    <row r="617" spans="1:16384" ht="20.25" x14ac:dyDescent="0.25">
      <c r="A617" s="171" t="s">
        <v>75</v>
      </c>
      <c r="B617" s="171"/>
      <c r="C617" s="171"/>
      <c r="D617" s="171"/>
      <c r="E617" s="171"/>
      <c r="F617" s="171"/>
      <c r="G617" s="171"/>
      <c r="H617" s="171"/>
      <c r="I617" s="171"/>
    </row>
    <row r="618" spans="1:16384" ht="323.25" customHeight="1" x14ac:dyDescent="0.25">
      <c r="A618" s="10" t="s">
        <v>83</v>
      </c>
      <c r="B618" s="12" t="s">
        <v>4</v>
      </c>
      <c r="C618" s="130" t="s">
        <v>336</v>
      </c>
      <c r="D618" s="130"/>
      <c r="E618" s="130"/>
      <c r="F618" s="130"/>
      <c r="G618" s="130"/>
      <c r="H618" s="130"/>
      <c r="I618" s="130"/>
      <c r="N618" s="66" t="s">
        <v>350</v>
      </c>
    </row>
    <row r="619" spans="1:16384" ht="20.25" x14ac:dyDescent="0.25">
      <c r="A619" s="212" t="s">
        <v>84</v>
      </c>
      <c r="B619" s="212"/>
      <c r="C619" s="212"/>
      <c r="D619" s="212"/>
      <c r="E619" s="212"/>
      <c r="F619" s="212"/>
      <c r="G619" s="212"/>
      <c r="H619" s="212"/>
      <c r="I619" s="212"/>
      <c r="J619" s="112"/>
    </row>
    <row r="620" spans="1:16384" ht="20.25" customHeight="1" x14ac:dyDescent="0.25">
      <c r="A620" s="124" t="s">
        <v>76</v>
      </c>
      <c r="B620" s="124"/>
      <c r="C620" s="124"/>
      <c r="D620" s="2" t="s">
        <v>4</v>
      </c>
      <c r="E620" s="127" t="str">
        <f>E3</f>
        <v>Kalpataru Srushti</v>
      </c>
      <c r="F620" s="128"/>
      <c r="G620" s="128"/>
      <c r="H620" s="128"/>
      <c r="I620" s="129"/>
    </row>
    <row r="621" spans="1:16384" ht="20.25" x14ac:dyDescent="0.25">
      <c r="A621" s="124" t="s">
        <v>134</v>
      </c>
      <c r="B621" s="124"/>
      <c r="C621" s="124"/>
      <c r="D621" s="2" t="s">
        <v>4</v>
      </c>
      <c r="E621" s="127" t="str">
        <f>E10</f>
        <v>Sector 1, Srishti Complex, Mira Road, Mira Bhayandar, Maharashtra 401107</v>
      </c>
      <c r="F621" s="128"/>
      <c r="G621" s="128"/>
      <c r="H621" s="128"/>
      <c r="I621" s="129"/>
    </row>
    <row r="622" spans="1:16384" ht="20.25" x14ac:dyDescent="0.25">
      <c r="A622" s="125" t="s">
        <v>140</v>
      </c>
      <c r="B622" s="125"/>
      <c r="C622" s="125"/>
      <c r="D622" s="16" t="s">
        <v>4</v>
      </c>
      <c r="E622" s="222" t="str">
        <f>I3</f>
        <v>03/07/2025 @05:50PM</v>
      </c>
      <c r="F622" s="223"/>
      <c r="G622" s="223"/>
      <c r="H622" s="223"/>
      <c r="I622" s="224"/>
    </row>
    <row r="623" spans="1:16384" ht="20.25" x14ac:dyDescent="0.25">
      <c r="A623" s="29"/>
      <c r="B623" s="30"/>
      <c r="C623" s="30"/>
      <c r="D623" s="30"/>
      <c r="E623" s="30"/>
      <c r="F623" s="30"/>
      <c r="G623" s="30"/>
      <c r="H623" s="30"/>
      <c r="I623" s="23"/>
    </row>
    <row r="624" spans="1:16384" ht="20.25" x14ac:dyDescent="0.25">
      <c r="A624" s="31"/>
      <c r="B624" s="32"/>
      <c r="C624" s="32"/>
      <c r="D624" s="32"/>
      <c r="E624" s="32"/>
      <c r="F624" s="32"/>
      <c r="G624" s="32"/>
      <c r="H624" s="32"/>
      <c r="I624" s="24"/>
    </row>
    <row r="625" spans="1:9" ht="20.25" x14ac:dyDescent="0.25">
      <c r="A625" s="31"/>
      <c r="B625" s="32"/>
      <c r="C625" s="32"/>
      <c r="D625" s="32"/>
      <c r="E625" s="32"/>
      <c r="F625" s="32"/>
      <c r="G625" s="32"/>
      <c r="H625" s="32"/>
      <c r="I625" s="24"/>
    </row>
    <row r="626" spans="1:9" ht="20.25" x14ac:dyDescent="0.25">
      <c r="A626" s="31"/>
      <c r="B626" s="32"/>
      <c r="C626" s="32"/>
      <c r="D626" s="32"/>
      <c r="E626" s="32"/>
      <c r="F626" s="32"/>
      <c r="G626" s="32"/>
      <c r="H626" s="32"/>
      <c r="I626" s="24"/>
    </row>
    <row r="627" spans="1:9" ht="20.25" x14ac:dyDescent="0.25">
      <c r="A627" s="31"/>
      <c r="B627" s="32"/>
      <c r="C627" s="32"/>
      <c r="D627" s="32"/>
      <c r="E627" s="32"/>
      <c r="F627" s="32"/>
      <c r="G627" s="32"/>
      <c r="H627" s="32"/>
      <c r="I627" s="24"/>
    </row>
    <row r="628" spans="1:9" ht="20.25" x14ac:dyDescent="0.25">
      <c r="A628" s="31"/>
      <c r="B628" s="32"/>
      <c r="C628" s="32"/>
      <c r="D628" s="32"/>
      <c r="E628" s="32"/>
      <c r="F628" s="32"/>
      <c r="G628" s="32"/>
      <c r="H628" s="32"/>
      <c r="I628" s="24"/>
    </row>
    <row r="629" spans="1:9" ht="20.25" x14ac:dyDescent="0.25">
      <c r="A629" s="31"/>
      <c r="B629" s="32"/>
      <c r="C629" s="32"/>
      <c r="D629" s="32"/>
      <c r="E629" s="32"/>
      <c r="F629" s="32"/>
      <c r="G629" s="32"/>
      <c r="H629" s="32"/>
      <c r="I629" s="24"/>
    </row>
    <row r="630" spans="1:9" ht="20.25" x14ac:dyDescent="0.25">
      <c r="A630" s="31"/>
      <c r="B630" s="32"/>
      <c r="C630" s="32"/>
      <c r="D630" s="32"/>
      <c r="E630" s="32"/>
      <c r="F630" s="32"/>
      <c r="G630" s="32"/>
      <c r="H630" s="32"/>
      <c r="I630" s="24"/>
    </row>
    <row r="631" spans="1:9" ht="20.25" x14ac:dyDescent="0.25">
      <c r="A631" s="31"/>
      <c r="B631" s="32"/>
      <c r="C631" s="32"/>
      <c r="D631" s="32"/>
      <c r="E631" s="32"/>
      <c r="F631" s="32"/>
      <c r="G631" s="32"/>
      <c r="H631" s="32"/>
      <c r="I631" s="24"/>
    </row>
    <row r="632" spans="1:9" ht="20.25" x14ac:dyDescent="0.25">
      <c r="A632" s="31"/>
      <c r="B632" s="32"/>
      <c r="C632" s="32"/>
      <c r="D632" s="32"/>
      <c r="E632" s="32"/>
      <c r="F632" s="32"/>
      <c r="G632" s="32"/>
      <c r="H632" s="32"/>
      <c r="I632" s="24"/>
    </row>
    <row r="633" spans="1:9" ht="20.25" x14ac:dyDescent="0.25">
      <c r="A633" s="31"/>
      <c r="B633" s="32"/>
      <c r="C633" s="32"/>
      <c r="D633" s="32"/>
      <c r="E633" s="32"/>
      <c r="F633" s="32"/>
      <c r="G633" s="32"/>
      <c r="H633" s="32"/>
      <c r="I633" s="24"/>
    </row>
    <row r="634" spans="1:9" ht="20.25" x14ac:dyDescent="0.25">
      <c r="A634" s="31"/>
      <c r="B634" s="32"/>
      <c r="C634" s="32"/>
      <c r="D634" s="32"/>
      <c r="E634" s="32"/>
      <c r="F634" s="32"/>
      <c r="G634" s="32"/>
      <c r="H634" s="32"/>
      <c r="I634" s="24"/>
    </row>
    <row r="635" spans="1:9" ht="20.25" x14ac:dyDescent="0.25">
      <c r="A635" s="31"/>
      <c r="B635" s="32"/>
      <c r="C635" s="32"/>
      <c r="D635" s="32"/>
      <c r="E635" s="32"/>
      <c r="F635" s="32"/>
      <c r="G635" s="32"/>
      <c r="H635" s="32"/>
      <c r="I635" s="24"/>
    </row>
    <row r="636" spans="1:9" ht="20.25" x14ac:dyDescent="0.25">
      <c r="A636" s="31"/>
      <c r="B636" s="32"/>
      <c r="C636" s="32"/>
      <c r="D636" s="32"/>
      <c r="E636" s="32"/>
      <c r="F636" s="32"/>
      <c r="G636" s="32"/>
      <c r="H636" s="32"/>
      <c r="I636" s="24"/>
    </row>
    <row r="637" spans="1:9" ht="20.25" x14ac:dyDescent="0.25">
      <c r="A637" s="31"/>
      <c r="B637" s="32"/>
      <c r="C637" s="32"/>
      <c r="D637" s="32"/>
      <c r="E637" s="32"/>
      <c r="F637" s="32"/>
      <c r="G637" s="32"/>
      <c r="H637" s="32"/>
      <c r="I637" s="24"/>
    </row>
    <row r="638" spans="1:9" ht="20.25" x14ac:dyDescent="0.25">
      <c r="A638" s="31"/>
      <c r="B638" s="32"/>
      <c r="C638" s="32"/>
      <c r="D638" s="32"/>
      <c r="E638" s="32"/>
      <c r="F638" s="32"/>
      <c r="G638" s="32"/>
      <c r="H638" s="32"/>
      <c r="I638" s="24"/>
    </row>
    <row r="639" spans="1:9" ht="20.25" x14ac:dyDescent="0.25">
      <c r="A639" s="31"/>
      <c r="B639" s="32"/>
      <c r="C639" s="32"/>
      <c r="D639" s="32"/>
      <c r="E639" s="32"/>
      <c r="F639" s="32"/>
      <c r="G639" s="32"/>
      <c r="H639" s="32"/>
      <c r="I639" s="24"/>
    </row>
    <row r="640" spans="1:9" ht="20.25" x14ac:dyDescent="0.25">
      <c r="A640" s="31"/>
      <c r="B640" s="32"/>
      <c r="C640" s="32"/>
      <c r="D640" s="32"/>
      <c r="E640" s="32"/>
      <c r="F640" s="32"/>
      <c r="G640" s="32"/>
      <c r="H640" s="32"/>
      <c r="I640" s="24"/>
    </row>
    <row r="641" spans="1:10" ht="20.25" x14ac:dyDescent="0.25">
      <c r="A641" s="31"/>
      <c r="B641" s="32"/>
      <c r="C641" s="32"/>
      <c r="D641" s="32"/>
      <c r="E641" s="32"/>
      <c r="F641" s="32"/>
      <c r="G641" s="32"/>
      <c r="H641" s="32"/>
      <c r="I641" s="24"/>
    </row>
    <row r="642" spans="1:10" ht="20.25" x14ac:dyDescent="0.25">
      <c r="A642" s="31"/>
      <c r="B642" s="32"/>
      <c r="C642" s="32"/>
      <c r="D642" s="32"/>
      <c r="E642" s="32"/>
      <c r="F642" s="32"/>
      <c r="G642" s="32"/>
      <c r="H642" s="32"/>
      <c r="I642" s="24"/>
    </row>
    <row r="643" spans="1:10" ht="20.25" x14ac:dyDescent="0.25">
      <c r="A643" s="31"/>
      <c r="B643" s="32"/>
      <c r="C643" s="32"/>
      <c r="D643" s="32"/>
      <c r="E643" s="32"/>
      <c r="F643" s="32"/>
      <c r="G643" s="32"/>
      <c r="H643" s="32"/>
      <c r="I643" s="24"/>
    </row>
    <row r="644" spans="1:10" ht="20.25" x14ac:dyDescent="0.25">
      <c r="A644" s="31"/>
      <c r="B644" s="32"/>
      <c r="C644" s="32"/>
      <c r="D644" s="32"/>
      <c r="E644" s="32"/>
      <c r="F644" s="32"/>
      <c r="G644" s="32"/>
      <c r="H644" s="32"/>
      <c r="I644" s="24"/>
    </row>
    <row r="645" spans="1:10" ht="20.25" x14ac:dyDescent="0.25">
      <c r="A645" s="31"/>
      <c r="B645" s="32"/>
      <c r="C645" s="32"/>
      <c r="D645" s="32"/>
      <c r="E645" s="32"/>
      <c r="F645" s="32"/>
      <c r="G645" s="32"/>
      <c r="H645" s="32"/>
      <c r="I645" s="24"/>
    </row>
    <row r="646" spans="1:10" ht="20.25" x14ac:dyDescent="0.25">
      <c r="A646" s="31"/>
      <c r="B646" s="32"/>
      <c r="C646" s="32"/>
      <c r="D646" s="32"/>
      <c r="E646" s="32"/>
      <c r="F646" s="32"/>
      <c r="G646" s="32"/>
      <c r="H646" s="32"/>
      <c r="I646" s="24"/>
    </row>
    <row r="647" spans="1:10" ht="20.25" x14ac:dyDescent="0.25">
      <c r="A647" s="31"/>
      <c r="B647" s="32"/>
      <c r="C647" s="32"/>
      <c r="D647" s="32"/>
      <c r="E647" s="32"/>
      <c r="F647" s="32"/>
      <c r="G647" s="32"/>
      <c r="H647" s="32"/>
      <c r="I647" s="24"/>
      <c r="J647"/>
    </row>
    <row r="648" spans="1:10" ht="20.25" x14ac:dyDescent="0.25">
      <c r="A648" s="31"/>
      <c r="B648" s="32"/>
      <c r="C648" s="32"/>
      <c r="D648" s="32"/>
      <c r="E648" s="32"/>
      <c r="F648" s="32"/>
      <c r="G648" s="32"/>
      <c r="H648" s="32"/>
      <c r="I648" s="24"/>
    </row>
    <row r="649" spans="1:10" ht="20.25" x14ac:dyDescent="0.25">
      <c r="A649" s="31"/>
      <c r="B649" s="32"/>
      <c r="C649" s="32"/>
      <c r="D649" s="32"/>
      <c r="E649" s="32"/>
      <c r="F649" s="32"/>
      <c r="G649" s="32"/>
      <c r="H649" s="32"/>
      <c r="I649" s="24"/>
    </row>
    <row r="650" spans="1:10" ht="20.25" x14ac:dyDescent="0.25">
      <c r="A650" s="31"/>
      <c r="B650" s="32"/>
      <c r="C650" s="32"/>
      <c r="D650" s="32"/>
      <c r="E650" s="32"/>
      <c r="F650" s="32"/>
      <c r="G650" s="32"/>
      <c r="H650" s="32"/>
      <c r="I650" s="24"/>
    </row>
    <row r="651" spans="1:10" ht="20.25" x14ac:dyDescent="0.25">
      <c r="A651" s="31"/>
      <c r="B651" s="32"/>
      <c r="C651" s="32"/>
      <c r="D651" s="32"/>
      <c r="E651" s="32"/>
      <c r="F651" s="32"/>
      <c r="G651" s="32"/>
      <c r="H651" s="32"/>
      <c r="I651" s="24"/>
    </row>
    <row r="652" spans="1:10" ht="20.25" x14ac:dyDescent="0.25">
      <c r="A652" s="31"/>
      <c r="B652" s="32"/>
      <c r="C652" s="32"/>
      <c r="D652" s="32"/>
      <c r="E652" s="32"/>
      <c r="F652" s="32"/>
      <c r="G652" s="32"/>
      <c r="H652" s="32"/>
      <c r="I652" s="24"/>
    </row>
    <row r="653" spans="1:10" ht="20.25" x14ac:dyDescent="0.25">
      <c r="A653" s="31"/>
      <c r="B653" s="32"/>
      <c r="C653" s="32"/>
      <c r="D653" s="32"/>
      <c r="E653" s="32"/>
      <c r="F653" s="32"/>
      <c r="G653" s="32"/>
      <c r="H653" s="32"/>
      <c r="I653" s="24"/>
    </row>
    <row r="654" spans="1:10" ht="20.25" x14ac:dyDescent="0.25">
      <c r="A654" s="31"/>
      <c r="B654" s="32"/>
      <c r="C654" s="32"/>
      <c r="D654" s="32"/>
      <c r="E654" s="32"/>
      <c r="F654" s="32"/>
      <c r="G654" s="32"/>
      <c r="H654" s="32"/>
      <c r="I654" s="24"/>
    </row>
    <row r="655" spans="1:10" ht="20.25" x14ac:dyDescent="0.25">
      <c r="A655" s="31"/>
      <c r="B655" s="32"/>
      <c r="C655" s="32"/>
      <c r="D655" s="32"/>
      <c r="E655" s="32"/>
      <c r="F655" s="32"/>
      <c r="G655" s="32"/>
      <c r="H655" s="32"/>
      <c r="I655" s="24"/>
    </row>
    <row r="656" spans="1:10" ht="20.25" x14ac:dyDescent="0.25">
      <c r="A656" s="31"/>
      <c r="B656" s="32"/>
      <c r="C656" s="32"/>
      <c r="D656" s="32"/>
      <c r="E656" s="32"/>
      <c r="F656" s="32"/>
      <c r="G656" s="32"/>
      <c r="H656" s="32"/>
      <c r="I656" s="24"/>
    </row>
    <row r="657" spans="1:9" ht="20.25" x14ac:dyDescent="0.25">
      <c r="A657" s="31"/>
      <c r="B657" s="32"/>
      <c r="C657" s="32"/>
      <c r="D657" s="32"/>
      <c r="E657" s="32"/>
      <c r="F657" s="32"/>
      <c r="G657" s="32"/>
      <c r="H657" s="32"/>
      <c r="I657" s="24"/>
    </row>
    <row r="658" spans="1:9" ht="20.25" x14ac:dyDescent="0.25">
      <c r="A658" s="31"/>
      <c r="B658" s="32"/>
      <c r="C658" s="32"/>
      <c r="D658" s="32"/>
      <c r="E658" s="32"/>
      <c r="F658" s="32"/>
      <c r="G658" s="32"/>
      <c r="H658" s="32"/>
      <c r="I658" s="24"/>
    </row>
    <row r="659" spans="1:9" ht="20.25" x14ac:dyDescent="0.25">
      <c r="A659" s="31"/>
      <c r="B659" s="32"/>
      <c r="C659" s="32"/>
      <c r="D659" s="32"/>
      <c r="E659" s="32"/>
      <c r="F659" s="32"/>
      <c r="G659" s="32"/>
      <c r="H659" s="32"/>
      <c r="I659" s="24"/>
    </row>
    <row r="660" spans="1:9" ht="20.25" x14ac:dyDescent="0.25">
      <c r="A660" s="31"/>
      <c r="B660" s="32"/>
      <c r="C660" s="32"/>
      <c r="D660" s="32"/>
      <c r="E660" s="32"/>
      <c r="F660" s="32"/>
      <c r="G660" s="32"/>
      <c r="H660" s="32"/>
      <c r="I660" s="24"/>
    </row>
    <row r="661" spans="1:9" ht="20.25" x14ac:dyDescent="0.25">
      <c r="A661" s="31"/>
      <c r="B661" s="32"/>
      <c r="C661" s="32"/>
      <c r="D661" s="32"/>
      <c r="E661" s="32"/>
      <c r="F661" s="32"/>
      <c r="G661" s="32"/>
      <c r="H661" s="32"/>
      <c r="I661" s="24"/>
    </row>
    <row r="662" spans="1:9" ht="20.25" x14ac:dyDescent="0.25">
      <c r="A662" s="31"/>
      <c r="B662" s="32"/>
      <c r="C662" s="32"/>
      <c r="D662" s="32"/>
      <c r="E662" s="32"/>
      <c r="F662" s="32"/>
      <c r="G662" s="32"/>
      <c r="H662" s="32"/>
      <c r="I662" s="24"/>
    </row>
    <row r="663" spans="1:9" ht="20.25" x14ac:dyDescent="0.25">
      <c r="A663" s="31"/>
      <c r="B663" s="32"/>
      <c r="C663" s="32"/>
      <c r="D663" s="32"/>
      <c r="E663" s="32"/>
      <c r="F663" s="32"/>
      <c r="G663" s="32"/>
      <c r="H663" s="32"/>
      <c r="I663" s="24"/>
    </row>
    <row r="664" spans="1:9" ht="20.25" x14ac:dyDescent="0.25">
      <c r="A664" s="31"/>
      <c r="B664" s="32"/>
      <c r="C664" s="32"/>
      <c r="D664" s="32"/>
      <c r="E664" s="32"/>
      <c r="F664" s="32"/>
      <c r="G664" s="32"/>
      <c r="H664" s="32"/>
      <c r="I664" s="24"/>
    </row>
    <row r="665" spans="1:9" ht="20.25" x14ac:dyDescent="0.25">
      <c r="A665" s="31"/>
      <c r="B665" s="32"/>
      <c r="C665" s="32"/>
      <c r="D665" s="32"/>
      <c r="E665" s="32"/>
      <c r="F665" s="32"/>
      <c r="G665" s="32"/>
      <c r="H665" s="32"/>
      <c r="I665" s="24"/>
    </row>
    <row r="666" spans="1:9" ht="20.25" x14ac:dyDescent="0.25">
      <c r="A666" s="31"/>
      <c r="B666" s="32"/>
      <c r="C666" s="32"/>
      <c r="D666" s="32"/>
      <c r="E666" s="32"/>
      <c r="F666" s="32"/>
      <c r="G666" s="32"/>
      <c r="H666" s="32"/>
      <c r="I666" s="24"/>
    </row>
    <row r="667" spans="1:9" ht="20.25" x14ac:dyDescent="0.25">
      <c r="A667" s="31"/>
      <c r="B667" s="32"/>
      <c r="C667" s="32"/>
      <c r="D667" s="32"/>
      <c r="E667" s="32"/>
      <c r="F667" s="32"/>
      <c r="G667" s="32"/>
      <c r="H667" s="32"/>
      <c r="I667" s="24"/>
    </row>
    <row r="668" spans="1:9" ht="20.25" x14ac:dyDescent="0.25">
      <c r="A668" s="31"/>
      <c r="B668" s="32"/>
      <c r="C668" s="32"/>
      <c r="D668" s="32"/>
      <c r="E668" s="32"/>
      <c r="F668" s="32"/>
      <c r="G668" s="32"/>
      <c r="H668" s="32"/>
      <c r="I668" s="24"/>
    </row>
    <row r="669" spans="1:9" ht="20.25" x14ac:dyDescent="0.25">
      <c r="A669" s="31"/>
      <c r="B669" s="32"/>
      <c r="C669" s="32"/>
      <c r="D669" s="32"/>
      <c r="E669" s="32"/>
      <c r="F669" s="32"/>
      <c r="G669" s="32"/>
      <c r="H669" s="32"/>
      <c r="I669" s="24"/>
    </row>
    <row r="670" spans="1:9" ht="20.25" x14ac:dyDescent="0.25">
      <c r="A670" s="31"/>
      <c r="B670" s="32"/>
      <c r="C670" s="32"/>
      <c r="D670" s="32"/>
      <c r="E670" s="32"/>
      <c r="F670" s="32"/>
      <c r="G670" s="32"/>
      <c r="H670" s="32"/>
      <c r="I670" s="24"/>
    </row>
    <row r="671" spans="1:9" ht="20.25" x14ac:dyDescent="0.25">
      <c r="A671" s="31"/>
      <c r="B671" s="32"/>
      <c r="C671" s="32"/>
      <c r="D671" s="32"/>
      <c r="E671" s="32"/>
      <c r="F671" s="32"/>
      <c r="G671" s="32"/>
      <c r="H671" s="32"/>
      <c r="I671" s="24"/>
    </row>
    <row r="672" spans="1:9" ht="20.25" x14ac:dyDescent="0.25">
      <c r="A672" s="33"/>
      <c r="B672" s="34"/>
      <c r="C672" s="34"/>
      <c r="D672" s="34"/>
      <c r="E672" s="34"/>
      <c r="F672" s="34"/>
      <c r="G672" s="34"/>
      <c r="H672" s="34"/>
      <c r="I672" s="25"/>
    </row>
    <row r="673" spans="1:9" ht="20.25" x14ac:dyDescent="0.25">
      <c r="A673" s="212" t="s">
        <v>252</v>
      </c>
      <c r="B673" s="212"/>
      <c r="C673" s="212"/>
      <c r="D673" s="212"/>
      <c r="E673" s="212"/>
      <c r="F673" s="212"/>
      <c r="G673" s="212"/>
      <c r="H673" s="212"/>
      <c r="I673" s="212"/>
    </row>
    <row r="674" spans="1:9" ht="20.25" x14ac:dyDescent="0.25">
      <c r="A674" s="29"/>
      <c r="B674" s="30"/>
      <c r="C674" s="30"/>
      <c r="D674" s="30"/>
      <c r="E674" s="30"/>
      <c r="F674" s="30"/>
      <c r="G674" s="30"/>
      <c r="H674" s="30"/>
      <c r="I674" s="23"/>
    </row>
    <row r="675" spans="1:9" ht="20.25" x14ac:dyDescent="0.25">
      <c r="A675" s="31"/>
      <c r="B675" s="32"/>
      <c r="C675" s="32"/>
      <c r="D675" s="32"/>
      <c r="E675" s="32"/>
      <c r="F675" s="32"/>
      <c r="G675" s="32"/>
      <c r="H675" s="32"/>
      <c r="I675" s="24"/>
    </row>
    <row r="676" spans="1:9" ht="20.25" x14ac:dyDescent="0.25">
      <c r="A676" s="31"/>
      <c r="B676" s="32"/>
      <c r="C676" s="32"/>
      <c r="D676" s="32"/>
      <c r="E676" s="32"/>
      <c r="F676" s="32"/>
      <c r="G676" s="32"/>
      <c r="H676" s="32"/>
      <c r="I676" s="24"/>
    </row>
    <row r="677" spans="1:9" ht="20.25" x14ac:dyDescent="0.25">
      <c r="A677" s="31"/>
      <c r="B677" s="32"/>
      <c r="C677" s="32"/>
      <c r="D677" s="32"/>
      <c r="E677" s="32"/>
      <c r="F677" s="32"/>
      <c r="G677" s="32"/>
      <c r="H677" s="32"/>
      <c r="I677" s="24"/>
    </row>
    <row r="678" spans="1:9" ht="20.25" x14ac:dyDescent="0.25">
      <c r="A678" s="31"/>
      <c r="B678" s="32"/>
      <c r="C678" s="32"/>
      <c r="D678" s="32"/>
      <c r="E678" s="32"/>
      <c r="F678" s="32"/>
      <c r="G678" s="32"/>
      <c r="H678" s="32"/>
      <c r="I678" s="24"/>
    </row>
    <row r="679" spans="1:9" ht="20.25" x14ac:dyDescent="0.25">
      <c r="A679" s="31"/>
      <c r="B679" s="32"/>
      <c r="C679" s="32"/>
      <c r="D679" s="32"/>
      <c r="E679" s="32"/>
      <c r="F679" s="32"/>
      <c r="G679" s="32"/>
      <c r="H679" s="32"/>
      <c r="I679" s="24"/>
    </row>
    <row r="680" spans="1:9" ht="20.25" x14ac:dyDescent="0.25">
      <c r="A680" s="31"/>
      <c r="B680" s="32"/>
      <c r="C680" s="32"/>
      <c r="D680" s="32"/>
      <c r="E680" s="32"/>
      <c r="F680" s="32"/>
      <c r="G680" s="32"/>
      <c r="H680" s="32"/>
      <c r="I680" s="24"/>
    </row>
    <row r="681" spans="1:9" ht="20.25" x14ac:dyDescent="0.25">
      <c r="A681" s="31"/>
      <c r="B681" s="32"/>
      <c r="C681" s="32"/>
      <c r="D681" s="32"/>
      <c r="E681" s="32"/>
      <c r="F681" s="32"/>
      <c r="G681" s="32"/>
      <c r="H681" s="32"/>
      <c r="I681" s="24"/>
    </row>
    <row r="682" spans="1:9" ht="20.25" x14ac:dyDescent="0.25">
      <c r="A682" s="31"/>
      <c r="B682" s="32"/>
      <c r="C682" s="32"/>
      <c r="D682" s="32"/>
      <c r="E682" s="32"/>
      <c r="F682" s="32"/>
      <c r="G682" s="32"/>
      <c r="H682" s="32"/>
      <c r="I682" s="24"/>
    </row>
    <row r="683" spans="1:9" ht="20.25" x14ac:dyDescent="0.25">
      <c r="A683" s="31"/>
      <c r="B683" s="32"/>
      <c r="C683" s="32"/>
      <c r="D683" s="32"/>
      <c r="E683" s="32"/>
      <c r="F683" s="32"/>
      <c r="G683" s="32"/>
      <c r="H683" s="32"/>
      <c r="I683" s="24"/>
    </row>
    <row r="684" spans="1:9" ht="20.25" x14ac:dyDescent="0.25">
      <c r="A684" s="31"/>
      <c r="B684" s="32"/>
      <c r="C684" s="32"/>
      <c r="D684" s="32"/>
      <c r="E684" s="32"/>
      <c r="F684" s="32"/>
      <c r="G684" s="32"/>
      <c r="H684" s="32"/>
      <c r="I684" s="24"/>
    </row>
    <row r="685" spans="1:9" ht="20.25" x14ac:dyDescent="0.25">
      <c r="A685" s="31"/>
      <c r="B685" s="32"/>
      <c r="C685" s="32"/>
      <c r="D685" s="32"/>
      <c r="E685" s="32"/>
      <c r="F685" s="32"/>
      <c r="G685" s="32"/>
      <c r="H685" s="32"/>
      <c r="I685" s="24"/>
    </row>
    <row r="686" spans="1:9" ht="20.25" x14ac:dyDescent="0.25">
      <c r="A686" s="31"/>
      <c r="B686" s="32"/>
      <c r="C686" s="32"/>
      <c r="D686" s="32"/>
      <c r="E686" s="32"/>
      <c r="F686" s="32"/>
      <c r="G686" s="32"/>
      <c r="H686" s="32"/>
      <c r="I686" s="24"/>
    </row>
    <row r="687" spans="1:9" ht="20.25" x14ac:dyDescent="0.25">
      <c r="A687" s="31"/>
      <c r="B687" s="32"/>
      <c r="C687" s="32"/>
      <c r="D687" s="32"/>
      <c r="E687" s="32"/>
      <c r="F687" s="32"/>
      <c r="G687" s="32"/>
      <c r="H687" s="32"/>
      <c r="I687" s="24"/>
    </row>
    <row r="688" spans="1:9" ht="20.25" x14ac:dyDescent="0.25">
      <c r="A688" s="31"/>
      <c r="B688" s="32"/>
      <c r="C688" s="32"/>
      <c r="D688" s="32"/>
      <c r="E688" s="32"/>
      <c r="F688" s="32"/>
      <c r="G688" s="32"/>
      <c r="H688" s="32"/>
      <c r="I688" s="24"/>
    </row>
    <row r="689" spans="1:9" ht="20.25" x14ac:dyDescent="0.25">
      <c r="A689" s="31"/>
      <c r="B689" s="32"/>
      <c r="C689" s="32"/>
      <c r="D689" s="32"/>
      <c r="E689" s="32"/>
      <c r="F689" s="32"/>
      <c r="G689" s="32"/>
      <c r="H689" s="32"/>
      <c r="I689" s="24"/>
    </row>
    <row r="690" spans="1:9" ht="20.25" x14ac:dyDescent="0.25">
      <c r="A690" s="31"/>
      <c r="B690" s="32"/>
      <c r="C690" s="32"/>
      <c r="D690" s="32"/>
      <c r="E690" s="32"/>
      <c r="F690" s="32"/>
      <c r="G690" s="32"/>
      <c r="H690" s="32"/>
      <c r="I690" s="24"/>
    </row>
    <row r="691" spans="1:9" ht="20.25" x14ac:dyDescent="0.25">
      <c r="A691" s="31"/>
      <c r="B691" s="32"/>
      <c r="C691" s="32"/>
      <c r="D691" s="32"/>
      <c r="E691" s="32"/>
      <c r="F691" s="32"/>
      <c r="G691" s="32"/>
      <c r="H691" s="32"/>
      <c r="I691" s="24"/>
    </row>
    <row r="692" spans="1:9" ht="20.25" x14ac:dyDescent="0.25">
      <c r="A692" s="31"/>
      <c r="B692" s="32"/>
      <c r="C692" s="32"/>
      <c r="D692" s="32"/>
      <c r="E692" s="32"/>
      <c r="F692" s="32"/>
      <c r="G692" s="32"/>
      <c r="H692" s="32"/>
      <c r="I692" s="24"/>
    </row>
    <row r="693" spans="1:9" ht="20.25" x14ac:dyDescent="0.25">
      <c r="A693" s="31"/>
      <c r="B693" s="32"/>
      <c r="C693" s="32"/>
      <c r="D693" s="32"/>
      <c r="E693" s="32"/>
      <c r="F693" s="32"/>
      <c r="G693" s="32"/>
      <c r="H693" s="32"/>
      <c r="I693" s="24"/>
    </row>
    <row r="694" spans="1:9" ht="20.25" x14ac:dyDescent="0.25">
      <c r="A694" s="31"/>
      <c r="B694" s="32"/>
      <c r="C694" s="32"/>
      <c r="D694" s="32"/>
      <c r="E694" s="32"/>
      <c r="F694" s="32"/>
      <c r="G694" s="32"/>
      <c r="H694" s="32"/>
      <c r="I694" s="24"/>
    </row>
    <row r="695" spans="1:9" ht="20.25" x14ac:dyDescent="0.25">
      <c r="A695" s="31"/>
      <c r="B695" s="32"/>
      <c r="C695" s="32"/>
      <c r="D695" s="32"/>
      <c r="E695" s="32"/>
      <c r="F695" s="32"/>
      <c r="G695" s="32"/>
      <c r="H695" s="32"/>
      <c r="I695" s="24"/>
    </row>
    <row r="696" spans="1:9" ht="20.25" x14ac:dyDescent="0.25">
      <c r="A696" s="31"/>
      <c r="B696" s="32"/>
      <c r="C696" s="32"/>
      <c r="D696" s="32"/>
      <c r="E696" s="32"/>
      <c r="F696" s="32"/>
      <c r="G696" s="32"/>
      <c r="H696" s="32"/>
      <c r="I696" s="24"/>
    </row>
    <row r="697" spans="1:9" ht="20.25" x14ac:dyDescent="0.25">
      <c r="A697" s="31"/>
      <c r="B697" s="32"/>
      <c r="C697" s="32"/>
      <c r="D697" s="32"/>
      <c r="E697" s="32"/>
      <c r="F697" s="32"/>
      <c r="G697" s="32"/>
      <c r="H697" s="32"/>
      <c r="I697" s="24"/>
    </row>
    <row r="698" spans="1:9" ht="20.25" x14ac:dyDescent="0.25">
      <c r="A698" s="31"/>
      <c r="B698" s="32"/>
      <c r="C698" s="32"/>
      <c r="D698" s="32"/>
      <c r="E698" s="32"/>
      <c r="F698" s="32"/>
      <c r="G698" s="32"/>
      <c r="H698" s="32"/>
      <c r="I698" s="24"/>
    </row>
    <row r="699" spans="1:9" ht="20.25" x14ac:dyDescent="0.25">
      <c r="A699" s="31"/>
      <c r="B699" s="32"/>
      <c r="C699" s="32"/>
      <c r="D699" s="32"/>
      <c r="E699" s="32"/>
      <c r="F699" s="32"/>
      <c r="G699" s="32"/>
      <c r="H699" s="32"/>
      <c r="I699" s="24"/>
    </row>
    <row r="700" spans="1:9" ht="20.25" x14ac:dyDescent="0.25">
      <c r="A700" s="31"/>
      <c r="B700" s="32"/>
      <c r="C700" s="32"/>
      <c r="D700" s="32"/>
      <c r="E700" s="32"/>
      <c r="F700" s="32"/>
      <c r="G700" s="32"/>
      <c r="H700" s="32"/>
      <c r="I700" s="24"/>
    </row>
    <row r="701" spans="1:9" ht="20.25" x14ac:dyDescent="0.25">
      <c r="A701" s="31"/>
      <c r="B701" s="32"/>
      <c r="C701" s="32"/>
      <c r="D701" s="32"/>
      <c r="E701" s="32"/>
      <c r="F701" s="32"/>
      <c r="G701" s="32"/>
      <c r="H701" s="32"/>
      <c r="I701" s="24"/>
    </row>
    <row r="702" spans="1:9" ht="20.25" x14ac:dyDescent="0.25">
      <c r="A702" s="31"/>
      <c r="B702" s="32"/>
      <c r="C702" s="32"/>
      <c r="D702" s="32"/>
      <c r="E702" s="32"/>
      <c r="F702" s="32"/>
      <c r="G702" s="32"/>
      <c r="H702" s="32"/>
      <c r="I702" s="24"/>
    </row>
    <row r="703" spans="1:9" ht="20.25" x14ac:dyDescent="0.25">
      <c r="A703" s="31"/>
      <c r="B703" s="32"/>
      <c r="C703" s="32"/>
      <c r="D703" s="32"/>
      <c r="E703" s="32"/>
      <c r="F703" s="32"/>
      <c r="G703" s="32"/>
      <c r="H703" s="32"/>
      <c r="I703" s="24"/>
    </row>
    <row r="704" spans="1:9" ht="20.25" x14ac:dyDescent="0.25">
      <c r="A704" s="31"/>
      <c r="B704" s="32"/>
      <c r="C704" s="32"/>
      <c r="D704" s="32"/>
      <c r="E704" s="32"/>
      <c r="F704" s="32"/>
      <c r="G704" s="32"/>
      <c r="H704" s="32"/>
      <c r="I704" s="24"/>
    </row>
    <row r="705" spans="1:9" ht="20.25" x14ac:dyDescent="0.25">
      <c r="A705" s="31"/>
      <c r="B705" s="32"/>
      <c r="C705" s="32"/>
      <c r="D705" s="32"/>
      <c r="E705" s="32"/>
      <c r="F705" s="32"/>
      <c r="G705" s="32"/>
      <c r="H705" s="32"/>
      <c r="I705" s="24"/>
    </row>
    <row r="706" spans="1:9" ht="20.25" x14ac:dyDescent="0.25">
      <c r="A706" s="31"/>
      <c r="B706" s="32"/>
      <c r="C706" s="32"/>
      <c r="D706" s="32"/>
      <c r="E706" s="32"/>
      <c r="F706" s="32"/>
      <c r="G706" s="32"/>
      <c r="H706" s="32"/>
      <c r="I706" s="24"/>
    </row>
    <row r="707" spans="1:9" ht="20.25" x14ac:dyDescent="0.25">
      <c r="A707" s="31"/>
      <c r="B707" s="32"/>
      <c r="C707" s="32"/>
      <c r="D707" s="32"/>
      <c r="E707" s="32"/>
      <c r="F707" s="32"/>
      <c r="G707" s="32"/>
      <c r="H707" s="32"/>
      <c r="I707" s="24"/>
    </row>
    <row r="708" spans="1:9" ht="20.25" x14ac:dyDescent="0.25">
      <c r="A708" s="31"/>
      <c r="B708" s="32"/>
      <c r="C708" s="32"/>
      <c r="D708" s="32"/>
      <c r="E708" s="32"/>
      <c r="F708" s="32"/>
      <c r="G708" s="32"/>
      <c r="H708" s="32"/>
      <c r="I708" s="24"/>
    </row>
    <row r="709" spans="1:9" ht="20.25" x14ac:dyDescent="0.25">
      <c r="A709" s="31"/>
      <c r="B709" s="32"/>
      <c r="C709" s="32"/>
      <c r="D709" s="32"/>
      <c r="E709" s="32"/>
      <c r="F709" s="32"/>
      <c r="G709" s="32"/>
      <c r="H709" s="32"/>
      <c r="I709" s="24"/>
    </row>
    <row r="710" spans="1:9" ht="20.25" x14ac:dyDescent="0.25">
      <c r="A710" s="31"/>
      <c r="B710" s="32"/>
      <c r="C710" s="32"/>
      <c r="D710" s="32"/>
      <c r="E710" s="32"/>
      <c r="F710" s="32"/>
      <c r="G710" s="32"/>
      <c r="H710" s="32"/>
      <c r="I710" s="24"/>
    </row>
    <row r="711" spans="1:9" ht="20.25" x14ac:dyDescent="0.25">
      <c r="A711" s="31"/>
      <c r="B711" s="32"/>
      <c r="C711" s="32"/>
      <c r="D711" s="32"/>
      <c r="E711" s="32"/>
      <c r="F711" s="32"/>
      <c r="G711" s="32"/>
      <c r="H711" s="32"/>
      <c r="I711" s="24"/>
    </row>
    <row r="712" spans="1:9" ht="20.25" x14ac:dyDescent="0.25">
      <c r="A712" s="31"/>
      <c r="B712" s="32"/>
      <c r="C712" s="32"/>
      <c r="D712" s="32"/>
      <c r="E712" s="32"/>
      <c r="F712" s="32"/>
      <c r="G712" s="32"/>
      <c r="H712" s="32"/>
      <c r="I712" s="24"/>
    </row>
    <row r="713" spans="1:9" ht="20.25" x14ac:dyDescent="0.25">
      <c r="A713" s="31"/>
      <c r="B713" s="32"/>
      <c r="C713" s="32"/>
      <c r="D713" s="32"/>
      <c r="E713" s="32"/>
      <c r="F713" s="32"/>
      <c r="G713" s="32"/>
      <c r="H713" s="32"/>
      <c r="I713" s="24"/>
    </row>
    <row r="714" spans="1:9" ht="20.25" x14ac:dyDescent="0.25">
      <c r="A714" s="31"/>
      <c r="B714" s="32"/>
      <c r="C714" s="32"/>
      <c r="D714" s="32"/>
      <c r="E714" s="32"/>
      <c r="F714" s="32"/>
      <c r="G714" s="32"/>
      <c r="H714" s="32"/>
      <c r="I714" s="24"/>
    </row>
    <row r="715" spans="1:9" ht="20.25" x14ac:dyDescent="0.25">
      <c r="A715" s="31"/>
      <c r="B715" s="32"/>
      <c r="C715" s="32"/>
      <c r="D715" s="32"/>
      <c r="E715" s="32"/>
      <c r="F715" s="32"/>
      <c r="G715" s="32"/>
      <c r="H715" s="32"/>
      <c r="I715" s="24"/>
    </row>
    <row r="716" spans="1:9" ht="20.25" x14ac:dyDescent="0.25">
      <c r="A716" s="31"/>
      <c r="B716" s="32"/>
      <c r="C716" s="32"/>
      <c r="D716" s="32"/>
      <c r="E716" s="32"/>
      <c r="F716" s="32"/>
      <c r="G716" s="32"/>
      <c r="H716" s="32"/>
      <c r="I716" s="24"/>
    </row>
    <row r="717" spans="1:9" ht="20.25" x14ac:dyDescent="0.25">
      <c r="A717" s="31"/>
      <c r="B717" s="32"/>
      <c r="C717" s="32"/>
      <c r="D717" s="32"/>
      <c r="E717" s="32"/>
      <c r="F717" s="32"/>
      <c r="G717" s="32"/>
      <c r="H717" s="32"/>
      <c r="I717" s="24"/>
    </row>
    <row r="718" spans="1:9" ht="20.25" x14ac:dyDescent="0.25">
      <c r="A718" s="31"/>
      <c r="B718" s="32"/>
      <c r="C718" s="32"/>
      <c r="D718" s="32"/>
      <c r="E718" s="32"/>
      <c r="F718" s="32"/>
      <c r="G718" s="32"/>
      <c r="H718" s="32"/>
      <c r="I718" s="24"/>
    </row>
    <row r="719" spans="1:9" ht="20.25" x14ac:dyDescent="0.25">
      <c r="A719" s="33"/>
      <c r="B719" s="34"/>
      <c r="C719" s="34"/>
      <c r="D719" s="34"/>
      <c r="E719" s="34"/>
      <c r="F719" s="34"/>
      <c r="G719" s="34"/>
      <c r="H719" s="34"/>
      <c r="I719" s="25"/>
    </row>
    <row r="720" spans="1:9" ht="20.25" x14ac:dyDescent="0.25">
      <c r="A720" s="212" t="s">
        <v>335</v>
      </c>
      <c r="B720" s="212"/>
      <c r="C720" s="212"/>
      <c r="D720" s="212"/>
      <c r="E720" s="212"/>
      <c r="F720" s="212"/>
      <c r="G720" s="212"/>
      <c r="H720" s="212"/>
      <c r="I720" s="212"/>
    </row>
    <row r="721" spans="1:9" ht="20.25" x14ac:dyDescent="0.25">
      <c r="A721" s="29"/>
      <c r="B721" s="30"/>
      <c r="C721" s="30"/>
      <c r="D721" s="30"/>
      <c r="E721" s="30"/>
      <c r="F721" s="30"/>
      <c r="G721" s="30"/>
      <c r="H721" s="30"/>
      <c r="I721" s="23"/>
    </row>
    <row r="722" spans="1:9" ht="20.25" x14ac:dyDescent="0.25">
      <c r="A722" s="31"/>
      <c r="B722" s="32"/>
      <c r="C722" s="32"/>
      <c r="D722" s="32"/>
      <c r="E722" s="32"/>
      <c r="F722" s="32"/>
      <c r="G722" s="32"/>
      <c r="H722" s="32"/>
      <c r="I722" s="24"/>
    </row>
    <row r="723" spans="1:9" ht="20.25" x14ac:dyDescent="0.25">
      <c r="A723" s="31"/>
      <c r="B723" s="32"/>
      <c r="C723" s="32"/>
      <c r="D723" s="32"/>
      <c r="E723" s="32"/>
      <c r="F723" s="32"/>
      <c r="G723" s="32"/>
      <c r="H723" s="32"/>
      <c r="I723" s="24"/>
    </row>
    <row r="724" spans="1:9" ht="20.25" x14ac:dyDescent="0.25">
      <c r="A724" s="31"/>
      <c r="B724" s="32"/>
      <c r="C724" s="32"/>
      <c r="D724" s="32"/>
      <c r="E724" s="32"/>
      <c r="F724" s="32"/>
      <c r="G724" s="32"/>
      <c r="H724" s="32"/>
      <c r="I724" s="24"/>
    </row>
    <row r="725" spans="1:9" ht="20.25" x14ac:dyDescent="0.25">
      <c r="A725" s="31"/>
      <c r="B725" s="32"/>
      <c r="C725" s="32"/>
      <c r="D725" s="32"/>
      <c r="E725" s="32"/>
      <c r="F725" s="32"/>
      <c r="G725" s="32"/>
      <c r="H725" s="32"/>
      <c r="I725" s="24"/>
    </row>
    <row r="726" spans="1:9" ht="20.25" x14ac:dyDescent="0.25">
      <c r="A726" s="31"/>
      <c r="B726" s="32"/>
      <c r="C726" s="32"/>
      <c r="D726" s="32"/>
      <c r="E726" s="32"/>
      <c r="F726" s="32"/>
      <c r="G726" s="32"/>
      <c r="H726" s="32"/>
      <c r="I726" s="24"/>
    </row>
    <row r="727" spans="1:9" ht="20.25" x14ac:dyDescent="0.25">
      <c r="A727" s="31"/>
      <c r="B727" s="32"/>
      <c r="C727" s="32"/>
      <c r="D727" s="32"/>
      <c r="E727" s="32"/>
      <c r="F727" s="32"/>
      <c r="G727" s="32"/>
      <c r="H727" s="32"/>
      <c r="I727" s="24"/>
    </row>
    <row r="728" spans="1:9" ht="20.25" x14ac:dyDescent="0.25">
      <c r="A728" s="31"/>
      <c r="B728" s="32"/>
      <c r="C728" s="32"/>
      <c r="D728" s="32"/>
      <c r="E728" s="32"/>
      <c r="F728" s="32"/>
      <c r="G728" s="32"/>
      <c r="H728" s="32"/>
      <c r="I728" s="24"/>
    </row>
    <row r="729" spans="1:9" ht="20.25" x14ac:dyDescent="0.25">
      <c r="A729" s="31"/>
      <c r="B729" s="32"/>
      <c r="C729" s="32"/>
      <c r="D729" s="32"/>
      <c r="E729" s="32"/>
      <c r="F729" s="32"/>
      <c r="G729" s="32"/>
      <c r="H729" s="32"/>
      <c r="I729" s="24"/>
    </row>
    <row r="730" spans="1:9" ht="20.25" x14ac:dyDescent="0.25">
      <c r="A730" s="31"/>
      <c r="B730" s="32"/>
      <c r="C730" s="32"/>
      <c r="D730" s="32"/>
      <c r="E730" s="32"/>
      <c r="F730" s="32"/>
      <c r="G730" s="32"/>
      <c r="H730" s="32"/>
      <c r="I730" s="24"/>
    </row>
    <row r="731" spans="1:9" ht="20.25" x14ac:dyDescent="0.25">
      <c r="A731" s="31"/>
      <c r="B731" s="32"/>
      <c r="C731" s="32"/>
      <c r="D731" s="32"/>
      <c r="E731" s="32"/>
      <c r="F731" s="32"/>
      <c r="G731" s="32"/>
      <c r="H731" s="32"/>
      <c r="I731" s="24"/>
    </row>
    <row r="732" spans="1:9" ht="20.25" x14ac:dyDescent="0.25">
      <c r="A732" s="31"/>
      <c r="B732" s="32"/>
      <c r="C732" s="32"/>
      <c r="D732" s="32"/>
      <c r="E732" s="32"/>
      <c r="F732" s="32"/>
      <c r="G732" s="32"/>
      <c r="H732" s="32"/>
      <c r="I732" s="24"/>
    </row>
    <row r="733" spans="1:9" ht="20.25" x14ac:dyDescent="0.25">
      <c r="A733" s="31"/>
      <c r="B733" s="32"/>
      <c r="C733" s="32"/>
      <c r="D733" s="32"/>
      <c r="E733" s="32"/>
      <c r="F733" s="32"/>
      <c r="G733" s="32"/>
      <c r="H733" s="32"/>
      <c r="I733" s="24"/>
    </row>
    <row r="734" spans="1:9" ht="20.25" x14ac:dyDescent="0.25">
      <c r="A734" s="31"/>
      <c r="B734" s="32"/>
      <c r="C734" s="32"/>
      <c r="D734" s="32"/>
      <c r="E734" s="32"/>
      <c r="F734" s="32"/>
      <c r="G734" s="32"/>
      <c r="H734" s="32"/>
      <c r="I734" s="24"/>
    </row>
    <row r="735" spans="1:9" ht="20.25" x14ac:dyDescent="0.25">
      <c r="A735" s="31"/>
      <c r="B735" s="32"/>
      <c r="C735" s="32"/>
      <c r="D735" s="32"/>
      <c r="E735" s="32"/>
      <c r="F735" s="32"/>
      <c r="G735" s="32"/>
      <c r="H735" s="32"/>
      <c r="I735" s="24"/>
    </row>
    <row r="736" spans="1:9" ht="20.25" x14ac:dyDescent="0.25">
      <c r="A736" s="31"/>
      <c r="B736" s="32"/>
      <c r="C736" s="32"/>
      <c r="D736" s="32"/>
      <c r="E736" s="32"/>
      <c r="F736" s="32"/>
      <c r="G736" s="32"/>
      <c r="H736" s="32"/>
      <c r="I736" s="24"/>
    </row>
    <row r="737" spans="1:9" ht="20.25" x14ac:dyDescent="0.25">
      <c r="A737" s="31"/>
      <c r="B737" s="32"/>
      <c r="C737" s="32"/>
      <c r="D737" s="32"/>
      <c r="E737" s="32"/>
      <c r="F737" s="32"/>
      <c r="G737" s="32"/>
      <c r="H737" s="32"/>
      <c r="I737" s="24"/>
    </row>
    <row r="738" spans="1:9" ht="20.25" x14ac:dyDescent="0.25">
      <c r="A738" s="31"/>
      <c r="B738" s="32"/>
      <c r="C738" s="32"/>
      <c r="D738" s="32"/>
      <c r="E738" s="32"/>
      <c r="F738" s="32"/>
      <c r="G738" s="32"/>
      <c r="H738" s="32"/>
      <c r="I738" s="24"/>
    </row>
    <row r="739" spans="1:9" ht="20.25" x14ac:dyDescent="0.25">
      <c r="A739" s="31"/>
      <c r="B739" s="32"/>
      <c r="C739" s="32"/>
      <c r="D739" s="32"/>
      <c r="E739" s="32"/>
      <c r="F739" s="32"/>
      <c r="G739" s="32"/>
      <c r="H739" s="32"/>
      <c r="I739" s="24"/>
    </row>
    <row r="740" spans="1:9" ht="20.25" x14ac:dyDescent="0.25">
      <c r="A740" s="31"/>
      <c r="B740" s="32"/>
      <c r="C740" s="32"/>
      <c r="D740" s="32"/>
      <c r="E740" s="32"/>
      <c r="F740" s="32"/>
      <c r="G740" s="32"/>
      <c r="H740" s="32"/>
      <c r="I740" s="24"/>
    </row>
    <row r="741" spans="1:9" ht="20.25" x14ac:dyDescent="0.25">
      <c r="A741" s="31"/>
      <c r="B741" s="32"/>
      <c r="C741" s="32"/>
      <c r="D741" s="32"/>
      <c r="E741" s="32"/>
      <c r="F741" s="32"/>
      <c r="G741" s="32"/>
      <c r="H741" s="32"/>
      <c r="I741" s="24"/>
    </row>
    <row r="742" spans="1:9" ht="20.25" x14ac:dyDescent="0.25">
      <c r="A742" s="31"/>
      <c r="B742" s="32"/>
      <c r="C742" s="32"/>
      <c r="D742" s="32"/>
      <c r="E742" s="32"/>
      <c r="F742" s="32"/>
      <c r="G742" s="32"/>
      <c r="H742" s="32"/>
      <c r="I742" s="24"/>
    </row>
    <row r="743" spans="1:9" ht="20.25" x14ac:dyDescent="0.25">
      <c r="A743" s="31"/>
      <c r="B743" s="32"/>
      <c r="C743" s="32"/>
      <c r="D743" s="32"/>
      <c r="E743" s="32"/>
      <c r="F743" s="32"/>
      <c r="G743" s="32"/>
      <c r="H743" s="32"/>
      <c r="I743" s="24"/>
    </row>
    <row r="744" spans="1:9" ht="20.25" x14ac:dyDescent="0.25">
      <c r="A744" s="31"/>
      <c r="B744" s="32"/>
      <c r="C744" s="32"/>
      <c r="D744" s="32"/>
      <c r="E744" s="32"/>
      <c r="F744" s="32"/>
      <c r="G744" s="32"/>
      <c r="H744" s="32"/>
      <c r="I744" s="24"/>
    </row>
    <row r="745" spans="1:9" ht="20.25" x14ac:dyDescent="0.25">
      <c r="A745" s="31"/>
      <c r="B745" s="32"/>
      <c r="C745" s="32"/>
      <c r="D745" s="32"/>
      <c r="E745" s="32"/>
      <c r="F745" s="32"/>
      <c r="G745" s="32"/>
      <c r="H745" s="32"/>
      <c r="I745" s="24"/>
    </row>
    <row r="746" spans="1:9" ht="20.25" x14ac:dyDescent="0.25">
      <c r="A746" s="31"/>
      <c r="B746" s="32"/>
      <c r="C746" s="32"/>
      <c r="D746" s="32"/>
      <c r="E746" s="32"/>
      <c r="F746" s="32"/>
      <c r="G746" s="32"/>
      <c r="H746" s="32"/>
      <c r="I746" s="24"/>
    </row>
    <row r="747" spans="1:9" ht="20.25" x14ac:dyDescent="0.25">
      <c r="A747" s="31"/>
      <c r="B747" s="32"/>
      <c r="C747" s="32"/>
      <c r="D747" s="32"/>
      <c r="E747" s="32"/>
      <c r="F747" s="32"/>
      <c r="G747" s="32"/>
      <c r="H747" s="32"/>
      <c r="I747" s="24"/>
    </row>
    <row r="748" spans="1:9" ht="20.25" x14ac:dyDescent="0.25">
      <c r="A748" s="31"/>
      <c r="B748" s="32"/>
      <c r="C748" s="32"/>
      <c r="D748" s="32"/>
      <c r="E748" s="32"/>
      <c r="F748" s="32"/>
      <c r="G748" s="32"/>
      <c r="H748" s="32"/>
      <c r="I748" s="24"/>
    </row>
    <row r="749" spans="1:9" ht="20.25" x14ac:dyDescent="0.25">
      <c r="A749" s="31"/>
      <c r="B749" s="32"/>
      <c r="C749" s="32"/>
      <c r="D749" s="32"/>
      <c r="E749" s="32"/>
      <c r="F749" s="32"/>
      <c r="G749" s="32"/>
      <c r="H749" s="32"/>
      <c r="I749" s="24"/>
    </row>
    <row r="750" spans="1:9" ht="20.25" x14ac:dyDescent="0.25">
      <c r="A750" s="31"/>
      <c r="B750" s="32"/>
      <c r="C750" s="32"/>
      <c r="D750" s="32"/>
      <c r="E750" s="32"/>
      <c r="F750" s="32"/>
      <c r="G750" s="32"/>
      <c r="H750" s="32"/>
      <c r="I750" s="24"/>
    </row>
    <row r="751" spans="1:9" ht="20.25" x14ac:dyDescent="0.25">
      <c r="A751" s="31"/>
      <c r="B751" s="32"/>
      <c r="C751" s="32"/>
      <c r="D751" s="32"/>
      <c r="E751" s="32"/>
      <c r="F751" s="32"/>
      <c r="G751" s="32"/>
      <c r="H751" s="32"/>
      <c r="I751" s="24"/>
    </row>
    <row r="752" spans="1:9" ht="20.25" x14ac:dyDescent="0.25">
      <c r="A752" s="31"/>
      <c r="B752" s="32"/>
      <c r="C752" s="32"/>
      <c r="D752" s="32"/>
      <c r="E752" s="32"/>
      <c r="F752" s="32"/>
      <c r="G752" s="32"/>
      <c r="H752" s="32"/>
      <c r="I752" s="24"/>
    </row>
    <row r="753" spans="1:9" ht="20.25" x14ac:dyDescent="0.25">
      <c r="A753" s="31"/>
      <c r="B753" s="32"/>
      <c r="C753" s="32"/>
      <c r="D753" s="32"/>
      <c r="E753" s="32"/>
      <c r="F753" s="32"/>
      <c r="G753" s="32"/>
      <c r="H753" s="32"/>
      <c r="I753" s="24"/>
    </row>
    <row r="754" spans="1:9" ht="20.25" x14ac:dyDescent="0.25">
      <c r="A754" s="31"/>
      <c r="B754" s="32"/>
      <c r="C754" s="32"/>
      <c r="D754" s="32"/>
      <c r="E754" s="32"/>
      <c r="F754" s="32"/>
      <c r="G754" s="32"/>
      <c r="H754" s="32"/>
      <c r="I754" s="24"/>
    </row>
    <row r="755" spans="1:9" ht="20.25" x14ac:dyDescent="0.25">
      <c r="A755" s="31"/>
      <c r="B755" s="32"/>
      <c r="C755" s="32"/>
      <c r="D755" s="32"/>
      <c r="E755" s="32"/>
      <c r="F755" s="32"/>
      <c r="G755" s="32"/>
      <c r="H755" s="32"/>
      <c r="I755" s="24"/>
    </row>
    <row r="756" spans="1:9" ht="20.25" x14ac:dyDescent="0.25">
      <c r="A756" s="31"/>
      <c r="B756" s="32"/>
      <c r="C756" s="32"/>
      <c r="D756" s="32"/>
      <c r="E756" s="32"/>
      <c r="F756" s="32"/>
      <c r="G756" s="32"/>
      <c r="H756" s="32"/>
      <c r="I756" s="24"/>
    </row>
    <row r="757" spans="1:9" ht="20.25" x14ac:dyDescent="0.25">
      <c r="A757" s="31"/>
      <c r="B757" s="32"/>
      <c r="C757" s="32"/>
      <c r="D757" s="32"/>
      <c r="E757" s="32"/>
      <c r="F757" s="32"/>
      <c r="G757" s="32"/>
      <c r="H757" s="32"/>
      <c r="I757" s="24"/>
    </row>
    <row r="758" spans="1:9" ht="20.25" x14ac:dyDescent="0.25">
      <c r="A758" s="31"/>
      <c r="B758" s="32"/>
      <c r="C758" s="32"/>
      <c r="D758" s="32"/>
      <c r="E758" s="32"/>
      <c r="F758" s="32"/>
      <c r="G758" s="32"/>
      <c r="H758" s="32"/>
      <c r="I758" s="24"/>
    </row>
    <row r="759" spans="1:9" ht="20.25" x14ac:dyDescent="0.25">
      <c r="A759" s="31"/>
      <c r="B759" s="32"/>
      <c r="C759" s="32"/>
      <c r="D759" s="32"/>
      <c r="E759" s="32"/>
      <c r="F759" s="32"/>
      <c r="G759" s="32"/>
      <c r="H759" s="32"/>
      <c r="I759" s="24"/>
    </row>
    <row r="760" spans="1:9" ht="40.5" customHeight="1" x14ac:dyDescent="0.25">
      <c r="A760" s="31"/>
      <c r="B760" s="32"/>
      <c r="C760" s="32"/>
      <c r="D760" s="32"/>
      <c r="E760" s="32"/>
      <c r="F760" s="32"/>
      <c r="G760" s="32"/>
      <c r="H760" s="32"/>
      <c r="I760" s="24"/>
    </row>
    <row r="761" spans="1:9" ht="43.5" customHeight="1" x14ac:dyDescent="0.25">
      <c r="A761" s="31"/>
      <c r="B761" s="32"/>
      <c r="C761" s="32"/>
      <c r="D761" s="32"/>
      <c r="E761" s="32"/>
      <c r="F761" s="32"/>
      <c r="G761" s="32"/>
      <c r="H761" s="32"/>
      <c r="I761" s="24"/>
    </row>
    <row r="762" spans="1:9" ht="20.25" x14ac:dyDescent="0.25">
      <c r="A762" s="31"/>
      <c r="B762" s="32"/>
      <c r="C762" s="32"/>
      <c r="D762" s="32"/>
      <c r="E762" s="32"/>
      <c r="F762" s="32"/>
      <c r="G762" s="32"/>
      <c r="H762" s="32"/>
      <c r="I762" s="24"/>
    </row>
    <row r="763" spans="1:9" ht="20.25" x14ac:dyDescent="0.25">
      <c r="A763" s="31"/>
      <c r="B763" s="32"/>
      <c r="C763" s="32"/>
      <c r="D763" s="32"/>
      <c r="E763" s="32"/>
      <c r="F763" s="32"/>
      <c r="G763" s="32"/>
      <c r="H763" s="32"/>
      <c r="I763" s="24"/>
    </row>
    <row r="764" spans="1:9" ht="43.5" customHeight="1" x14ac:dyDescent="0.25">
      <c r="A764" s="31"/>
      <c r="B764" s="32"/>
      <c r="C764" s="32"/>
      <c r="D764" s="32"/>
      <c r="E764" s="32"/>
      <c r="F764" s="32"/>
      <c r="G764" s="32"/>
      <c r="H764" s="32"/>
      <c r="I764" s="24"/>
    </row>
    <row r="765" spans="1:9" ht="42" customHeight="1" x14ac:dyDescent="0.25">
      <c r="A765" s="31"/>
      <c r="B765" s="32"/>
      <c r="C765" s="32"/>
      <c r="D765" s="32"/>
      <c r="E765" s="32"/>
      <c r="F765" s="32"/>
      <c r="G765" s="32"/>
      <c r="H765" s="32"/>
      <c r="I765" s="24"/>
    </row>
    <row r="766" spans="1:9" ht="20.25" x14ac:dyDescent="0.25">
      <c r="A766" s="33"/>
      <c r="B766" s="34"/>
      <c r="C766" s="34"/>
      <c r="D766" s="34"/>
      <c r="E766" s="34"/>
      <c r="F766" s="34"/>
      <c r="G766" s="34"/>
      <c r="H766" s="34"/>
      <c r="I766" s="25"/>
    </row>
    <row r="767" spans="1:9" ht="20.25" x14ac:dyDescent="0.25">
      <c r="A767" s="172" t="s">
        <v>85</v>
      </c>
      <c r="B767" s="173"/>
      <c r="C767" s="173"/>
      <c r="D767" s="173"/>
      <c r="E767" s="173"/>
      <c r="F767" s="173"/>
      <c r="G767" s="173"/>
      <c r="H767" s="173"/>
      <c r="I767" s="174"/>
    </row>
    <row r="768" spans="1:9" ht="17.100000000000001" customHeight="1" x14ac:dyDescent="0.25">
      <c r="A768" s="31"/>
      <c r="B768" s="32"/>
      <c r="C768" s="32"/>
      <c r="D768" s="32"/>
      <c r="E768" s="32"/>
      <c r="F768" s="32"/>
      <c r="G768" s="32"/>
      <c r="H768" s="32"/>
      <c r="I768" s="24"/>
    </row>
    <row r="769" spans="1:9" ht="17.100000000000001" customHeight="1" x14ac:dyDescent="0.25">
      <c r="A769" s="31"/>
      <c r="B769" s="32"/>
      <c r="C769" s="32"/>
      <c r="D769" s="32"/>
      <c r="E769" s="32"/>
      <c r="F769" s="32"/>
      <c r="G769" s="32"/>
      <c r="H769" s="32"/>
      <c r="I769" s="24"/>
    </row>
    <row r="770" spans="1:9" ht="17.100000000000001" customHeight="1" x14ac:dyDescent="0.25">
      <c r="A770" s="31"/>
      <c r="B770" s="32"/>
      <c r="C770" s="32"/>
      <c r="D770" s="32"/>
      <c r="E770" s="32"/>
      <c r="F770" s="32"/>
      <c r="G770" s="32"/>
      <c r="H770" s="32"/>
      <c r="I770" s="24"/>
    </row>
    <row r="771" spans="1:9" ht="17.100000000000001" customHeight="1" x14ac:dyDescent="0.25">
      <c r="A771" s="31"/>
      <c r="B771" s="32"/>
      <c r="C771" s="32"/>
      <c r="D771" s="32"/>
      <c r="E771" s="32"/>
      <c r="F771" s="32"/>
      <c r="G771" s="32"/>
      <c r="H771" s="32"/>
      <c r="I771" s="24"/>
    </row>
    <row r="772" spans="1:9" ht="17.100000000000001" customHeight="1" x14ac:dyDescent="0.25">
      <c r="A772" s="31"/>
      <c r="B772" s="32"/>
      <c r="C772" s="32"/>
      <c r="D772" s="32"/>
      <c r="E772" s="32"/>
      <c r="F772" s="32"/>
      <c r="G772" s="32"/>
      <c r="H772" s="32"/>
      <c r="I772" s="24"/>
    </row>
    <row r="773" spans="1:9" ht="17.100000000000001" customHeight="1" x14ac:dyDescent="0.25">
      <c r="A773" s="31"/>
      <c r="B773" s="32"/>
      <c r="C773" s="32"/>
      <c r="D773" s="32"/>
      <c r="E773" s="32"/>
      <c r="F773" s="32"/>
      <c r="G773" s="32"/>
      <c r="H773" s="32"/>
      <c r="I773" s="24"/>
    </row>
    <row r="774" spans="1:9" ht="17.100000000000001" customHeight="1" x14ac:dyDescent="0.25">
      <c r="A774" s="31"/>
      <c r="B774" s="32"/>
      <c r="C774" s="32"/>
      <c r="D774" s="32"/>
      <c r="E774" s="32"/>
      <c r="F774" s="32"/>
      <c r="G774" s="32"/>
      <c r="H774" s="32"/>
      <c r="I774" s="24"/>
    </row>
    <row r="775" spans="1:9" ht="17.100000000000001" customHeight="1" x14ac:dyDescent="0.25">
      <c r="A775" s="31"/>
      <c r="B775" s="32"/>
      <c r="C775" s="32"/>
      <c r="D775" s="32"/>
      <c r="E775" s="32"/>
      <c r="F775" s="32"/>
      <c r="G775" s="32"/>
      <c r="H775" s="32"/>
      <c r="I775" s="24"/>
    </row>
    <row r="776" spans="1:9" ht="17.100000000000001" customHeight="1" x14ac:dyDescent="0.25">
      <c r="A776" s="31"/>
      <c r="B776" s="32"/>
      <c r="C776" s="32"/>
      <c r="D776" s="32"/>
      <c r="E776" s="32"/>
      <c r="F776" s="32"/>
      <c r="G776" s="32"/>
      <c r="H776" s="32"/>
      <c r="I776" s="24"/>
    </row>
    <row r="777" spans="1:9" ht="17.100000000000001" customHeight="1" x14ac:dyDescent="0.25">
      <c r="A777" s="31"/>
      <c r="B777" s="32"/>
      <c r="C777" s="32"/>
      <c r="D777" s="32"/>
      <c r="E777" s="32"/>
      <c r="F777" s="32"/>
      <c r="G777" s="32"/>
      <c r="H777" s="32"/>
      <c r="I777" s="24"/>
    </row>
    <row r="778" spans="1:9" ht="17.100000000000001" customHeight="1" x14ac:dyDescent="0.25">
      <c r="A778" s="31"/>
      <c r="B778" s="32"/>
      <c r="C778" s="32"/>
      <c r="D778" s="32"/>
      <c r="E778" s="32"/>
      <c r="F778" s="32"/>
      <c r="G778" s="32"/>
      <c r="H778" s="32"/>
      <c r="I778" s="24"/>
    </row>
    <row r="779" spans="1:9" ht="17.100000000000001" customHeight="1" x14ac:dyDescent="0.25">
      <c r="A779" s="31"/>
      <c r="B779" s="32"/>
      <c r="C779" s="32"/>
      <c r="D779" s="32"/>
      <c r="E779" s="32"/>
      <c r="F779" s="32"/>
      <c r="G779" s="32"/>
      <c r="H779" s="32"/>
      <c r="I779" s="24"/>
    </row>
    <row r="780" spans="1:9" ht="17.100000000000001" customHeight="1" x14ac:dyDescent="0.25">
      <c r="A780" s="31"/>
      <c r="B780" s="32"/>
      <c r="C780" s="32"/>
      <c r="D780" s="32"/>
      <c r="E780" s="32"/>
      <c r="F780" s="32"/>
      <c r="G780" s="32"/>
      <c r="H780" s="32"/>
      <c r="I780" s="24"/>
    </row>
    <row r="781" spans="1:9" ht="17.100000000000001" customHeight="1" x14ac:dyDescent="0.25">
      <c r="A781" s="31"/>
      <c r="B781" s="32"/>
      <c r="C781" s="32"/>
      <c r="D781" s="32"/>
      <c r="E781" s="32"/>
      <c r="F781" s="32"/>
      <c r="G781" s="32"/>
      <c r="H781" s="32"/>
      <c r="I781" s="24"/>
    </row>
    <row r="782" spans="1:9" ht="17.100000000000001" customHeight="1" x14ac:dyDescent="0.25">
      <c r="A782" s="31"/>
      <c r="B782" s="32"/>
      <c r="C782" s="32"/>
      <c r="D782" s="32"/>
      <c r="E782" s="32"/>
      <c r="F782" s="32"/>
      <c r="G782" s="32"/>
      <c r="H782" s="32"/>
      <c r="I782" s="24"/>
    </row>
    <row r="783" spans="1:9" ht="17.100000000000001" customHeight="1" x14ac:dyDescent="0.25">
      <c r="A783" s="31"/>
      <c r="B783" s="32"/>
      <c r="C783" s="32"/>
      <c r="D783" s="32"/>
      <c r="E783" s="32"/>
      <c r="F783" s="32"/>
      <c r="G783" s="32"/>
      <c r="H783" s="32"/>
      <c r="I783" s="24"/>
    </row>
    <row r="784" spans="1:9" ht="17.100000000000001" customHeight="1" x14ac:dyDescent="0.25">
      <c r="A784" s="31"/>
      <c r="B784" s="32"/>
      <c r="C784" s="32"/>
      <c r="D784" s="32"/>
      <c r="E784" s="32"/>
      <c r="F784" s="32"/>
      <c r="G784" s="32"/>
      <c r="H784" s="32"/>
      <c r="I784" s="24"/>
    </row>
    <row r="785" spans="1:9" ht="17.100000000000001" customHeight="1" x14ac:dyDescent="0.25">
      <c r="A785" s="31"/>
      <c r="B785" s="32"/>
      <c r="C785" s="32"/>
      <c r="D785" s="32"/>
      <c r="E785" s="32"/>
      <c r="F785" s="32"/>
      <c r="G785" s="32"/>
      <c r="H785" s="32"/>
      <c r="I785" s="24"/>
    </row>
    <row r="786" spans="1:9" ht="17.100000000000001" customHeight="1" x14ac:dyDescent="0.25">
      <c r="A786" s="31"/>
      <c r="B786" s="32"/>
      <c r="C786" s="32"/>
      <c r="D786" s="32"/>
      <c r="E786" s="32"/>
      <c r="F786" s="32"/>
      <c r="G786" s="32"/>
      <c r="H786" s="32"/>
      <c r="I786" s="24"/>
    </row>
    <row r="787" spans="1:9" ht="17.100000000000001" customHeight="1" x14ac:dyDescent="0.25">
      <c r="A787" s="31"/>
      <c r="B787" s="32"/>
      <c r="C787" s="32"/>
      <c r="D787" s="32"/>
      <c r="E787" s="32"/>
      <c r="F787" s="32"/>
      <c r="G787" s="32"/>
      <c r="H787" s="32"/>
      <c r="I787" s="24"/>
    </row>
    <row r="788" spans="1:9" ht="17.100000000000001" customHeight="1" x14ac:dyDescent="0.25">
      <c r="A788" s="31"/>
      <c r="B788" s="32"/>
      <c r="C788" s="32"/>
      <c r="D788" s="32"/>
      <c r="E788" s="32"/>
      <c r="F788" s="32"/>
      <c r="G788" s="32"/>
      <c r="H788" s="32"/>
      <c r="I788" s="24"/>
    </row>
    <row r="789" spans="1:9" ht="17.100000000000001" customHeight="1" x14ac:dyDescent="0.25">
      <c r="A789" s="31"/>
      <c r="B789" s="32"/>
      <c r="C789" s="32"/>
      <c r="D789" s="32"/>
      <c r="E789" s="32"/>
      <c r="F789" s="32"/>
      <c r="G789" s="32"/>
      <c r="H789" s="32"/>
      <c r="I789" s="24"/>
    </row>
    <row r="790" spans="1:9" ht="17.100000000000001" customHeight="1" x14ac:dyDescent="0.25">
      <c r="A790" s="31"/>
      <c r="B790" s="32"/>
      <c r="C790" s="32"/>
      <c r="D790" s="32"/>
      <c r="E790" s="32"/>
      <c r="F790" s="32"/>
      <c r="G790" s="32"/>
      <c r="H790" s="32"/>
      <c r="I790" s="24"/>
    </row>
    <row r="791" spans="1:9" ht="17.100000000000001" customHeight="1" x14ac:dyDescent="0.25">
      <c r="A791" s="31"/>
      <c r="B791" s="32"/>
      <c r="C791" s="32"/>
      <c r="D791" s="32"/>
      <c r="E791" s="32"/>
      <c r="F791" s="32"/>
      <c r="G791" s="32"/>
      <c r="H791" s="32"/>
      <c r="I791" s="24"/>
    </row>
    <row r="792" spans="1:9" ht="17.100000000000001" customHeight="1" x14ac:dyDescent="0.25">
      <c r="A792" s="31"/>
      <c r="B792" s="32"/>
      <c r="C792" s="32"/>
      <c r="D792" s="32"/>
      <c r="E792" s="32"/>
      <c r="F792" s="32"/>
      <c r="G792" s="32"/>
      <c r="H792" s="32"/>
      <c r="I792" s="24"/>
    </row>
    <row r="793" spans="1:9" ht="17.100000000000001" customHeight="1" x14ac:dyDescent="0.25">
      <c r="A793" s="31"/>
      <c r="B793" s="32"/>
      <c r="C793" s="32"/>
      <c r="D793" s="32"/>
      <c r="E793" s="32"/>
      <c r="F793" s="32"/>
      <c r="G793" s="32"/>
      <c r="H793" s="32"/>
      <c r="I793" s="24"/>
    </row>
    <row r="794" spans="1:9" ht="17.100000000000001" customHeight="1" x14ac:dyDescent="0.25">
      <c r="A794" s="31"/>
      <c r="B794" s="32"/>
      <c r="C794" s="32"/>
      <c r="D794" s="32"/>
      <c r="E794" s="32"/>
      <c r="F794" s="32"/>
      <c r="G794" s="32"/>
      <c r="H794" s="32"/>
      <c r="I794" s="24"/>
    </row>
    <row r="795" spans="1:9" ht="17.100000000000001" customHeight="1" x14ac:dyDescent="0.25">
      <c r="A795" s="31"/>
      <c r="B795" s="32"/>
      <c r="C795" s="32"/>
      <c r="D795" s="32"/>
      <c r="E795" s="32"/>
      <c r="F795" s="32"/>
      <c r="G795" s="32"/>
      <c r="H795" s="32"/>
      <c r="I795" s="24"/>
    </row>
    <row r="796" spans="1:9" ht="17.100000000000001" customHeight="1" x14ac:dyDescent="0.25">
      <c r="A796" s="31"/>
      <c r="B796" s="32"/>
      <c r="C796" s="32"/>
      <c r="D796" s="32"/>
      <c r="E796" s="32"/>
      <c r="F796" s="32"/>
      <c r="G796" s="32"/>
      <c r="H796" s="32"/>
      <c r="I796" s="24"/>
    </row>
    <row r="797" spans="1:9" ht="17.100000000000001" customHeight="1" x14ac:dyDescent="0.25">
      <c r="A797" s="31"/>
      <c r="B797" s="32"/>
      <c r="C797" s="32"/>
      <c r="D797" s="32"/>
      <c r="E797" s="32"/>
      <c r="F797" s="32"/>
      <c r="G797" s="32"/>
      <c r="H797" s="32"/>
      <c r="I797" s="24"/>
    </row>
    <row r="798" spans="1:9" ht="17.100000000000001" customHeight="1" x14ac:dyDescent="0.25">
      <c r="A798" s="31"/>
      <c r="B798" s="32"/>
      <c r="C798" s="32"/>
      <c r="D798" s="32"/>
      <c r="E798" s="32"/>
      <c r="F798" s="32"/>
      <c r="G798" s="32"/>
      <c r="H798" s="32"/>
      <c r="I798" s="24"/>
    </row>
    <row r="799" spans="1:9" ht="17.100000000000001" customHeight="1" x14ac:dyDescent="0.25">
      <c r="A799" s="31"/>
      <c r="B799" s="32"/>
      <c r="C799" s="32"/>
      <c r="D799" s="32"/>
      <c r="E799" s="32"/>
      <c r="F799" s="32"/>
      <c r="G799" s="32"/>
      <c r="H799" s="32"/>
      <c r="I799" s="24"/>
    </row>
    <row r="800" spans="1:9" ht="17.100000000000001" customHeight="1" x14ac:dyDescent="0.25">
      <c r="A800" s="31"/>
      <c r="B800" s="32"/>
      <c r="C800" s="32"/>
      <c r="D800" s="32"/>
      <c r="E800" s="32"/>
      <c r="F800" s="32"/>
      <c r="G800" s="32"/>
      <c r="H800" s="32"/>
      <c r="I800" s="24"/>
    </row>
    <row r="801" spans="1:9" ht="17.100000000000001" customHeight="1" x14ac:dyDescent="0.25">
      <c r="A801" s="31"/>
      <c r="B801" s="32"/>
      <c r="C801" s="32"/>
      <c r="D801" s="32"/>
      <c r="E801" s="32"/>
      <c r="F801" s="32"/>
      <c r="G801" s="32"/>
      <c r="H801" s="32"/>
      <c r="I801" s="24"/>
    </row>
    <row r="802" spans="1:9" ht="17.100000000000001" customHeight="1" x14ac:dyDescent="0.25">
      <c r="A802" s="31"/>
      <c r="B802" s="32"/>
      <c r="C802" s="32"/>
      <c r="D802" s="32"/>
      <c r="E802" s="32"/>
      <c r="F802" s="32"/>
      <c r="G802" s="32"/>
      <c r="H802" s="32"/>
      <c r="I802" s="24"/>
    </row>
    <row r="803" spans="1:9" ht="17.100000000000001" customHeight="1" x14ac:dyDescent="0.25">
      <c r="A803" s="31"/>
      <c r="B803" s="32"/>
      <c r="C803" s="32"/>
      <c r="D803" s="32"/>
      <c r="E803" s="32"/>
      <c r="F803" s="32"/>
      <c r="G803" s="32"/>
      <c r="H803" s="32"/>
      <c r="I803" s="24"/>
    </row>
    <row r="804" spans="1:9" ht="17.100000000000001" customHeight="1" x14ac:dyDescent="0.25">
      <c r="A804" s="31"/>
      <c r="B804" s="32"/>
      <c r="C804" s="32"/>
      <c r="D804" s="32"/>
      <c r="E804" s="32"/>
      <c r="F804" s="32"/>
      <c r="G804" s="32"/>
      <c r="H804" s="32"/>
      <c r="I804" s="24"/>
    </row>
    <row r="805" spans="1:9" ht="17.100000000000001" customHeight="1" x14ac:dyDescent="0.25">
      <c r="A805" s="31"/>
      <c r="B805" s="32"/>
      <c r="C805" s="32"/>
      <c r="D805" s="32"/>
      <c r="E805" s="32"/>
      <c r="F805" s="32"/>
      <c r="G805" s="32"/>
      <c r="H805" s="32"/>
      <c r="I805" s="24"/>
    </row>
    <row r="806" spans="1:9" ht="17.100000000000001" customHeight="1" x14ac:dyDescent="0.25">
      <c r="A806" s="31"/>
      <c r="B806" s="32"/>
      <c r="C806" s="32"/>
      <c r="D806" s="32"/>
      <c r="E806" s="32"/>
      <c r="F806" s="32"/>
      <c r="G806" s="32"/>
      <c r="H806" s="32"/>
      <c r="I806" s="24"/>
    </row>
    <row r="807" spans="1:9" ht="17.100000000000001" customHeight="1" x14ac:dyDescent="0.25">
      <c r="A807" s="31"/>
      <c r="B807" s="32"/>
      <c r="C807" s="32"/>
      <c r="D807" s="32"/>
      <c r="E807" s="32"/>
      <c r="F807" s="32"/>
      <c r="G807" s="32"/>
      <c r="H807" s="32"/>
      <c r="I807" s="24"/>
    </row>
    <row r="808" spans="1:9" ht="17.100000000000001" customHeight="1" x14ac:dyDescent="0.25">
      <c r="A808" s="31"/>
      <c r="B808" s="32"/>
      <c r="C808" s="32"/>
      <c r="D808" s="32"/>
      <c r="E808" s="32"/>
      <c r="F808" s="32"/>
      <c r="G808" s="32"/>
      <c r="H808" s="32"/>
      <c r="I808" s="24"/>
    </row>
    <row r="809" spans="1:9" ht="17.100000000000001" customHeight="1" x14ac:dyDescent="0.25">
      <c r="A809" s="31"/>
      <c r="B809" s="32"/>
      <c r="C809" s="32"/>
      <c r="D809" s="32"/>
      <c r="E809" s="32"/>
      <c r="F809" s="32"/>
      <c r="G809" s="32"/>
      <c r="H809" s="32"/>
      <c r="I809" s="24"/>
    </row>
    <row r="810" spans="1:9" ht="17.100000000000001" customHeight="1" x14ac:dyDescent="0.25">
      <c r="A810" s="171" t="s">
        <v>29</v>
      </c>
      <c r="B810" s="171"/>
      <c r="C810" s="171"/>
      <c r="D810" s="171"/>
      <c r="E810" s="171"/>
      <c r="F810" s="171"/>
      <c r="G810" s="171"/>
      <c r="H810" s="171"/>
      <c r="I810" s="171"/>
    </row>
    <row r="811" spans="1:9" ht="17.100000000000001" customHeight="1" x14ac:dyDescent="0.25">
      <c r="A811" s="213" t="s">
        <v>87</v>
      </c>
      <c r="B811" s="214"/>
      <c r="C811" s="214"/>
      <c r="D811" s="214"/>
      <c r="E811" s="214"/>
      <c r="F811" s="214"/>
      <c r="G811" s="214"/>
      <c r="H811" s="214"/>
      <c r="I811" s="215"/>
    </row>
    <row r="812" spans="1:9" ht="20.25" x14ac:dyDescent="0.25">
      <c r="A812" s="216" t="s">
        <v>88</v>
      </c>
      <c r="B812" s="217"/>
      <c r="C812" s="217"/>
      <c r="D812" s="217"/>
      <c r="E812" s="217"/>
      <c r="F812" s="217"/>
      <c r="G812" s="217"/>
      <c r="H812" s="217"/>
      <c r="I812" s="218"/>
    </row>
    <row r="813" spans="1:9" ht="42.75" customHeight="1" x14ac:dyDescent="0.25">
      <c r="A813" s="216" t="s">
        <v>89</v>
      </c>
      <c r="B813" s="217"/>
      <c r="C813" s="217"/>
      <c r="D813" s="217"/>
      <c r="E813" s="217"/>
      <c r="F813" s="217"/>
      <c r="G813" s="217"/>
      <c r="H813" s="217"/>
      <c r="I813" s="218"/>
    </row>
    <row r="814" spans="1:9" ht="20.25" x14ac:dyDescent="0.25">
      <c r="A814" s="216" t="s">
        <v>90</v>
      </c>
      <c r="B814" s="217"/>
      <c r="C814" s="217"/>
      <c r="D814" s="217"/>
      <c r="E814" s="217"/>
      <c r="F814" s="217"/>
      <c r="G814" s="217"/>
      <c r="H814" s="217"/>
      <c r="I814" s="218"/>
    </row>
    <row r="815" spans="1:9" ht="24" customHeight="1" x14ac:dyDescent="0.25">
      <c r="A815" s="216" t="s">
        <v>91</v>
      </c>
      <c r="B815" s="217"/>
      <c r="C815" s="217"/>
      <c r="D815" s="217"/>
      <c r="E815" s="217"/>
      <c r="F815" s="217"/>
      <c r="G815" s="217"/>
      <c r="H815" s="217"/>
      <c r="I815" s="218"/>
    </row>
    <row r="816" spans="1:9" ht="20.25" x14ac:dyDescent="0.25">
      <c r="A816" s="216" t="s">
        <v>92</v>
      </c>
      <c r="B816" s="217"/>
      <c r="C816" s="217"/>
      <c r="D816" s="217"/>
      <c r="E816" s="217"/>
      <c r="F816" s="217"/>
      <c r="G816" s="217"/>
      <c r="H816" s="217"/>
      <c r="I816" s="218"/>
    </row>
    <row r="817" spans="1:9" ht="20.25" x14ac:dyDescent="0.25">
      <c r="A817" s="216" t="s">
        <v>93</v>
      </c>
      <c r="B817" s="217"/>
      <c r="C817" s="217"/>
      <c r="D817" s="217"/>
      <c r="E817" s="217"/>
      <c r="F817" s="217"/>
      <c r="G817" s="217"/>
      <c r="H817" s="217"/>
      <c r="I817" s="218"/>
    </row>
    <row r="818" spans="1:9" ht="44.25" customHeight="1" x14ac:dyDescent="0.25">
      <c r="A818" s="216" t="s">
        <v>94</v>
      </c>
      <c r="B818" s="217"/>
      <c r="C818" s="217"/>
      <c r="D818" s="217"/>
      <c r="E818" s="217"/>
      <c r="F818" s="217"/>
      <c r="G818" s="217"/>
      <c r="H818" s="217"/>
      <c r="I818" s="218"/>
    </row>
    <row r="819" spans="1:9" ht="20.25" x14ac:dyDescent="0.25">
      <c r="A819" s="219" t="s">
        <v>95</v>
      </c>
      <c r="B819" s="220"/>
      <c r="C819" s="220"/>
      <c r="D819" s="220"/>
      <c r="E819" s="220"/>
      <c r="F819" s="220"/>
      <c r="G819" s="220"/>
      <c r="H819" s="220"/>
      <c r="I819" s="221"/>
    </row>
    <row r="820" spans="1:9" ht="77.25" customHeight="1" x14ac:dyDescent="0.25">
      <c r="A820" s="211" t="s">
        <v>35</v>
      </c>
      <c r="B820" s="211"/>
      <c r="C820" s="211"/>
      <c r="D820" s="2" t="s">
        <v>4</v>
      </c>
      <c r="E820" s="55" t="s">
        <v>352</v>
      </c>
      <c r="F820" s="13" t="s">
        <v>10</v>
      </c>
      <c r="G820" s="2" t="s">
        <v>4</v>
      </c>
      <c r="H820" s="132"/>
      <c r="I820" s="132"/>
    </row>
  </sheetData>
  <mergeCells count="1252">
    <mergeCell ref="A720:I720"/>
    <mergeCell ref="J24:L24"/>
    <mergeCell ref="A603:I603"/>
    <mergeCell ref="A604:B609"/>
    <mergeCell ref="C604:D604"/>
    <mergeCell ref="F604:G604"/>
    <mergeCell ref="C605:D605"/>
    <mergeCell ref="F605:G605"/>
    <mergeCell ref="C606:D606"/>
    <mergeCell ref="F606:G606"/>
    <mergeCell ref="C607:D607"/>
    <mergeCell ref="F607:G607"/>
    <mergeCell ref="C608:D608"/>
    <mergeCell ref="C609:D609"/>
    <mergeCell ref="F609:G609"/>
    <mergeCell ref="E608:I608"/>
    <mergeCell ref="A595:I595"/>
    <mergeCell ref="A596:B602"/>
    <mergeCell ref="C596:D596"/>
    <mergeCell ref="F596:G596"/>
    <mergeCell ref="C597:D597"/>
    <mergeCell ref="F597:G597"/>
    <mergeCell ref="C598:D598"/>
    <mergeCell ref="F598:G598"/>
    <mergeCell ref="C599:D599"/>
    <mergeCell ref="F599:G599"/>
    <mergeCell ref="C600:D600"/>
    <mergeCell ref="C601:D601"/>
    <mergeCell ref="F601:G601"/>
    <mergeCell ref="C602:D602"/>
    <mergeCell ref="F602:G602"/>
    <mergeCell ref="E600:I600"/>
    <mergeCell ref="A587:I587"/>
    <mergeCell ref="A588:B594"/>
    <mergeCell ref="C588:D588"/>
    <mergeCell ref="F588:G588"/>
    <mergeCell ref="C589:D589"/>
    <mergeCell ref="F589:G589"/>
    <mergeCell ref="C590:D590"/>
    <mergeCell ref="F590:G590"/>
    <mergeCell ref="C591:D591"/>
    <mergeCell ref="F591:G591"/>
    <mergeCell ref="C592:D592"/>
    <mergeCell ref="F592:G592"/>
    <mergeCell ref="C593:D593"/>
    <mergeCell ref="F593:G593"/>
    <mergeCell ref="C594:D594"/>
    <mergeCell ref="F594:G594"/>
    <mergeCell ref="A578:I578"/>
    <mergeCell ref="A579:I579"/>
    <mergeCell ref="A580:B586"/>
    <mergeCell ref="C580:D580"/>
    <mergeCell ref="F580:G580"/>
    <mergeCell ref="C581:D581"/>
    <mergeCell ref="F581:G581"/>
    <mergeCell ref="C582:D582"/>
    <mergeCell ref="F582:G582"/>
    <mergeCell ref="C583:D583"/>
    <mergeCell ref="F583:G583"/>
    <mergeCell ref="C584:D584"/>
    <mergeCell ref="F584:G584"/>
    <mergeCell ref="C585:D585"/>
    <mergeCell ref="F585:G585"/>
    <mergeCell ref="C586:D586"/>
    <mergeCell ref="F586:G586"/>
    <mergeCell ref="A569:I569"/>
    <mergeCell ref="A570:I570"/>
    <mergeCell ref="A572:I572"/>
    <mergeCell ref="A523:I523"/>
    <mergeCell ref="A571:I571"/>
    <mergeCell ref="A573:B577"/>
    <mergeCell ref="C573:D573"/>
    <mergeCell ref="E573:I573"/>
    <mergeCell ref="C574:D574"/>
    <mergeCell ref="F574:G574"/>
    <mergeCell ref="C575:D575"/>
    <mergeCell ref="F575:G575"/>
    <mergeCell ref="C576:D576"/>
    <mergeCell ref="F576:G576"/>
    <mergeCell ref="C577:D577"/>
    <mergeCell ref="E577:I577"/>
    <mergeCell ref="A563:B568"/>
    <mergeCell ref="C563:D563"/>
    <mergeCell ref="F563:G563"/>
    <mergeCell ref="C564:D564"/>
    <mergeCell ref="F564:G564"/>
    <mergeCell ref="C565:D565"/>
    <mergeCell ref="F565:G565"/>
    <mergeCell ref="C566:D566"/>
    <mergeCell ref="F566:G566"/>
    <mergeCell ref="C567:D567"/>
    <mergeCell ref="F567:G567"/>
    <mergeCell ref="C568:D568"/>
    <mergeCell ref="F568:G568"/>
    <mergeCell ref="C560:D560"/>
    <mergeCell ref="C561:D561"/>
    <mergeCell ref="F558:G558"/>
    <mergeCell ref="C559:D559"/>
    <mergeCell ref="F559:G559"/>
    <mergeCell ref="A547:I547"/>
    <mergeCell ref="A548:B554"/>
    <mergeCell ref="C548:D548"/>
    <mergeCell ref="F548:G548"/>
    <mergeCell ref="C549:D549"/>
    <mergeCell ref="F549:G549"/>
    <mergeCell ref="C550:D550"/>
    <mergeCell ref="F550:G550"/>
    <mergeCell ref="C551:D551"/>
    <mergeCell ref="F551:G551"/>
    <mergeCell ref="C552:D552"/>
    <mergeCell ref="C553:D553"/>
    <mergeCell ref="F553:G553"/>
    <mergeCell ref="C554:D554"/>
    <mergeCell ref="F554:G554"/>
    <mergeCell ref="E552:I552"/>
    <mergeCell ref="C537:D537"/>
    <mergeCell ref="F537:G537"/>
    <mergeCell ref="C538:D538"/>
    <mergeCell ref="F538:G538"/>
    <mergeCell ref="A532:B538"/>
    <mergeCell ref="A611:B616"/>
    <mergeCell ref="A539:I539"/>
    <mergeCell ref="A540:B546"/>
    <mergeCell ref="C540:D540"/>
    <mergeCell ref="F540:G540"/>
    <mergeCell ref="C541:D541"/>
    <mergeCell ref="F541:G541"/>
    <mergeCell ref="C542:D542"/>
    <mergeCell ref="F542:G542"/>
    <mergeCell ref="C543:D543"/>
    <mergeCell ref="F543:G543"/>
    <mergeCell ref="C544:D544"/>
    <mergeCell ref="F544:G544"/>
    <mergeCell ref="C545:D545"/>
    <mergeCell ref="F545:G545"/>
    <mergeCell ref="C546:D546"/>
    <mergeCell ref="F546:G546"/>
    <mergeCell ref="F561:G561"/>
    <mergeCell ref="A556:B561"/>
    <mergeCell ref="E560:I560"/>
    <mergeCell ref="A562:I562"/>
    <mergeCell ref="A555:I555"/>
    <mergeCell ref="C556:D556"/>
    <mergeCell ref="F556:G556"/>
    <mergeCell ref="C557:D557"/>
    <mergeCell ref="F557:G557"/>
    <mergeCell ref="C558:D558"/>
    <mergeCell ref="F535:G535"/>
    <mergeCell ref="C536:D536"/>
    <mergeCell ref="F536:G536"/>
    <mergeCell ref="A521:I521"/>
    <mergeCell ref="A522:I522"/>
    <mergeCell ref="A524:I524"/>
    <mergeCell ref="A525:B529"/>
    <mergeCell ref="C525:D525"/>
    <mergeCell ref="C526:D526"/>
    <mergeCell ref="F526:G526"/>
    <mergeCell ref="C527:D527"/>
    <mergeCell ref="F527:G527"/>
    <mergeCell ref="C528:D528"/>
    <mergeCell ref="F528:G528"/>
    <mergeCell ref="C529:D529"/>
    <mergeCell ref="E525:I525"/>
    <mergeCell ref="E529:I529"/>
    <mergeCell ref="C616:D616"/>
    <mergeCell ref="F616:G616"/>
    <mergeCell ref="A496:B501"/>
    <mergeCell ref="A610:I610"/>
    <mergeCell ref="C614:D614"/>
    <mergeCell ref="F614:G614"/>
    <mergeCell ref="C615:D615"/>
    <mergeCell ref="F615:G615"/>
    <mergeCell ref="A502:I502"/>
    <mergeCell ref="A503:I503"/>
    <mergeCell ref="C504:D504"/>
    <mergeCell ref="F504:G504"/>
    <mergeCell ref="C505:D505"/>
    <mergeCell ref="F505:G505"/>
    <mergeCell ref="C506:D506"/>
    <mergeCell ref="F506:G506"/>
    <mergeCell ref="C507:D507"/>
    <mergeCell ref="F507:G507"/>
    <mergeCell ref="C508:D508"/>
    <mergeCell ref="F508:G508"/>
    <mergeCell ref="A504:B508"/>
    <mergeCell ref="A509:I509"/>
    <mergeCell ref="A510:B514"/>
    <mergeCell ref="C500:D500"/>
    <mergeCell ref="A530:I530"/>
    <mergeCell ref="A531:I531"/>
    <mergeCell ref="C532:D532"/>
    <mergeCell ref="F532:G532"/>
    <mergeCell ref="C533:D533"/>
    <mergeCell ref="F533:G533"/>
    <mergeCell ref="C534:D534"/>
    <mergeCell ref="F534:G534"/>
    <mergeCell ref="F500:G500"/>
    <mergeCell ref="C501:D501"/>
    <mergeCell ref="F501:G501"/>
    <mergeCell ref="C611:D611"/>
    <mergeCell ref="F611:G611"/>
    <mergeCell ref="C612:D612"/>
    <mergeCell ref="F612:G612"/>
    <mergeCell ref="C613:D613"/>
    <mergeCell ref="F613:G613"/>
    <mergeCell ref="C510:D510"/>
    <mergeCell ref="F510:G510"/>
    <mergeCell ref="C511:D511"/>
    <mergeCell ref="F511:G511"/>
    <mergeCell ref="C512:D512"/>
    <mergeCell ref="F512:G512"/>
    <mergeCell ref="C513:D513"/>
    <mergeCell ref="F513:G513"/>
    <mergeCell ref="C514:D514"/>
    <mergeCell ref="F514:G514"/>
    <mergeCell ref="A515:I515"/>
    <mergeCell ref="A516:B520"/>
    <mergeCell ref="C516:D516"/>
    <mergeCell ref="F516:G516"/>
    <mergeCell ref="C517:D517"/>
    <mergeCell ref="F517:G517"/>
    <mergeCell ref="C518:D518"/>
    <mergeCell ref="F518:G518"/>
    <mergeCell ref="C519:D519"/>
    <mergeCell ref="F519:G519"/>
    <mergeCell ref="C520:D520"/>
    <mergeCell ref="E520:I520"/>
    <mergeCell ref="C535:D535"/>
    <mergeCell ref="A495:I495"/>
    <mergeCell ref="C496:D496"/>
    <mergeCell ref="F496:G496"/>
    <mergeCell ref="C497:D497"/>
    <mergeCell ref="F497:G497"/>
    <mergeCell ref="C498:D498"/>
    <mergeCell ref="F498:G498"/>
    <mergeCell ref="C499:D499"/>
    <mergeCell ref="F499:G499"/>
    <mergeCell ref="C492:D492"/>
    <mergeCell ref="F492:G492"/>
    <mergeCell ref="C493:D493"/>
    <mergeCell ref="C494:D494"/>
    <mergeCell ref="F494:G494"/>
    <mergeCell ref="A489:B494"/>
    <mergeCell ref="E489:I489"/>
    <mergeCell ref="E493:I493"/>
    <mergeCell ref="A486:I486"/>
    <mergeCell ref="A487:I487"/>
    <mergeCell ref="A488:I488"/>
    <mergeCell ref="C489:D489"/>
    <mergeCell ref="C490:D490"/>
    <mergeCell ref="F490:G490"/>
    <mergeCell ref="C491:D491"/>
    <mergeCell ref="F491:G491"/>
    <mergeCell ref="A217:B217"/>
    <mergeCell ref="C217:D217"/>
    <mergeCell ref="F217:G217"/>
    <mergeCell ref="A218:B218"/>
    <mergeCell ref="C218:D218"/>
    <mergeCell ref="F218:G218"/>
    <mergeCell ref="A216:B216"/>
    <mergeCell ref="C216:D216"/>
    <mergeCell ref="F216:G216"/>
    <mergeCell ref="A230:B230"/>
    <mergeCell ref="C230:D230"/>
    <mergeCell ref="F230:G230"/>
    <mergeCell ref="C418:D418"/>
    <mergeCell ref="F418:G418"/>
    <mergeCell ref="C419:D419"/>
    <mergeCell ref="F419:G419"/>
    <mergeCell ref="C420:D420"/>
    <mergeCell ref="F420:G420"/>
    <mergeCell ref="C421:D421"/>
    <mergeCell ref="F421:G421"/>
    <mergeCell ref="C422:D422"/>
    <mergeCell ref="F422:G422"/>
    <mergeCell ref="C423:D423"/>
    <mergeCell ref="F423:G423"/>
    <mergeCell ref="A195:B195"/>
    <mergeCell ref="C195:D195"/>
    <mergeCell ref="A226:B226"/>
    <mergeCell ref="C226:D226"/>
    <mergeCell ref="F226:G226"/>
    <mergeCell ref="A227:B227"/>
    <mergeCell ref="C227:D227"/>
    <mergeCell ref="F227:G227"/>
    <mergeCell ref="A228:B228"/>
    <mergeCell ref="C228:D228"/>
    <mergeCell ref="F228:G228"/>
    <mergeCell ref="A184:B184"/>
    <mergeCell ref="C184:D184"/>
    <mergeCell ref="F184:G195"/>
    <mergeCell ref="H184:I195"/>
    <mergeCell ref="A185:B185"/>
    <mergeCell ref="C185:D185"/>
    <mergeCell ref="A186:B186"/>
    <mergeCell ref="C186:D186"/>
    <mergeCell ref="A187:B187"/>
    <mergeCell ref="C187:D187"/>
    <mergeCell ref="A188:B188"/>
    <mergeCell ref="C188:D188"/>
    <mergeCell ref="A189:B189"/>
    <mergeCell ref="C189:D189"/>
    <mergeCell ref="A190:B190"/>
    <mergeCell ref="C190:D190"/>
    <mergeCell ref="A191:B191"/>
    <mergeCell ref="C191:D191"/>
    <mergeCell ref="A192:B192"/>
    <mergeCell ref="C192:D192"/>
    <mergeCell ref="A193:B193"/>
    <mergeCell ref="C193:D193"/>
    <mergeCell ref="A194:B194"/>
    <mergeCell ref="C194:D194"/>
    <mergeCell ref="A179:B179"/>
    <mergeCell ref="C179:D179"/>
    <mergeCell ref="A180:I180"/>
    <mergeCell ref="A181:C182"/>
    <mergeCell ref="D181:D182"/>
    <mergeCell ref="F181:G181"/>
    <mergeCell ref="F182:G182"/>
    <mergeCell ref="A183:B183"/>
    <mergeCell ref="C183:D183"/>
    <mergeCell ref="F183:G183"/>
    <mergeCell ref="A168:B168"/>
    <mergeCell ref="C168:D168"/>
    <mergeCell ref="F168:G179"/>
    <mergeCell ref="H168:I179"/>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B175"/>
    <mergeCell ref="C175:D175"/>
    <mergeCell ref="A176:B176"/>
    <mergeCell ref="C167:D167"/>
    <mergeCell ref="F167:G167"/>
    <mergeCell ref="A152:B152"/>
    <mergeCell ref="C152:D152"/>
    <mergeCell ref="F152:G163"/>
    <mergeCell ref="H152:I163"/>
    <mergeCell ref="A153:B153"/>
    <mergeCell ref="C153:D153"/>
    <mergeCell ref="A154:B154"/>
    <mergeCell ref="C154:D154"/>
    <mergeCell ref="A155:B155"/>
    <mergeCell ref="C155:D155"/>
    <mergeCell ref="A156:B156"/>
    <mergeCell ref="C156:D156"/>
    <mergeCell ref="A157:B157"/>
    <mergeCell ref="C157:D157"/>
    <mergeCell ref="A158:B158"/>
    <mergeCell ref="C158:D158"/>
    <mergeCell ref="A159:B159"/>
    <mergeCell ref="F151:G151"/>
    <mergeCell ref="A119:B119"/>
    <mergeCell ref="C119:D119"/>
    <mergeCell ref="F119:G119"/>
    <mergeCell ref="A120:B120"/>
    <mergeCell ref="C120:D120"/>
    <mergeCell ref="F120:G131"/>
    <mergeCell ref="H120:I131"/>
    <mergeCell ref="A121:B121"/>
    <mergeCell ref="C121:D121"/>
    <mergeCell ref="A122:B122"/>
    <mergeCell ref="C122:D122"/>
    <mergeCell ref="A123:B123"/>
    <mergeCell ref="C123:D123"/>
    <mergeCell ref="A124:B124"/>
    <mergeCell ref="C124:D124"/>
    <mergeCell ref="A125:B125"/>
    <mergeCell ref="C125:D125"/>
    <mergeCell ref="A126:B126"/>
    <mergeCell ref="C126:D126"/>
    <mergeCell ref="A127:B127"/>
    <mergeCell ref="C127:D127"/>
    <mergeCell ref="A128:B128"/>
    <mergeCell ref="C142:D142"/>
    <mergeCell ref="A143:B143"/>
    <mergeCell ref="C143:D143"/>
    <mergeCell ref="A144:B144"/>
    <mergeCell ref="C144:D144"/>
    <mergeCell ref="A145:B145"/>
    <mergeCell ref="C145:D145"/>
    <mergeCell ref="H50:I50"/>
    <mergeCell ref="A50:B50"/>
    <mergeCell ref="C50:D50"/>
    <mergeCell ref="E50:G50"/>
    <mergeCell ref="A51:B51"/>
    <mergeCell ref="C51:D51"/>
    <mergeCell ref="E51:G51"/>
    <mergeCell ref="H51:I51"/>
    <mergeCell ref="A52:B52"/>
    <mergeCell ref="C52:D52"/>
    <mergeCell ref="E52:G52"/>
    <mergeCell ref="H52:I52"/>
    <mergeCell ref="C63:E63"/>
    <mergeCell ref="H63:I63"/>
    <mergeCell ref="A148:I148"/>
    <mergeCell ref="A149:C150"/>
    <mergeCell ref="D149:D150"/>
    <mergeCell ref="F149:G149"/>
    <mergeCell ref="F150:G150"/>
    <mergeCell ref="A116:I116"/>
    <mergeCell ref="A117:C118"/>
    <mergeCell ref="D117:D118"/>
    <mergeCell ref="F117:G117"/>
    <mergeCell ref="F118:G118"/>
    <mergeCell ref="A115:B115"/>
    <mergeCell ref="C115:D115"/>
    <mergeCell ref="C57:E57"/>
    <mergeCell ref="H57:I57"/>
    <mergeCell ref="C59:E59"/>
    <mergeCell ref="H59:I59"/>
    <mergeCell ref="C54:I54"/>
    <mergeCell ref="C55:E55"/>
    <mergeCell ref="H55:I55"/>
    <mergeCell ref="C56:E56"/>
    <mergeCell ref="H56:I56"/>
    <mergeCell ref="C58:E58"/>
    <mergeCell ref="H58:I58"/>
    <mergeCell ref="A81:B81"/>
    <mergeCell ref="C81:D81"/>
    <mergeCell ref="A82:B82"/>
    <mergeCell ref="C82:D82"/>
    <mergeCell ref="A83:B83"/>
    <mergeCell ref="C83:D83"/>
    <mergeCell ref="C87:D87"/>
    <mergeCell ref="C88:D88"/>
    <mergeCell ref="F88:G99"/>
    <mergeCell ref="C89:D89"/>
    <mergeCell ref="A91:B91"/>
    <mergeCell ref="A92:B92"/>
    <mergeCell ref="C92:D92"/>
    <mergeCell ref="A93:B93"/>
    <mergeCell ref="C94:D94"/>
    <mergeCell ref="A95:B95"/>
    <mergeCell ref="C95:D95"/>
    <mergeCell ref="A96:B96"/>
    <mergeCell ref="C96:D96"/>
    <mergeCell ref="A97:B97"/>
    <mergeCell ref="C97:D97"/>
    <mergeCell ref="A98:B98"/>
    <mergeCell ref="C98:D98"/>
    <mergeCell ref="A99:B99"/>
    <mergeCell ref="A84:I84"/>
    <mergeCell ref="A87:B87"/>
    <mergeCell ref="A88:B88"/>
    <mergeCell ref="K377:L377"/>
    <mergeCell ref="A425:I425"/>
    <mergeCell ref="A426:B433"/>
    <mergeCell ref="C426:D426"/>
    <mergeCell ref="C427:D427"/>
    <mergeCell ref="F427:G427"/>
    <mergeCell ref="C428:D428"/>
    <mergeCell ref="F428:G428"/>
    <mergeCell ref="C429:D429"/>
    <mergeCell ref="F429:G429"/>
    <mergeCell ref="C430:D430"/>
    <mergeCell ref="F430:G430"/>
    <mergeCell ref="C431:D431"/>
    <mergeCell ref="F431:G431"/>
    <mergeCell ref="C432:D432"/>
    <mergeCell ref="F432:G432"/>
    <mergeCell ref="C433:D433"/>
    <mergeCell ref="F433:G433"/>
    <mergeCell ref="E426:I426"/>
    <mergeCell ref="A416:I416"/>
    <mergeCell ref="A417:B424"/>
    <mergeCell ref="C417:D417"/>
    <mergeCell ref="F417:G417"/>
    <mergeCell ref="C424:D424"/>
    <mergeCell ref="F424:G424"/>
    <mergeCell ref="C405:D405"/>
    <mergeCell ref="F405:G405"/>
    <mergeCell ref="A406:I406"/>
    <mergeCell ref="A407:B415"/>
    <mergeCell ref="C407:D407"/>
    <mergeCell ref="F407:G407"/>
    <mergeCell ref="C408:D408"/>
    <mergeCell ref="F408:G408"/>
    <mergeCell ref="C409:D409"/>
    <mergeCell ref="F409:G409"/>
    <mergeCell ref="C410:D410"/>
    <mergeCell ref="F410:G410"/>
    <mergeCell ref="C411:D411"/>
    <mergeCell ref="F411:G411"/>
    <mergeCell ref="C412:D412"/>
    <mergeCell ref="F412:G412"/>
    <mergeCell ref="C413:D413"/>
    <mergeCell ref="F413:G413"/>
    <mergeCell ref="C414:D414"/>
    <mergeCell ref="F414:G414"/>
    <mergeCell ref="C415:D415"/>
    <mergeCell ref="E415:I415"/>
    <mergeCell ref="A396:I396"/>
    <mergeCell ref="A397:B405"/>
    <mergeCell ref="C397:D397"/>
    <mergeCell ref="F397:G397"/>
    <mergeCell ref="C398:D398"/>
    <mergeCell ref="F398:G398"/>
    <mergeCell ref="C399:D399"/>
    <mergeCell ref="F399:G399"/>
    <mergeCell ref="C400:D400"/>
    <mergeCell ref="F400:G400"/>
    <mergeCell ref="C401:D401"/>
    <mergeCell ref="F401:G401"/>
    <mergeCell ref="C402:D402"/>
    <mergeCell ref="F402:G402"/>
    <mergeCell ref="C403:D403"/>
    <mergeCell ref="F403:G403"/>
    <mergeCell ref="C404:D404"/>
    <mergeCell ref="F404:G404"/>
    <mergeCell ref="C383:D383"/>
    <mergeCell ref="C384:D384"/>
    <mergeCell ref="A386:I386"/>
    <mergeCell ref="C387:D387"/>
    <mergeCell ref="C388:D388"/>
    <mergeCell ref="C389:D389"/>
    <mergeCell ref="C390:D390"/>
    <mergeCell ref="C391:D391"/>
    <mergeCell ref="F391:G391"/>
    <mergeCell ref="C392:D392"/>
    <mergeCell ref="F392:G392"/>
    <mergeCell ref="C393:D393"/>
    <mergeCell ref="C394:D394"/>
    <mergeCell ref="C395:D395"/>
    <mergeCell ref="A385:I385"/>
    <mergeCell ref="F387:G387"/>
    <mergeCell ref="F388:G388"/>
    <mergeCell ref="F389:G389"/>
    <mergeCell ref="F390:G390"/>
    <mergeCell ref="F393:G393"/>
    <mergeCell ref="F394:G394"/>
    <mergeCell ref="F395:G395"/>
    <mergeCell ref="A387:B395"/>
    <mergeCell ref="A375:I375"/>
    <mergeCell ref="C376:D376"/>
    <mergeCell ref="C377:D377"/>
    <mergeCell ref="C378:D378"/>
    <mergeCell ref="C379:D379"/>
    <mergeCell ref="C380:D380"/>
    <mergeCell ref="F380:G380"/>
    <mergeCell ref="C381:D381"/>
    <mergeCell ref="C382:D382"/>
    <mergeCell ref="A224:B224"/>
    <mergeCell ref="C224:D224"/>
    <mergeCell ref="F224:G224"/>
    <mergeCell ref="A374:I374"/>
    <mergeCell ref="A234:I234"/>
    <mergeCell ref="A199:C199"/>
    <mergeCell ref="A203:C203"/>
    <mergeCell ref="H203:I203"/>
    <mergeCell ref="A204:C204"/>
    <mergeCell ref="H204:I204"/>
    <mergeCell ref="A202:C202"/>
    <mergeCell ref="H202:I202"/>
    <mergeCell ref="H232:H233"/>
    <mergeCell ref="F232:G233"/>
    <mergeCell ref="E232:E233"/>
    <mergeCell ref="C232:D233"/>
    <mergeCell ref="A232:B233"/>
    <mergeCell ref="A223:B223"/>
    <mergeCell ref="A356:I356"/>
    <mergeCell ref="C343:D343"/>
    <mergeCell ref="F343:G343"/>
    <mergeCell ref="C344:D344"/>
    <mergeCell ref="F344:G344"/>
    <mergeCell ref="A103:B103"/>
    <mergeCell ref="A101:C102"/>
    <mergeCell ref="D101:D102"/>
    <mergeCell ref="A114:B114"/>
    <mergeCell ref="C159:D159"/>
    <mergeCell ref="A160:B160"/>
    <mergeCell ref="C160:D160"/>
    <mergeCell ref="A161:B161"/>
    <mergeCell ref="C161:D161"/>
    <mergeCell ref="A162:B162"/>
    <mergeCell ref="C162:D162"/>
    <mergeCell ref="C176:D176"/>
    <mergeCell ref="A177:B177"/>
    <mergeCell ref="C177:D177"/>
    <mergeCell ref="H62:I62"/>
    <mergeCell ref="C62:E62"/>
    <mergeCell ref="H104:I115"/>
    <mergeCell ref="F104:G115"/>
    <mergeCell ref="A105:B105"/>
    <mergeCell ref="A68:I68"/>
    <mergeCell ref="A69:C70"/>
    <mergeCell ref="D69:D70"/>
    <mergeCell ref="F69:G69"/>
    <mergeCell ref="F70:G70"/>
    <mergeCell ref="A71:B71"/>
    <mergeCell ref="C71:D71"/>
    <mergeCell ref="F71:G71"/>
    <mergeCell ref="A72:B72"/>
    <mergeCell ref="C72:D72"/>
    <mergeCell ref="F72:G83"/>
    <mergeCell ref="H72:I83"/>
    <mergeCell ref="F87:G87"/>
    <mergeCell ref="A178:B178"/>
    <mergeCell ref="C178:D178"/>
    <mergeCell ref="A163:B163"/>
    <mergeCell ref="C163:D163"/>
    <mergeCell ref="A110:B110"/>
    <mergeCell ref="C110:D110"/>
    <mergeCell ref="A147:B147"/>
    <mergeCell ref="C147:D147"/>
    <mergeCell ref="C128:D128"/>
    <mergeCell ref="A129:B129"/>
    <mergeCell ref="C129:D129"/>
    <mergeCell ref="A130:B130"/>
    <mergeCell ref="C130:D130"/>
    <mergeCell ref="A131:B131"/>
    <mergeCell ref="C131:D131"/>
    <mergeCell ref="A111:B111"/>
    <mergeCell ref="C111:D111"/>
    <mergeCell ref="A112:B112"/>
    <mergeCell ref="C112:D112"/>
    <mergeCell ref="A113:B113"/>
    <mergeCell ref="C113:D113"/>
    <mergeCell ref="C114:D114"/>
    <mergeCell ref="A135:B135"/>
    <mergeCell ref="C135:D135"/>
    <mergeCell ref="A151:B151"/>
    <mergeCell ref="C151:D151"/>
    <mergeCell ref="A164:I164"/>
    <mergeCell ref="A165:C166"/>
    <mergeCell ref="D165:D166"/>
    <mergeCell ref="F165:G165"/>
    <mergeCell ref="F166:G166"/>
    <mergeCell ref="A167:B167"/>
    <mergeCell ref="A40:C40"/>
    <mergeCell ref="A36:C36"/>
    <mergeCell ref="A41:C41"/>
    <mergeCell ref="A39:C39"/>
    <mergeCell ref="H17:I17"/>
    <mergeCell ref="H18:I18"/>
    <mergeCell ref="A136:B136"/>
    <mergeCell ref="C136:D136"/>
    <mergeCell ref="F136:G147"/>
    <mergeCell ref="H136:I147"/>
    <mergeCell ref="A137:B137"/>
    <mergeCell ref="C137:D137"/>
    <mergeCell ref="A138:B138"/>
    <mergeCell ref="C138:D138"/>
    <mergeCell ref="A139:B139"/>
    <mergeCell ref="C139:D139"/>
    <mergeCell ref="A140:B140"/>
    <mergeCell ref="C140:D140"/>
    <mergeCell ref="A141:B141"/>
    <mergeCell ref="C141:D141"/>
    <mergeCell ref="A146:B146"/>
    <mergeCell ref="C146:D146"/>
    <mergeCell ref="A142:B142"/>
    <mergeCell ref="C104:D104"/>
    <mergeCell ref="C76:D76"/>
    <mergeCell ref="A77:B77"/>
    <mergeCell ref="C77:D77"/>
    <mergeCell ref="A78:B78"/>
    <mergeCell ref="C78:D78"/>
    <mergeCell ref="A79:B79"/>
    <mergeCell ref="C79:D79"/>
    <mergeCell ref="F135:G135"/>
    <mergeCell ref="C309:D309"/>
    <mergeCell ref="F309:G309"/>
    <mergeCell ref="A4:C4"/>
    <mergeCell ref="E4:F4"/>
    <mergeCell ref="E49:G49"/>
    <mergeCell ref="C15:E15"/>
    <mergeCell ref="C16:E16"/>
    <mergeCell ref="C17:E17"/>
    <mergeCell ref="C18:E18"/>
    <mergeCell ref="C19:E19"/>
    <mergeCell ref="C20:E20"/>
    <mergeCell ref="C21:E21"/>
    <mergeCell ref="C22:E22"/>
    <mergeCell ref="C23:E23"/>
    <mergeCell ref="C25:I25"/>
    <mergeCell ref="C24:I24"/>
    <mergeCell ref="A48:B48"/>
    <mergeCell ref="C48:D48"/>
    <mergeCell ref="G3:H4"/>
    <mergeCell ref="I3:I4"/>
    <mergeCell ref="A49:B49"/>
    <mergeCell ref="C49:D49"/>
    <mergeCell ref="A35:C35"/>
    <mergeCell ref="H35:I35"/>
    <mergeCell ref="E46:G46"/>
    <mergeCell ref="C29:E29"/>
    <mergeCell ref="H15:I15"/>
    <mergeCell ref="A274:I274"/>
    <mergeCell ref="C266:D266"/>
    <mergeCell ref="F266:G266"/>
    <mergeCell ref="A270:I270"/>
    <mergeCell ref="G39:H39"/>
    <mergeCell ref="F360:G360"/>
    <mergeCell ref="C361:D361"/>
    <mergeCell ref="F361:G361"/>
    <mergeCell ref="C357:D357"/>
    <mergeCell ref="F357:G357"/>
    <mergeCell ref="C358:D358"/>
    <mergeCell ref="F358:G358"/>
    <mergeCell ref="C370:D370"/>
    <mergeCell ref="F370:G370"/>
    <mergeCell ref="F239:G239"/>
    <mergeCell ref="C240:D240"/>
    <mergeCell ref="F240:G240"/>
    <mergeCell ref="C241:D241"/>
    <mergeCell ref="F241:G241"/>
    <mergeCell ref="C248:D248"/>
    <mergeCell ref="F248:G248"/>
    <mergeCell ref="C244:D244"/>
    <mergeCell ref="F244:G244"/>
    <mergeCell ref="C245:D245"/>
    <mergeCell ref="F245:G245"/>
    <mergeCell ref="C246:D246"/>
    <mergeCell ref="F246:G246"/>
    <mergeCell ref="C247:D247"/>
    <mergeCell ref="F247:G247"/>
    <mergeCell ref="A243:I243"/>
    <mergeCell ref="C362:D362"/>
    <mergeCell ref="C351:D351"/>
    <mergeCell ref="F351:G351"/>
    <mergeCell ref="A349:B355"/>
    <mergeCell ref="C288:D288"/>
    <mergeCell ref="C342:D342"/>
    <mergeCell ref="F342:G342"/>
    <mergeCell ref="A272:B273"/>
    <mergeCell ref="A276:B282"/>
    <mergeCell ref="A284:B290"/>
    <mergeCell ref="A269:I269"/>
    <mergeCell ref="C261:D261"/>
    <mergeCell ref="A267:I267"/>
    <mergeCell ref="C280:D280"/>
    <mergeCell ref="F280:G280"/>
    <mergeCell ref="C281:D281"/>
    <mergeCell ref="C284:D284"/>
    <mergeCell ref="C285:D285"/>
    <mergeCell ref="C273:D273"/>
    <mergeCell ref="F273:G273"/>
    <mergeCell ref="F281:G281"/>
    <mergeCell ref="A275:I275"/>
    <mergeCell ref="C289:D289"/>
    <mergeCell ref="F289:G289"/>
    <mergeCell ref="C282:D282"/>
    <mergeCell ref="F282:G282"/>
    <mergeCell ref="C279:D279"/>
    <mergeCell ref="F279:G279"/>
    <mergeCell ref="F284:G284"/>
    <mergeCell ref="F290:G290"/>
    <mergeCell ref="F285:G285"/>
    <mergeCell ref="A283:I283"/>
    <mergeCell ref="F287:G287"/>
    <mergeCell ref="F288:G288"/>
    <mergeCell ref="C300:D300"/>
    <mergeCell ref="F300:G300"/>
    <mergeCell ref="C304:D304"/>
    <mergeCell ref="F304:G304"/>
    <mergeCell ref="C302:D302"/>
    <mergeCell ref="F302:G302"/>
    <mergeCell ref="C311:D311"/>
    <mergeCell ref="F311:G311"/>
    <mergeCell ref="C308:D308"/>
    <mergeCell ref="F308:G308"/>
    <mergeCell ref="C328:D328"/>
    <mergeCell ref="F328:G328"/>
    <mergeCell ref="F325:G325"/>
    <mergeCell ref="F326:G326"/>
    <mergeCell ref="C329:D329"/>
    <mergeCell ref="F329:G329"/>
    <mergeCell ref="C294:D294"/>
    <mergeCell ref="C310:D310"/>
    <mergeCell ref="F310:G310"/>
    <mergeCell ref="C298:D298"/>
    <mergeCell ref="F298:G298"/>
    <mergeCell ref="E297:I297"/>
    <mergeCell ref="F294:G294"/>
    <mergeCell ref="C295:D295"/>
    <mergeCell ref="F295:G295"/>
    <mergeCell ref="C296:D296"/>
    <mergeCell ref="F296:G296"/>
    <mergeCell ref="C297:D297"/>
    <mergeCell ref="A299:I299"/>
    <mergeCell ref="A300:B306"/>
    <mergeCell ref="A316:I316"/>
    <mergeCell ref="A308:B314"/>
    <mergeCell ref="A291:I291"/>
    <mergeCell ref="C290:D290"/>
    <mergeCell ref="A292:B298"/>
    <mergeCell ref="C292:D292"/>
    <mergeCell ref="C287:D287"/>
    <mergeCell ref="C303:D303"/>
    <mergeCell ref="F303:G303"/>
    <mergeCell ref="F301:G301"/>
    <mergeCell ref="C301:D301"/>
    <mergeCell ref="C276:D276"/>
    <mergeCell ref="F276:G276"/>
    <mergeCell ref="C277:D277"/>
    <mergeCell ref="F277:G277"/>
    <mergeCell ref="C278:D278"/>
    <mergeCell ref="F278:G278"/>
    <mergeCell ref="A315:I315"/>
    <mergeCell ref="F292:G292"/>
    <mergeCell ref="C293:D293"/>
    <mergeCell ref="F293:G293"/>
    <mergeCell ref="C286:D286"/>
    <mergeCell ref="F286:G286"/>
    <mergeCell ref="C312:D312"/>
    <mergeCell ref="F312:G312"/>
    <mergeCell ref="C313:D313"/>
    <mergeCell ref="C314:D314"/>
    <mergeCell ref="F314:G314"/>
    <mergeCell ref="F313:G313"/>
    <mergeCell ref="C305:D305"/>
    <mergeCell ref="C306:D306"/>
    <mergeCell ref="F306:G306"/>
    <mergeCell ref="E305:I305"/>
    <mergeCell ref="A307:I307"/>
    <mergeCell ref="A435:I435"/>
    <mergeCell ref="F321:G321"/>
    <mergeCell ref="C319:D319"/>
    <mergeCell ref="F319:G319"/>
    <mergeCell ref="C320:D320"/>
    <mergeCell ref="C321:D321"/>
    <mergeCell ref="A319:B329"/>
    <mergeCell ref="F323:G323"/>
    <mergeCell ref="C326:D326"/>
    <mergeCell ref="F324:G324"/>
    <mergeCell ref="C325:D325"/>
    <mergeCell ref="A434:I434"/>
    <mergeCell ref="C324:D324"/>
    <mergeCell ref="A317:I317"/>
    <mergeCell ref="F338:G338"/>
    <mergeCell ref="C339:D339"/>
    <mergeCell ref="A373:I373"/>
    <mergeCell ref="F320:G320"/>
    <mergeCell ref="C327:D327"/>
    <mergeCell ref="F327:G327"/>
    <mergeCell ref="A376:B384"/>
    <mergeCell ref="A341:B347"/>
    <mergeCell ref="C371:D371"/>
    <mergeCell ref="F371:G371"/>
    <mergeCell ref="A365:B371"/>
    <mergeCell ref="C366:D366"/>
    <mergeCell ref="F366:G366"/>
    <mergeCell ref="C367:D367"/>
    <mergeCell ref="F367:G367"/>
    <mergeCell ref="C368:D368"/>
    <mergeCell ref="F368:G368"/>
    <mergeCell ref="C338:D338"/>
    <mergeCell ref="A372:I372"/>
    <mergeCell ref="C365:D365"/>
    <mergeCell ref="F365:G365"/>
    <mergeCell ref="C369:D369"/>
    <mergeCell ref="F369:G369"/>
    <mergeCell ref="C355:D355"/>
    <mergeCell ref="F355:G355"/>
    <mergeCell ref="E354:I354"/>
    <mergeCell ref="C345:D345"/>
    <mergeCell ref="F345:G345"/>
    <mergeCell ref="C346:D346"/>
    <mergeCell ref="F346:G346"/>
    <mergeCell ref="C347:D347"/>
    <mergeCell ref="F347:G347"/>
    <mergeCell ref="C352:D352"/>
    <mergeCell ref="F352:G352"/>
    <mergeCell ref="C353:D353"/>
    <mergeCell ref="F353:G353"/>
    <mergeCell ref="C354:D354"/>
    <mergeCell ref="A348:I348"/>
    <mergeCell ref="C349:D349"/>
    <mergeCell ref="F349:G349"/>
    <mergeCell ref="C350:D350"/>
    <mergeCell ref="F350:G350"/>
    <mergeCell ref="C363:D363"/>
    <mergeCell ref="F363:G363"/>
    <mergeCell ref="A364:I364"/>
    <mergeCell ref="E362:I362"/>
    <mergeCell ref="A357:B363"/>
    <mergeCell ref="C359:D359"/>
    <mergeCell ref="F359:G359"/>
    <mergeCell ref="C360:D360"/>
    <mergeCell ref="H16:I16"/>
    <mergeCell ref="H19:I19"/>
    <mergeCell ref="H20:I20"/>
    <mergeCell ref="H32:I32"/>
    <mergeCell ref="H23:I23"/>
    <mergeCell ref="G40:H40"/>
    <mergeCell ref="A820:C820"/>
    <mergeCell ref="H820:I820"/>
    <mergeCell ref="A619:I619"/>
    <mergeCell ref="E621:I621"/>
    <mergeCell ref="A811:I811"/>
    <mergeCell ref="A817:I817"/>
    <mergeCell ref="A818:I818"/>
    <mergeCell ref="A819:I819"/>
    <mergeCell ref="A812:I812"/>
    <mergeCell ref="A813:I813"/>
    <mergeCell ref="A814:I814"/>
    <mergeCell ref="A815:I815"/>
    <mergeCell ref="A621:C621"/>
    <mergeCell ref="A810:I810"/>
    <mergeCell ref="A816:I816"/>
    <mergeCell ref="A767:I767"/>
    <mergeCell ref="E620:I620"/>
    <mergeCell ref="A622:C622"/>
    <mergeCell ref="E622:I622"/>
    <mergeCell ref="A673:I673"/>
    <mergeCell ref="H21:I21"/>
    <mergeCell ref="H22:I22"/>
    <mergeCell ref="A46:B46"/>
    <mergeCell ref="C46:D46"/>
    <mergeCell ref="F85:G85"/>
    <mergeCell ref="F86:G86"/>
    <mergeCell ref="A1:I1"/>
    <mergeCell ref="A5:C5"/>
    <mergeCell ref="A620:C620"/>
    <mergeCell ref="H28:I28"/>
    <mergeCell ref="H29:I29"/>
    <mergeCell ref="A38:I38"/>
    <mergeCell ref="H61:I61"/>
    <mergeCell ref="A43:I43"/>
    <mergeCell ref="A53:I53"/>
    <mergeCell ref="A219:I219"/>
    <mergeCell ref="H211:I211"/>
    <mergeCell ref="A2:C2"/>
    <mergeCell ref="E2:F2"/>
    <mergeCell ref="A42:C42"/>
    <mergeCell ref="H42:I42"/>
    <mergeCell ref="E5:F5"/>
    <mergeCell ref="E13:I13"/>
    <mergeCell ref="A7:C7"/>
    <mergeCell ref="A8:C8"/>
    <mergeCell ref="A9:C9"/>
    <mergeCell ref="E9:I9"/>
    <mergeCell ref="H8:I8"/>
    <mergeCell ref="E10:I10"/>
    <mergeCell ref="G2:H2"/>
    <mergeCell ref="G5:H5"/>
    <mergeCell ref="H47:I47"/>
    <mergeCell ref="H44:I44"/>
    <mergeCell ref="A3:C3"/>
    <mergeCell ref="E3:F3"/>
    <mergeCell ref="A26:I26"/>
    <mergeCell ref="H27:I27"/>
    <mergeCell ref="G41:H41"/>
    <mergeCell ref="A10:A12"/>
    <mergeCell ref="E11:I11"/>
    <mergeCell ref="E12:I12"/>
    <mergeCell ref="H7:I7"/>
    <mergeCell ref="A6:I6"/>
    <mergeCell ref="A13:C13"/>
    <mergeCell ref="A34:I34"/>
    <mergeCell ref="H31:I31"/>
    <mergeCell ref="H30:I30"/>
    <mergeCell ref="A14:I14"/>
    <mergeCell ref="C27:E27"/>
    <mergeCell ref="C28:E28"/>
    <mergeCell ref="H37:I37"/>
    <mergeCell ref="A133:C134"/>
    <mergeCell ref="D133:D134"/>
    <mergeCell ref="F133:G133"/>
    <mergeCell ref="F134:G134"/>
    <mergeCell ref="C30:E30"/>
    <mergeCell ref="C31:E31"/>
    <mergeCell ref="C32:E32"/>
    <mergeCell ref="C33:I33"/>
    <mergeCell ref="A37:C37"/>
    <mergeCell ref="H36:I36"/>
    <mergeCell ref="C60:E60"/>
    <mergeCell ref="C61:E61"/>
    <mergeCell ref="H45:I45"/>
    <mergeCell ref="H88:I99"/>
    <mergeCell ref="A89:B89"/>
    <mergeCell ref="C103:D103"/>
    <mergeCell ref="A90:B90"/>
    <mergeCell ref="H46:I46"/>
    <mergeCell ref="C99:D99"/>
    <mergeCell ref="H48:I48"/>
    <mergeCell ref="A132:I132"/>
    <mergeCell ref="A85:C86"/>
    <mergeCell ref="D85:D86"/>
    <mergeCell ref="A94:B94"/>
    <mergeCell ref="C90:D90"/>
    <mergeCell ref="C91:D91"/>
    <mergeCell ref="C93:D93"/>
    <mergeCell ref="A100:I100"/>
    <mergeCell ref="H49:I49"/>
    <mergeCell ref="A73:B73"/>
    <mergeCell ref="C73:D73"/>
    <mergeCell ref="A74:B74"/>
    <mergeCell ref="C74:D74"/>
    <mergeCell ref="A75:B75"/>
    <mergeCell ref="C75:D75"/>
    <mergeCell ref="A76:B76"/>
    <mergeCell ref="F101:G101"/>
    <mergeCell ref="F102:G102"/>
    <mergeCell ref="F103:G103"/>
    <mergeCell ref="A104:B104"/>
    <mergeCell ref="C105:D105"/>
    <mergeCell ref="A106:B106"/>
    <mergeCell ref="C106:D106"/>
    <mergeCell ref="A107:B107"/>
    <mergeCell ref="C107:D107"/>
    <mergeCell ref="A108:B108"/>
    <mergeCell ref="C108:D108"/>
    <mergeCell ref="A109:B109"/>
    <mergeCell ref="C109:D109"/>
    <mergeCell ref="A80:B80"/>
    <mergeCell ref="C80:D80"/>
    <mergeCell ref="A44:B44"/>
    <mergeCell ref="A45:B45"/>
    <mergeCell ref="A47:B47"/>
    <mergeCell ref="E45:G45"/>
    <mergeCell ref="E44:G44"/>
    <mergeCell ref="E47:G47"/>
    <mergeCell ref="C44:D44"/>
    <mergeCell ref="C45:D45"/>
    <mergeCell ref="C47:D47"/>
    <mergeCell ref="A212:F212"/>
    <mergeCell ref="E438:I440"/>
    <mergeCell ref="A437:I437"/>
    <mergeCell ref="C229:D229"/>
    <mergeCell ref="A209:I209"/>
    <mergeCell ref="C223:D223"/>
    <mergeCell ref="A210:F210"/>
    <mergeCell ref="H212:I212"/>
    <mergeCell ref="A211:F211"/>
    <mergeCell ref="H210:I210"/>
    <mergeCell ref="C258:D258"/>
    <mergeCell ref="F258:G258"/>
    <mergeCell ref="C263:D263"/>
    <mergeCell ref="F263:G263"/>
    <mergeCell ref="C264:D264"/>
    <mergeCell ref="F264:G264"/>
    <mergeCell ref="A259:I259"/>
    <mergeCell ref="F261:G261"/>
    <mergeCell ref="A268:I268"/>
    <mergeCell ref="C260:D260"/>
    <mergeCell ref="F260:G260"/>
    <mergeCell ref="H60:I60"/>
    <mergeCell ref="E48:G48"/>
    <mergeCell ref="C618:I618"/>
    <mergeCell ref="A617:I617"/>
    <mergeCell ref="A197:I197"/>
    <mergeCell ref="A198:C198"/>
    <mergeCell ref="H198:I198"/>
    <mergeCell ref="C323:D323"/>
    <mergeCell ref="A205:C205"/>
    <mergeCell ref="H205:I205"/>
    <mergeCell ref="A206:C206"/>
    <mergeCell ref="H206:I206"/>
    <mergeCell ref="A207:C207"/>
    <mergeCell ref="H207:I207"/>
    <mergeCell ref="A208:C208"/>
    <mergeCell ref="H208:I208"/>
    <mergeCell ref="C322:D322"/>
    <mergeCell ref="F322:G322"/>
    <mergeCell ref="A318:I318"/>
    <mergeCell ref="F249:G249"/>
    <mergeCell ref="C250:D250"/>
    <mergeCell ref="F250:G250"/>
    <mergeCell ref="A271:I271"/>
    <mergeCell ref="C272:D272"/>
    <mergeCell ref="F272:G272"/>
    <mergeCell ref="E265:I265"/>
    <mergeCell ref="A436:I436"/>
    <mergeCell ref="A330:I330"/>
    <mergeCell ref="A331:I331"/>
    <mergeCell ref="A332:I332"/>
    <mergeCell ref="C333:D333"/>
    <mergeCell ref="F333:G333"/>
    <mergeCell ref="C334:D334"/>
    <mergeCell ref="F334:G334"/>
    <mergeCell ref="A196:G196"/>
    <mergeCell ref="A221:B221"/>
    <mergeCell ref="C221:D221"/>
    <mergeCell ref="A222:B222"/>
    <mergeCell ref="C222:D222"/>
    <mergeCell ref="C215:D215"/>
    <mergeCell ref="F215:G215"/>
    <mergeCell ref="A200:C200"/>
    <mergeCell ref="F199:F200"/>
    <mergeCell ref="H199:I200"/>
    <mergeCell ref="G199:G200"/>
    <mergeCell ref="A239:B241"/>
    <mergeCell ref="A244:B250"/>
    <mergeCell ref="A242:I242"/>
    <mergeCell ref="A235:I235"/>
    <mergeCell ref="A236:I236"/>
    <mergeCell ref="F220:G220"/>
    <mergeCell ref="F221:G221"/>
    <mergeCell ref="F222:G222"/>
    <mergeCell ref="F229:G229"/>
    <mergeCell ref="A220:B220"/>
    <mergeCell ref="C220:D220"/>
    <mergeCell ref="F225:G225"/>
    <mergeCell ref="F223:G223"/>
    <mergeCell ref="A214:B214"/>
    <mergeCell ref="C214:D214"/>
    <mergeCell ref="F214:G214"/>
    <mergeCell ref="A213:I213"/>
    <mergeCell ref="A215:B215"/>
    <mergeCell ref="A229:B229"/>
    <mergeCell ref="H196:I196"/>
    <mergeCell ref="A225:B225"/>
    <mergeCell ref="C225:D225"/>
    <mergeCell ref="C254:D254"/>
    <mergeCell ref="F254:G254"/>
    <mergeCell ref="C255:D255"/>
    <mergeCell ref="F255:G255"/>
    <mergeCell ref="C256:D256"/>
    <mergeCell ref="F256:G256"/>
    <mergeCell ref="C257:D257"/>
    <mergeCell ref="F257:G257"/>
    <mergeCell ref="C265:D265"/>
    <mergeCell ref="C262:D262"/>
    <mergeCell ref="F262:G262"/>
    <mergeCell ref="A237:I237"/>
    <mergeCell ref="A238:I238"/>
    <mergeCell ref="C239:D239"/>
    <mergeCell ref="A231:I231"/>
    <mergeCell ref="F253:G253"/>
    <mergeCell ref="A252:B258"/>
    <mergeCell ref="C253:D253"/>
    <mergeCell ref="A260:B266"/>
    <mergeCell ref="F442:G442"/>
    <mergeCell ref="C443:D443"/>
    <mergeCell ref="C444:D444"/>
    <mergeCell ref="C445:D445"/>
    <mergeCell ref="C446:D446"/>
    <mergeCell ref="F456:G456"/>
    <mergeCell ref="C438:D438"/>
    <mergeCell ref="C439:D439"/>
    <mergeCell ref="C440:D440"/>
    <mergeCell ref="C441:D441"/>
    <mergeCell ref="F441:G441"/>
    <mergeCell ref="C453:D453"/>
    <mergeCell ref="F453:G453"/>
    <mergeCell ref="C252:D252"/>
    <mergeCell ref="F252:G252"/>
    <mergeCell ref="C249:D249"/>
    <mergeCell ref="A251:I251"/>
    <mergeCell ref="F378:G378"/>
    <mergeCell ref="F379:G379"/>
    <mergeCell ref="E381:I384"/>
    <mergeCell ref="E376:I377"/>
    <mergeCell ref="F339:G339"/>
    <mergeCell ref="A340:I340"/>
    <mergeCell ref="C341:D341"/>
    <mergeCell ref="F341:G341"/>
    <mergeCell ref="A333:B339"/>
    <mergeCell ref="C335:D335"/>
    <mergeCell ref="F335:G335"/>
    <mergeCell ref="C336:D336"/>
    <mergeCell ref="F336:G336"/>
    <mergeCell ref="C337:D337"/>
    <mergeCell ref="F337:G337"/>
    <mergeCell ref="A475:B485"/>
    <mergeCell ref="C475:D475"/>
    <mergeCell ref="F475:G475"/>
    <mergeCell ref="C476:D476"/>
    <mergeCell ref="F476:G476"/>
    <mergeCell ref="C477:D477"/>
    <mergeCell ref="F477:G477"/>
    <mergeCell ref="C478:D478"/>
    <mergeCell ref="F478:G478"/>
    <mergeCell ref="C479:D479"/>
    <mergeCell ref="F479:G479"/>
    <mergeCell ref="C480:D480"/>
    <mergeCell ref="F480:G480"/>
    <mergeCell ref="C481:D481"/>
    <mergeCell ref="F481:G481"/>
    <mergeCell ref="C482:D482"/>
    <mergeCell ref="F482:G482"/>
    <mergeCell ref="C483:D483"/>
    <mergeCell ref="F483:G483"/>
    <mergeCell ref="C484:D484"/>
    <mergeCell ref="F484:G484"/>
    <mergeCell ref="C485:D485"/>
    <mergeCell ref="F485:G485"/>
    <mergeCell ref="C473:D473"/>
    <mergeCell ref="F473:G473"/>
    <mergeCell ref="C447:D447"/>
    <mergeCell ref="C448:D448"/>
    <mergeCell ref="E444:I448"/>
    <mergeCell ref="F443:G443"/>
    <mergeCell ref="C460:D460"/>
    <mergeCell ref="F460:G460"/>
    <mergeCell ref="C461:D461"/>
    <mergeCell ref="F461:G461"/>
    <mergeCell ref="A449:I449"/>
    <mergeCell ref="A450:I450"/>
    <mergeCell ref="C451:D451"/>
    <mergeCell ref="F451:G451"/>
    <mergeCell ref="C452:D452"/>
    <mergeCell ref="F452:G452"/>
    <mergeCell ref="A474:I474"/>
    <mergeCell ref="A462:I462"/>
    <mergeCell ref="A463:B473"/>
    <mergeCell ref="C463:D463"/>
    <mergeCell ref="F463:G463"/>
    <mergeCell ref="C464:D464"/>
    <mergeCell ref="F464:G464"/>
    <mergeCell ref="C465:D465"/>
    <mergeCell ref="F465:G465"/>
    <mergeCell ref="C466:D466"/>
    <mergeCell ref="F466:G466"/>
    <mergeCell ref="C467:D467"/>
    <mergeCell ref="F467:G467"/>
    <mergeCell ref="C468:D468"/>
    <mergeCell ref="F468:G468"/>
    <mergeCell ref="C469:D469"/>
    <mergeCell ref="A201:C201"/>
    <mergeCell ref="A64:A65"/>
    <mergeCell ref="C65:I65"/>
    <mergeCell ref="A66:A67"/>
    <mergeCell ref="C66:E66"/>
    <mergeCell ref="H66:I66"/>
    <mergeCell ref="C67:I67"/>
    <mergeCell ref="C64:E64"/>
    <mergeCell ref="H64:I64"/>
    <mergeCell ref="J22:K22"/>
    <mergeCell ref="F469:G469"/>
    <mergeCell ref="C470:D470"/>
    <mergeCell ref="F470:G470"/>
    <mergeCell ref="C471:D471"/>
    <mergeCell ref="F471:G471"/>
    <mergeCell ref="C472:D472"/>
    <mergeCell ref="F472:G472"/>
    <mergeCell ref="C457:D457"/>
    <mergeCell ref="F457:G457"/>
    <mergeCell ref="C458:D458"/>
    <mergeCell ref="F458:G458"/>
    <mergeCell ref="C459:D459"/>
    <mergeCell ref="F459:G459"/>
    <mergeCell ref="A438:B448"/>
    <mergeCell ref="A451:B461"/>
    <mergeCell ref="C454:D454"/>
    <mergeCell ref="F454:G454"/>
    <mergeCell ref="C455:D455"/>
    <mergeCell ref="F455:G455"/>
    <mergeCell ref="C456:D456"/>
    <mergeCell ref="K439:L439"/>
    <mergeCell ref="C442:D442"/>
  </mergeCells>
  <hyperlinks>
    <hyperlink ref="J113" r:id="rId1" display="https://www.kalpataru.com/thane/srishtinamaah?&amp;utm_source=Google&amp;utm_medium=CPC&amp;utm_campaign=SB_Kalpataru_SrishtiNamaah_Google_Leads_Search_Brand_May24&amp;utm_term=srishti%20namaah&amp;gad_source=1&amp;gbraid=0AAAAAqZgYJnnGMtn6EUxnlHcjxEfQiPCL&amp;gclid=CjwKCAjwwqfABhBcEiwAZJjC3vf91qQesDAbJegrRjNn9iK4Q5sxZuwdfVz_CydFUUALG12666bRZhoCOp4QAvD_BwE"/>
    <hyperlink ref="C24" r:id="rId2"/>
  </hyperlinks>
  <printOptions horizontalCentered="1"/>
  <pageMargins left="0.27559055118110237" right="0.27559055118110237" top="0.70866141732283472" bottom="0.47244094488188981" header="0.15748031496062992" footer="0.15748031496062992"/>
  <pageSetup paperSize="9" scale="64" fitToHeight="0" orientation="portrait" r:id="rId3"/>
  <headerFooter>
    <oddHeader>&amp;C&amp;25&amp;G</oddHeader>
    <oddFooter>&amp;L&amp;"Times New Roman,Bold"&amp;16Ref No: &amp;F&amp;R&amp;"Times New Roman,Bold"&amp;16&amp;P</oddFooter>
  </headerFooter>
  <rowBreaks count="5" manualBreakCount="5">
    <brk id="83" max="16383" man="1"/>
    <brk id="618" max="8" man="1"/>
    <brk id="672" max="8" man="1"/>
    <brk id="719" max="8" man="1"/>
    <brk id="766" max="8"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activeCell="D147" sqref="D147"/>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2025-07-03T10:31:55Z</cp:lastPrinted>
  <dcterms:created xsi:type="dcterms:W3CDTF">2010-11-23T11:42:48Z</dcterms:created>
  <dcterms:modified xsi:type="dcterms:W3CDTF">2025-07-03T11:13:47Z</dcterms:modified>
</cp:coreProperties>
</file>